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108" windowWidth="9624" windowHeight="5568"/>
  </bookViews>
  <sheets>
    <sheet name="STAMP1" sheetId="1" r:id="rId1"/>
    <sheet name="Sheet1" sheetId="2" r:id="rId2"/>
  </sheets>
  <definedNames>
    <definedName name="_Regression_Int" localSheetId="0" hidden="1">1</definedName>
    <definedName name="_xlnm.Print_Area" localSheetId="0">STAMP1!$A$3:$I$1934</definedName>
    <definedName name="Print_Area_MI" localSheetId="0">STAMP1!$A$3:$I$1934</definedName>
  </definedNames>
  <calcPr calcId="145621"/>
</workbook>
</file>

<file path=xl/calcChain.xml><?xml version="1.0" encoding="utf-8"?>
<calcChain xmlns="http://schemas.openxmlformats.org/spreadsheetml/2006/main">
  <c r="X1934" i="1" l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44" i="1"/>
  <c r="AJ1934" i="1"/>
  <c r="AI1934" i="1"/>
  <c r="AH1934" i="1"/>
  <c r="AG1934" i="1"/>
  <c r="AF1934" i="1"/>
  <c r="AE1934" i="1"/>
  <c r="AD1934" i="1"/>
  <c r="AB1934" i="1"/>
  <c r="AA1934" i="1"/>
  <c r="Z1934" i="1"/>
  <c r="Y1934" i="1"/>
  <c r="W1934" i="1"/>
  <c r="V1934" i="1"/>
  <c r="U1934" i="1"/>
  <c r="T1934" i="1"/>
  <c r="S1934" i="1"/>
  <c r="R1934" i="1"/>
  <c r="Q1934" i="1"/>
  <c r="P1934" i="1"/>
  <c r="O1934" i="1"/>
  <c r="N1934" i="1"/>
  <c r="AJ1933" i="1"/>
  <c r="AI1933" i="1"/>
  <c r="AH1933" i="1"/>
  <c r="AG1933" i="1"/>
  <c r="AF1933" i="1"/>
  <c r="AE1933" i="1"/>
  <c r="AD1933" i="1"/>
  <c r="AB1933" i="1"/>
  <c r="AA1933" i="1"/>
  <c r="Z1933" i="1"/>
  <c r="Y1933" i="1"/>
  <c r="W1933" i="1"/>
  <c r="V1933" i="1"/>
  <c r="U1933" i="1"/>
  <c r="T1933" i="1"/>
  <c r="S1933" i="1"/>
  <c r="R1933" i="1"/>
  <c r="Q1933" i="1"/>
  <c r="P1933" i="1"/>
  <c r="O1933" i="1"/>
  <c r="N1933" i="1"/>
  <c r="AJ1932" i="1"/>
  <c r="AI1932" i="1"/>
  <c r="AH1932" i="1"/>
  <c r="AG1932" i="1"/>
  <c r="AF1932" i="1"/>
  <c r="AE1932" i="1"/>
  <c r="AD1932" i="1"/>
  <c r="AB1932" i="1"/>
  <c r="AA1932" i="1"/>
  <c r="Z1932" i="1"/>
  <c r="Y1932" i="1"/>
  <c r="W1932" i="1"/>
  <c r="V1932" i="1"/>
  <c r="U1932" i="1"/>
  <c r="T1932" i="1"/>
  <c r="S1932" i="1"/>
  <c r="R1932" i="1"/>
  <c r="Q1932" i="1"/>
  <c r="P1932" i="1"/>
  <c r="O1932" i="1"/>
  <c r="N1932" i="1"/>
  <c r="AJ1931" i="1"/>
  <c r="AI1931" i="1"/>
  <c r="AH1931" i="1"/>
  <c r="AG1931" i="1"/>
  <c r="AF1931" i="1"/>
  <c r="AE1931" i="1"/>
  <c r="AD1931" i="1"/>
  <c r="AB1931" i="1"/>
  <c r="AA1931" i="1"/>
  <c r="Z1931" i="1"/>
  <c r="Y1931" i="1"/>
  <c r="W1931" i="1"/>
  <c r="V1931" i="1"/>
  <c r="U1931" i="1"/>
  <c r="T1931" i="1"/>
  <c r="S1931" i="1"/>
  <c r="R1931" i="1"/>
  <c r="Q1931" i="1"/>
  <c r="P1931" i="1"/>
  <c r="O1931" i="1"/>
  <c r="N1931" i="1"/>
  <c r="AJ1930" i="1"/>
  <c r="AI1930" i="1"/>
  <c r="AH1930" i="1"/>
  <c r="AG1930" i="1"/>
  <c r="AF1930" i="1"/>
  <c r="AE1930" i="1"/>
  <c r="AD1930" i="1"/>
  <c r="AB1930" i="1"/>
  <c r="AA1930" i="1"/>
  <c r="Z1930" i="1"/>
  <c r="Y1930" i="1"/>
  <c r="W1930" i="1"/>
  <c r="V1930" i="1"/>
  <c r="U1930" i="1"/>
  <c r="T1930" i="1"/>
  <c r="S1930" i="1"/>
  <c r="R1930" i="1"/>
  <c r="Q1930" i="1"/>
  <c r="P1930" i="1"/>
  <c r="O1930" i="1"/>
  <c r="N1930" i="1"/>
  <c r="AJ1929" i="1"/>
  <c r="AI1929" i="1"/>
  <c r="AH1929" i="1"/>
  <c r="AG1929" i="1"/>
  <c r="AF1929" i="1"/>
  <c r="AE1929" i="1"/>
  <c r="AD1929" i="1"/>
  <c r="AB1929" i="1"/>
  <c r="AA1929" i="1"/>
  <c r="Z1929" i="1"/>
  <c r="Y1929" i="1"/>
  <c r="W1929" i="1"/>
  <c r="V1929" i="1"/>
  <c r="U1929" i="1"/>
  <c r="T1929" i="1"/>
  <c r="S1929" i="1"/>
  <c r="R1929" i="1"/>
  <c r="Q1929" i="1"/>
  <c r="P1929" i="1"/>
  <c r="O1929" i="1"/>
  <c r="N1929" i="1"/>
  <c r="AJ1928" i="1"/>
  <c r="AI1928" i="1"/>
  <c r="AH1928" i="1"/>
  <c r="AG1928" i="1"/>
  <c r="AF1928" i="1"/>
  <c r="AE1928" i="1"/>
  <c r="AD1928" i="1"/>
  <c r="AB1928" i="1"/>
  <c r="AA1928" i="1"/>
  <c r="Z1928" i="1"/>
  <c r="Y1928" i="1"/>
  <c r="W1928" i="1"/>
  <c r="V1928" i="1"/>
  <c r="U1928" i="1"/>
  <c r="T1928" i="1"/>
  <c r="S1928" i="1"/>
  <c r="R1928" i="1"/>
  <c r="Q1928" i="1"/>
  <c r="P1928" i="1"/>
  <c r="O1928" i="1"/>
  <c r="N1928" i="1"/>
  <c r="AK1927" i="1"/>
  <c r="AJ1927" i="1"/>
  <c r="AI1927" i="1"/>
  <c r="AH1927" i="1"/>
  <c r="AG1927" i="1"/>
  <c r="AF1927" i="1"/>
  <c r="AE1927" i="1"/>
  <c r="AD1927" i="1"/>
  <c r="AB1927" i="1"/>
  <c r="AA1927" i="1"/>
  <c r="Z1927" i="1"/>
  <c r="Y1927" i="1"/>
  <c r="W1927" i="1"/>
  <c r="V1927" i="1"/>
  <c r="U1927" i="1"/>
  <c r="T1927" i="1"/>
  <c r="S1927" i="1"/>
  <c r="R1927" i="1"/>
  <c r="Q1927" i="1"/>
  <c r="P1927" i="1"/>
  <c r="O1927" i="1"/>
  <c r="N1927" i="1"/>
  <c r="AJ1926" i="1"/>
  <c r="AI1926" i="1"/>
  <c r="AH1926" i="1"/>
  <c r="AG1926" i="1"/>
  <c r="AF1926" i="1"/>
  <c r="AE1926" i="1"/>
  <c r="AD1926" i="1"/>
  <c r="AB1926" i="1"/>
  <c r="AA1926" i="1"/>
  <c r="Z1926" i="1"/>
  <c r="Y1926" i="1"/>
  <c r="W1926" i="1"/>
  <c r="V1926" i="1"/>
  <c r="U1926" i="1"/>
  <c r="T1926" i="1"/>
  <c r="S1926" i="1"/>
  <c r="R1926" i="1"/>
  <c r="Q1926" i="1"/>
  <c r="P1926" i="1"/>
  <c r="O1926" i="1"/>
  <c r="N1926" i="1"/>
  <c r="AJ1925" i="1"/>
  <c r="AI1925" i="1"/>
  <c r="AH1925" i="1"/>
  <c r="AG1925" i="1"/>
  <c r="AF1925" i="1"/>
  <c r="AE1925" i="1"/>
  <c r="AD1925" i="1"/>
  <c r="AB1925" i="1"/>
  <c r="AA1925" i="1"/>
  <c r="Z1925" i="1"/>
  <c r="Y1925" i="1"/>
  <c r="W1925" i="1"/>
  <c r="V1925" i="1"/>
  <c r="U1925" i="1"/>
  <c r="T1925" i="1"/>
  <c r="S1925" i="1"/>
  <c r="R1925" i="1"/>
  <c r="Q1925" i="1"/>
  <c r="P1925" i="1"/>
  <c r="O1925" i="1"/>
  <c r="N1925" i="1"/>
  <c r="AJ1924" i="1"/>
  <c r="AI1924" i="1"/>
  <c r="AH1924" i="1"/>
  <c r="AG1924" i="1"/>
  <c r="AF1924" i="1"/>
  <c r="AE1924" i="1"/>
  <c r="AD1924" i="1"/>
  <c r="AB1924" i="1"/>
  <c r="AA1924" i="1"/>
  <c r="Z1924" i="1"/>
  <c r="Y1924" i="1"/>
  <c r="W1924" i="1"/>
  <c r="V1924" i="1"/>
  <c r="U1924" i="1"/>
  <c r="T1924" i="1"/>
  <c r="S1924" i="1"/>
  <c r="R1924" i="1"/>
  <c r="Q1924" i="1"/>
  <c r="P1924" i="1"/>
  <c r="O1924" i="1"/>
  <c r="N1924" i="1"/>
  <c r="AJ1923" i="1"/>
  <c r="AI1923" i="1"/>
  <c r="AH1923" i="1"/>
  <c r="AG1923" i="1"/>
  <c r="AF1923" i="1"/>
  <c r="AE1923" i="1"/>
  <c r="AD1923" i="1"/>
  <c r="AB1923" i="1"/>
  <c r="AA1923" i="1"/>
  <c r="Z1923" i="1"/>
  <c r="Y1923" i="1"/>
  <c r="W1923" i="1"/>
  <c r="V1923" i="1"/>
  <c r="U1923" i="1"/>
  <c r="T1923" i="1"/>
  <c r="S1923" i="1"/>
  <c r="R1923" i="1"/>
  <c r="Q1923" i="1"/>
  <c r="P1923" i="1"/>
  <c r="O1923" i="1"/>
  <c r="N1923" i="1"/>
  <c r="AJ1922" i="1"/>
  <c r="AI1922" i="1"/>
  <c r="AH1922" i="1"/>
  <c r="AG1922" i="1"/>
  <c r="AF1922" i="1"/>
  <c r="AE1922" i="1"/>
  <c r="AD1922" i="1"/>
  <c r="AB1922" i="1"/>
  <c r="AA1922" i="1"/>
  <c r="Z1922" i="1"/>
  <c r="Y1922" i="1"/>
  <c r="W1922" i="1"/>
  <c r="V1922" i="1"/>
  <c r="U1922" i="1"/>
  <c r="T1922" i="1"/>
  <c r="S1922" i="1"/>
  <c r="R1922" i="1"/>
  <c r="Q1922" i="1"/>
  <c r="P1922" i="1"/>
  <c r="O1922" i="1"/>
  <c r="N1922" i="1"/>
  <c r="AJ1921" i="1"/>
  <c r="AI1921" i="1"/>
  <c r="AH1921" i="1"/>
  <c r="AG1921" i="1"/>
  <c r="AF1921" i="1"/>
  <c r="AE1921" i="1"/>
  <c r="AD1921" i="1"/>
  <c r="AB1921" i="1"/>
  <c r="AA1921" i="1"/>
  <c r="Z1921" i="1"/>
  <c r="Y1921" i="1"/>
  <c r="W1921" i="1"/>
  <c r="V1921" i="1"/>
  <c r="U1921" i="1"/>
  <c r="T1921" i="1"/>
  <c r="S1921" i="1"/>
  <c r="R1921" i="1"/>
  <c r="Q1921" i="1"/>
  <c r="P1921" i="1"/>
  <c r="O1921" i="1"/>
  <c r="N1921" i="1"/>
  <c r="AJ1920" i="1"/>
  <c r="AI1920" i="1"/>
  <c r="AH1920" i="1"/>
  <c r="AG1920" i="1"/>
  <c r="AF1920" i="1"/>
  <c r="AE1920" i="1"/>
  <c r="AD1920" i="1"/>
  <c r="AB1920" i="1"/>
  <c r="AA1920" i="1"/>
  <c r="Z1920" i="1"/>
  <c r="Y1920" i="1"/>
  <c r="W1920" i="1"/>
  <c r="V1920" i="1"/>
  <c r="U1920" i="1"/>
  <c r="T1920" i="1"/>
  <c r="S1920" i="1"/>
  <c r="R1920" i="1"/>
  <c r="Q1920" i="1"/>
  <c r="P1920" i="1"/>
  <c r="O1920" i="1"/>
  <c r="N1920" i="1"/>
  <c r="AJ1919" i="1"/>
  <c r="AI1919" i="1"/>
  <c r="AH1919" i="1"/>
  <c r="AG1919" i="1"/>
  <c r="AF1919" i="1"/>
  <c r="AE1919" i="1"/>
  <c r="AD1919" i="1"/>
  <c r="AB1919" i="1"/>
  <c r="AA1919" i="1"/>
  <c r="Z1919" i="1"/>
  <c r="Y1919" i="1"/>
  <c r="W1919" i="1"/>
  <c r="V1919" i="1"/>
  <c r="U1919" i="1"/>
  <c r="T1919" i="1"/>
  <c r="S1919" i="1"/>
  <c r="R1919" i="1"/>
  <c r="Q1919" i="1"/>
  <c r="P1919" i="1"/>
  <c r="O1919" i="1"/>
  <c r="N1919" i="1"/>
  <c r="AJ1918" i="1"/>
  <c r="AI1918" i="1"/>
  <c r="AH1918" i="1"/>
  <c r="AG1918" i="1"/>
  <c r="AF1918" i="1"/>
  <c r="AE1918" i="1"/>
  <c r="AD1918" i="1"/>
  <c r="AB1918" i="1"/>
  <c r="AA1918" i="1"/>
  <c r="Z1918" i="1"/>
  <c r="Y1918" i="1"/>
  <c r="W1918" i="1"/>
  <c r="V1918" i="1"/>
  <c r="U1918" i="1"/>
  <c r="T1918" i="1"/>
  <c r="S1918" i="1"/>
  <c r="R1918" i="1"/>
  <c r="Q1918" i="1"/>
  <c r="P1918" i="1"/>
  <c r="O1918" i="1"/>
  <c r="N1918" i="1"/>
  <c r="AJ1917" i="1"/>
  <c r="AI1917" i="1"/>
  <c r="AH1917" i="1"/>
  <c r="AG1917" i="1"/>
  <c r="AF1917" i="1"/>
  <c r="AE1917" i="1"/>
  <c r="AD1917" i="1"/>
  <c r="AB1917" i="1"/>
  <c r="AA1917" i="1"/>
  <c r="Z1917" i="1"/>
  <c r="Y1917" i="1"/>
  <c r="W1917" i="1"/>
  <c r="V1917" i="1"/>
  <c r="U1917" i="1"/>
  <c r="T1917" i="1"/>
  <c r="S1917" i="1"/>
  <c r="R1917" i="1"/>
  <c r="Q1917" i="1"/>
  <c r="P1917" i="1"/>
  <c r="O1917" i="1"/>
  <c r="N1917" i="1"/>
  <c r="AK1916" i="1"/>
  <c r="AJ1916" i="1"/>
  <c r="AI1916" i="1"/>
  <c r="AH1916" i="1"/>
  <c r="AG1916" i="1"/>
  <c r="AF1916" i="1"/>
  <c r="AE1916" i="1"/>
  <c r="AD1916" i="1"/>
  <c r="AB1916" i="1"/>
  <c r="AA1916" i="1"/>
  <c r="Z1916" i="1"/>
  <c r="Y1916" i="1"/>
  <c r="W1916" i="1"/>
  <c r="V1916" i="1"/>
  <c r="U1916" i="1"/>
  <c r="T1916" i="1"/>
  <c r="S1916" i="1"/>
  <c r="R1916" i="1"/>
  <c r="Q1916" i="1"/>
  <c r="P1916" i="1"/>
  <c r="O1916" i="1"/>
  <c r="N1916" i="1"/>
  <c r="AJ1915" i="1"/>
  <c r="AI1915" i="1"/>
  <c r="AH1915" i="1"/>
  <c r="AG1915" i="1"/>
  <c r="AF1915" i="1"/>
  <c r="AE1915" i="1"/>
  <c r="AD1915" i="1"/>
  <c r="AB1915" i="1"/>
  <c r="AA1915" i="1"/>
  <c r="Z1915" i="1"/>
  <c r="Y1915" i="1"/>
  <c r="W1915" i="1"/>
  <c r="V1915" i="1"/>
  <c r="U1915" i="1"/>
  <c r="T1915" i="1"/>
  <c r="S1915" i="1"/>
  <c r="R1915" i="1"/>
  <c r="Q1915" i="1"/>
  <c r="P1915" i="1"/>
  <c r="O1915" i="1"/>
  <c r="N1915" i="1"/>
  <c r="AJ1914" i="1"/>
  <c r="AI1914" i="1"/>
  <c r="AH1914" i="1"/>
  <c r="AG1914" i="1"/>
  <c r="AF1914" i="1"/>
  <c r="AE1914" i="1"/>
  <c r="AD1914" i="1"/>
  <c r="AB1914" i="1"/>
  <c r="AA1914" i="1"/>
  <c r="Z1914" i="1"/>
  <c r="Y1914" i="1"/>
  <c r="W1914" i="1"/>
  <c r="V1914" i="1"/>
  <c r="U1914" i="1"/>
  <c r="T1914" i="1"/>
  <c r="S1914" i="1"/>
  <c r="R1914" i="1"/>
  <c r="Q1914" i="1"/>
  <c r="P1914" i="1"/>
  <c r="O1914" i="1"/>
  <c r="N1914" i="1"/>
  <c r="AJ1913" i="1"/>
  <c r="AI1913" i="1"/>
  <c r="AH1913" i="1"/>
  <c r="AG1913" i="1"/>
  <c r="AF1913" i="1"/>
  <c r="AE1913" i="1"/>
  <c r="AD1913" i="1"/>
  <c r="AB1913" i="1"/>
  <c r="AA1913" i="1"/>
  <c r="Z1913" i="1"/>
  <c r="Y1913" i="1"/>
  <c r="W1913" i="1"/>
  <c r="V1913" i="1"/>
  <c r="U1913" i="1"/>
  <c r="T1913" i="1"/>
  <c r="S1913" i="1"/>
  <c r="R1913" i="1"/>
  <c r="Q1913" i="1"/>
  <c r="P1913" i="1"/>
  <c r="O1913" i="1"/>
  <c r="N1913" i="1"/>
  <c r="AJ1912" i="1"/>
  <c r="AI1912" i="1"/>
  <c r="AH1912" i="1"/>
  <c r="AG1912" i="1"/>
  <c r="AF1912" i="1"/>
  <c r="AE1912" i="1"/>
  <c r="AD1912" i="1"/>
  <c r="AB1912" i="1"/>
  <c r="AA1912" i="1"/>
  <c r="Z1912" i="1"/>
  <c r="Y1912" i="1"/>
  <c r="W1912" i="1"/>
  <c r="V1912" i="1"/>
  <c r="U1912" i="1"/>
  <c r="T1912" i="1"/>
  <c r="S1912" i="1"/>
  <c r="R1912" i="1"/>
  <c r="Q1912" i="1"/>
  <c r="P1912" i="1"/>
  <c r="O1912" i="1"/>
  <c r="N1912" i="1"/>
  <c r="AJ1911" i="1"/>
  <c r="AI1911" i="1"/>
  <c r="AH1911" i="1"/>
  <c r="AG1911" i="1"/>
  <c r="AF1911" i="1"/>
  <c r="AE1911" i="1"/>
  <c r="AD1911" i="1"/>
  <c r="AB1911" i="1"/>
  <c r="AA1911" i="1"/>
  <c r="Z1911" i="1"/>
  <c r="Y1911" i="1"/>
  <c r="W1911" i="1"/>
  <c r="V1911" i="1"/>
  <c r="U1911" i="1"/>
  <c r="T1911" i="1"/>
  <c r="S1911" i="1"/>
  <c r="R1911" i="1"/>
  <c r="Q1911" i="1"/>
  <c r="P1911" i="1"/>
  <c r="O1911" i="1"/>
  <c r="N1911" i="1"/>
  <c r="AJ1910" i="1"/>
  <c r="AI1910" i="1"/>
  <c r="AH1910" i="1"/>
  <c r="AG1910" i="1"/>
  <c r="AF1910" i="1"/>
  <c r="AE1910" i="1"/>
  <c r="AD1910" i="1"/>
  <c r="AB1910" i="1"/>
  <c r="AA1910" i="1"/>
  <c r="Z1910" i="1"/>
  <c r="Y1910" i="1"/>
  <c r="W1910" i="1"/>
  <c r="V1910" i="1"/>
  <c r="U1910" i="1"/>
  <c r="T1910" i="1"/>
  <c r="S1910" i="1"/>
  <c r="R1910" i="1"/>
  <c r="Q1910" i="1"/>
  <c r="P1910" i="1"/>
  <c r="O1910" i="1"/>
  <c r="N1910" i="1"/>
  <c r="AJ1909" i="1"/>
  <c r="AI1909" i="1"/>
  <c r="AH1909" i="1"/>
  <c r="AG1909" i="1"/>
  <c r="AF1909" i="1"/>
  <c r="AE1909" i="1"/>
  <c r="AD1909" i="1"/>
  <c r="AB1909" i="1"/>
  <c r="AA1909" i="1"/>
  <c r="Z1909" i="1"/>
  <c r="Y1909" i="1"/>
  <c r="W1909" i="1"/>
  <c r="V1909" i="1"/>
  <c r="U1909" i="1"/>
  <c r="T1909" i="1"/>
  <c r="S1909" i="1"/>
  <c r="R1909" i="1"/>
  <c r="Q1909" i="1"/>
  <c r="P1909" i="1"/>
  <c r="O1909" i="1"/>
  <c r="N1909" i="1"/>
  <c r="AJ1908" i="1"/>
  <c r="AI1908" i="1"/>
  <c r="AH1908" i="1"/>
  <c r="AG1908" i="1"/>
  <c r="AF1908" i="1"/>
  <c r="AE1908" i="1"/>
  <c r="AD1908" i="1"/>
  <c r="AB1908" i="1"/>
  <c r="AA1908" i="1"/>
  <c r="Z1908" i="1"/>
  <c r="Y1908" i="1"/>
  <c r="W1908" i="1"/>
  <c r="V1908" i="1"/>
  <c r="U1908" i="1"/>
  <c r="T1908" i="1"/>
  <c r="S1908" i="1"/>
  <c r="R1908" i="1"/>
  <c r="Q1908" i="1"/>
  <c r="P1908" i="1"/>
  <c r="O1908" i="1"/>
  <c r="N1908" i="1"/>
  <c r="AJ1907" i="1"/>
  <c r="AI1907" i="1"/>
  <c r="AH1907" i="1"/>
  <c r="AG1907" i="1"/>
  <c r="AF1907" i="1"/>
  <c r="AE1907" i="1"/>
  <c r="AD1907" i="1"/>
  <c r="AB1907" i="1"/>
  <c r="AA1907" i="1"/>
  <c r="Z1907" i="1"/>
  <c r="Y1907" i="1"/>
  <c r="W1907" i="1"/>
  <c r="V1907" i="1"/>
  <c r="U1907" i="1"/>
  <c r="T1907" i="1"/>
  <c r="S1907" i="1"/>
  <c r="R1907" i="1"/>
  <c r="Q1907" i="1"/>
  <c r="P1907" i="1"/>
  <c r="O1907" i="1"/>
  <c r="N1907" i="1"/>
  <c r="AJ1906" i="1"/>
  <c r="AI1906" i="1"/>
  <c r="AH1906" i="1"/>
  <c r="AG1906" i="1"/>
  <c r="AF1906" i="1"/>
  <c r="AE1906" i="1"/>
  <c r="AD1906" i="1"/>
  <c r="AB1906" i="1"/>
  <c r="AA1906" i="1"/>
  <c r="Z1906" i="1"/>
  <c r="Y1906" i="1"/>
  <c r="W1906" i="1"/>
  <c r="V1906" i="1"/>
  <c r="U1906" i="1"/>
  <c r="T1906" i="1"/>
  <c r="S1906" i="1"/>
  <c r="R1906" i="1"/>
  <c r="Q1906" i="1"/>
  <c r="P1906" i="1"/>
  <c r="O1906" i="1"/>
  <c r="N1906" i="1"/>
  <c r="AJ1905" i="1"/>
  <c r="AI1905" i="1"/>
  <c r="AH1905" i="1"/>
  <c r="AG1905" i="1"/>
  <c r="AF1905" i="1"/>
  <c r="AE1905" i="1"/>
  <c r="AD1905" i="1"/>
  <c r="AB1905" i="1"/>
  <c r="AA1905" i="1"/>
  <c r="Z1905" i="1"/>
  <c r="Y1905" i="1"/>
  <c r="W1905" i="1"/>
  <c r="V1905" i="1"/>
  <c r="U1905" i="1"/>
  <c r="T1905" i="1"/>
  <c r="S1905" i="1"/>
  <c r="R1905" i="1"/>
  <c r="Q1905" i="1"/>
  <c r="P1905" i="1"/>
  <c r="O1905" i="1"/>
  <c r="N1905" i="1"/>
  <c r="AJ1904" i="1"/>
  <c r="AI1904" i="1"/>
  <c r="AH1904" i="1"/>
  <c r="AG1904" i="1"/>
  <c r="AF1904" i="1"/>
  <c r="AE1904" i="1"/>
  <c r="AD1904" i="1"/>
  <c r="AB1904" i="1"/>
  <c r="AA1904" i="1"/>
  <c r="Z1904" i="1"/>
  <c r="Y1904" i="1"/>
  <c r="W1904" i="1"/>
  <c r="V1904" i="1"/>
  <c r="U1904" i="1"/>
  <c r="T1904" i="1"/>
  <c r="S1904" i="1"/>
  <c r="R1904" i="1"/>
  <c r="Q1904" i="1"/>
  <c r="P1904" i="1"/>
  <c r="O1904" i="1"/>
  <c r="N1904" i="1"/>
  <c r="AJ1903" i="1"/>
  <c r="AI1903" i="1"/>
  <c r="AH1903" i="1"/>
  <c r="AG1903" i="1"/>
  <c r="AF1903" i="1"/>
  <c r="AE1903" i="1"/>
  <c r="AD1903" i="1"/>
  <c r="AB1903" i="1"/>
  <c r="AA1903" i="1"/>
  <c r="Z1903" i="1"/>
  <c r="Y1903" i="1"/>
  <c r="W1903" i="1"/>
  <c r="V1903" i="1"/>
  <c r="U1903" i="1"/>
  <c r="T1903" i="1"/>
  <c r="S1903" i="1"/>
  <c r="R1903" i="1"/>
  <c r="Q1903" i="1"/>
  <c r="P1903" i="1"/>
  <c r="O1903" i="1"/>
  <c r="N1903" i="1"/>
  <c r="AJ1902" i="1"/>
  <c r="AI1902" i="1"/>
  <c r="AH1902" i="1"/>
  <c r="AG1902" i="1"/>
  <c r="AF1902" i="1"/>
  <c r="AE1902" i="1"/>
  <c r="AD1902" i="1"/>
  <c r="AB1902" i="1"/>
  <c r="AA1902" i="1"/>
  <c r="Z1902" i="1"/>
  <c r="Y1902" i="1"/>
  <c r="W1902" i="1"/>
  <c r="V1902" i="1"/>
  <c r="U1902" i="1"/>
  <c r="T1902" i="1"/>
  <c r="S1902" i="1"/>
  <c r="R1902" i="1"/>
  <c r="Q1902" i="1"/>
  <c r="P1902" i="1"/>
  <c r="O1902" i="1"/>
  <c r="N1902" i="1"/>
  <c r="AJ1901" i="1"/>
  <c r="AI1901" i="1"/>
  <c r="AH1901" i="1"/>
  <c r="AG1901" i="1"/>
  <c r="AF1901" i="1"/>
  <c r="AE1901" i="1"/>
  <c r="AD1901" i="1"/>
  <c r="AB1901" i="1"/>
  <c r="AA1901" i="1"/>
  <c r="Z1901" i="1"/>
  <c r="Y1901" i="1"/>
  <c r="W1901" i="1"/>
  <c r="V1901" i="1"/>
  <c r="U1901" i="1"/>
  <c r="T1901" i="1"/>
  <c r="S1901" i="1"/>
  <c r="R1901" i="1"/>
  <c r="Q1901" i="1"/>
  <c r="P1901" i="1"/>
  <c r="O1901" i="1"/>
  <c r="N1901" i="1"/>
  <c r="AJ1900" i="1"/>
  <c r="AI1900" i="1"/>
  <c r="AH1900" i="1"/>
  <c r="AG1900" i="1"/>
  <c r="AF1900" i="1"/>
  <c r="AE1900" i="1"/>
  <c r="AD1900" i="1"/>
  <c r="AB1900" i="1"/>
  <c r="AA1900" i="1"/>
  <c r="Z1900" i="1"/>
  <c r="Y1900" i="1"/>
  <c r="W1900" i="1"/>
  <c r="V1900" i="1"/>
  <c r="U1900" i="1"/>
  <c r="T1900" i="1"/>
  <c r="S1900" i="1"/>
  <c r="R1900" i="1"/>
  <c r="Q1900" i="1"/>
  <c r="P1900" i="1"/>
  <c r="O1900" i="1"/>
  <c r="N1900" i="1"/>
  <c r="AJ1899" i="1"/>
  <c r="AI1899" i="1"/>
  <c r="AH1899" i="1"/>
  <c r="AG1899" i="1"/>
  <c r="AF1899" i="1"/>
  <c r="AE1899" i="1"/>
  <c r="AD1899" i="1"/>
  <c r="AB1899" i="1"/>
  <c r="AA1899" i="1"/>
  <c r="Z1899" i="1"/>
  <c r="Y1899" i="1"/>
  <c r="W1899" i="1"/>
  <c r="V1899" i="1"/>
  <c r="U1899" i="1"/>
  <c r="T1899" i="1"/>
  <c r="S1899" i="1"/>
  <c r="R1899" i="1"/>
  <c r="Q1899" i="1"/>
  <c r="P1899" i="1"/>
  <c r="O1899" i="1"/>
  <c r="N1899" i="1"/>
  <c r="AJ1898" i="1"/>
  <c r="AI1898" i="1"/>
  <c r="AH1898" i="1"/>
  <c r="AG1898" i="1"/>
  <c r="AF1898" i="1"/>
  <c r="AE1898" i="1"/>
  <c r="AD1898" i="1"/>
  <c r="AB1898" i="1"/>
  <c r="AA1898" i="1"/>
  <c r="Z1898" i="1"/>
  <c r="Y1898" i="1"/>
  <c r="W1898" i="1"/>
  <c r="V1898" i="1"/>
  <c r="U1898" i="1"/>
  <c r="T1898" i="1"/>
  <c r="S1898" i="1"/>
  <c r="R1898" i="1"/>
  <c r="Q1898" i="1"/>
  <c r="P1898" i="1"/>
  <c r="O1898" i="1"/>
  <c r="N1898" i="1"/>
  <c r="AJ1897" i="1"/>
  <c r="AI1897" i="1"/>
  <c r="AH1897" i="1"/>
  <c r="AG1897" i="1"/>
  <c r="AF1897" i="1"/>
  <c r="AE1897" i="1"/>
  <c r="AD1897" i="1"/>
  <c r="AB1897" i="1"/>
  <c r="AA1897" i="1"/>
  <c r="Z1897" i="1"/>
  <c r="Y1897" i="1"/>
  <c r="W1897" i="1"/>
  <c r="V1897" i="1"/>
  <c r="U1897" i="1"/>
  <c r="T1897" i="1"/>
  <c r="S1897" i="1"/>
  <c r="R1897" i="1"/>
  <c r="Q1897" i="1"/>
  <c r="P1897" i="1"/>
  <c r="O1897" i="1"/>
  <c r="N1897" i="1"/>
  <c r="AJ1896" i="1"/>
  <c r="AI1896" i="1"/>
  <c r="AH1896" i="1"/>
  <c r="AG1896" i="1"/>
  <c r="AF1896" i="1"/>
  <c r="AE1896" i="1"/>
  <c r="AD1896" i="1"/>
  <c r="AB1896" i="1"/>
  <c r="AA1896" i="1"/>
  <c r="Z1896" i="1"/>
  <c r="Y1896" i="1"/>
  <c r="W1896" i="1"/>
  <c r="V1896" i="1"/>
  <c r="U1896" i="1"/>
  <c r="T1896" i="1"/>
  <c r="S1896" i="1"/>
  <c r="R1896" i="1"/>
  <c r="Q1896" i="1"/>
  <c r="P1896" i="1"/>
  <c r="O1896" i="1"/>
  <c r="N1896" i="1"/>
  <c r="AJ1895" i="1"/>
  <c r="AI1895" i="1"/>
  <c r="AH1895" i="1"/>
  <c r="AG1895" i="1"/>
  <c r="AF1895" i="1"/>
  <c r="AE1895" i="1"/>
  <c r="AD1895" i="1"/>
  <c r="AB1895" i="1"/>
  <c r="AA1895" i="1"/>
  <c r="Z1895" i="1"/>
  <c r="Y1895" i="1"/>
  <c r="W1895" i="1"/>
  <c r="V1895" i="1"/>
  <c r="U1895" i="1"/>
  <c r="T1895" i="1"/>
  <c r="S1895" i="1"/>
  <c r="R1895" i="1"/>
  <c r="Q1895" i="1"/>
  <c r="P1895" i="1"/>
  <c r="O1895" i="1"/>
  <c r="N1895" i="1"/>
  <c r="AJ1894" i="1"/>
  <c r="AI1894" i="1"/>
  <c r="AH1894" i="1"/>
  <c r="AG1894" i="1"/>
  <c r="AF1894" i="1"/>
  <c r="AE1894" i="1"/>
  <c r="AD1894" i="1"/>
  <c r="AB1894" i="1"/>
  <c r="AA1894" i="1"/>
  <c r="Z1894" i="1"/>
  <c r="Y1894" i="1"/>
  <c r="W1894" i="1"/>
  <c r="V1894" i="1"/>
  <c r="U1894" i="1"/>
  <c r="T1894" i="1"/>
  <c r="S1894" i="1"/>
  <c r="R1894" i="1"/>
  <c r="Q1894" i="1"/>
  <c r="P1894" i="1"/>
  <c r="O1894" i="1"/>
  <c r="N1894" i="1"/>
  <c r="AJ1893" i="1"/>
  <c r="AI1893" i="1"/>
  <c r="AH1893" i="1"/>
  <c r="AG1893" i="1"/>
  <c r="AF1893" i="1"/>
  <c r="AE1893" i="1"/>
  <c r="AD1893" i="1"/>
  <c r="AB1893" i="1"/>
  <c r="AA1893" i="1"/>
  <c r="Z1893" i="1"/>
  <c r="Y1893" i="1"/>
  <c r="W1893" i="1"/>
  <c r="V1893" i="1"/>
  <c r="U1893" i="1"/>
  <c r="T1893" i="1"/>
  <c r="S1893" i="1"/>
  <c r="R1893" i="1"/>
  <c r="Q1893" i="1"/>
  <c r="P1893" i="1"/>
  <c r="O1893" i="1"/>
  <c r="N1893" i="1"/>
  <c r="AJ1892" i="1"/>
  <c r="AI1892" i="1"/>
  <c r="AH1892" i="1"/>
  <c r="AG1892" i="1"/>
  <c r="AF1892" i="1"/>
  <c r="AE1892" i="1"/>
  <c r="AD1892" i="1"/>
  <c r="AB1892" i="1"/>
  <c r="AA1892" i="1"/>
  <c r="Z1892" i="1"/>
  <c r="Y1892" i="1"/>
  <c r="W1892" i="1"/>
  <c r="V1892" i="1"/>
  <c r="U1892" i="1"/>
  <c r="T1892" i="1"/>
  <c r="S1892" i="1"/>
  <c r="R1892" i="1"/>
  <c r="Q1892" i="1"/>
  <c r="P1892" i="1"/>
  <c r="O1892" i="1"/>
  <c r="N1892" i="1"/>
  <c r="AJ1891" i="1"/>
  <c r="AI1891" i="1"/>
  <c r="AH1891" i="1"/>
  <c r="AG1891" i="1"/>
  <c r="AF1891" i="1"/>
  <c r="AE1891" i="1"/>
  <c r="AD1891" i="1"/>
  <c r="AB1891" i="1"/>
  <c r="AA1891" i="1"/>
  <c r="Z1891" i="1"/>
  <c r="Y1891" i="1"/>
  <c r="W1891" i="1"/>
  <c r="V1891" i="1"/>
  <c r="U1891" i="1"/>
  <c r="T1891" i="1"/>
  <c r="S1891" i="1"/>
  <c r="R1891" i="1"/>
  <c r="Q1891" i="1"/>
  <c r="P1891" i="1"/>
  <c r="O1891" i="1"/>
  <c r="N1891" i="1"/>
  <c r="AJ1890" i="1"/>
  <c r="AI1890" i="1"/>
  <c r="AH1890" i="1"/>
  <c r="AG1890" i="1"/>
  <c r="AF1890" i="1"/>
  <c r="AE1890" i="1"/>
  <c r="AD1890" i="1"/>
  <c r="AB1890" i="1"/>
  <c r="AA1890" i="1"/>
  <c r="Z1890" i="1"/>
  <c r="Y1890" i="1"/>
  <c r="W1890" i="1"/>
  <c r="V1890" i="1"/>
  <c r="U1890" i="1"/>
  <c r="T1890" i="1"/>
  <c r="S1890" i="1"/>
  <c r="R1890" i="1"/>
  <c r="Q1890" i="1"/>
  <c r="P1890" i="1"/>
  <c r="O1890" i="1"/>
  <c r="N1890" i="1"/>
  <c r="AJ1889" i="1"/>
  <c r="AI1889" i="1"/>
  <c r="AH1889" i="1"/>
  <c r="AG1889" i="1"/>
  <c r="AF1889" i="1"/>
  <c r="AE1889" i="1"/>
  <c r="AD1889" i="1"/>
  <c r="AB1889" i="1"/>
  <c r="AA1889" i="1"/>
  <c r="Z1889" i="1"/>
  <c r="Y1889" i="1"/>
  <c r="W1889" i="1"/>
  <c r="V1889" i="1"/>
  <c r="U1889" i="1"/>
  <c r="T1889" i="1"/>
  <c r="S1889" i="1"/>
  <c r="R1889" i="1"/>
  <c r="Q1889" i="1"/>
  <c r="P1889" i="1"/>
  <c r="O1889" i="1"/>
  <c r="N1889" i="1"/>
  <c r="AJ1888" i="1"/>
  <c r="AI1888" i="1"/>
  <c r="AH1888" i="1"/>
  <c r="AG1888" i="1"/>
  <c r="AF1888" i="1"/>
  <c r="AE1888" i="1"/>
  <c r="AD1888" i="1"/>
  <c r="AB1888" i="1"/>
  <c r="AA1888" i="1"/>
  <c r="Z1888" i="1"/>
  <c r="Y1888" i="1"/>
  <c r="W1888" i="1"/>
  <c r="V1888" i="1"/>
  <c r="U1888" i="1"/>
  <c r="T1888" i="1"/>
  <c r="S1888" i="1"/>
  <c r="R1888" i="1"/>
  <c r="Q1888" i="1"/>
  <c r="P1888" i="1"/>
  <c r="O1888" i="1"/>
  <c r="N1888" i="1"/>
  <c r="AJ1887" i="1"/>
  <c r="AI1887" i="1"/>
  <c r="AH1887" i="1"/>
  <c r="AG1887" i="1"/>
  <c r="AF1887" i="1"/>
  <c r="AE1887" i="1"/>
  <c r="AD1887" i="1"/>
  <c r="AB1887" i="1"/>
  <c r="AA1887" i="1"/>
  <c r="Z1887" i="1"/>
  <c r="Y1887" i="1"/>
  <c r="W1887" i="1"/>
  <c r="V1887" i="1"/>
  <c r="U1887" i="1"/>
  <c r="T1887" i="1"/>
  <c r="S1887" i="1"/>
  <c r="R1887" i="1"/>
  <c r="Q1887" i="1"/>
  <c r="P1887" i="1"/>
  <c r="O1887" i="1"/>
  <c r="N1887" i="1"/>
  <c r="AJ1886" i="1"/>
  <c r="AI1886" i="1"/>
  <c r="AH1886" i="1"/>
  <c r="AG1886" i="1"/>
  <c r="AF1886" i="1"/>
  <c r="AE1886" i="1"/>
  <c r="AD1886" i="1"/>
  <c r="AB1886" i="1"/>
  <c r="AA1886" i="1"/>
  <c r="Z1886" i="1"/>
  <c r="Y1886" i="1"/>
  <c r="W1886" i="1"/>
  <c r="V1886" i="1"/>
  <c r="U1886" i="1"/>
  <c r="T1886" i="1"/>
  <c r="S1886" i="1"/>
  <c r="R1886" i="1"/>
  <c r="Q1886" i="1"/>
  <c r="P1886" i="1"/>
  <c r="O1886" i="1"/>
  <c r="N1886" i="1"/>
  <c r="AJ1885" i="1"/>
  <c r="AI1885" i="1"/>
  <c r="AH1885" i="1"/>
  <c r="AG1885" i="1"/>
  <c r="AF1885" i="1"/>
  <c r="AE1885" i="1"/>
  <c r="AD1885" i="1"/>
  <c r="AB1885" i="1"/>
  <c r="AA1885" i="1"/>
  <c r="Z1885" i="1"/>
  <c r="Y1885" i="1"/>
  <c r="W1885" i="1"/>
  <c r="V1885" i="1"/>
  <c r="U1885" i="1"/>
  <c r="T1885" i="1"/>
  <c r="S1885" i="1"/>
  <c r="R1885" i="1"/>
  <c r="Q1885" i="1"/>
  <c r="P1885" i="1"/>
  <c r="O1885" i="1"/>
  <c r="N1885" i="1"/>
  <c r="AJ1884" i="1"/>
  <c r="AI1884" i="1"/>
  <c r="AH1884" i="1"/>
  <c r="AG1884" i="1"/>
  <c r="AF1884" i="1"/>
  <c r="AE1884" i="1"/>
  <c r="AD1884" i="1"/>
  <c r="AB1884" i="1"/>
  <c r="AA1884" i="1"/>
  <c r="Z1884" i="1"/>
  <c r="Y1884" i="1"/>
  <c r="W1884" i="1"/>
  <c r="V1884" i="1"/>
  <c r="U1884" i="1"/>
  <c r="T1884" i="1"/>
  <c r="S1884" i="1"/>
  <c r="R1884" i="1"/>
  <c r="Q1884" i="1"/>
  <c r="P1884" i="1"/>
  <c r="O1884" i="1"/>
  <c r="N1884" i="1"/>
  <c r="AJ1883" i="1"/>
  <c r="AI1883" i="1"/>
  <c r="AH1883" i="1"/>
  <c r="AG1883" i="1"/>
  <c r="AF1883" i="1"/>
  <c r="AE1883" i="1"/>
  <c r="AD1883" i="1"/>
  <c r="AB1883" i="1"/>
  <c r="AA1883" i="1"/>
  <c r="Z1883" i="1"/>
  <c r="Y1883" i="1"/>
  <c r="W1883" i="1"/>
  <c r="V1883" i="1"/>
  <c r="U1883" i="1"/>
  <c r="T1883" i="1"/>
  <c r="S1883" i="1"/>
  <c r="R1883" i="1"/>
  <c r="Q1883" i="1"/>
  <c r="P1883" i="1"/>
  <c r="O1883" i="1"/>
  <c r="N1883" i="1"/>
  <c r="AJ1882" i="1"/>
  <c r="AI1882" i="1"/>
  <c r="AH1882" i="1"/>
  <c r="AG1882" i="1"/>
  <c r="AF1882" i="1"/>
  <c r="AE1882" i="1"/>
  <c r="AD1882" i="1"/>
  <c r="AB1882" i="1"/>
  <c r="AA1882" i="1"/>
  <c r="Z1882" i="1"/>
  <c r="Y1882" i="1"/>
  <c r="W1882" i="1"/>
  <c r="V1882" i="1"/>
  <c r="U1882" i="1"/>
  <c r="T1882" i="1"/>
  <c r="S1882" i="1"/>
  <c r="R1882" i="1"/>
  <c r="Q1882" i="1"/>
  <c r="P1882" i="1"/>
  <c r="O1882" i="1"/>
  <c r="N1882" i="1"/>
  <c r="AK1881" i="1"/>
  <c r="AJ1881" i="1"/>
  <c r="AI1881" i="1"/>
  <c r="AH1881" i="1"/>
  <c r="AG1881" i="1"/>
  <c r="AF1881" i="1"/>
  <c r="AE1881" i="1"/>
  <c r="AD1881" i="1"/>
  <c r="AB1881" i="1"/>
  <c r="AA1881" i="1"/>
  <c r="Z1881" i="1"/>
  <c r="Y1881" i="1"/>
  <c r="W1881" i="1"/>
  <c r="V1881" i="1"/>
  <c r="U1881" i="1"/>
  <c r="T1881" i="1"/>
  <c r="S1881" i="1"/>
  <c r="R1881" i="1"/>
  <c r="Q1881" i="1"/>
  <c r="P1881" i="1"/>
  <c r="O1881" i="1"/>
  <c r="N1881" i="1"/>
  <c r="AJ1880" i="1"/>
  <c r="AI1880" i="1"/>
  <c r="AH1880" i="1"/>
  <c r="AG1880" i="1"/>
  <c r="AF1880" i="1"/>
  <c r="AE1880" i="1"/>
  <c r="AD1880" i="1"/>
  <c r="AB1880" i="1"/>
  <c r="AA1880" i="1"/>
  <c r="Z1880" i="1"/>
  <c r="Y1880" i="1"/>
  <c r="W1880" i="1"/>
  <c r="V1880" i="1"/>
  <c r="U1880" i="1"/>
  <c r="T1880" i="1"/>
  <c r="S1880" i="1"/>
  <c r="R1880" i="1"/>
  <c r="Q1880" i="1"/>
  <c r="P1880" i="1"/>
  <c r="O1880" i="1"/>
  <c r="N1880" i="1"/>
  <c r="AJ1879" i="1"/>
  <c r="AI1879" i="1"/>
  <c r="AH1879" i="1"/>
  <c r="AG1879" i="1"/>
  <c r="AF1879" i="1"/>
  <c r="AE1879" i="1"/>
  <c r="AD1879" i="1"/>
  <c r="AB1879" i="1"/>
  <c r="AA1879" i="1"/>
  <c r="Z1879" i="1"/>
  <c r="Y1879" i="1"/>
  <c r="W1879" i="1"/>
  <c r="V1879" i="1"/>
  <c r="U1879" i="1"/>
  <c r="T1879" i="1"/>
  <c r="S1879" i="1"/>
  <c r="R1879" i="1"/>
  <c r="Q1879" i="1"/>
  <c r="P1879" i="1"/>
  <c r="O1879" i="1"/>
  <c r="N1879" i="1"/>
  <c r="AJ1878" i="1"/>
  <c r="AI1878" i="1"/>
  <c r="AH1878" i="1"/>
  <c r="AG1878" i="1"/>
  <c r="AF1878" i="1"/>
  <c r="AE1878" i="1"/>
  <c r="AD1878" i="1"/>
  <c r="AB1878" i="1"/>
  <c r="AA1878" i="1"/>
  <c r="Z1878" i="1"/>
  <c r="Y1878" i="1"/>
  <c r="W1878" i="1"/>
  <c r="V1878" i="1"/>
  <c r="U1878" i="1"/>
  <c r="T1878" i="1"/>
  <c r="S1878" i="1"/>
  <c r="R1878" i="1"/>
  <c r="Q1878" i="1"/>
  <c r="P1878" i="1"/>
  <c r="O1878" i="1"/>
  <c r="N1878" i="1"/>
  <c r="AJ1877" i="1"/>
  <c r="AI1877" i="1"/>
  <c r="AH1877" i="1"/>
  <c r="AG1877" i="1"/>
  <c r="AF1877" i="1"/>
  <c r="AE1877" i="1"/>
  <c r="AD1877" i="1"/>
  <c r="AB1877" i="1"/>
  <c r="AA1877" i="1"/>
  <c r="Z1877" i="1"/>
  <c r="Y1877" i="1"/>
  <c r="W1877" i="1"/>
  <c r="V1877" i="1"/>
  <c r="U1877" i="1"/>
  <c r="T1877" i="1"/>
  <c r="S1877" i="1"/>
  <c r="R1877" i="1"/>
  <c r="Q1877" i="1"/>
  <c r="P1877" i="1"/>
  <c r="O1877" i="1"/>
  <c r="N1877" i="1"/>
  <c r="AK1876" i="1"/>
  <c r="AJ1876" i="1"/>
  <c r="AI1876" i="1"/>
  <c r="AH1876" i="1"/>
  <c r="AG1876" i="1"/>
  <c r="AF1876" i="1"/>
  <c r="AE1876" i="1"/>
  <c r="AD1876" i="1"/>
  <c r="AB1876" i="1"/>
  <c r="AA1876" i="1"/>
  <c r="Z1876" i="1"/>
  <c r="Y1876" i="1"/>
  <c r="W1876" i="1"/>
  <c r="V1876" i="1"/>
  <c r="U1876" i="1"/>
  <c r="T1876" i="1"/>
  <c r="S1876" i="1"/>
  <c r="R1876" i="1"/>
  <c r="Q1876" i="1"/>
  <c r="P1876" i="1"/>
  <c r="O1876" i="1"/>
  <c r="N1876" i="1"/>
  <c r="AJ1875" i="1"/>
  <c r="AI1875" i="1"/>
  <c r="AH1875" i="1"/>
  <c r="AG1875" i="1"/>
  <c r="AF1875" i="1"/>
  <c r="AE1875" i="1"/>
  <c r="AD1875" i="1"/>
  <c r="AB1875" i="1"/>
  <c r="AA1875" i="1"/>
  <c r="Z1875" i="1"/>
  <c r="Y1875" i="1"/>
  <c r="W1875" i="1"/>
  <c r="V1875" i="1"/>
  <c r="U1875" i="1"/>
  <c r="T1875" i="1"/>
  <c r="S1875" i="1"/>
  <c r="R1875" i="1"/>
  <c r="Q1875" i="1"/>
  <c r="P1875" i="1"/>
  <c r="O1875" i="1"/>
  <c r="N1875" i="1"/>
  <c r="AJ1874" i="1"/>
  <c r="AI1874" i="1"/>
  <c r="AH1874" i="1"/>
  <c r="AG1874" i="1"/>
  <c r="AF1874" i="1"/>
  <c r="AE1874" i="1"/>
  <c r="AD1874" i="1"/>
  <c r="AB1874" i="1"/>
  <c r="AA1874" i="1"/>
  <c r="Z1874" i="1"/>
  <c r="Y1874" i="1"/>
  <c r="W1874" i="1"/>
  <c r="V1874" i="1"/>
  <c r="U1874" i="1"/>
  <c r="T1874" i="1"/>
  <c r="S1874" i="1"/>
  <c r="R1874" i="1"/>
  <c r="Q1874" i="1"/>
  <c r="P1874" i="1"/>
  <c r="O1874" i="1"/>
  <c r="N1874" i="1"/>
  <c r="AJ1873" i="1"/>
  <c r="AI1873" i="1"/>
  <c r="AH1873" i="1"/>
  <c r="AG1873" i="1"/>
  <c r="AF1873" i="1"/>
  <c r="AE1873" i="1"/>
  <c r="AD1873" i="1"/>
  <c r="AB1873" i="1"/>
  <c r="AA1873" i="1"/>
  <c r="Z1873" i="1"/>
  <c r="Y1873" i="1"/>
  <c r="W1873" i="1"/>
  <c r="V1873" i="1"/>
  <c r="U1873" i="1"/>
  <c r="T1873" i="1"/>
  <c r="S1873" i="1"/>
  <c r="R1873" i="1"/>
  <c r="Q1873" i="1"/>
  <c r="P1873" i="1"/>
  <c r="O1873" i="1"/>
  <c r="N1873" i="1"/>
  <c r="AJ1872" i="1"/>
  <c r="AI1872" i="1"/>
  <c r="AH1872" i="1"/>
  <c r="AG1872" i="1"/>
  <c r="AF1872" i="1"/>
  <c r="AE1872" i="1"/>
  <c r="AD1872" i="1"/>
  <c r="AB1872" i="1"/>
  <c r="AA1872" i="1"/>
  <c r="Z1872" i="1"/>
  <c r="Y1872" i="1"/>
  <c r="W1872" i="1"/>
  <c r="V1872" i="1"/>
  <c r="U1872" i="1"/>
  <c r="T1872" i="1"/>
  <c r="S1872" i="1"/>
  <c r="R1872" i="1"/>
  <c r="Q1872" i="1"/>
  <c r="P1872" i="1"/>
  <c r="O1872" i="1"/>
  <c r="N1872" i="1"/>
  <c r="AJ1871" i="1"/>
  <c r="AI1871" i="1"/>
  <c r="AH1871" i="1"/>
  <c r="AG1871" i="1"/>
  <c r="AF1871" i="1"/>
  <c r="AE1871" i="1"/>
  <c r="AD1871" i="1"/>
  <c r="AB1871" i="1"/>
  <c r="AA1871" i="1"/>
  <c r="Z1871" i="1"/>
  <c r="Y1871" i="1"/>
  <c r="W1871" i="1"/>
  <c r="V1871" i="1"/>
  <c r="U1871" i="1"/>
  <c r="T1871" i="1"/>
  <c r="S1871" i="1"/>
  <c r="R1871" i="1"/>
  <c r="Q1871" i="1"/>
  <c r="P1871" i="1"/>
  <c r="O1871" i="1"/>
  <c r="N1871" i="1"/>
  <c r="AJ1870" i="1"/>
  <c r="AI1870" i="1"/>
  <c r="AH1870" i="1"/>
  <c r="AG1870" i="1"/>
  <c r="AF1870" i="1"/>
  <c r="AE1870" i="1"/>
  <c r="AD1870" i="1"/>
  <c r="AB1870" i="1"/>
  <c r="AA1870" i="1"/>
  <c r="Z1870" i="1"/>
  <c r="Y1870" i="1"/>
  <c r="W1870" i="1"/>
  <c r="V1870" i="1"/>
  <c r="U1870" i="1"/>
  <c r="T1870" i="1"/>
  <c r="S1870" i="1"/>
  <c r="R1870" i="1"/>
  <c r="Q1870" i="1"/>
  <c r="P1870" i="1"/>
  <c r="O1870" i="1"/>
  <c r="N1870" i="1"/>
  <c r="AJ1869" i="1"/>
  <c r="AI1869" i="1"/>
  <c r="AH1869" i="1"/>
  <c r="AG1869" i="1"/>
  <c r="AF1869" i="1"/>
  <c r="AE1869" i="1"/>
  <c r="AD1869" i="1"/>
  <c r="AB1869" i="1"/>
  <c r="AA1869" i="1"/>
  <c r="Z1869" i="1"/>
  <c r="Y1869" i="1"/>
  <c r="W1869" i="1"/>
  <c r="V1869" i="1"/>
  <c r="U1869" i="1"/>
  <c r="T1869" i="1"/>
  <c r="S1869" i="1"/>
  <c r="R1869" i="1"/>
  <c r="Q1869" i="1"/>
  <c r="P1869" i="1"/>
  <c r="O1869" i="1"/>
  <c r="N1869" i="1"/>
  <c r="AK1868" i="1"/>
  <c r="AJ1868" i="1"/>
  <c r="AI1868" i="1"/>
  <c r="AH1868" i="1"/>
  <c r="AG1868" i="1"/>
  <c r="AF1868" i="1"/>
  <c r="AE1868" i="1"/>
  <c r="AD1868" i="1"/>
  <c r="AB1868" i="1"/>
  <c r="AA1868" i="1"/>
  <c r="Z1868" i="1"/>
  <c r="Y1868" i="1"/>
  <c r="W1868" i="1"/>
  <c r="V1868" i="1"/>
  <c r="U1868" i="1"/>
  <c r="T1868" i="1"/>
  <c r="S1868" i="1"/>
  <c r="R1868" i="1"/>
  <c r="Q1868" i="1"/>
  <c r="P1868" i="1"/>
  <c r="O1868" i="1"/>
  <c r="N1868" i="1"/>
  <c r="AJ1867" i="1"/>
  <c r="AI1867" i="1"/>
  <c r="AH1867" i="1"/>
  <c r="AG1867" i="1"/>
  <c r="AF1867" i="1"/>
  <c r="AE1867" i="1"/>
  <c r="AD1867" i="1"/>
  <c r="AB1867" i="1"/>
  <c r="AA1867" i="1"/>
  <c r="Z1867" i="1"/>
  <c r="Y1867" i="1"/>
  <c r="W1867" i="1"/>
  <c r="V1867" i="1"/>
  <c r="U1867" i="1"/>
  <c r="T1867" i="1"/>
  <c r="S1867" i="1"/>
  <c r="R1867" i="1"/>
  <c r="Q1867" i="1"/>
  <c r="P1867" i="1"/>
  <c r="O1867" i="1"/>
  <c r="N1867" i="1"/>
  <c r="AJ1866" i="1"/>
  <c r="AI1866" i="1"/>
  <c r="AH1866" i="1"/>
  <c r="AG1866" i="1"/>
  <c r="AF1866" i="1"/>
  <c r="AE1866" i="1"/>
  <c r="AD1866" i="1"/>
  <c r="AB1866" i="1"/>
  <c r="AA1866" i="1"/>
  <c r="Z1866" i="1"/>
  <c r="Y1866" i="1"/>
  <c r="W1866" i="1"/>
  <c r="V1866" i="1"/>
  <c r="U1866" i="1"/>
  <c r="T1866" i="1"/>
  <c r="S1866" i="1"/>
  <c r="R1866" i="1"/>
  <c r="Q1866" i="1"/>
  <c r="P1866" i="1"/>
  <c r="O1866" i="1"/>
  <c r="N1866" i="1"/>
  <c r="AJ1865" i="1"/>
  <c r="AI1865" i="1"/>
  <c r="AH1865" i="1"/>
  <c r="AG1865" i="1"/>
  <c r="AF1865" i="1"/>
  <c r="AE1865" i="1"/>
  <c r="AD1865" i="1"/>
  <c r="AB1865" i="1"/>
  <c r="AA1865" i="1"/>
  <c r="Z1865" i="1"/>
  <c r="Y1865" i="1"/>
  <c r="W1865" i="1"/>
  <c r="V1865" i="1"/>
  <c r="U1865" i="1"/>
  <c r="T1865" i="1"/>
  <c r="S1865" i="1"/>
  <c r="R1865" i="1"/>
  <c r="Q1865" i="1"/>
  <c r="P1865" i="1"/>
  <c r="O1865" i="1"/>
  <c r="N1865" i="1"/>
  <c r="AJ1864" i="1"/>
  <c r="AI1864" i="1"/>
  <c r="AH1864" i="1"/>
  <c r="AG1864" i="1"/>
  <c r="AF1864" i="1"/>
  <c r="AE1864" i="1"/>
  <c r="AD1864" i="1"/>
  <c r="AB1864" i="1"/>
  <c r="AA1864" i="1"/>
  <c r="Z1864" i="1"/>
  <c r="Y1864" i="1"/>
  <c r="W1864" i="1"/>
  <c r="V1864" i="1"/>
  <c r="U1864" i="1"/>
  <c r="T1864" i="1"/>
  <c r="S1864" i="1"/>
  <c r="R1864" i="1"/>
  <c r="Q1864" i="1"/>
  <c r="P1864" i="1"/>
  <c r="O1864" i="1"/>
  <c r="N1864" i="1"/>
  <c r="AJ1863" i="1"/>
  <c r="AI1863" i="1"/>
  <c r="AH1863" i="1"/>
  <c r="AG1863" i="1"/>
  <c r="AF1863" i="1"/>
  <c r="AE1863" i="1"/>
  <c r="AD1863" i="1"/>
  <c r="AB1863" i="1"/>
  <c r="AA1863" i="1"/>
  <c r="Z1863" i="1"/>
  <c r="Y1863" i="1"/>
  <c r="W1863" i="1"/>
  <c r="V1863" i="1"/>
  <c r="U1863" i="1"/>
  <c r="T1863" i="1"/>
  <c r="S1863" i="1"/>
  <c r="R1863" i="1"/>
  <c r="Q1863" i="1"/>
  <c r="P1863" i="1"/>
  <c r="O1863" i="1"/>
  <c r="N1863" i="1"/>
  <c r="AJ1862" i="1"/>
  <c r="AI1862" i="1"/>
  <c r="AH1862" i="1"/>
  <c r="AG1862" i="1"/>
  <c r="AF1862" i="1"/>
  <c r="AE1862" i="1"/>
  <c r="AD1862" i="1"/>
  <c r="AB1862" i="1"/>
  <c r="AA1862" i="1"/>
  <c r="Z1862" i="1"/>
  <c r="Y1862" i="1"/>
  <c r="W1862" i="1"/>
  <c r="V1862" i="1"/>
  <c r="U1862" i="1"/>
  <c r="T1862" i="1"/>
  <c r="S1862" i="1"/>
  <c r="R1862" i="1"/>
  <c r="Q1862" i="1"/>
  <c r="P1862" i="1"/>
  <c r="O1862" i="1"/>
  <c r="N1862" i="1"/>
  <c r="AJ1861" i="1"/>
  <c r="AI1861" i="1"/>
  <c r="AH1861" i="1"/>
  <c r="AG1861" i="1"/>
  <c r="AF1861" i="1"/>
  <c r="AE1861" i="1"/>
  <c r="AD1861" i="1"/>
  <c r="AB1861" i="1"/>
  <c r="AA1861" i="1"/>
  <c r="Z1861" i="1"/>
  <c r="Y1861" i="1"/>
  <c r="W1861" i="1"/>
  <c r="V1861" i="1"/>
  <c r="U1861" i="1"/>
  <c r="T1861" i="1"/>
  <c r="S1861" i="1"/>
  <c r="R1861" i="1"/>
  <c r="Q1861" i="1"/>
  <c r="P1861" i="1"/>
  <c r="O1861" i="1"/>
  <c r="N1861" i="1"/>
  <c r="AJ1860" i="1"/>
  <c r="AI1860" i="1"/>
  <c r="AH1860" i="1"/>
  <c r="AG1860" i="1"/>
  <c r="AF1860" i="1"/>
  <c r="AE1860" i="1"/>
  <c r="AD1860" i="1"/>
  <c r="AB1860" i="1"/>
  <c r="AA1860" i="1"/>
  <c r="Z1860" i="1"/>
  <c r="Y1860" i="1"/>
  <c r="W1860" i="1"/>
  <c r="V1860" i="1"/>
  <c r="U1860" i="1"/>
  <c r="T1860" i="1"/>
  <c r="S1860" i="1"/>
  <c r="R1860" i="1"/>
  <c r="Q1860" i="1"/>
  <c r="P1860" i="1"/>
  <c r="O1860" i="1"/>
  <c r="N1860" i="1"/>
  <c r="AJ1859" i="1"/>
  <c r="AI1859" i="1"/>
  <c r="AH1859" i="1"/>
  <c r="AG1859" i="1"/>
  <c r="AF1859" i="1"/>
  <c r="AE1859" i="1"/>
  <c r="AD1859" i="1"/>
  <c r="AB1859" i="1"/>
  <c r="AA1859" i="1"/>
  <c r="Z1859" i="1"/>
  <c r="Y1859" i="1"/>
  <c r="W1859" i="1"/>
  <c r="V1859" i="1"/>
  <c r="U1859" i="1"/>
  <c r="T1859" i="1"/>
  <c r="S1859" i="1"/>
  <c r="R1859" i="1"/>
  <c r="Q1859" i="1"/>
  <c r="P1859" i="1"/>
  <c r="O1859" i="1"/>
  <c r="N1859" i="1"/>
  <c r="AJ1858" i="1"/>
  <c r="AI1858" i="1"/>
  <c r="AH1858" i="1"/>
  <c r="AG1858" i="1"/>
  <c r="AF1858" i="1"/>
  <c r="AE1858" i="1"/>
  <c r="AD1858" i="1"/>
  <c r="AB1858" i="1"/>
  <c r="AA1858" i="1"/>
  <c r="Z1858" i="1"/>
  <c r="Y1858" i="1"/>
  <c r="W1858" i="1"/>
  <c r="V1858" i="1"/>
  <c r="U1858" i="1"/>
  <c r="T1858" i="1"/>
  <c r="S1858" i="1"/>
  <c r="R1858" i="1"/>
  <c r="Q1858" i="1"/>
  <c r="P1858" i="1"/>
  <c r="O1858" i="1"/>
  <c r="N1858" i="1"/>
  <c r="AJ1857" i="1"/>
  <c r="AI1857" i="1"/>
  <c r="AH1857" i="1"/>
  <c r="AG1857" i="1"/>
  <c r="AF1857" i="1"/>
  <c r="AE1857" i="1"/>
  <c r="AD1857" i="1"/>
  <c r="AK1857" i="1" s="1"/>
  <c r="AB1857" i="1"/>
  <c r="AA1857" i="1"/>
  <c r="Z1857" i="1"/>
  <c r="Y1857" i="1"/>
  <c r="W1857" i="1"/>
  <c r="V1857" i="1"/>
  <c r="U1857" i="1"/>
  <c r="T1857" i="1"/>
  <c r="S1857" i="1"/>
  <c r="R1857" i="1"/>
  <c r="Q1857" i="1"/>
  <c r="P1857" i="1"/>
  <c r="O1857" i="1"/>
  <c r="N1857" i="1"/>
  <c r="AJ1856" i="1"/>
  <c r="AI1856" i="1"/>
  <c r="AH1856" i="1"/>
  <c r="AG1856" i="1"/>
  <c r="AF1856" i="1"/>
  <c r="AE1856" i="1"/>
  <c r="AD1856" i="1"/>
  <c r="AB1856" i="1"/>
  <c r="AA1856" i="1"/>
  <c r="Z1856" i="1"/>
  <c r="Y1856" i="1"/>
  <c r="W1856" i="1"/>
  <c r="V1856" i="1"/>
  <c r="U1856" i="1"/>
  <c r="T1856" i="1"/>
  <c r="S1856" i="1"/>
  <c r="R1856" i="1"/>
  <c r="Q1856" i="1"/>
  <c r="P1856" i="1"/>
  <c r="O1856" i="1"/>
  <c r="N1856" i="1"/>
  <c r="AJ1855" i="1"/>
  <c r="AI1855" i="1"/>
  <c r="AH1855" i="1"/>
  <c r="AG1855" i="1"/>
  <c r="AF1855" i="1"/>
  <c r="AE1855" i="1"/>
  <c r="AD1855" i="1"/>
  <c r="AB1855" i="1"/>
  <c r="AA1855" i="1"/>
  <c r="Z1855" i="1"/>
  <c r="Y1855" i="1"/>
  <c r="W1855" i="1"/>
  <c r="V1855" i="1"/>
  <c r="U1855" i="1"/>
  <c r="T1855" i="1"/>
  <c r="S1855" i="1"/>
  <c r="R1855" i="1"/>
  <c r="Q1855" i="1"/>
  <c r="P1855" i="1"/>
  <c r="O1855" i="1"/>
  <c r="N1855" i="1"/>
  <c r="AJ1854" i="1"/>
  <c r="AI1854" i="1"/>
  <c r="AH1854" i="1"/>
  <c r="AG1854" i="1"/>
  <c r="AF1854" i="1"/>
  <c r="AE1854" i="1"/>
  <c r="AD1854" i="1"/>
  <c r="AB1854" i="1"/>
  <c r="AA1854" i="1"/>
  <c r="Z1854" i="1"/>
  <c r="Y1854" i="1"/>
  <c r="W1854" i="1"/>
  <c r="V1854" i="1"/>
  <c r="U1854" i="1"/>
  <c r="T1854" i="1"/>
  <c r="S1854" i="1"/>
  <c r="R1854" i="1"/>
  <c r="Q1854" i="1"/>
  <c r="P1854" i="1"/>
  <c r="O1854" i="1"/>
  <c r="N1854" i="1"/>
  <c r="AJ1853" i="1"/>
  <c r="AI1853" i="1"/>
  <c r="AH1853" i="1"/>
  <c r="AG1853" i="1"/>
  <c r="AF1853" i="1"/>
  <c r="AE1853" i="1"/>
  <c r="AD1853" i="1"/>
  <c r="AB1853" i="1"/>
  <c r="AA1853" i="1"/>
  <c r="Z1853" i="1"/>
  <c r="Y1853" i="1"/>
  <c r="W1853" i="1"/>
  <c r="V1853" i="1"/>
  <c r="U1853" i="1"/>
  <c r="T1853" i="1"/>
  <c r="S1853" i="1"/>
  <c r="R1853" i="1"/>
  <c r="Q1853" i="1"/>
  <c r="P1853" i="1"/>
  <c r="O1853" i="1"/>
  <c r="N1853" i="1"/>
  <c r="AJ1852" i="1"/>
  <c r="AI1852" i="1"/>
  <c r="AH1852" i="1"/>
  <c r="AG1852" i="1"/>
  <c r="AF1852" i="1"/>
  <c r="AE1852" i="1"/>
  <c r="AD1852" i="1"/>
  <c r="AB1852" i="1"/>
  <c r="AA1852" i="1"/>
  <c r="Z1852" i="1"/>
  <c r="Y1852" i="1"/>
  <c r="W1852" i="1"/>
  <c r="V1852" i="1"/>
  <c r="U1852" i="1"/>
  <c r="T1852" i="1"/>
  <c r="S1852" i="1"/>
  <c r="R1852" i="1"/>
  <c r="Q1852" i="1"/>
  <c r="P1852" i="1"/>
  <c r="O1852" i="1"/>
  <c r="N1852" i="1"/>
  <c r="AK1851" i="1"/>
  <c r="AJ1851" i="1"/>
  <c r="AI1851" i="1"/>
  <c r="AH1851" i="1"/>
  <c r="AG1851" i="1"/>
  <c r="AF1851" i="1"/>
  <c r="AE1851" i="1"/>
  <c r="AD1851" i="1"/>
  <c r="AB1851" i="1"/>
  <c r="AA1851" i="1"/>
  <c r="Z1851" i="1"/>
  <c r="Y1851" i="1"/>
  <c r="W1851" i="1"/>
  <c r="V1851" i="1"/>
  <c r="U1851" i="1"/>
  <c r="T1851" i="1"/>
  <c r="S1851" i="1"/>
  <c r="R1851" i="1"/>
  <c r="Q1851" i="1"/>
  <c r="P1851" i="1"/>
  <c r="O1851" i="1"/>
  <c r="N1851" i="1"/>
  <c r="AJ1850" i="1"/>
  <c r="AI1850" i="1"/>
  <c r="AH1850" i="1"/>
  <c r="AG1850" i="1"/>
  <c r="AF1850" i="1"/>
  <c r="AE1850" i="1"/>
  <c r="AD1850" i="1"/>
  <c r="AB1850" i="1"/>
  <c r="AA1850" i="1"/>
  <c r="Z1850" i="1"/>
  <c r="Y1850" i="1"/>
  <c r="W1850" i="1"/>
  <c r="V1850" i="1"/>
  <c r="U1850" i="1"/>
  <c r="T1850" i="1"/>
  <c r="S1850" i="1"/>
  <c r="R1850" i="1"/>
  <c r="Q1850" i="1"/>
  <c r="P1850" i="1"/>
  <c r="O1850" i="1"/>
  <c r="N1850" i="1"/>
  <c r="AJ1849" i="1"/>
  <c r="AI1849" i="1"/>
  <c r="AH1849" i="1"/>
  <c r="AG1849" i="1"/>
  <c r="AF1849" i="1"/>
  <c r="AE1849" i="1"/>
  <c r="AD1849" i="1"/>
  <c r="AB1849" i="1"/>
  <c r="AA1849" i="1"/>
  <c r="Z1849" i="1"/>
  <c r="Y1849" i="1"/>
  <c r="W1849" i="1"/>
  <c r="V1849" i="1"/>
  <c r="U1849" i="1"/>
  <c r="T1849" i="1"/>
  <c r="S1849" i="1"/>
  <c r="R1849" i="1"/>
  <c r="Q1849" i="1"/>
  <c r="P1849" i="1"/>
  <c r="O1849" i="1"/>
  <c r="N1849" i="1"/>
  <c r="AJ1848" i="1"/>
  <c r="AI1848" i="1"/>
  <c r="AH1848" i="1"/>
  <c r="AG1848" i="1"/>
  <c r="AF1848" i="1"/>
  <c r="AE1848" i="1"/>
  <c r="AD1848" i="1"/>
  <c r="AB1848" i="1"/>
  <c r="AA1848" i="1"/>
  <c r="Z1848" i="1"/>
  <c r="Y1848" i="1"/>
  <c r="W1848" i="1"/>
  <c r="V1848" i="1"/>
  <c r="U1848" i="1"/>
  <c r="T1848" i="1"/>
  <c r="S1848" i="1"/>
  <c r="R1848" i="1"/>
  <c r="Q1848" i="1"/>
  <c r="P1848" i="1"/>
  <c r="O1848" i="1"/>
  <c r="N1848" i="1"/>
  <c r="AJ1847" i="1"/>
  <c r="AI1847" i="1"/>
  <c r="AH1847" i="1"/>
  <c r="AG1847" i="1"/>
  <c r="AF1847" i="1"/>
  <c r="AE1847" i="1"/>
  <c r="AD1847" i="1"/>
  <c r="AB1847" i="1"/>
  <c r="AA1847" i="1"/>
  <c r="Z1847" i="1"/>
  <c r="Y1847" i="1"/>
  <c r="W1847" i="1"/>
  <c r="V1847" i="1"/>
  <c r="U1847" i="1"/>
  <c r="T1847" i="1"/>
  <c r="S1847" i="1"/>
  <c r="R1847" i="1"/>
  <c r="Q1847" i="1"/>
  <c r="P1847" i="1"/>
  <c r="O1847" i="1"/>
  <c r="N1847" i="1"/>
  <c r="AJ1846" i="1"/>
  <c r="AI1846" i="1"/>
  <c r="AH1846" i="1"/>
  <c r="AG1846" i="1"/>
  <c r="AF1846" i="1"/>
  <c r="AE1846" i="1"/>
  <c r="AD1846" i="1"/>
  <c r="AB1846" i="1"/>
  <c r="AA1846" i="1"/>
  <c r="Z1846" i="1"/>
  <c r="Y1846" i="1"/>
  <c r="W1846" i="1"/>
  <c r="V1846" i="1"/>
  <c r="U1846" i="1"/>
  <c r="T1846" i="1"/>
  <c r="S1846" i="1"/>
  <c r="R1846" i="1"/>
  <c r="Q1846" i="1"/>
  <c r="P1846" i="1"/>
  <c r="O1846" i="1"/>
  <c r="N1846" i="1"/>
  <c r="AJ1845" i="1"/>
  <c r="AI1845" i="1"/>
  <c r="AH1845" i="1"/>
  <c r="AG1845" i="1"/>
  <c r="AF1845" i="1"/>
  <c r="AE1845" i="1"/>
  <c r="AD1845" i="1"/>
  <c r="AB1845" i="1"/>
  <c r="AA1845" i="1"/>
  <c r="Z1845" i="1"/>
  <c r="Y1845" i="1"/>
  <c r="W1845" i="1"/>
  <c r="V1845" i="1"/>
  <c r="U1845" i="1"/>
  <c r="T1845" i="1"/>
  <c r="S1845" i="1"/>
  <c r="R1845" i="1"/>
  <c r="Q1845" i="1"/>
  <c r="P1845" i="1"/>
  <c r="O1845" i="1"/>
  <c r="N1845" i="1"/>
  <c r="AJ1844" i="1"/>
  <c r="AI1844" i="1"/>
  <c r="AH1844" i="1"/>
  <c r="AG1844" i="1"/>
  <c r="AF1844" i="1"/>
  <c r="AE1844" i="1"/>
  <c r="AD1844" i="1"/>
  <c r="AB1844" i="1"/>
  <c r="AA1844" i="1"/>
  <c r="Z1844" i="1"/>
  <c r="Y1844" i="1"/>
  <c r="W1844" i="1"/>
  <c r="V1844" i="1"/>
  <c r="U1844" i="1"/>
  <c r="T1844" i="1"/>
  <c r="S1844" i="1"/>
  <c r="R1844" i="1"/>
  <c r="Q1844" i="1"/>
  <c r="P1844" i="1"/>
  <c r="O1844" i="1"/>
  <c r="N1844" i="1"/>
  <c r="AJ1843" i="1"/>
  <c r="AI1843" i="1"/>
  <c r="AH1843" i="1"/>
  <c r="AG1843" i="1"/>
  <c r="AF1843" i="1"/>
  <c r="AE1843" i="1"/>
  <c r="AD1843" i="1"/>
  <c r="AB1843" i="1"/>
  <c r="AA1843" i="1"/>
  <c r="Z1843" i="1"/>
  <c r="Y1843" i="1"/>
  <c r="W1843" i="1"/>
  <c r="V1843" i="1"/>
  <c r="U1843" i="1"/>
  <c r="T1843" i="1"/>
  <c r="S1843" i="1"/>
  <c r="R1843" i="1"/>
  <c r="Q1843" i="1"/>
  <c r="P1843" i="1"/>
  <c r="O1843" i="1"/>
  <c r="N1843" i="1"/>
  <c r="AJ1842" i="1"/>
  <c r="AI1842" i="1"/>
  <c r="AH1842" i="1"/>
  <c r="AG1842" i="1"/>
  <c r="AF1842" i="1"/>
  <c r="AE1842" i="1"/>
  <c r="AD1842" i="1"/>
  <c r="AB1842" i="1"/>
  <c r="AA1842" i="1"/>
  <c r="Z1842" i="1"/>
  <c r="Y1842" i="1"/>
  <c r="W1842" i="1"/>
  <c r="V1842" i="1"/>
  <c r="U1842" i="1"/>
  <c r="T1842" i="1"/>
  <c r="S1842" i="1"/>
  <c r="R1842" i="1"/>
  <c r="Q1842" i="1"/>
  <c r="P1842" i="1"/>
  <c r="O1842" i="1"/>
  <c r="N1842" i="1"/>
  <c r="AJ1841" i="1"/>
  <c r="AI1841" i="1"/>
  <c r="AH1841" i="1"/>
  <c r="AG1841" i="1"/>
  <c r="AF1841" i="1"/>
  <c r="AE1841" i="1"/>
  <c r="AD1841" i="1"/>
  <c r="AB1841" i="1"/>
  <c r="AA1841" i="1"/>
  <c r="Z1841" i="1"/>
  <c r="Y1841" i="1"/>
  <c r="W1841" i="1"/>
  <c r="V1841" i="1"/>
  <c r="U1841" i="1"/>
  <c r="T1841" i="1"/>
  <c r="S1841" i="1"/>
  <c r="R1841" i="1"/>
  <c r="Q1841" i="1"/>
  <c r="P1841" i="1"/>
  <c r="O1841" i="1"/>
  <c r="N1841" i="1"/>
  <c r="AJ1840" i="1"/>
  <c r="AI1840" i="1"/>
  <c r="AH1840" i="1"/>
  <c r="AG1840" i="1"/>
  <c r="AF1840" i="1"/>
  <c r="AE1840" i="1"/>
  <c r="AD1840" i="1"/>
  <c r="AB1840" i="1"/>
  <c r="AA1840" i="1"/>
  <c r="Z1840" i="1"/>
  <c r="Y1840" i="1"/>
  <c r="W1840" i="1"/>
  <c r="V1840" i="1"/>
  <c r="U1840" i="1"/>
  <c r="T1840" i="1"/>
  <c r="S1840" i="1"/>
  <c r="R1840" i="1"/>
  <c r="Q1840" i="1"/>
  <c r="P1840" i="1"/>
  <c r="O1840" i="1"/>
  <c r="N1840" i="1"/>
  <c r="AJ1839" i="1"/>
  <c r="AI1839" i="1"/>
  <c r="AH1839" i="1"/>
  <c r="AG1839" i="1"/>
  <c r="AF1839" i="1"/>
  <c r="AE1839" i="1"/>
  <c r="AD1839" i="1"/>
  <c r="AB1839" i="1"/>
  <c r="AA1839" i="1"/>
  <c r="Z1839" i="1"/>
  <c r="Y1839" i="1"/>
  <c r="W1839" i="1"/>
  <c r="V1839" i="1"/>
  <c r="U1839" i="1"/>
  <c r="T1839" i="1"/>
  <c r="S1839" i="1"/>
  <c r="R1839" i="1"/>
  <c r="Q1839" i="1"/>
  <c r="P1839" i="1"/>
  <c r="O1839" i="1"/>
  <c r="N1839" i="1"/>
  <c r="AJ1838" i="1"/>
  <c r="AI1838" i="1"/>
  <c r="AH1838" i="1"/>
  <c r="AG1838" i="1"/>
  <c r="AF1838" i="1"/>
  <c r="AE1838" i="1"/>
  <c r="AD1838" i="1"/>
  <c r="AB1838" i="1"/>
  <c r="AA1838" i="1"/>
  <c r="Z1838" i="1"/>
  <c r="Y1838" i="1"/>
  <c r="W1838" i="1"/>
  <c r="V1838" i="1"/>
  <c r="U1838" i="1"/>
  <c r="T1838" i="1"/>
  <c r="S1838" i="1"/>
  <c r="R1838" i="1"/>
  <c r="Q1838" i="1"/>
  <c r="P1838" i="1"/>
  <c r="O1838" i="1"/>
  <c r="N1838" i="1"/>
  <c r="AK1837" i="1"/>
  <c r="AJ1837" i="1"/>
  <c r="AI1837" i="1"/>
  <c r="AH1837" i="1"/>
  <c r="AG1837" i="1"/>
  <c r="AF1837" i="1"/>
  <c r="AE1837" i="1"/>
  <c r="AD1837" i="1"/>
  <c r="AB1837" i="1"/>
  <c r="AA1837" i="1"/>
  <c r="Z1837" i="1"/>
  <c r="Y1837" i="1"/>
  <c r="W1837" i="1"/>
  <c r="V1837" i="1"/>
  <c r="U1837" i="1"/>
  <c r="T1837" i="1"/>
  <c r="S1837" i="1"/>
  <c r="R1837" i="1"/>
  <c r="Q1837" i="1"/>
  <c r="P1837" i="1"/>
  <c r="O1837" i="1"/>
  <c r="N1837" i="1"/>
  <c r="AK1836" i="1"/>
  <c r="AJ1836" i="1"/>
  <c r="AI1836" i="1"/>
  <c r="AH1836" i="1"/>
  <c r="AG1836" i="1"/>
  <c r="AF1836" i="1"/>
  <c r="AE1836" i="1"/>
  <c r="AD1836" i="1"/>
  <c r="AB1836" i="1"/>
  <c r="AA1836" i="1"/>
  <c r="Z1836" i="1"/>
  <c r="Y1836" i="1"/>
  <c r="W1836" i="1"/>
  <c r="V1836" i="1"/>
  <c r="U1836" i="1"/>
  <c r="T1836" i="1"/>
  <c r="S1836" i="1"/>
  <c r="R1836" i="1"/>
  <c r="Q1836" i="1"/>
  <c r="P1836" i="1"/>
  <c r="O1836" i="1"/>
  <c r="N1836" i="1"/>
  <c r="AK1835" i="1"/>
  <c r="AJ1835" i="1"/>
  <c r="AI1835" i="1"/>
  <c r="AH1835" i="1"/>
  <c r="AG1835" i="1"/>
  <c r="AF1835" i="1"/>
  <c r="AE1835" i="1"/>
  <c r="AD1835" i="1"/>
  <c r="AB1835" i="1"/>
  <c r="AA1835" i="1"/>
  <c r="Z1835" i="1"/>
  <c r="Y1835" i="1"/>
  <c r="W1835" i="1"/>
  <c r="V1835" i="1"/>
  <c r="U1835" i="1"/>
  <c r="T1835" i="1"/>
  <c r="S1835" i="1"/>
  <c r="R1835" i="1"/>
  <c r="Q1835" i="1"/>
  <c r="P1835" i="1"/>
  <c r="O1835" i="1"/>
  <c r="N1835" i="1"/>
  <c r="AK1834" i="1"/>
  <c r="AJ1834" i="1"/>
  <c r="AI1834" i="1"/>
  <c r="AH1834" i="1"/>
  <c r="AG1834" i="1"/>
  <c r="AF1834" i="1"/>
  <c r="AE1834" i="1"/>
  <c r="AD1834" i="1"/>
  <c r="AB1834" i="1"/>
  <c r="AA1834" i="1"/>
  <c r="Z1834" i="1"/>
  <c r="Y1834" i="1"/>
  <c r="W1834" i="1"/>
  <c r="V1834" i="1"/>
  <c r="U1834" i="1"/>
  <c r="T1834" i="1"/>
  <c r="S1834" i="1"/>
  <c r="R1834" i="1"/>
  <c r="Q1834" i="1"/>
  <c r="P1834" i="1"/>
  <c r="O1834" i="1"/>
  <c r="N1834" i="1"/>
  <c r="AK1833" i="1"/>
  <c r="AJ1833" i="1"/>
  <c r="AI1833" i="1"/>
  <c r="AH1833" i="1"/>
  <c r="AG1833" i="1"/>
  <c r="AF1833" i="1"/>
  <c r="AE1833" i="1"/>
  <c r="AD1833" i="1"/>
  <c r="AB1833" i="1"/>
  <c r="AA1833" i="1"/>
  <c r="Z1833" i="1"/>
  <c r="Y1833" i="1"/>
  <c r="W1833" i="1"/>
  <c r="V1833" i="1"/>
  <c r="U1833" i="1"/>
  <c r="T1833" i="1"/>
  <c r="S1833" i="1"/>
  <c r="R1833" i="1"/>
  <c r="Q1833" i="1"/>
  <c r="P1833" i="1"/>
  <c r="O1833" i="1"/>
  <c r="N1833" i="1"/>
  <c r="AJ1832" i="1"/>
  <c r="AI1832" i="1"/>
  <c r="AH1832" i="1"/>
  <c r="AG1832" i="1"/>
  <c r="AF1832" i="1"/>
  <c r="AE1832" i="1"/>
  <c r="AD1832" i="1"/>
  <c r="AB1832" i="1"/>
  <c r="AA1832" i="1"/>
  <c r="Z1832" i="1"/>
  <c r="Y1832" i="1"/>
  <c r="W1832" i="1"/>
  <c r="V1832" i="1"/>
  <c r="U1832" i="1"/>
  <c r="T1832" i="1"/>
  <c r="S1832" i="1"/>
  <c r="R1832" i="1"/>
  <c r="Q1832" i="1"/>
  <c r="P1832" i="1"/>
  <c r="O1832" i="1"/>
  <c r="N1832" i="1"/>
  <c r="AJ1831" i="1"/>
  <c r="AI1831" i="1"/>
  <c r="AH1831" i="1"/>
  <c r="AG1831" i="1"/>
  <c r="AF1831" i="1"/>
  <c r="AE1831" i="1"/>
  <c r="AD1831" i="1"/>
  <c r="AB1831" i="1"/>
  <c r="AA1831" i="1"/>
  <c r="Z1831" i="1"/>
  <c r="Y1831" i="1"/>
  <c r="W1831" i="1"/>
  <c r="V1831" i="1"/>
  <c r="U1831" i="1"/>
  <c r="T1831" i="1"/>
  <c r="S1831" i="1"/>
  <c r="R1831" i="1"/>
  <c r="Q1831" i="1"/>
  <c r="P1831" i="1"/>
  <c r="O1831" i="1"/>
  <c r="N1831" i="1"/>
  <c r="AJ1830" i="1"/>
  <c r="AI1830" i="1"/>
  <c r="AH1830" i="1"/>
  <c r="AG1830" i="1"/>
  <c r="AF1830" i="1"/>
  <c r="AE1830" i="1"/>
  <c r="AD1830" i="1"/>
  <c r="AB1830" i="1"/>
  <c r="AA1830" i="1"/>
  <c r="Z1830" i="1"/>
  <c r="Y1830" i="1"/>
  <c r="W1830" i="1"/>
  <c r="V1830" i="1"/>
  <c r="U1830" i="1"/>
  <c r="T1830" i="1"/>
  <c r="S1830" i="1"/>
  <c r="R1830" i="1"/>
  <c r="Q1830" i="1"/>
  <c r="P1830" i="1"/>
  <c r="O1830" i="1"/>
  <c r="N1830" i="1"/>
  <c r="AJ1829" i="1"/>
  <c r="AI1829" i="1"/>
  <c r="AH1829" i="1"/>
  <c r="AG1829" i="1"/>
  <c r="AF1829" i="1"/>
  <c r="AE1829" i="1"/>
  <c r="AD1829" i="1"/>
  <c r="AB1829" i="1"/>
  <c r="AA1829" i="1"/>
  <c r="Z1829" i="1"/>
  <c r="Y1829" i="1"/>
  <c r="W1829" i="1"/>
  <c r="V1829" i="1"/>
  <c r="U1829" i="1"/>
  <c r="T1829" i="1"/>
  <c r="S1829" i="1"/>
  <c r="R1829" i="1"/>
  <c r="Q1829" i="1"/>
  <c r="P1829" i="1"/>
  <c r="O1829" i="1"/>
  <c r="N1829" i="1"/>
  <c r="AJ1828" i="1"/>
  <c r="AI1828" i="1"/>
  <c r="AH1828" i="1"/>
  <c r="AG1828" i="1"/>
  <c r="AF1828" i="1"/>
  <c r="AE1828" i="1"/>
  <c r="AD1828" i="1"/>
  <c r="AB1828" i="1"/>
  <c r="AA1828" i="1"/>
  <c r="Z1828" i="1"/>
  <c r="Y1828" i="1"/>
  <c r="W1828" i="1"/>
  <c r="V1828" i="1"/>
  <c r="U1828" i="1"/>
  <c r="T1828" i="1"/>
  <c r="S1828" i="1"/>
  <c r="R1828" i="1"/>
  <c r="Q1828" i="1"/>
  <c r="P1828" i="1"/>
  <c r="O1828" i="1"/>
  <c r="N1828" i="1"/>
  <c r="AJ1827" i="1"/>
  <c r="AI1827" i="1"/>
  <c r="AH1827" i="1"/>
  <c r="AG1827" i="1"/>
  <c r="AF1827" i="1"/>
  <c r="AE1827" i="1"/>
  <c r="AD1827" i="1"/>
  <c r="AB1827" i="1"/>
  <c r="AA1827" i="1"/>
  <c r="Z1827" i="1"/>
  <c r="Y1827" i="1"/>
  <c r="W1827" i="1"/>
  <c r="V1827" i="1"/>
  <c r="U1827" i="1"/>
  <c r="T1827" i="1"/>
  <c r="S1827" i="1"/>
  <c r="R1827" i="1"/>
  <c r="Q1827" i="1"/>
  <c r="P1827" i="1"/>
  <c r="O1827" i="1"/>
  <c r="N1827" i="1"/>
  <c r="AJ1826" i="1"/>
  <c r="AI1826" i="1"/>
  <c r="AH1826" i="1"/>
  <c r="AG1826" i="1"/>
  <c r="AF1826" i="1"/>
  <c r="AE1826" i="1"/>
  <c r="AD1826" i="1"/>
  <c r="AB1826" i="1"/>
  <c r="AA1826" i="1"/>
  <c r="Z1826" i="1"/>
  <c r="Y1826" i="1"/>
  <c r="W1826" i="1"/>
  <c r="V1826" i="1"/>
  <c r="U1826" i="1"/>
  <c r="T1826" i="1"/>
  <c r="S1826" i="1"/>
  <c r="R1826" i="1"/>
  <c r="Q1826" i="1"/>
  <c r="P1826" i="1"/>
  <c r="O1826" i="1"/>
  <c r="N1826" i="1"/>
  <c r="AJ1825" i="1"/>
  <c r="AI1825" i="1"/>
  <c r="AH1825" i="1"/>
  <c r="AG1825" i="1"/>
  <c r="AF1825" i="1"/>
  <c r="AE1825" i="1"/>
  <c r="AD1825" i="1"/>
  <c r="AB1825" i="1"/>
  <c r="AA1825" i="1"/>
  <c r="Z1825" i="1"/>
  <c r="Y1825" i="1"/>
  <c r="W1825" i="1"/>
  <c r="V1825" i="1"/>
  <c r="U1825" i="1"/>
  <c r="T1825" i="1"/>
  <c r="S1825" i="1"/>
  <c r="R1825" i="1"/>
  <c r="Q1825" i="1"/>
  <c r="P1825" i="1"/>
  <c r="O1825" i="1"/>
  <c r="N1825" i="1"/>
  <c r="AK1824" i="1"/>
  <c r="AJ1824" i="1"/>
  <c r="AI1824" i="1"/>
  <c r="AH1824" i="1"/>
  <c r="AG1824" i="1"/>
  <c r="AF1824" i="1"/>
  <c r="AE1824" i="1"/>
  <c r="AD1824" i="1"/>
  <c r="AB1824" i="1"/>
  <c r="AA1824" i="1"/>
  <c r="Z1824" i="1"/>
  <c r="Y1824" i="1"/>
  <c r="W1824" i="1"/>
  <c r="V1824" i="1"/>
  <c r="U1824" i="1"/>
  <c r="T1824" i="1"/>
  <c r="S1824" i="1"/>
  <c r="R1824" i="1"/>
  <c r="Q1824" i="1"/>
  <c r="P1824" i="1"/>
  <c r="O1824" i="1"/>
  <c r="N1824" i="1"/>
  <c r="AJ1823" i="1"/>
  <c r="AI1823" i="1"/>
  <c r="AH1823" i="1"/>
  <c r="AG1823" i="1"/>
  <c r="AF1823" i="1"/>
  <c r="AE1823" i="1"/>
  <c r="AD1823" i="1"/>
  <c r="AB1823" i="1"/>
  <c r="AA1823" i="1"/>
  <c r="Z1823" i="1"/>
  <c r="Y1823" i="1"/>
  <c r="W1823" i="1"/>
  <c r="V1823" i="1"/>
  <c r="U1823" i="1"/>
  <c r="T1823" i="1"/>
  <c r="S1823" i="1"/>
  <c r="R1823" i="1"/>
  <c r="Q1823" i="1"/>
  <c r="P1823" i="1"/>
  <c r="O1823" i="1"/>
  <c r="N1823" i="1"/>
  <c r="AJ1822" i="1"/>
  <c r="AI1822" i="1"/>
  <c r="AH1822" i="1"/>
  <c r="AG1822" i="1"/>
  <c r="AF1822" i="1"/>
  <c r="AE1822" i="1"/>
  <c r="AD1822" i="1"/>
  <c r="AB1822" i="1"/>
  <c r="AA1822" i="1"/>
  <c r="Z1822" i="1"/>
  <c r="Y1822" i="1"/>
  <c r="W1822" i="1"/>
  <c r="V1822" i="1"/>
  <c r="U1822" i="1"/>
  <c r="T1822" i="1"/>
  <c r="S1822" i="1"/>
  <c r="R1822" i="1"/>
  <c r="Q1822" i="1"/>
  <c r="P1822" i="1"/>
  <c r="O1822" i="1"/>
  <c r="N1822" i="1"/>
  <c r="AJ1821" i="1"/>
  <c r="AI1821" i="1"/>
  <c r="AH1821" i="1"/>
  <c r="AG1821" i="1"/>
  <c r="AF1821" i="1"/>
  <c r="AE1821" i="1"/>
  <c r="AD1821" i="1"/>
  <c r="AB1821" i="1"/>
  <c r="AA1821" i="1"/>
  <c r="Z1821" i="1"/>
  <c r="Y1821" i="1"/>
  <c r="W1821" i="1"/>
  <c r="V1821" i="1"/>
  <c r="U1821" i="1"/>
  <c r="T1821" i="1"/>
  <c r="S1821" i="1"/>
  <c r="R1821" i="1"/>
  <c r="Q1821" i="1"/>
  <c r="P1821" i="1"/>
  <c r="O1821" i="1"/>
  <c r="N1821" i="1"/>
  <c r="AJ1820" i="1"/>
  <c r="AI1820" i="1"/>
  <c r="AH1820" i="1"/>
  <c r="AG1820" i="1"/>
  <c r="AF1820" i="1"/>
  <c r="AE1820" i="1"/>
  <c r="AD1820" i="1"/>
  <c r="AB1820" i="1"/>
  <c r="AA1820" i="1"/>
  <c r="Z1820" i="1"/>
  <c r="Y1820" i="1"/>
  <c r="W1820" i="1"/>
  <c r="V1820" i="1"/>
  <c r="U1820" i="1"/>
  <c r="T1820" i="1"/>
  <c r="S1820" i="1"/>
  <c r="R1820" i="1"/>
  <c r="Q1820" i="1"/>
  <c r="P1820" i="1"/>
  <c r="O1820" i="1"/>
  <c r="N1820" i="1"/>
  <c r="AK1819" i="1"/>
  <c r="AJ1819" i="1"/>
  <c r="AI1819" i="1"/>
  <c r="AH1819" i="1"/>
  <c r="AG1819" i="1"/>
  <c r="AF1819" i="1"/>
  <c r="AE1819" i="1"/>
  <c r="AD1819" i="1"/>
  <c r="AB1819" i="1"/>
  <c r="AA1819" i="1"/>
  <c r="Z1819" i="1"/>
  <c r="Y1819" i="1"/>
  <c r="W1819" i="1"/>
  <c r="V1819" i="1"/>
  <c r="U1819" i="1"/>
  <c r="T1819" i="1"/>
  <c r="S1819" i="1"/>
  <c r="R1819" i="1"/>
  <c r="Q1819" i="1"/>
  <c r="P1819" i="1"/>
  <c r="O1819" i="1"/>
  <c r="N1819" i="1"/>
  <c r="AJ1818" i="1"/>
  <c r="AI1818" i="1"/>
  <c r="AH1818" i="1"/>
  <c r="AG1818" i="1"/>
  <c r="AF1818" i="1"/>
  <c r="AE1818" i="1"/>
  <c r="AD1818" i="1"/>
  <c r="AB1818" i="1"/>
  <c r="AA1818" i="1"/>
  <c r="Z1818" i="1"/>
  <c r="Y1818" i="1"/>
  <c r="W1818" i="1"/>
  <c r="V1818" i="1"/>
  <c r="U1818" i="1"/>
  <c r="T1818" i="1"/>
  <c r="S1818" i="1"/>
  <c r="R1818" i="1"/>
  <c r="Q1818" i="1"/>
  <c r="P1818" i="1"/>
  <c r="O1818" i="1"/>
  <c r="N1818" i="1"/>
  <c r="AJ1817" i="1"/>
  <c r="AI1817" i="1"/>
  <c r="AH1817" i="1"/>
  <c r="AG1817" i="1"/>
  <c r="AF1817" i="1"/>
  <c r="AE1817" i="1"/>
  <c r="AD1817" i="1"/>
  <c r="AB1817" i="1"/>
  <c r="AA1817" i="1"/>
  <c r="Z1817" i="1"/>
  <c r="Y1817" i="1"/>
  <c r="W1817" i="1"/>
  <c r="V1817" i="1"/>
  <c r="U1817" i="1"/>
  <c r="T1817" i="1"/>
  <c r="S1817" i="1"/>
  <c r="R1817" i="1"/>
  <c r="Q1817" i="1"/>
  <c r="P1817" i="1"/>
  <c r="O1817" i="1"/>
  <c r="N1817" i="1"/>
  <c r="AJ1816" i="1"/>
  <c r="AI1816" i="1"/>
  <c r="AH1816" i="1"/>
  <c r="AG1816" i="1"/>
  <c r="AF1816" i="1"/>
  <c r="AE1816" i="1"/>
  <c r="AD1816" i="1"/>
  <c r="AB1816" i="1"/>
  <c r="AA1816" i="1"/>
  <c r="Z1816" i="1"/>
  <c r="Y1816" i="1"/>
  <c r="W1816" i="1"/>
  <c r="V1816" i="1"/>
  <c r="U1816" i="1"/>
  <c r="T1816" i="1"/>
  <c r="S1816" i="1"/>
  <c r="R1816" i="1"/>
  <c r="Q1816" i="1"/>
  <c r="P1816" i="1"/>
  <c r="O1816" i="1"/>
  <c r="N1816" i="1"/>
  <c r="AJ1815" i="1"/>
  <c r="AI1815" i="1"/>
  <c r="AH1815" i="1"/>
  <c r="AG1815" i="1"/>
  <c r="AF1815" i="1"/>
  <c r="AE1815" i="1"/>
  <c r="AD1815" i="1"/>
  <c r="AB1815" i="1"/>
  <c r="AA1815" i="1"/>
  <c r="Z1815" i="1"/>
  <c r="Y1815" i="1"/>
  <c r="W1815" i="1"/>
  <c r="V1815" i="1"/>
  <c r="U1815" i="1"/>
  <c r="T1815" i="1"/>
  <c r="S1815" i="1"/>
  <c r="R1815" i="1"/>
  <c r="Q1815" i="1"/>
  <c r="P1815" i="1"/>
  <c r="O1815" i="1"/>
  <c r="N1815" i="1"/>
  <c r="AK1814" i="1"/>
  <c r="AJ1814" i="1"/>
  <c r="AI1814" i="1"/>
  <c r="AH1814" i="1"/>
  <c r="AG1814" i="1"/>
  <c r="AF1814" i="1"/>
  <c r="AE1814" i="1"/>
  <c r="AD1814" i="1"/>
  <c r="AB1814" i="1"/>
  <c r="AA1814" i="1"/>
  <c r="Z1814" i="1"/>
  <c r="Y1814" i="1"/>
  <c r="W1814" i="1"/>
  <c r="V1814" i="1"/>
  <c r="U1814" i="1"/>
  <c r="T1814" i="1"/>
  <c r="S1814" i="1"/>
  <c r="R1814" i="1"/>
  <c r="Q1814" i="1"/>
  <c r="P1814" i="1"/>
  <c r="O1814" i="1"/>
  <c r="N1814" i="1"/>
  <c r="AJ1813" i="1"/>
  <c r="AI1813" i="1"/>
  <c r="AH1813" i="1"/>
  <c r="AG1813" i="1"/>
  <c r="AF1813" i="1"/>
  <c r="AE1813" i="1"/>
  <c r="AD1813" i="1"/>
  <c r="AB1813" i="1"/>
  <c r="AA1813" i="1"/>
  <c r="Z1813" i="1"/>
  <c r="Y1813" i="1"/>
  <c r="W1813" i="1"/>
  <c r="V1813" i="1"/>
  <c r="U1813" i="1"/>
  <c r="T1813" i="1"/>
  <c r="S1813" i="1"/>
  <c r="R1813" i="1"/>
  <c r="Q1813" i="1"/>
  <c r="P1813" i="1"/>
  <c r="O1813" i="1"/>
  <c r="N1813" i="1"/>
  <c r="AJ1812" i="1"/>
  <c r="AI1812" i="1"/>
  <c r="AH1812" i="1"/>
  <c r="AG1812" i="1"/>
  <c r="AF1812" i="1"/>
  <c r="AE1812" i="1"/>
  <c r="AD1812" i="1"/>
  <c r="AB1812" i="1"/>
  <c r="AA1812" i="1"/>
  <c r="Z1812" i="1"/>
  <c r="Y1812" i="1"/>
  <c r="W1812" i="1"/>
  <c r="V1812" i="1"/>
  <c r="U1812" i="1"/>
  <c r="T1812" i="1"/>
  <c r="S1812" i="1"/>
  <c r="R1812" i="1"/>
  <c r="Q1812" i="1"/>
  <c r="P1812" i="1"/>
  <c r="O1812" i="1"/>
  <c r="N1812" i="1"/>
  <c r="AJ1811" i="1"/>
  <c r="AI1811" i="1"/>
  <c r="AH1811" i="1"/>
  <c r="AG1811" i="1"/>
  <c r="AF1811" i="1"/>
  <c r="AE1811" i="1"/>
  <c r="AD1811" i="1"/>
  <c r="AB1811" i="1"/>
  <c r="AA1811" i="1"/>
  <c r="Z1811" i="1"/>
  <c r="Y1811" i="1"/>
  <c r="W1811" i="1"/>
  <c r="V1811" i="1"/>
  <c r="U1811" i="1"/>
  <c r="T1811" i="1"/>
  <c r="S1811" i="1"/>
  <c r="R1811" i="1"/>
  <c r="Q1811" i="1"/>
  <c r="P1811" i="1"/>
  <c r="O1811" i="1"/>
  <c r="N1811" i="1"/>
  <c r="AJ1810" i="1"/>
  <c r="AI1810" i="1"/>
  <c r="AH1810" i="1"/>
  <c r="AG1810" i="1"/>
  <c r="AF1810" i="1"/>
  <c r="AE1810" i="1"/>
  <c r="AD1810" i="1"/>
  <c r="AB1810" i="1"/>
  <c r="AA1810" i="1"/>
  <c r="Z1810" i="1"/>
  <c r="Y1810" i="1"/>
  <c r="W1810" i="1"/>
  <c r="V1810" i="1"/>
  <c r="U1810" i="1"/>
  <c r="T1810" i="1"/>
  <c r="S1810" i="1"/>
  <c r="R1810" i="1"/>
  <c r="Q1810" i="1"/>
  <c r="P1810" i="1"/>
  <c r="O1810" i="1"/>
  <c r="N1810" i="1"/>
  <c r="AJ1809" i="1"/>
  <c r="AI1809" i="1"/>
  <c r="AH1809" i="1"/>
  <c r="AG1809" i="1"/>
  <c r="AF1809" i="1"/>
  <c r="AE1809" i="1"/>
  <c r="AD1809" i="1"/>
  <c r="AB1809" i="1"/>
  <c r="AA1809" i="1"/>
  <c r="Z1809" i="1"/>
  <c r="Y1809" i="1"/>
  <c r="W1809" i="1"/>
  <c r="V1809" i="1"/>
  <c r="U1809" i="1"/>
  <c r="T1809" i="1"/>
  <c r="S1809" i="1"/>
  <c r="R1809" i="1"/>
  <c r="Q1809" i="1"/>
  <c r="P1809" i="1"/>
  <c r="O1809" i="1"/>
  <c r="N1809" i="1"/>
  <c r="AJ1808" i="1"/>
  <c r="AI1808" i="1"/>
  <c r="AH1808" i="1"/>
  <c r="AG1808" i="1"/>
  <c r="AF1808" i="1"/>
  <c r="AE1808" i="1"/>
  <c r="AD1808" i="1"/>
  <c r="AB1808" i="1"/>
  <c r="AA1808" i="1"/>
  <c r="Z1808" i="1"/>
  <c r="Y1808" i="1"/>
  <c r="W1808" i="1"/>
  <c r="V1808" i="1"/>
  <c r="U1808" i="1"/>
  <c r="T1808" i="1"/>
  <c r="S1808" i="1"/>
  <c r="R1808" i="1"/>
  <c r="Q1808" i="1"/>
  <c r="P1808" i="1"/>
  <c r="O1808" i="1"/>
  <c r="N1808" i="1"/>
  <c r="AJ1807" i="1"/>
  <c r="AI1807" i="1"/>
  <c r="AH1807" i="1"/>
  <c r="AG1807" i="1"/>
  <c r="AF1807" i="1"/>
  <c r="AE1807" i="1"/>
  <c r="AD1807" i="1"/>
  <c r="AB1807" i="1"/>
  <c r="AA1807" i="1"/>
  <c r="Z1807" i="1"/>
  <c r="Y1807" i="1"/>
  <c r="W1807" i="1"/>
  <c r="V1807" i="1"/>
  <c r="U1807" i="1"/>
  <c r="T1807" i="1"/>
  <c r="S1807" i="1"/>
  <c r="R1807" i="1"/>
  <c r="Q1807" i="1"/>
  <c r="P1807" i="1"/>
  <c r="O1807" i="1"/>
  <c r="N1807" i="1"/>
  <c r="AJ1806" i="1"/>
  <c r="AI1806" i="1"/>
  <c r="AH1806" i="1"/>
  <c r="AG1806" i="1"/>
  <c r="AF1806" i="1"/>
  <c r="AE1806" i="1"/>
  <c r="AD1806" i="1"/>
  <c r="AB1806" i="1"/>
  <c r="AA1806" i="1"/>
  <c r="Z1806" i="1"/>
  <c r="Y1806" i="1"/>
  <c r="W1806" i="1"/>
  <c r="V1806" i="1"/>
  <c r="U1806" i="1"/>
  <c r="T1806" i="1"/>
  <c r="S1806" i="1"/>
  <c r="R1806" i="1"/>
  <c r="Q1806" i="1"/>
  <c r="P1806" i="1"/>
  <c r="O1806" i="1"/>
  <c r="N1806" i="1"/>
  <c r="AJ1805" i="1"/>
  <c r="AI1805" i="1"/>
  <c r="AH1805" i="1"/>
  <c r="AG1805" i="1"/>
  <c r="AF1805" i="1"/>
  <c r="AE1805" i="1"/>
  <c r="AD1805" i="1"/>
  <c r="AB1805" i="1"/>
  <c r="AA1805" i="1"/>
  <c r="Z1805" i="1"/>
  <c r="Y1805" i="1"/>
  <c r="W1805" i="1"/>
  <c r="V1805" i="1"/>
  <c r="U1805" i="1"/>
  <c r="T1805" i="1"/>
  <c r="S1805" i="1"/>
  <c r="R1805" i="1"/>
  <c r="Q1805" i="1"/>
  <c r="P1805" i="1"/>
  <c r="O1805" i="1"/>
  <c r="N1805" i="1"/>
  <c r="AJ1804" i="1"/>
  <c r="AI1804" i="1"/>
  <c r="AH1804" i="1"/>
  <c r="AG1804" i="1"/>
  <c r="AF1804" i="1"/>
  <c r="AE1804" i="1"/>
  <c r="AD1804" i="1"/>
  <c r="AB1804" i="1"/>
  <c r="AA1804" i="1"/>
  <c r="Z1804" i="1"/>
  <c r="Y1804" i="1"/>
  <c r="W1804" i="1"/>
  <c r="V1804" i="1"/>
  <c r="U1804" i="1"/>
  <c r="T1804" i="1"/>
  <c r="S1804" i="1"/>
  <c r="R1804" i="1"/>
  <c r="Q1804" i="1"/>
  <c r="P1804" i="1"/>
  <c r="O1804" i="1"/>
  <c r="N1804" i="1"/>
  <c r="AJ1803" i="1"/>
  <c r="AI1803" i="1"/>
  <c r="AH1803" i="1"/>
  <c r="AG1803" i="1"/>
  <c r="AF1803" i="1"/>
  <c r="AE1803" i="1"/>
  <c r="AD1803" i="1"/>
  <c r="AB1803" i="1"/>
  <c r="AA1803" i="1"/>
  <c r="Z1803" i="1"/>
  <c r="Y1803" i="1"/>
  <c r="W1803" i="1"/>
  <c r="V1803" i="1"/>
  <c r="U1803" i="1"/>
  <c r="T1803" i="1"/>
  <c r="S1803" i="1"/>
  <c r="R1803" i="1"/>
  <c r="Q1803" i="1"/>
  <c r="P1803" i="1"/>
  <c r="O1803" i="1"/>
  <c r="N1803" i="1"/>
  <c r="AJ1802" i="1"/>
  <c r="AI1802" i="1"/>
  <c r="AH1802" i="1"/>
  <c r="AG1802" i="1"/>
  <c r="AF1802" i="1"/>
  <c r="AE1802" i="1"/>
  <c r="AD1802" i="1"/>
  <c r="AB1802" i="1"/>
  <c r="AA1802" i="1"/>
  <c r="Z1802" i="1"/>
  <c r="Y1802" i="1"/>
  <c r="W1802" i="1"/>
  <c r="V1802" i="1"/>
  <c r="U1802" i="1"/>
  <c r="T1802" i="1"/>
  <c r="S1802" i="1"/>
  <c r="R1802" i="1"/>
  <c r="Q1802" i="1"/>
  <c r="P1802" i="1"/>
  <c r="O1802" i="1"/>
  <c r="N1802" i="1"/>
  <c r="AJ1801" i="1"/>
  <c r="AI1801" i="1"/>
  <c r="AH1801" i="1"/>
  <c r="AG1801" i="1"/>
  <c r="AF1801" i="1"/>
  <c r="AE1801" i="1"/>
  <c r="AD1801" i="1"/>
  <c r="AB1801" i="1"/>
  <c r="AA1801" i="1"/>
  <c r="Z1801" i="1"/>
  <c r="Y1801" i="1"/>
  <c r="W1801" i="1"/>
  <c r="V1801" i="1"/>
  <c r="U1801" i="1"/>
  <c r="T1801" i="1"/>
  <c r="S1801" i="1"/>
  <c r="R1801" i="1"/>
  <c r="Q1801" i="1"/>
  <c r="P1801" i="1"/>
  <c r="O1801" i="1"/>
  <c r="N1801" i="1"/>
  <c r="AJ1800" i="1"/>
  <c r="AI1800" i="1"/>
  <c r="AH1800" i="1"/>
  <c r="AG1800" i="1"/>
  <c r="AF1800" i="1"/>
  <c r="AE1800" i="1"/>
  <c r="AD1800" i="1"/>
  <c r="AB1800" i="1"/>
  <c r="AA1800" i="1"/>
  <c r="Z1800" i="1"/>
  <c r="Y1800" i="1"/>
  <c r="W1800" i="1"/>
  <c r="V1800" i="1"/>
  <c r="U1800" i="1"/>
  <c r="T1800" i="1"/>
  <c r="S1800" i="1"/>
  <c r="R1800" i="1"/>
  <c r="Q1800" i="1"/>
  <c r="P1800" i="1"/>
  <c r="O1800" i="1"/>
  <c r="N1800" i="1"/>
  <c r="AJ1799" i="1"/>
  <c r="AI1799" i="1"/>
  <c r="AH1799" i="1"/>
  <c r="AG1799" i="1"/>
  <c r="AF1799" i="1"/>
  <c r="AE1799" i="1"/>
  <c r="AD1799" i="1"/>
  <c r="AB1799" i="1"/>
  <c r="AA1799" i="1"/>
  <c r="Z1799" i="1"/>
  <c r="Y1799" i="1"/>
  <c r="W1799" i="1"/>
  <c r="V1799" i="1"/>
  <c r="U1799" i="1"/>
  <c r="T1799" i="1"/>
  <c r="S1799" i="1"/>
  <c r="R1799" i="1"/>
  <c r="Q1799" i="1"/>
  <c r="P1799" i="1"/>
  <c r="O1799" i="1"/>
  <c r="N1799" i="1"/>
  <c r="AJ1798" i="1"/>
  <c r="AI1798" i="1"/>
  <c r="AH1798" i="1"/>
  <c r="AG1798" i="1"/>
  <c r="AF1798" i="1"/>
  <c r="AE1798" i="1"/>
  <c r="AD1798" i="1"/>
  <c r="AB1798" i="1"/>
  <c r="AA1798" i="1"/>
  <c r="Z1798" i="1"/>
  <c r="Y1798" i="1"/>
  <c r="W1798" i="1"/>
  <c r="V1798" i="1"/>
  <c r="U1798" i="1"/>
  <c r="T1798" i="1"/>
  <c r="S1798" i="1"/>
  <c r="R1798" i="1"/>
  <c r="Q1798" i="1"/>
  <c r="P1798" i="1"/>
  <c r="O1798" i="1"/>
  <c r="N1798" i="1"/>
  <c r="AK1797" i="1"/>
  <c r="AJ1797" i="1"/>
  <c r="AI1797" i="1"/>
  <c r="AH1797" i="1"/>
  <c r="AG1797" i="1"/>
  <c r="AF1797" i="1"/>
  <c r="AE1797" i="1"/>
  <c r="AD1797" i="1"/>
  <c r="AB1797" i="1"/>
  <c r="AA1797" i="1"/>
  <c r="Z1797" i="1"/>
  <c r="Y1797" i="1"/>
  <c r="W1797" i="1"/>
  <c r="V1797" i="1"/>
  <c r="U1797" i="1"/>
  <c r="T1797" i="1"/>
  <c r="S1797" i="1"/>
  <c r="R1797" i="1"/>
  <c r="Q1797" i="1"/>
  <c r="P1797" i="1"/>
  <c r="O1797" i="1"/>
  <c r="N1797" i="1"/>
  <c r="AJ1796" i="1"/>
  <c r="AI1796" i="1"/>
  <c r="AH1796" i="1"/>
  <c r="AG1796" i="1"/>
  <c r="AF1796" i="1"/>
  <c r="AE1796" i="1"/>
  <c r="AD1796" i="1"/>
  <c r="AB1796" i="1"/>
  <c r="AA1796" i="1"/>
  <c r="Z1796" i="1"/>
  <c r="Y1796" i="1"/>
  <c r="W1796" i="1"/>
  <c r="V1796" i="1"/>
  <c r="U1796" i="1"/>
  <c r="T1796" i="1"/>
  <c r="S1796" i="1"/>
  <c r="R1796" i="1"/>
  <c r="Q1796" i="1"/>
  <c r="P1796" i="1"/>
  <c r="O1796" i="1"/>
  <c r="N1796" i="1"/>
  <c r="AJ1795" i="1"/>
  <c r="AI1795" i="1"/>
  <c r="AH1795" i="1"/>
  <c r="AG1795" i="1"/>
  <c r="AF1795" i="1"/>
  <c r="AE1795" i="1"/>
  <c r="AD1795" i="1"/>
  <c r="AB1795" i="1"/>
  <c r="AA1795" i="1"/>
  <c r="Z1795" i="1"/>
  <c r="Y1795" i="1"/>
  <c r="W1795" i="1"/>
  <c r="V1795" i="1"/>
  <c r="U1795" i="1"/>
  <c r="T1795" i="1"/>
  <c r="S1795" i="1"/>
  <c r="R1795" i="1"/>
  <c r="Q1795" i="1"/>
  <c r="P1795" i="1"/>
  <c r="O1795" i="1"/>
  <c r="N1795" i="1"/>
  <c r="AJ1794" i="1"/>
  <c r="AI1794" i="1"/>
  <c r="AH1794" i="1"/>
  <c r="AG1794" i="1"/>
  <c r="AF1794" i="1"/>
  <c r="AE1794" i="1"/>
  <c r="AD1794" i="1"/>
  <c r="AB1794" i="1"/>
  <c r="AA1794" i="1"/>
  <c r="Z1794" i="1"/>
  <c r="Y1794" i="1"/>
  <c r="W1794" i="1"/>
  <c r="V1794" i="1"/>
  <c r="U1794" i="1"/>
  <c r="T1794" i="1"/>
  <c r="S1794" i="1"/>
  <c r="R1794" i="1"/>
  <c r="Q1794" i="1"/>
  <c r="P1794" i="1"/>
  <c r="O1794" i="1"/>
  <c r="N1794" i="1"/>
  <c r="AJ1793" i="1"/>
  <c r="AI1793" i="1"/>
  <c r="AH1793" i="1"/>
  <c r="AG1793" i="1"/>
  <c r="AF1793" i="1"/>
  <c r="AE1793" i="1"/>
  <c r="AD1793" i="1"/>
  <c r="AB1793" i="1"/>
  <c r="AA1793" i="1"/>
  <c r="Z1793" i="1"/>
  <c r="Y1793" i="1"/>
  <c r="W1793" i="1"/>
  <c r="V1793" i="1"/>
  <c r="U1793" i="1"/>
  <c r="T1793" i="1"/>
  <c r="S1793" i="1"/>
  <c r="R1793" i="1"/>
  <c r="Q1793" i="1"/>
  <c r="P1793" i="1"/>
  <c r="O1793" i="1"/>
  <c r="N1793" i="1"/>
  <c r="AJ1792" i="1"/>
  <c r="AI1792" i="1"/>
  <c r="AH1792" i="1"/>
  <c r="AG1792" i="1"/>
  <c r="AF1792" i="1"/>
  <c r="AE1792" i="1"/>
  <c r="AD1792" i="1"/>
  <c r="AB1792" i="1"/>
  <c r="AA1792" i="1"/>
  <c r="Z1792" i="1"/>
  <c r="Y1792" i="1"/>
  <c r="W1792" i="1"/>
  <c r="V1792" i="1"/>
  <c r="U1792" i="1"/>
  <c r="T1792" i="1"/>
  <c r="S1792" i="1"/>
  <c r="R1792" i="1"/>
  <c r="Q1792" i="1"/>
  <c r="P1792" i="1"/>
  <c r="O1792" i="1"/>
  <c r="N1792" i="1"/>
  <c r="AJ1791" i="1"/>
  <c r="AI1791" i="1"/>
  <c r="AH1791" i="1"/>
  <c r="AG1791" i="1"/>
  <c r="AF1791" i="1"/>
  <c r="AE1791" i="1"/>
  <c r="AD1791" i="1"/>
  <c r="AB1791" i="1"/>
  <c r="AA1791" i="1"/>
  <c r="Z1791" i="1"/>
  <c r="Y1791" i="1"/>
  <c r="W1791" i="1"/>
  <c r="V1791" i="1"/>
  <c r="U1791" i="1"/>
  <c r="T1791" i="1"/>
  <c r="S1791" i="1"/>
  <c r="R1791" i="1"/>
  <c r="Q1791" i="1"/>
  <c r="P1791" i="1"/>
  <c r="O1791" i="1"/>
  <c r="N1791" i="1"/>
  <c r="AJ1790" i="1"/>
  <c r="AI1790" i="1"/>
  <c r="AH1790" i="1"/>
  <c r="AG1790" i="1"/>
  <c r="AF1790" i="1"/>
  <c r="AE1790" i="1"/>
  <c r="AD1790" i="1"/>
  <c r="AB1790" i="1"/>
  <c r="AA1790" i="1"/>
  <c r="Z1790" i="1"/>
  <c r="Y1790" i="1"/>
  <c r="W1790" i="1"/>
  <c r="V1790" i="1"/>
  <c r="U1790" i="1"/>
  <c r="T1790" i="1"/>
  <c r="S1790" i="1"/>
  <c r="R1790" i="1"/>
  <c r="Q1790" i="1"/>
  <c r="P1790" i="1"/>
  <c r="O1790" i="1"/>
  <c r="N1790" i="1"/>
  <c r="AJ1789" i="1"/>
  <c r="AI1789" i="1"/>
  <c r="AH1789" i="1"/>
  <c r="AG1789" i="1"/>
  <c r="AF1789" i="1"/>
  <c r="AE1789" i="1"/>
  <c r="AD1789" i="1"/>
  <c r="AB1789" i="1"/>
  <c r="AA1789" i="1"/>
  <c r="Z1789" i="1"/>
  <c r="Y1789" i="1"/>
  <c r="W1789" i="1"/>
  <c r="V1789" i="1"/>
  <c r="U1789" i="1"/>
  <c r="T1789" i="1"/>
  <c r="S1789" i="1"/>
  <c r="R1789" i="1"/>
  <c r="Q1789" i="1"/>
  <c r="P1789" i="1"/>
  <c r="O1789" i="1"/>
  <c r="N1789" i="1"/>
  <c r="AJ1788" i="1"/>
  <c r="AI1788" i="1"/>
  <c r="AH1788" i="1"/>
  <c r="AG1788" i="1"/>
  <c r="AF1788" i="1"/>
  <c r="AE1788" i="1"/>
  <c r="AD1788" i="1"/>
  <c r="AB1788" i="1"/>
  <c r="AA1788" i="1"/>
  <c r="Z1788" i="1"/>
  <c r="Y1788" i="1"/>
  <c r="W1788" i="1"/>
  <c r="V1788" i="1"/>
  <c r="U1788" i="1"/>
  <c r="T1788" i="1"/>
  <c r="S1788" i="1"/>
  <c r="R1788" i="1"/>
  <c r="Q1788" i="1"/>
  <c r="P1788" i="1"/>
  <c r="O1788" i="1"/>
  <c r="N1788" i="1"/>
  <c r="AJ1787" i="1"/>
  <c r="AI1787" i="1"/>
  <c r="AH1787" i="1"/>
  <c r="AG1787" i="1"/>
  <c r="AF1787" i="1"/>
  <c r="AE1787" i="1"/>
  <c r="AD1787" i="1"/>
  <c r="AB1787" i="1"/>
  <c r="AA1787" i="1"/>
  <c r="Z1787" i="1"/>
  <c r="Y1787" i="1"/>
  <c r="W1787" i="1"/>
  <c r="V1787" i="1"/>
  <c r="U1787" i="1"/>
  <c r="T1787" i="1"/>
  <c r="S1787" i="1"/>
  <c r="R1787" i="1"/>
  <c r="Q1787" i="1"/>
  <c r="P1787" i="1"/>
  <c r="O1787" i="1"/>
  <c r="N1787" i="1"/>
  <c r="AJ1786" i="1"/>
  <c r="AI1786" i="1"/>
  <c r="AH1786" i="1"/>
  <c r="AG1786" i="1"/>
  <c r="AF1786" i="1"/>
  <c r="AE1786" i="1"/>
  <c r="AD1786" i="1"/>
  <c r="AB1786" i="1"/>
  <c r="AA1786" i="1"/>
  <c r="Z1786" i="1"/>
  <c r="Y1786" i="1"/>
  <c r="W1786" i="1"/>
  <c r="V1786" i="1"/>
  <c r="U1786" i="1"/>
  <c r="T1786" i="1"/>
  <c r="S1786" i="1"/>
  <c r="R1786" i="1"/>
  <c r="Q1786" i="1"/>
  <c r="P1786" i="1"/>
  <c r="O1786" i="1"/>
  <c r="N1786" i="1"/>
  <c r="AK1785" i="1"/>
  <c r="AJ1785" i="1"/>
  <c r="AI1785" i="1"/>
  <c r="AH1785" i="1"/>
  <c r="AG1785" i="1"/>
  <c r="AF1785" i="1"/>
  <c r="AE1785" i="1"/>
  <c r="AD1785" i="1"/>
  <c r="AB1785" i="1"/>
  <c r="AA1785" i="1"/>
  <c r="Z1785" i="1"/>
  <c r="Y1785" i="1"/>
  <c r="W1785" i="1"/>
  <c r="V1785" i="1"/>
  <c r="U1785" i="1"/>
  <c r="T1785" i="1"/>
  <c r="S1785" i="1"/>
  <c r="R1785" i="1"/>
  <c r="Q1785" i="1"/>
  <c r="P1785" i="1"/>
  <c r="O1785" i="1"/>
  <c r="N1785" i="1"/>
  <c r="AJ1784" i="1"/>
  <c r="AI1784" i="1"/>
  <c r="AH1784" i="1"/>
  <c r="AG1784" i="1"/>
  <c r="AF1784" i="1"/>
  <c r="AE1784" i="1"/>
  <c r="AD1784" i="1"/>
  <c r="AB1784" i="1"/>
  <c r="AA1784" i="1"/>
  <c r="Z1784" i="1"/>
  <c r="Y1784" i="1"/>
  <c r="W1784" i="1"/>
  <c r="V1784" i="1"/>
  <c r="U1784" i="1"/>
  <c r="T1784" i="1"/>
  <c r="S1784" i="1"/>
  <c r="R1784" i="1"/>
  <c r="Q1784" i="1"/>
  <c r="P1784" i="1"/>
  <c r="O1784" i="1"/>
  <c r="N1784" i="1"/>
  <c r="AJ1783" i="1"/>
  <c r="AI1783" i="1"/>
  <c r="AH1783" i="1"/>
  <c r="AG1783" i="1"/>
  <c r="AF1783" i="1"/>
  <c r="AE1783" i="1"/>
  <c r="AD1783" i="1"/>
  <c r="AB1783" i="1"/>
  <c r="AA1783" i="1"/>
  <c r="Z1783" i="1"/>
  <c r="Y1783" i="1"/>
  <c r="W1783" i="1"/>
  <c r="V1783" i="1"/>
  <c r="U1783" i="1"/>
  <c r="T1783" i="1"/>
  <c r="S1783" i="1"/>
  <c r="R1783" i="1"/>
  <c r="Q1783" i="1"/>
  <c r="P1783" i="1"/>
  <c r="O1783" i="1"/>
  <c r="N1783" i="1"/>
  <c r="AJ1782" i="1"/>
  <c r="AI1782" i="1"/>
  <c r="AH1782" i="1"/>
  <c r="AG1782" i="1"/>
  <c r="AF1782" i="1"/>
  <c r="AE1782" i="1"/>
  <c r="AD1782" i="1"/>
  <c r="AB1782" i="1"/>
  <c r="AA1782" i="1"/>
  <c r="Z1782" i="1"/>
  <c r="Y1782" i="1"/>
  <c r="W1782" i="1"/>
  <c r="V1782" i="1"/>
  <c r="U1782" i="1"/>
  <c r="T1782" i="1"/>
  <c r="S1782" i="1"/>
  <c r="R1782" i="1"/>
  <c r="Q1782" i="1"/>
  <c r="P1782" i="1"/>
  <c r="O1782" i="1"/>
  <c r="N1782" i="1"/>
  <c r="AJ1781" i="1"/>
  <c r="AI1781" i="1"/>
  <c r="AH1781" i="1"/>
  <c r="AG1781" i="1"/>
  <c r="AF1781" i="1"/>
  <c r="AE1781" i="1"/>
  <c r="AD1781" i="1"/>
  <c r="AB1781" i="1"/>
  <c r="AA1781" i="1"/>
  <c r="Z1781" i="1"/>
  <c r="Y1781" i="1"/>
  <c r="W1781" i="1"/>
  <c r="V1781" i="1"/>
  <c r="U1781" i="1"/>
  <c r="T1781" i="1"/>
  <c r="S1781" i="1"/>
  <c r="R1781" i="1"/>
  <c r="Q1781" i="1"/>
  <c r="P1781" i="1"/>
  <c r="O1781" i="1"/>
  <c r="N1781" i="1"/>
  <c r="AK1780" i="1"/>
  <c r="AJ1780" i="1"/>
  <c r="AI1780" i="1"/>
  <c r="AH1780" i="1"/>
  <c r="AG1780" i="1"/>
  <c r="AF1780" i="1"/>
  <c r="AE1780" i="1"/>
  <c r="AD1780" i="1"/>
  <c r="AB1780" i="1"/>
  <c r="AA1780" i="1"/>
  <c r="Z1780" i="1"/>
  <c r="Y1780" i="1"/>
  <c r="W1780" i="1"/>
  <c r="V1780" i="1"/>
  <c r="U1780" i="1"/>
  <c r="T1780" i="1"/>
  <c r="S1780" i="1"/>
  <c r="R1780" i="1"/>
  <c r="Q1780" i="1"/>
  <c r="P1780" i="1"/>
  <c r="O1780" i="1"/>
  <c r="N1780" i="1"/>
  <c r="AJ1779" i="1"/>
  <c r="AI1779" i="1"/>
  <c r="AH1779" i="1"/>
  <c r="AG1779" i="1"/>
  <c r="AF1779" i="1"/>
  <c r="AE1779" i="1"/>
  <c r="AD1779" i="1"/>
  <c r="AB1779" i="1"/>
  <c r="AA1779" i="1"/>
  <c r="Z1779" i="1"/>
  <c r="Y1779" i="1"/>
  <c r="W1779" i="1"/>
  <c r="V1779" i="1"/>
  <c r="U1779" i="1"/>
  <c r="T1779" i="1"/>
  <c r="S1779" i="1"/>
  <c r="R1779" i="1"/>
  <c r="Q1779" i="1"/>
  <c r="P1779" i="1"/>
  <c r="O1779" i="1"/>
  <c r="N1779" i="1"/>
  <c r="AJ1778" i="1"/>
  <c r="AI1778" i="1"/>
  <c r="AH1778" i="1"/>
  <c r="AG1778" i="1"/>
  <c r="AF1778" i="1"/>
  <c r="AE1778" i="1"/>
  <c r="AD1778" i="1"/>
  <c r="AB1778" i="1"/>
  <c r="AA1778" i="1"/>
  <c r="Z1778" i="1"/>
  <c r="Y1778" i="1"/>
  <c r="W1778" i="1"/>
  <c r="V1778" i="1"/>
  <c r="U1778" i="1"/>
  <c r="T1778" i="1"/>
  <c r="S1778" i="1"/>
  <c r="R1778" i="1"/>
  <c r="Q1778" i="1"/>
  <c r="P1778" i="1"/>
  <c r="O1778" i="1"/>
  <c r="N1778" i="1"/>
  <c r="AJ1777" i="1"/>
  <c r="AI1777" i="1"/>
  <c r="AH1777" i="1"/>
  <c r="AG1777" i="1"/>
  <c r="AF1777" i="1"/>
  <c r="AE1777" i="1"/>
  <c r="AD1777" i="1"/>
  <c r="AB1777" i="1"/>
  <c r="AA1777" i="1"/>
  <c r="Z1777" i="1"/>
  <c r="Y1777" i="1"/>
  <c r="W1777" i="1"/>
  <c r="V1777" i="1"/>
  <c r="U1777" i="1"/>
  <c r="T1777" i="1"/>
  <c r="S1777" i="1"/>
  <c r="R1777" i="1"/>
  <c r="Q1777" i="1"/>
  <c r="P1777" i="1"/>
  <c r="O1777" i="1"/>
  <c r="N1777" i="1"/>
  <c r="AJ1776" i="1"/>
  <c r="AI1776" i="1"/>
  <c r="AH1776" i="1"/>
  <c r="AG1776" i="1"/>
  <c r="AF1776" i="1"/>
  <c r="AE1776" i="1"/>
  <c r="AD1776" i="1"/>
  <c r="AB1776" i="1"/>
  <c r="AA1776" i="1"/>
  <c r="Z1776" i="1"/>
  <c r="Y1776" i="1"/>
  <c r="W1776" i="1"/>
  <c r="V1776" i="1"/>
  <c r="U1776" i="1"/>
  <c r="T1776" i="1"/>
  <c r="S1776" i="1"/>
  <c r="R1776" i="1"/>
  <c r="Q1776" i="1"/>
  <c r="P1776" i="1"/>
  <c r="O1776" i="1"/>
  <c r="N1776" i="1"/>
  <c r="AJ1775" i="1"/>
  <c r="AI1775" i="1"/>
  <c r="AH1775" i="1"/>
  <c r="AG1775" i="1"/>
  <c r="AF1775" i="1"/>
  <c r="AE1775" i="1"/>
  <c r="AD1775" i="1"/>
  <c r="AB1775" i="1"/>
  <c r="AA1775" i="1"/>
  <c r="Z1775" i="1"/>
  <c r="Y1775" i="1"/>
  <c r="W1775" i="1"/>
  <c r="V1775" i="1"/>
  <c r="U1775" i="1"/>
  <c r="T1775" i="1"/>
  <c r="S1775" i="1"/>
  <c r="R1775" i="1"/>
  <c r="Q1775" i="1"/>
  <c r="P1775" i="1"/>
  <c r="O1775" i="1"/>
  <c r="N1775" i="1"/>
  <c r="AK1774" i="1"/>
  <c r="AJ1774" i="1"/>
  <c r="AI1774" i="1"/>
  <c r="AH1774" i="1"/>
  <c r="AG1774" i="1"/>
  <c r="AF1774" i="1"/>
  <c r="AE1774" i="1"/>
  <c r="AD1774" i="1"/>
  <c r="AB1774" i="1"/>
  <c r="AA1774" i="1"/>
  <c r="Z1774" i="1"/>
  <c r="Y1774" i="1"/>
  <c r="W1774" i="1"/>
  <c r="V1774" i="1"/>
  <c r="U1774" i="1"/>
  <c r="T1774" i="1"/>
  <c r="S1774" i="1"/>
  <c r="R1774" i="1"/>
  <c r="Q1774" i="1"/>
  <c r="P1774" i="1"/>
  <c r="O1774" i="1"/>
  <c r="N1774" i="1"/>
  <c r="AJ1773" i="1"/>
  <c r="AI1773" i="1"/>
  <c r="AH1773" i="1"/>
  <c r="AG1773" i="1"/>
  <c r="AF1773" i="1"/>
  <c r="AE1773" i="1"/>
  <c r="AD1773" i="1"/>
  <c r="AB1773" i="1"/>
  <c r="AA1773" i="1"/>
  <c r="Z1773" i="1"/>
  <c r="Y1773" i="1"/>
  <c r="W1773" i="1"/>
  <c r="V1773" i="1"/>
  <c r="U1773" i="1"/>
  <c r="T1773" i="1"/>
  <c r="S1773" i="1"/>
  <c r="R1773" i="1"/>
  <c r="Q1773" i="1"/>
  <c r="P1773" i="1"/>
  <c r="O1773" i="1"/>
  <c r="N1773" i="1"/>
  <c r="AJ1772" i="1"/>
  <c r="AI1772" i="1"/>
  <c r="AH1772" i="1"/>
  <c r="AG1772" i="1"/>
  <c r="AF1772" i="1"/>
  <c r="AE1772" i="1"/>
  <c r="AD1772" i="1"/>
  <c r="AB1772" i="1"/>
  <c r="AA1772" i="1"/>
  <c r="Z1772" i="1"/>
  <c r="Y1772" i="1"/>
  <c r="W1772" i="1"/>
  <c r="V1772" i="1"/>
  <c r="U1772" i="1"/>
  <c r="T1772" i="1"/>
  <c r="S1772" i="1"/>
  <c r="R1772" i="1"/>
  <c r="Q1772" i="1"/>
  <c r="P1772" i="1"/>
  <c r="O1772" i="1"/>
  <c r="N1772" i="1"/>
  <c r="AJ1771" i="1"/>
  <c r="AI1771" i="1"/>
  <c r="AH1771" i="1"/>
  <c r="AG1771" i="1"/>
  <c r="AF1771" i="1"/>
  <c r="AE1771" i="1"/>
  <c r="AD1771" i="1"/>
  <c r="AB1771" i="1"/>
  <c r="AA1771" i="1"/>
  <c r="Z1771" i="1"/>
  <c r="Y1771" i="1"/>
  <c r="W1771" i="1"/>
  <c r="V1771" i="1"/>
  <c r="U1771" i="1"/>
  <c r="T1771" i="1"/>
  <c r="S1771" i="1"/>
  <c r="R1771" i="1"/>
  <c r="Q1771" i="1"/>
  <c r="P1771" i="1"/>
  <c r="O1771" i="1"/>
  <c r="N1771" i="1"/>
  <c r="AJ1770" i="1"/>
  <c r="AI1770" i="1"/>
  <c r="AH1770" i="1"/>
  <c r="AG1770" i="1"/>
  <c r="AF1770" i="1"/>
  <c r="AE1770" i="1"/>
  <c r="AD1770" i="1"/>
  <c r="AB1770" i="1"/>
  <c r="AA1770" i="1"/>
  <c r="Z1770" i="1"/>
  <c r="Y1770" i="1"/>
  <c r="W1770" i="1"/>
  <c r="V1770" i="1"/>
  <c r="U1770" i="1"/>
  <c r="T1770" i="1"/>
  <c r="S1770" i="1"/>
  <c r="R1770" i="1"/>
  <c r="Q1770" i="1"/>
  <c r="P1770" i="1"/>
  <c r="O1770" i="1"/>
  <c r="N1770" i="1"/>
  <c r="AJ1769" i="1"/>
  <c r="AI1769" i="1"/>
  <c r="AH1769" i="1"/>
  <c r="AG1769" i="1"/>
  <c r="AF1769" i="1"/>
  <c r="AE1769" i="1"/>
  <c r="AD1769" i="1"/>
  <c r="AB1769" i="1"/>
  <c r="AA1769" i="1"/>
  <c r="Z1769" i="1"/>
  <c r="Y1769" i="1"/>
  <c r="W1769" i="1"/>
  <c r="V1769" i="1"/>
  <c r="U1769" i="1"/>
  <c r="T1769" i="1"/>
  <c r="S1769" i="1"/>
  <c r="R1769" i="1"/>
  <c r="Q1769" i="1"/>
  <c r="P1769" i="1"/>
  <c r="O1769" i="1"/>
  <c r="N1769" i="1"/>
  <c r="AJ1768" i="1"/>
  <c r="AI1768" i="1"/>
  <c r="AH1768" i="1"/>
  <c r="AG1768" i="1"/>
  <c r="AF1768" i="1"/>
  <c r="AE1768" i="1"/>
  <c r="AD1768" i="1"/>
  <c r="AB1768" i="1"/>
  <c r="AA1768" i="1"/>
  <c r="Z1768" i="1"/>
  <c r="Y1768" i="1"/>
  <c r="W1768" i="1"/>
  <c r="V1768" i="1"/>
  <c r="U1768" i="1"/>
  <c r="T1768" i="1"/>
  <c r="S1768" i="1"/>
  <c r="R1768" i="1"/>
  <c r="Q1768" i="1"/>
  <c r="P1768" i="1"/>
  <c r="O1768" i="1"/>
  <c r="N1768" i="1"/>
  <c r="AJ1767" i="1"/>
  <c r="AI1767" i="1"/>
  <c r="AH1767" i="1"/>
  <c r="AG1767" i="1"/>
  <c r="AF1767" i="1"/>
  <c r="AE1767" i="1"/>
  <c r="AD1767" i="1"/>
  <c r="AB1767" i="1"/>
  <c r="AA1767" i="1"/>
  <c r="Z1767" i="1"/>
  <c r="Y1767" i="1"/>
  <c r="W1767" i="1"/>
  <c r="V1767" i="1"/>
  <c r="U1767" i="1"/>
  <c r="T1767" i="1"/>
  <c r="S1767" i="1"/>
  <c r="R1767" i="1"/>
  <c r="Q1767" i="1"/>
  <c r="P1767" i="1"/>
  <c r="O1767" i="1"/>
  <c r="N1767" i="1"/>
  <c r="AJ1766" i="1"/>
  <c r="AI1766" i="1"/>
  <c r="AH1766" i="1"/>
  <c r="AG1766" i="1"/>
  <c r="AF1766" i="1"/>
  <c r="AE1766" i="1"/>
  <c r="AD1766" i="1"/>
  <c r="AB1766" i="1"/>
  <c r="AA1766" i="1"/>
  <c r="Z1766" i="1"/>
  <c r="Y1766" i="1"/>
  <c r="W1766" i="1"/>
  <c r="V1766" i="1"/>
  <c r="U1766" i="1"/>
  <c r="T1766" i="1"/>
  <c r="S1766" i="1"/>
  <c r="R1766" i="1"/>
  <c r="Q1766" i="1"/>
  <c r="P1766" i="1"/>
  <c r="O1766" i="1"/>
  <c r="N1766" i="1"/>
  <c r="AJ1765" i="1"/>
  <c r="AI1765" i="1"/>
  <c r="AH1765" i="1"/>
  <c r="AG1765" i="1"/>
  <c r="AF1765" i="1"/>
  <c r="AE1765" i="1"/>
  <c r="AD1765" i="1"/>
  <c r="AB1765" i="1"/>
  <c r="AA1765" i="1"/>
  <c r="Z1765" i="1"/>
  <c r="Y1765" i="1"/>
  <c r="W1765" i="1"/>
  <c r="V1765" i="1"/>
  <c r="U1765" i="1"/>
  <c r="T1765" i="1"/>
  <c r="S1765" i="1"/>
  <c r="R1765" i="1"/>
  <c r="Q1765" i="1"/>
  <c r="P1765" i="1"/>
  <c r="O1765" i="1"/>
  <c r="N1765" i="1"/>
  <c r="AJ1764" i="1"/>
  <c r="AI1764" i="1"/>
  <c r="AH1764" i="1"/>
  <c r="AG1764" i="1"/>
  <c r="AF1764" i="1"/>
  <c r="AE1764" i="1"/>
  <c r="AD1764" i="1"/>
  <c r="AB1764" i="1"/>
  <c r="AA1764" i="1"/>
  <c r="Z1764" i="1"/>
  <c r="Y1764" i="1"/>
  <c r="W1764" i="1"/>
  <c r="V1764" i="1"/>
  <c r="U1764" i="1"/>
  <c r="T1764" i="1"/>
  <c r="S1764" i="1"/>
  <c r="R1764" i="1"/>
  <c r="Q1764" i="1"/>
  <c r="P1764" i="1"/>
  <c r="O1764" i="1"/>
  <c r="N1764" i="1"/>
  <c r="AJ1763" i="1"/>
  <c r="AI1763" i="1"/>
  <c r="AH1763" i="1"/>
  <c r="AG1763" i="1"/>
  <c r="AF1763" i="1"/>
  <c r="AE1763" i="1"/>
  <c r="AD1763" i="1"/>
  <c r="AB1763" i="1"/>
  <c r="AA1763" i="1"/>
  <c r="Z1763" i="1"/>
  <c r="Y1763" i="1"/>
  <c r="W1763" i="1"/>
  <c r="V1763" i="1"/>
  <c r="U1763" i="1"/>
  <c r="T1763" i="1"/>
  <c r="S1763" i="1"/>
  <c r="R1763" i="1"/>
  <c r="Q1763" i="1"/>
  <c r="P1763" i="1"/>
  <c r="O1763" i="1"/>
  <c r="N1763" i="1"/>
  <c r="AJ1762" i="1"/>
  <c r="AI1762" i="1"/>
  <c r="AH1762" i="1"/>
  <c r="AG1762" i="1"/>
  <c r="AF1762" i="1"/>
  <c r="AE1762" i="1"/>
  <c r="AD1762" i="1"/>
  <c r="AB1762" i="1"/>
  <c r="AA1762" i="1"/>
  <c r="Z1762" i="1"/>
  <c r="Y1762" i="1"/>
  <c r="W1762" i="1"/>
  <c r="V1762" i="1"/>
  <c r="U1762" i="1"/>
  <c r="T1762" i="1"/>
  <c r="S1762" i="1"/>
  <c r="R1762" i="1"/>
  <c r="Q1762" i="1"/>
  <c r="P1762" i="1"/>
  <c r="O1762" i="1"/>
  <c r="N1762" i="1"/>
  <c r="AJ1761" i="1"/>
  <c r="AI1761" i="1"/>
  <c r="AH1761" i="1"/>
  <c r="AG1761" i="1"/>
  <c r="AF1761" i="1"/>
  <c r="AE1761" i="1"/>
  <c r="AD1761" i="1"/>
  <c r="AB1761" i="1"/>
  <c r="AA1761" i="1"/>
  <c r="Z1761" i="1"/>
  <c r="Y1761" i="1"/>
  <c r="W1761" i="1"/>
  <c r="V1761" i="1"/>
  <c r="U1761" i="1"/>
  <c r="T1761" i="1"/>
  <c r="S1761" i="1"/>
  <c r="R1761" i="1"/>
  <c r="Q1761" i="1"/>
  <c r="P1761" i="1"/>
  <c r="O1761" i="1"/>
  <c r="N1761" i="1"/>
  <c r="AJ1760" i="1"/>
  <c r="AI1760" i="1"/>
  <c r="AH1760" i="1"/>
  <c r="AG1760" i="1"/>
  <c r="AF1760" i="1"/>
  <c r="AE1760" i="1"/>
  <c r="AD1760" i="1"/>
  <c r="AB1760" i="1"/>
  <c r="AA1760" i="1"/>
  <c r="Z1760" i="1"/>
  <c r="Y1760" i="1"/>
  <c r="W1760" i="1"/>
  <c r="V1760" i="1"/>
  <c r="U1760" i="1"/>
  <c r="T1760" i="1"/>
  <c r="S1760" i="1"/>
  <c r="R1760" i="1"/>
  <c r="Q1760" i="1"/>
  <c r="P1760" i="1"/>
  <c r="O1760" i="1"/>
  <c r="N1760" i="1"/>
  <c r="AJ1759" i="1"/>
  <c r="AI1759" i="1"/>
  <c r="AH1759" i="1"/>
  <c r="AG1759" i="1"/>
  <c r="AF1759" i="1"/>
  <c r="AE1759" i="1"/>
  <c r="AD1759" i="1"/>
  <c r="AB1759" i="1"/>
  <c r="AA1759" i="1"/>
  <c r="Z1759" i="1"/>
  <c r="Y1759" i="1"/>
  <c r="W1759" i="1"/>
  <c r="V1759" i="1"/>
  <c r="U1759" i="1"/>
  <c r="T1759" i="1"/>
  <c r="S1759" i="1"/>
  <c r="R1759" i="1"/>
  <c r="Q1759" i="1"/>
  <c r="P1759" i="1"/>
  <c r="O1759" i="1"/>
  <c r="N1759" i="1"/>
  <c r="AJ1758" i="1"/>
  <c r="AI1758" i="1"/>
  <c r="AH1758" i="1"/>
  <c r="AG1758" i="1"/>
  <c r="AF1758" i="1"/>
  <c r="AE1758" i="1"/>
  <c r="AD1758" i="1"/>
  <c r="AB1758" i="1"/>
  <c r="AA1758" i="1"/>
  <c r="Z1758" i="1"/>
  <c r="Y1758" i="1"/>
  <c r="W1758" i="1"/>
  <c r="V1758" i="1"/>
  <c r="U1758" i="1"/>
  <c r="T1758" i="1"/>
  <c r="S1758" i="1"/>
  <c r="R1758" i="1"/>
  <c r="Q1758" i="1"/>
  <c r="P1758" i="1"/>
  <c r="O1758" i="1"/>
  <c r="N1758" i="1"/>
  <c r="AJ1757" i="1"/>
  <c r="AI1757" i="1"/>
  <c r="AH1757" i="1"/>
  <c r="AG1757" i="1"/>
  <c r="AF1757" i="1"/>
  <c r="AE1757" i="1"/>
  <c r="AD1757" i="1"/>
  <c r="AB1757" i="1"/>
  <c r="AA1757" i="1"/>
  <c r="Z1757" i="1"/>
  <c r="Y1757" i="1"/>
  <c r="W1757" i="1"/>
  <c r="V1757" i="1"/>
  <c r="U1757" i="1"/>
  <c r="T1757" i="1"/>
  <c r="S1757" i="1"/>
  <c r="R1757" i="1"/>
  <c r="Q1757" i="1"/>
  <c r="P1757" i="1"/>
  <c r="O1757" i="1"/>
  <c r="N1757" i="1"/>
  <c r="AJ1756" i="1"/>
  <c r="AI1756" i="1"/>
  <c r="AH1756" i="1"/>
  <c r="AG1756" i="1"/>
  <c r="AF1756" i="1"/>
  <c r="AE1756" i="1"/>
  <c r="AD1756" i="1"/>
  <c r="AB1756" i="1"/>
  <c r="AA1756" i="1"/>
  <c r="Z1756" i="1"/>
  <c r="Y1756" i="1"/>
  <c r="W1756" i="1"/>
  <c r="V1756" i="1"/>
  <c r="U1756" i="1"/>
  <c r="T1756" i="1"/>
  <c r="S1756" i="1"/>
  <c r="R1756" i="1"/>
  <c r="Q1756" i="1"/>
  <c r="P1756" i="1"/>
  <c r="O1756" i="1"/>
  <c r="N1756" i="1"/>
  <c r="AJ1755" i="1"/>
  <c r="AI1755" i="1"/>
  <c r="AH1755" i="1"/>
  <c r="AG1755" i="1"/>
  <c r="AF1755" i="1"/>
  <c r="AE1755" i="1"/>
  <c r="AD1755" i="1"/>
  <c r="AB1755" i="1"/>
  <c r="AA1755" i="1"/>
  <c r="Z1755" i="1"/>
  <c r="Y1755" i="1"/>
  <c r="W1755" i="1"/>
  <c r="V1755" i="1"/>
  <c r="U1755" i="1"/>
  <c r="T1755" i="1"/>
  <c r="S1755" i="1"/>
  <c r="R1755" i="1"/>
  <c r="Q1755" i="1"/>
  <c r="P1755" i="1"/>
  <c r="O1755" i="1"/>
  <c r="N1755" i="1"/>
  <c r="AJ1754" i="1"/>
  <c r="AI1754" i="1"/>
  <c r="AH1754" i="1"/>
  <c r="AG1754" i="1"/>
  <c r="AF1754" i="1"/>
  <c r="AE1754" i="1"/>
  <c r="AD1754" i="1"/>
  <c r="AB1754" i="1"/>
  <c r="AA1754" i="1"/>
  <c r="Z1754" i="1"/>
  <c r="Y1754" i="1"/>
  <c r="W1754" i="1"/>
  <c r="V1754" i="1"/>
  <c r="U1754" i="1"/>
  <c r="T1754" i="1"/>
  <c r="S1754" i="1"/>
  <c r="R1754" i="1"/>
  <c r="Q1754" i="1"/>
  <c r="P1754" i="1"/>
  <c r="O1754" i="1"/>
  <c r="N1754" i="1"/>
  <c r="AJ1753" i="1"/>
  <c r="AI1753" i="1"/>
  <c r="AH1753" i="1"/>
  <c r="AG1753" i="1"/>
  <c r="AF1753" i="1"/>
  <c r="AE1753" i="1"/>
  <c r="AD1753" i="1"/>
  <c r="AB1753" i="1"/>
  <c r="AA1753" i="1"/>
  <c r="Z1753" i="1"/>
  <c r="Y1753" i="1"/>
  <c r="W1753" i="1"/>
  <c r="V1753" i="1"/>
  <c r="U1753" i="1"/>
  <c r="T1753" i="1"/>
  <c r="S1753" i="1"/>
  <c r="R1753" i="1"/>
  <c r="Q1753" i="1"/>
  <c r="P1753" i="1"/>
  <c r="O1753" i="1"/>
  <c r="N1753" i="1"/>
  <c r="AJ1752" i="1"/>
  <c r="AI1752" i="1"/>
  <c r="AH1752" i="1"/>
  <c r="AG1752" i="1"/>
  <c r="AF1752" i="1"/>
  <c r="AE1752" i="1"/>
  <c r="AD1752" i="1"/>
  <c r="AB1752" i="1"/>
  <c r="AA1752" i="1"/>
  <c r="Z1752" i="1"/>
  <c r="Y1752" i="1"/>
  <c r="W1752" i="1"/>
  <c r="V1752" i="1"/>
  <c r="U1752" i="1"/>
  <c r="T1752" i="1"/>
  <c r="S1752" i="1"/>
  <c r="R1752" i="1"/>
  <c r="Q1752" i="1"/>
  <c r="P1752" i="1"/>
  <c r="O1752" i="1"/>
  <c r="N1752" i="1"/>
  <c r="AJ1751" i="1"/>
  <c r="AI1751" i="1"/>
  <c r="AH1751" i="1"/>
  <c r="AG1751" i="1"/>
  <c r="AF1751" i="1"/>
  <c r="AE1751" i="1"/>
  <c r="AD1751" i="1"/>
  <c r="AB1751" i="1"/>
  <c r="AA1751" i="1"/>
  <c r="Z1751" i="1"/>
  <c r="Y1751" i="1"/>
  <c r="W1751" i="1"/>
  <c r="V1751" i="1"/>
  <c r="U1751" i="1"/>
  <c r="T1751" i="1"/>
  <c r="S1751" i="1"/>
  <c r="R1751" i="1"/>
  <c r="Q1751" i="1"/>
  <c r="P1751" i="1"/>
  <c r="O1751" i="1"/>
  <c r="N1751" i="1"/>
  <c r="AJ1750" i="1"/>
  <c r="AI1750" i="1"/>
  <c r="AH1750" i="1"/>
  <c r="AG1750" i="1"/>
  <c r="AF1750" i="1"/>
  <c r="AE1750" i="1"/>
  <c r="AD1750" i="1"/>
  <c r="AB1750" i="1"/>
  <c r="AA1750" i="1"/>
  <c r="Z1750" i="1"/>
  <c r="Y1750" i="1"/>
  <c r="W1750" i="1"/>
  <c r="V1750" i="1"/>
  <c r="U1750" i="1"/>
  <c r="T1750" i="1"/>
  <c r="S1750" i="1"/>
  <c r="R1750" i="1"/>
  <c r="Q1750" i="1"/>
  <c r="P1750" i="1"/>
  <c r="O1750" i="1"/>
  <c r="N1750" i="1"/>
  <c r="AJ1749" i="1"/>
  <c r="AI1749" i="1"/>
  <c r="AH1749" i="1"/>
  <c r="AG1749" i="1"/>
  <c r="AF1749" i="1"/>
  <c r="AE1749" i="1"/>
  <c r="AD1749" i="1"/>
  <c r="AB1749" i="1"/>
  <c r="AA1749" i="1"/>
  <c r="Z1749" i="1"/>
  <c r="Y1749" i="1"/>
  <c r="W1749" i="1"/>
  <c r="V1749" i="1"/>
  <c r="U1749" i="1"/>
  <c r="T1749" i="1"/>
  <c r="S1749" i="1"/>
  <c r="R1749" i="1"/>
  <c r="Q1749" i="1"/>
  <c r="P1749" i="1"/>
  <c r="O1749" i="1"/>
  <c r="N1749" i="1"/>
  <c r="AJ1748" i="1"/>
  <c r="AI1748" i="1"/>
  <c r="AH1748" i="1"/>
  <c r="AG1748" i="1"/>
  <c r="AF1748" i="1"/>
  <c r="AE1748" i="1"/>
  <c r="AD1748" i="1"/>
  <c r="AB1748" i="1"/>
  <c r="AA1748" i="1"/>
  <c r="Z1748" i="1"/>
  <c r="Y1748" i="1"/>
  <c r="W1748" i="1"/>
  <c r="V1748" i="1"/>
  <c r="U1748" i="1"/>
  <c r="T1748" i="1"/>
  <c r="S1748" i="1"/>
  <c r="R1748" i="1"/>
  <c r="Q1748" i="1"/>
  <c r="P1748" i="1"/>
  <c r="O1748" i="1"/>
  <c r="N1748" i="1"/>
  <c r="AJ1747" i="1"/>
  <c r="AI1747" i="1"/>
  <c r="AH1747" i="1"/>
  <c r="AG1747" i="1"/>
  <c r="AF1747" i="1"/>
  <c r="AE1747" i="1"/>
  <c r="AD1747" i="1"/>
  <c r="AB1747" i="1"/>
  <c r="AA1747" i="1"/>
  <c r="Z1747" i="1"/>
  <c r="Y1747" i="1"/>
  <c r="W1747" i="1"/>
  <c r="V1747" i="1"/>
  <c r="U1747" i="1"/>
  <c r="T1747" i="1"/>
  <c r="S1747" i="1"/>
  <c r="R1747" i="1"/>
  <c r="Q1747" i="1"/>
  <c r="P1747" i="1"/>
  <c r="O1747" i="1"/>
  <c r="N1747" i="1"/>
  <c r="AJ1746" i="1"/>
  <c r="AI1746" i="1"/>
  <c r="AH1746" i="1"/>
  <c r="AG1746" i="1"/>
  <c r="AF1746" i="1"/>
  <c r="AE1746" i="1"/>
  <c r="AD1746" i="1"/>
  <c r="AB1746" i="1"/>
  <c r="AA1746" i="1"/>
  <c r="Z1746" i="1"/>
  <c r="Y1746" i="1"/>
  <c r="W1746" i="1"/>
  <c r="V1746" i="1"/>
  <c r="U1746" i="1"/>
  <c r="T1746" i="1"/>
  <c r="S1746" i="1"/>
  <c r="R1746" i="1"/>
  <c r="Q1746" i="1"/>
  <c r="P1746" i="1"/>
  <c r="O1746" i="1"/>
  <c r="N1746" i="1"/>
  <c r="AJ1745" i="1"/>
  <c r="AI1745" i="1"/>
  <c r="AH1745" i="1"/>
  <c r="AG1745" i="1"/>
  <c r="AF1745" i="1"/>
  <c r="AE1745" i="1"/>
  <c r="AD1745" i="1"/>
  <c r="AB1745" i="1"/>
  <c r="AA1745" i="1"/>
  <c r="Z1745" i="1"/>
  <c r="Y1745" i="1"/>
  <c r="W1745" i="1"/>
  <c r="V1745" i="1"/>
  <c r="U1745" i="1"/>
  <c r="T1745" i="1"/>
  <c r="S1745" i="1"/>
  <c r="R1745" i="1"/>
  <c r="Q1745" i="1"/>
  <c r="P1745" i="1"/>
  <c r="O1745" i="1"/>
  <c r="N1745" i="1"/>
  <c r="AJ1744" i="1"/>
  <c r="AI1744" i="1"/>
  <c r="AH1744" i="1"/>
  <c r="AG1744" i="1"/>
  <c r="AF1744" i="1"/>
  <c r="AE1744" i="1"/>
  <c r="AD1744" i="1"/>
  <c r="AB1744" i="1"/>
  <c r="AA1744" i="1"/>
  <c r="Z1744" i="1"/>
  <c r="Y1744" i="1"/>
  <c r="W1744" i="1"/>
  <c r="V1744" i="1"/>
  <c r="U1744" i="1"/>
  <c r="T1744" i="1"/>
  <c r="S1744" i="1"/>
  <c r="R1744" i="1"/>
  <c r="Q1744" i="1"/>
  <c r="P1744" i="1"/>
  <c r="O1744" i="1"/>
  <c r="N1744" i="1"/>
  <c r="AJ1743" i="1"/>
  <c r="AI1743" i="1"/>
  <c r="AH1743" i="1"/>
  <c r="AG1743" i="1"/>
  <c r="AF1743" i="1"/>
  <c r="AE1743" i="1"/>
  <c r="AD1743" i="1"/>
  <c r="AB1743" i="1"/>
  <c r="AA1743" i="1"/>
  <c r="Z1743" i="1"/>
  <c r="Y1743" i="1"/>
  <c r="W1743" i="1"/>
  <c r="V1743" i="1"/>
  <c r="U1743" i="1"/>
  <c r="T1743" i="1"/>
  <c r="S1743" i="1"/>
  <c r="R1743" i="1"/>
  <c r="Q1743" i="1"/>
  <c r="P1743" i="1"/>
  <c r="O1743" i="1"/>
  <c r="N1743" i="1"/>
  <c r="AJ1742" i="1"/>
  <c r="AI1742" i="1"/>
  <c r="AH1742" i="1"/>
  <c r="AG1742" i="1"/>
  <c r="AF1742" i="1"/>
  <c r="AE1742" i="1"/>
  <c r="AD1742" i="1"/>
  <c r="AB1742" i="1"/>
  <c r="AA1742" i="1"/>
  <c r="Z1742" i="1"/>
  <c r="Y1742" i="1"/>
  <c r="W1742" i="1"/>
  <c r="V1742" i="1"/>
  <c r="U1742" i="1"/>
  <c r="T1742" i="1"/>
  <c r="S1742" i="1"/>
  <c r="R1742" i="1"/>
  <c r="Q1742" i="1"/>
  <c r="P1742" i="1"/>
  <c r="O1742" i="1"/>
  <c r="N1742" i="1"/>
  <c r="AJ1741" i="1"/>
  <c r="AI1741" i="1"/>
  <c r="AH1741" i="1"/>
  <c r="AG1741" i="1"/>
  <c r="AF1741" i="1"/>
  <c r="AE1741" i="1"/>
  <c r="AD1741" i="1"/>
  <c r="AB1741" i="1"/>
  <c r="AA1741" i="1"/>
  <c r="Z1741" i="1"/>
  <c r="Y1741" i="1"/>
  <c r="W1741" i="1"/>
  <c r="V1741" i="1"/>
  <c r="U1741" i="1"/>
  <c r="T1741" i="1"/>
  <c r="S1741" i="1"/>
  <c r="R1741" i="1"/>
  <c r="Q1741" i="1"/>
  <c r="P1741" i="1"/>
  <c r="O1741" i="1"/>
  <c r="N1741" i="1"/>
  <c r="AJ1740" i="1"/>
  <c r="AI1740" i="1"/>
  <c r="AH1740" i="1"/>
  <c r="AG1740" i="1"/>
  <c r="AF1740" i="1"/>
  <c r="AE1740" i="1"/>
  <c r="AD1740" i="1"/>
  <c r="AB1740" i="1"/>
  <c r="AA1740" i="1"/>
  <c r="Z1740" i="1"/>
  <c r="Y1740" i="1"/>
  <c r="W1740" i="1"/>
  <c r="V1740" i="1"/>
  <c r="U1740" i="1"/>
  <c r="T1740" i="1"/>
  <c r="S1740" i="1"/>
  <c r="R1740" i="1"/>
  <c r="Q1740" i="1"/>
  <c r="P1740" i="1"/>
  <c r="O1740" i="1"/>
  <c r="N1740" i="1"/>
  <c r="AJ1739" i="1"/>
  <c r="AI1739" i="1"/>
  <c r="AH1739" i="1"/>
  <c r="AG1739" i="1"/>
  <c r="AF1739" i="1"/>
  <c r="AE1739" i="1"/>
  <c r="AD1739" i="1"/>
  <c r="AB1739" i="1"/>
  <c r="AA1739" i="1"/>
  <c r="Z1739" i="1"/>
  <c r="Y1739" i="1"/>
  <c r="W1739" i="1"/>
  <c r="V1739" i="1"/>
  <c r="U1739" i="1"/>
  <c r="T1739" i="1"/>
  <c r="S1739" i="1"/>
  <c r="R1739" i="1"/>
  <c r="Q1739" i="1"/>
  <c r="P1739" i="1"/>
  <c r="O1739" i="1"/>
  <c r="N1739" i="1"/>
  <c r="AJ1738" i="1"/>
  <c r="AI1738" i="1"/>
  <c r="AH1738" i="1"/>
  <c r="AG1738" i="1"/>
  <c r="AF1738" i="1"/>
  <c r="AE1738" i="1"/>
  <c r="AD1738" i="1"/>
  <c r="AB1738" i="1"/>
  <c r="AA1738" i="1"/>
  <c r="Z1738" i="1"/>
  <c r="Y1738" i="1"/>
  <c r="W1738" i="1"/>
  <c r="V1738" i="1"/>
  <c r="U1738" i="1"/>
  <c r="T1738" i="1"/>
  <c r="S1738" i="1"/>
  <c r="R1738" i="1"/>
  <c r="Q1738" i="1"/>
  <c r="P1738" i="1"/>
  <c r="O1738" i="1"/>
  <c r="N1738" i="1"/>
  <c r="AJ1737" i="1"/>
  <c r="AI1737" i="1"/>
  <c r="AH1737" i="1"/>
  <c r="AG1737" i="1"/>
  <c r="AF1737" i="1"/>
  <c r="AE1737" i="1"/>
  <c r="AD1737" i="1"/>
  <c r="AB1737" i="1"/>
  <c r="AA1737" i="1"/>
  <c r="Z1737" i="1"/>
  <c r="Y1737" i="1"/>
  <c r="W1737" i="1"/>
  <c r="V1737" i="1"/>
  <c r="U1737" i="1"/>
  <c r="T1737" i="1"/>
  <c r="S1737" i="1"/>
  <c r="R1737" i="1"/>
  <c r="Q1737" i="1"/>
  <c r="P1737" i="1"/>
  <c r="O1737" i="1"/>
  <c r="N1737" i="1"/>
  <c r="AJ1736" i="1"/>
  <c r="AI1736" i="1"/>
  <c r="AH1736" i="1"/>
  <c r="AG1736" i="1"/>
  <c r="AF1736" i="1"/>
  <c r="AE1736" i="1"/>
  <c r="AD1736" i="1"/>
  <c r="AB1736" i="1"/>
  <c r="AA1736" i="1"/>
  <c r="Z1736" i="1"/>
  <c r="Y1736" i="1"/>
  <c r="W1736" i="1"/>
  <c r="V1736" i="1"/>
  <c r="U1736" i="1"/>
  <c r="T1736" i="1"/>
  <c r="S1736" i="1"/>
  <c r="R1736" i="1"/>
  <c r="Q1736" i="1"/>
  <c r="P1736" i="1"/>
  <c r="O1736" i="1"/>
  <c r="N1736" i="1"/>
  <c r="AJ1735" i="1"/>
  <c r="AI1735" i="1"/>
  <c r="AH1735" i="1"/>
  <c r="AG1735" i="1"/>
  <c r="AF1735" i="1"/>
  <c r="AE1735" i="1"/>
  <c r="AD1735" i="1"/>
  <c r="AB1735" i="1"/>
  <c r="AA1735" i="1"/>
  <c r="Z1735" i="1"/>
  <c r="Y1735" i="1"/>
  <c r="W1735" i="1"/>
  <c r="V1735" i="1"/>
  <c r="U1735" i="1"/>
  <c r="T1735" i="1"/>
  <c r="S1735" i="1"/>
  <c r="R1735" i="1"/>
  <c r="Q1735" i="1"/>
  <c r="P1735" i="1"/>
  <c r="O1735" i="1"/>
  <c r="N1735" i="1"/>
  <c r="AJ1734" i="1"/>
  <c r="AI1734" i="1"/>
  <c r="AH1734" i="1"/>
  <c r="AG1734" i="1"/>
  <c r="AF1734" i="1"/>
  <c r="AE1734" i="1"/>
  <c r="AD1734" i="1"/>
  <c r="AB1734" i="1"/>
  <c r="AA1734" i="1"/>
  <c r="Z1734" i="1"/>
  <c r="Y1734" i="1"/>
  <c r="W1734" i="1"/>
  <c r="V1734" i="1"/>
  <c r="U1734" i="1"/>
  <c r="T1734" i="1"/>
  <c r="S1734" i="1"/>
  <c r="R1734" i="1"/>
  <c r="Q1734" i="1"/>
  <c r="P1734" i="1"/>
  <c r="O1734" i="1"/>
  <c r="N1734" i="1"/>
  <c r="AJ1733" i="1"/>
  <c r="AI1733" i="1"/>
  <c r="AH1733" i="1"/>
  <c r="AG1733" i="1"/>
  <c r="AF1733" i="1"/>
  <c r="AE1733" i="1"/>
  <c r="AD1733" i="1"/>
  <c r="AB1733" i="1"/>
  <c r="AA1733" i="1"/>
  <c r="Z1733" i="1"/>
  <c r="Y1733" i="1"/>
  <c r="W1733" i="1"/>
  <c r="V1733" i="1"/>
  <c r="U1733" i="1"/>
  <c r="T1733" i="1"/>
  <c r="S1733" i="1"/>
  <c r="R1733" i="1"/>
  <c r="Q1733" i="1"/>
  <c r="P1733" i="1"/>
  <c r="O1733" i="1"/>
  <c r="N1733" i="1"/>
  <c r="AJ1732" i="1"/>
  <c r="AI1732" i="1"/>
  <c r="AH1732" i="1"/>
  <c r="AG1732" i="1"/>
  <c r="AF1732" i="1"/>
  <c r="AE1732" i="1"/>
  <c r="AD1732" i="1"/>
  <c r="AB1732" i="1"/>
  <c r="AA1732" i="1"/>
  <c r="Z1732" i="1"/>
  <c r="Y1732" i="1"/>
  <c r="W1732" i="1"/>
  <c r="V1732" i="1"/>
  <c r="U1732" i="1"/>
  <c r="T1732" i="1"/>
  <c r="S1732" i="1"/>
  <c r="R1732" i="1"/>
  <c r="Q1732" i="1"/>
  <c r="P1732" i="1"/>
  <c r="O1732" i="1"/>
  <c r="N1732" i="1"/>
  <c r="AJ1731" i="1"/>
  <c r="AI1731" i="1"/>
  <c r="AH1731" i="1"/>
  <c r="AG1731" i="1"/>
  <c r="AF1731" i="1"/>
  <c r="AE1731" i="1"/>
  <c r="AD1731" i="1"/>
  <c r="AB1731" i="1"/>
  <c r="AA1731" i="1"/>
  <c r="Z1731" i="1"/>
  <c r="Y1731" i="1"/>
  <c r="W1731" i="1"/>
  <c r="V1731" i="1"/>
  <c r="U1731" i="1"/>
  <c r="T1731" i="1"/>
  <c r="S1731" i="1"/>
  <c r="R1731" i="1"/>
  <c r="Q1731" i="1"/>
  <c r="P1731" i="1"/>
  <c r="O1731" i="1"/>
  <c r="N1731" i="1"/>
  <c r="AJ1730" i="1"/>
  <c r="AI1730" i="1"/>
  <c r="AH1730" i="1"/>
  <c r="AG1730" i="1"/>
  <c r="AF1730" i="1"/>
  <c r="AE1730" i="1"/>
  <c r="AD1730" i="1"/>
  <c r="AB1730" i="1"/>
  <c r="AA1730" i="1"/>
  <c r="Z1730" i="1"/>
  <c r="Y1730" i="1"/>
  <c r="W1730" i="1"/>
  <c r="V1730" i="1"/>
  <c r="U1730" i="1"/>
  <c r="T1730" i="1"/>
  <c r="S1730" i="1"/>
  <c r="R1730" i="1"/>
  <c r="Q1730" i="1"/>
  <c r="P1730" i="1"/>
  <c r="O1730" i="1"/>
  <c r="N1730" i="1"/>
  <c r="AJ1729" i="1"/>
  <c r="AI1729" i="1"/>
  <c r="AH1729" i="1"/>
  <c r="AG1729" i="1"/>
  <c r="AF1729" i="1"/>
  <c r="AE1729" i="1"/>
  <c r="AD1729" i="1"/>
  <c r="AB1729" i="1"/>
  <c r="AA1729" i="1"/>
  <c r="Z1729" i="1"/>
  <c r="Y1729" i="1"/>
  <c r="W1729" i="1"/>
  <c r="V1729" i="1"/>
  <c r="U1729" i="1"/>
  <c r="T1729" i="1"/>
  <c r="S1729" i="1"/>
  <c r="R1729" i="1"/>
  <c r="Q1729" i="1"/>
  <c r="P1729" i="1"/>
  <c r="O1729" i="1"/>
  <c r="N1729" i="1"/>
  <c r="AJ1728" i="1"/>
  <c r="AI1728" i="1"/>
  <c r="AH1728" i="1"/>
  <c r="AG1728" i="1"/>
  <c r="AF1728" i="1"/>
  <c r="AE1728" i="1"/>
  <c r="AD1728" i="1"/>
  <c r="AB1728" i="1"/>
  <c r="AA1728" i="1"/>
  <c r="Z1728" i="1"/>
  <c r="Y1728" i="1"/>
  <c r="W1728" i="1"/>
  <c r="V1728" i="1"/>
  <c r="U1728" i="1"/>
  <c r="T1728" i="1"/>
  <c r="S1728" i="1"/>
  <c r="R1728" i="1"/>
  <c r="Q1728" i="1"/>
  <c r="P1728" i="1"/>
  <c r="O1728" i="1"/>
  <c r="N1728" i="1"/>
  <c r="AJ1727" i="1"/>
  <c r="AI1727" i="1"/>
  <c r="AH1727" i="1"/>
  <c r="AG1727" i="1"/>
  <c r="AF1727" i="1"/>
  <c r="AE1727" i="1"/>
  <c r="AD1727" i="1"/>
  <c r="AB1727" i="1"/>
  <c r="AA1727" i="1"/>
  <c r="Z1727" i="1"/>
  <c r="Y1727" i="1"/>
  <c r="W1727" i="1"/>
  <c r="V1727" i="1"/>
  <c r="U1727" i="1"/>
  <c r="T1727" i="1"/>
  <c r="S1727" i="1"/>
  <c r="R1727" i="1"/>
  <c r="Q1727" i="1"/>
  <c r="P1727" i="1"/>
  <c r="O1727" i="1"/>
  <c r="N1727" i="1"/>
  <c r="AJ1726" i="1"/>
  <c r="AI1726" i="1"/>
  <c r="AH1726" i="1"/>
  <c r="AG1726" i="1"/>
  <c r="AF1726" i="1"/>
  <c r="AE1726" i="1"/>
  <c r="AD1726" i="1"/>
  <c r="AB1726" i="1"/>
  <c r="AA1726" i="1"/>
  <c r="Z1726" i="1"/>
  <c r="Y1726" i="1"/>
  <c r="W1726" i="1"/>
  <c r="V1726" i="1"/>
  <c r="U1726" i="1"/>
  <c r="T1726" i="1"/>
  <c r="S1726" i="1"/>
  <c r="R1726" i="1"/>
  <c r="Q1726" i="1"/>
  <c r="P1726" i="1"/>
  <c r="O1726" i="1"/>
  <c r="N1726" i="1"/>
  <c r="AJ1725" i="1"/>
  <c r="AI1725" i="1"/>
  <c r="AH1725" i="1"/>
  <c r="AG1725" i="1"/>
  <c r="AF1725" i="1"/>
  <c r="AE1725" i="1"/>
  <c r="AD1725" i="1"/>
  <c r="AB1725" i="1"/>
  <c r="AA1725" i="1"/>
  <c r="Z1725" i="1"/>
  <c r="Y1725" i="1"/>
  <c r="W1725" i="1"/>
  <c r="V1725" i="1"/>
  <c r="U1725" i="1"/>
  <c r="T1725" i="1"/>
  <c r="S1725" i="1"/>
  <c r="R1725" i="1"/>
  <c r="Q1725" i="1"/>
  <c r="P1725" i="1"/>
  <c r="O1725" i="1"/>
  <c r="N1725" i="1"/>
  <c r="AJ1724" i="1"/>
  <c r="AI1724" i="1"/>
  <c r="AH1724" i="1"/>
  <c r="AG1724" i="1"/>
  <c r="AF1724" i="1"/>
  <c r="AE1724" i="1"/>
  <c r="AD1724" i="1"/>
  <c r="AB1724" i="1"/>
  <c r="AA1724" i="1"/>
  <c r="Z1724" i="1"/>
  <c r="Y1724" i="1"/>
  <c r="W1724" i="1"/>
  <c r="V1724" i="1"/>
  <c r="U1724" i="1"/>
  <c r="T1724" i="1"/>
  <c r="S1724" i="1"/>
  <c r="R1724" i="1"/>
  <c r="Q1724" i="1"/>
  <c r="P1724" i="1"/>
  <c r="O1724" i="1"/>
  <c r="N1724" i="1"/>
  <c r="AJ1723" i="1"/>
  <c r="AI1723" i="1"/>
  <c r="AH1723" i="1"/>
  <c r="AG1723" i="1"/>
  <c r="AF1723" i="1"/>
  <c r="AE1723" i="1"/>
  <c r="AD1723" i="1"/>
  <c r="AB1723" i="1"/>
  <c r="AA1723" i="1"/>
  <c r="Z1723" i="1"/>
  <c r="Y1723" i="1"/>
  <c r="W1723" i="1"/>
  <c r="V1723" i="1"/>
  <c r="U1723" i="1"/>
  <c r="T1723" i="1"/>
  <c r="S1723" i="1"/>
  <c r="R1723" i="1"/>
  <c r="Q1723" i="1"/>
  <c r="P1723" i="1"/>
  <c r="O1723" i="1"/>
  <c r="N1723" i="1"/>
  <c r="AJ1722" i="1"/>
  <c r="AI1722" i="1"/>
  <c r="AH1722" i="1"/>
  <c r="AG1722" i="1"/>
  <c r="AF1722" i="1"/>
  <c r="AE1722" i="1"/>
  <c r="AD1722" i="1"/>
  <c r="AB1722" i="1"/>
  <c r="AA1722" i="1"/>
  <c r="Z1722" i="1"/>
  <c r="Y1722" i="1"/>
  <c r="W1722" i="1"/>
  <c r="V1722" i="1"/>
  <c r="U1722" i="1"/>
  <c r="T1722" i="1"/>
  <c r="S1722" i="1"/>
  <c r="R1722" i="1"/>
  <c r="Q1722" i="1"/>
  <c r="P1722" i="1"/>
  <c r="O1722" i="1"/>
  <c r="N1722" i="1"/>
  <c r="AJ1721" i="1"/>
  <c r="AI1721" i="1"/>
  <c r="AH1721" i="1"/>
  <c r="AG1721" i="1"/>
  <c r="AF1721" i="1"/>
  <c r="AE1721" i="1"/>
  <c r="AD1721" i="1"/>
  <c r="AB1721" i="1"/>
  <c r="AA1721" i="1"/>
  <c r="Z1721" i="1"/>
  <c r="Y1721" i="1"/>
  <c r="W1721" i="1"/>
  <c r="V1721" i="1"/>
  <c r="U1721" i="1"/>
  <c r="T1721" i="1"/>
  <c r="S1721" i="1"/>
  <c r="R1721" i="1"/>
  <c r="Q1721" i="1"/>
  <c r="P1721" i="1"/>
  <c r="O1721" i="1"/>
  <c r="N1721" i="1"/>
  <c r="AJ1720" i="1"/>
  <c r="AI1720" i="1"/>
  <c r="AH1720" i="1"/>
  <c r="AG1720" i="1"/>
  <c r="AF1720" i="1"/>
  <c r="AE1720" i="1"/>
  <c r="AD1720" i="1"/>
  <c r="AB1720" i="1"/>
  <c r="AA1720" i="1"/>
  <c r="Z1720" i="1"/>
  <c r="Y1720" i="1"/>
  <c r="W1720" i="1"/>
  <c r="V1720" i="1"/>
  <c r="U1720" i="1"/>
  <c r="T1720" i="1"/>
  <c r="S1720" i="1"/>
  <c r="R1720" i="1"/>
  <c r="Q1720" i="1"/>
  <c r="P1720" i="1"/>
  <c r="O1720" i="1"/>
  <c r="N1720" i="1"/>
  <c r="AJ1719" i="1"/>
  <c r="AI1719" i="1"/>
  <c r="AH1719" i="1"/>
  <c r="AG1719" i="1"/>
  <c r="AF1719" i="1"/>
  <c r="AE1719" i="1"/>
  <c r="AD1719" i="1"/>
  <c r="AB1719" i="1"/>
  <c r="AA1719" i="1"/>
  <c r="Z1719" i="1"/>
  <c r="Y1719" i="1"/>
  <c r="W1719" i="1"/>
  <c r="V1719" i="1"/>
  <c r="U1719" i="1"/>
  <c r="T1719" i="1"/>
  <c r="S1719" i="1"/>
  <c r="R1719" i="1"/>
  <c r="Q1719" i="1"/>
  <c r="P1719" i="1"/>
  <c r="O1719" i="1"/>
  <c r="N1719" i="1"/>
  <c r="AJ1718" i="1"/>
  <c r="AI1718" i="1"/>
  <c r="AH1718" i="1"/>
  <c r="AG1718" i="1"/>
  <c r="AF1718" i="1"/>
  <c r="AE1718" i="1"/>
  <c r="AD1718" i="1"/>
  <c r="AB1718" i="1"/>
  <c r="AA1718" i="1"/>
  <c r="Z1718" i="1"/>
  <c r="Y1718" i="1"/>
  <c r="W1718" i="1"/>
  <c r="V1718" i="1"/>
  <c r="U1718" i="1"/>
  <c r="T1718" i="1"/>
  <c r="S1718" i="1"/>
  <c r="R1718" i="1"/>
  <c r="Q1718" i="1"/>
  <c r="P1718" i="1"/>
  <c r="O1718" i="1"/>
  <c r="N1718" i="1"/>
  <c r="AK1717" i="1"/>
  <c r="AJ1717" i="1"/>
  <c r="AI1717" i="1"/>
  <c r="AH1717" i="1"/>
  <c r="AG1717" i="1"/>
  <c r="AF1717" i="1"/>
  <c r="AE1717" i="1"/>
  <c r="AD1717" i="1"/>
  <c r="AB1717" i="1"/>
  <c r="AA1717" i="1"/>
  <c r="Z1717" i="1"/>
  <c r="Y1717" i="1"/>
  <c r="W1717" i="1"/>
  <c r="V1717" i="1"/>
  <c r="U1717" i="1"/>
  <c r="T1717" i="1"/>
  <c r="S1717" i="1"/>
  <c r="R1717" i="1"/>
  <c r="Q1717" i="1"/>
  <c r="P1717" i="1"/>
  <c r="O1717" i="1"/>
  <c r="N1717" i="1"/>
  <c r="AJ1716" i="1"/>
  <c r="AI1716" i="1"/>
  <c r="AH1716" i="1"/>
  <c r="AG1716" i="1"/>
  <c r="AF1716" i="1"/>
  <c r="AE1716" i="1"/>
  <c r="AD1716" i="1"/>
  <c r="AB1716" i="1"/>
  <c r="AA1716" i="1"/>
  <c r="Z1716" i="1"/>
  <c r="Y1716" i="1"/>
  <c r="W1716" i="1"/>
  <c r="V1716" i="1"/>
  <c r="U1716" i="1"/>
  <c r="T1716" i="1"/>
  <c r="S1716" i="1"/>
  <c r="R1716" i="1"/>
  <c r="Q1716" i="1"/>
  <c r="P1716" i="1"/>
  <c r="O1716" i="1"/>
  <c r="N1716" i="1"/>
  <c r="AJ1715" i="1"/>
  <c r="AI1715" i="1"/>
  <c r="AH1715" i="1"/>
  <c r="AG1715" i="1"/>
  <c r="AF1715" i="1"/>
  <c r="AE1715" i="1"/>
  <c r="AD1715" i="1"/>
  <c r="AB1715" i="1"/>
  <c r="AA1715" i="1"/>
  <c r="Z1715" i="1"/>
  <c r="Y1715" i="1"/>
  <c r="W1715" i="1"/>
  <c r="V1715" i="1"/>
  <c r="U1715" i="1"/>
  <c r="T1715" i="1"/>
  <c r="S1715" i="1"/>
  <c r="R1715" i="1"/>
  <c r="Q1715" i="1"/>
  <c r="P1715" i="1"/>
  <c r="O1715" i="1"/>
  <c r="N1715" i="1"/>
  <c r="AJ1714" i="1"/>
  <c r="AI1714" i="1"/>
  <c r="AH1714" i="1"/>
  <c r="AG1714" i="1"/>
  <c r="AF1714" i="1"/>
  <c r="AE1714" i="1"/>
  <c r="AD1714" i="1"/>
  <c r="AB1714" i="1"/>
  <c r="AA1714" i="1"/>
  <c r="Z1714" i="1"/>
  <c r="Y1714" i="1"/>
  <c r="W1714" i="1"/>
  <c r="V1714" i="1"/>
  <c r="U1714" i="1"/>
  <c r="T1714" i="1"/>
  <c r="S1714" i="1"/>
  <c r="R1714" i="1"/>
  <c r="Q1714" i="1"/>
  <c r="P1714" i="1"/>
  <c r="O1714" i="1"/>
  <c r="N1714" i="1"/>
  <c r="AJ1713" i="1"/>
  <c r="AI1713" i="1"/>
  <c r="AH1713" i="1"/>
  <c r="AG1713" i="1"/>
  <c r="AF1713" i="1"/>
  <c r="AE1713" i="1"/>
  <c r="AD1713" i="1"/>
  <c r="AB1713" i="1"/>
  <c r="AA1713" i="1"/>
  <c r="Z1713" i="1"/>
  <c r="Y1713" i="1"/>
  <c r="W1713" i="1"/>
  <c r="V1713" i="1"/>
  <c r="U1713" i="1"/>
  <c r="T1713" i="1"/>
  <c r="S1713" i="1"/>
  <c r="R1713" i="1"/>
  <c r="Q1713" i="1"/>
  <c r="P1713" i="1"/>
  <c r="O1713" i="1"/>
  <c r="N1713" i="1"/>
  <c r="AK1712" i="1"/>
  <c r="AJ1712" i="1"/>
  <c r="AI1712" i="1"/>
  <c r="AH1712" i="1"/>
  <c r="AG1712" i="1"/>
  <c r="AF1712" i="1"/>
  <c r="AE1712" i="1"/>
  <c r="AD1712" i="1"/>
  <c r="AB1712" i="1"/>
  <c r="AA1712" i="1"/>
  <c r="Z1712" i="1"/>
  <c r="Y1712" i="1"/>
  <c r="W1712" i="1"/>
  <c r="V1712" i="1"/>
  <c r="U1712" i="1"/>
  <c r="T1712" i="1"/>
  <c r="S1712" i="1"/>
  <c r="R1712" i="1"/>
  <c r="Q1712" i="1"/>
  <c r="P1712" i="1"/>
  <c r="O1712" i="1"/>
  <c r="N1712" i="1"/>
  <c r="AK1711" i="1"/>
  <c r="AJ1711" i="1"/>
  <c r="AI1711" i="1"/>
  <c r="AH1711" i="1"/>
  <c r="AG1711" i="1"/>
  <c r="AF1711" i="1"/>
  <c r="AE1711" i="1"/>
  <c r="AD1711" i="1"/>
  <c r="AB1711" i="1"/>
  <c r="AA1711" i="1"/>
  <c r="Z1711" i="1"/>
  <c r="Y1711" i="1"/>
  <c r="W1711" i="1"/>
  <c r="V1711" i="1"/>
  <c r="U1711" i="1"/>
  <c r="T1711" i="1"/>
  <c r="S1711" i="1"/>
  <c r="R1711" i="1"/>
  <c r="Q1711" i="1"/>
  <c r="P1711" i="1"/>
  <c r="O1711" i="1"/>
  <c r="N1711" i="1"/>
  <c r="AK1710" i="1"/>
  <c r="AJ1710" i="1"/>
  <c r="AI1710" i="1"/>
  <c r="AH1710" i="1"/>
  <c r="AG1710" i="1"/>
  <c r="AF1710" i="1"/>
  <c r="AE1710" i="1"/>
  <c r="AD1710" i="1"/>
  <c r="AB1710" i="1"/>
  <c r="AA1710" i="1"/>
  <c r="Z1710" i="1"/>
  <c r="Y1710" i="1"/>
  <c r="W1710" i="1"/>
  <c r="V1710" i="1"/>
  <c r="U1710" i="1"/>
  <c r="T1710" i="1"/>
  <c r="S1710" i="1"/>
  <c r="R1710" i="1"/>
  <c r="Q1710" i="1"/>
  <c r="P1710" i="1"/>
  <c r="O1710" i="1"/>
  <c r="N1710" i="1"/>
  <c r="AK1709" i="1"/>
  <c r="AJ1709" i="1"/>
  <c r="AI1709" i="1"/>
  <c r="AH1709" i="1"/>
  <c r="AG1709" i="1"/>
  <c r="AF1709" i="1"/>
  <c r="AE1709" i="1"/>
  <c r="AD1709" i="1"/>
  <c r="AB1709" i="1"/>
  <c r="AA1709" i="1"/>
  <c r="Z1709" i="1"/>
  <c r="Y1709" i="1"/>
  <c r="W1709" i="1"/>
  <c r="V1709" i="1"/>
  <c r="U1709" i="1"/>
  <c r="T1709" i="1"/>
  <c r="S1709" i="1"/>
  <c r="R1709" i="1"/>
  <c r="Q1709" i="1"/>
  <c r="P1709" i="1"/>
  <c r="O1709" i="1"/>
  <c r="N1709" i="1"/>
  <c r="AJ1708" i="1"/>
  <c r="AI1708" i="1"/>
  <c r="AH1708" i="1"/>
  <c r="AG1708" i="1"/>
  <c r="AF1708" i="1"/>
  <c r="AE1708" i="1"/>
  <c r="AD1708" i="1"/>
  <c r="AB1708" i="1"/>
  <c r="AA1708" i="1"/>
  <c r="Z1708" i="1"/>
  <c r="Y1708" i="1"/>
  <c r="W1708" i="1"/>
  <c r="V1708" i="1"/>
  <c r="U1708" i="1"/>
  <c r="T1708" i="1"/>
  <c r="S1708" i="1"/>
  <c r="R1708" i="1"/>
  <c r="Q1708" i="1"/>
  <c r="P1708" i="1"/>
  <c r="O1708" i="1"/>
  <c r="N1708" i="1"/>
  <c r="AJ1707" i="1"/>
  <c r="AI1707" i="1"/>
  <c r="AH1707" i="1"/>
  <c r="AG1707" i="1"/>
  <c r="AF1707" i="1"/>
  <c r="AE1707" i="1"/>
  <c r="AD1707" i="1"/>
  <c r="AB1707" i="1"/>
  <c r="AA1707" i="1"/>
  <c r="Z1707" i="1"/>
  <c r="Y1707" i="1"/>
  <c r="W1707" i="1"/>
  <c r="V1707" i="1"/>
  <c r="U1707" i="1"/>
  <c r="T1707" i="1"/>
  <c r="S1707" i="1"/>
  <c r="R1707" i="1"/>
  <c r="Q1707" i="1"/>
  <c r="P1707" i="1"/>
  <c r="O1707" i="1"/>
  <c r="N1707" i="1"/>
  <c r="AJ1706" i="1"/>
  <c r="AI1706" i="1"/>
  <c r="AH1706" i="1"/>
  <c r="AG1706" i="1"/>
  <c r="AF1706" i="1"/>
  <c r="AE1706" i="1"/>
  <c r="AD1706" i="1"/>
  <c r="AB1706" i="1"/>
  <c r="AA1706" i="1"/>
  <c r="Z1706" i="1"/>
  <c r="Y1706" i="1"/>
  <c r="W1706" i="1"/>
  <c r="V1706" i="1"/>
  <c r="U1706" i="1"/>
  <c r="T1706" i="1"/>
  <c r="S1706" i="1"/>
  <c r="R1706" i="1"/>
  <c r="Q1706" i="1"/>
  <c r="P1706" i="1"/>
  <c r="O1706" i="1"/>
  <c r="N1706" i="1"/>
  <c r="AK1705" i="1"/>
  <c r="AJ1705" i="1"/>
  <c r="AI1705" i="1"/>
  <c r="AH1705" i="1"/>
  <c r="AG1705" i="1"/>
  <c r="AF1705" i="1"/>
  <c r="AE1705" i="1"/>
  <c r="AD1705" i="1"/>
  <c r="AB1705" i="1"/>
  <c r="AA1705" i="1"/>
  <c r="Z1705" i="1"/>
  <c r="Y1705" i="1"/>
  <c r="W1705" i="1"/>
  <c r="V1705" i="1"/>
  <c r="U1705" i="1"/>
  <c r="T1705" i="1"/>
  <c r="S1705" i="1"/>
  <c r="R1705" i="1"/>
  <c r="Q1705" i="1"/>
  <c r="P1705" i="1"/>
  <c r="O1705" i="1"/>
  <c r="N1705" i="1"/>
  <c r="AJ1704" i="1"/>
  <c r="AI1704" i="1"/>
  <c r="AH1704" i="1"/>
  <c r="AG1704" i="1"/>
  <c r="AF1704" i="1"/>
  <c r="AE1704" i="1"/>
  <c r="AD1704" i="1"/>
  <c r="AB1704" i="1"/>
  <c r="AA1704" i="1"/>
  <c r="Z1704" i="1"/>
  <c r="Y1704" i="1"/>
  <c r="W1704" i="1"/>
  <c r="V1704" i="1"/>
  <c r="U1704" i="1"/>
  <c r="T1704" i="1"/>
  <c r="S1704" i="1"/>
  <c r="R1704" i="1"/>
  <c r="Q1704" i="1"/>
  <c r="P1704" i="1"/>
  <c r="O1704" i="1"/>
  <c r="N1704" i="1"/>
  <c r="AJ1703" i="1"/>
  <c r="AI1703" i="1"/>
  <c r="AH1703" i="1"/>
  <c r="AG1703" i="1"/>
  <c r="AF1703" i="1"/>
  <c r="AE1703" i="1"/>
  <c r="AD1703" i="1"/>
  <c r="AB1703" i="1"/>
  <c r="AA1703" i="1"/>
  <c r="Z1703" i="1"/>
  <c r="Y1703" i="1"/>
  <c r="W1703" i="1"/>
  <c r="V1703" i="1"/>
  <c r="U1703" i="1"/>
  <c r="T1703" i="1"/>
  <c r="S1703" i="1"/>
  <c r="R1703" i="1"/>
  <c r="Q1703" i="1"/>
  <c r="P1703" i="1"/>
  <c r="O1703" i="1"/>
  <c r="N1703" i="1"/>
  <c r="AJ1702" i="1"/>
  <c r="AI1702" i="1"/>
  <c r="AH1702" i="1"/>
  <c r="AG1702" i="1"/>
  <c r="AF1702" i="1"/>
  <c r="AE1702" i="1"/>
  <c r="AD1702" i="1"/>
  <c r="AB1702" i="1"/>
  <c r="AA1702" i="1"/>
  <c r="Z1702" i="1"/>
  <c r="Y1702" i="1"/>
  <c r="W1702" i="1"/>
  <c r="V1702" i="1"/>
  <c r="U1702" i="1"/>
  <c r="T1702" i="1"/>
  <c r="S1702" i="1"/>
  <c r="R1702" i="1"/>
  <c r="Q1702" i="1"/>
  <c r="P1702" i="1"/>
  <c r="O1702" i="1"/>
  <c r="N1702" i="1"/>
  <c r="AJ1701" i="1"/>
  <c r="AI1701" i="1"/>
  <c r="AH1701" i="1"/>
  <c r="AG1701" i="1"/>
  <c r="AF1701" i="1"/>
  <c r="AE1701" i="1"/>
  <c r="AD1701" i="1"/>
  <c r="AB1701" i="1"/>
  <c r="AA1701" i="1"/>
  <c r="Z1701" i="1"/>
  <c r="Y1701" i="1"/>
  <c r="W1701" i="1"/>
  <c r="V1701" i="1"/>
  <c r="U1701" i="1"/>
  <c r="T1701" i="1"/>
  <c r="S1701" i="1"/>
  <c r="R1701" i="1"/>
  <c r="Q1701" i="1"/>
  <c r="P1701" i="1"/>
  <c r="O1701" i="1"/>
  <c r="N1701" i="1"/>
  <c r="AJ1700" i="1"/>
  <c r="AI1700" i="1"/>
  <c r="AH1700" i="1"/>
  <c r="AG1700" i="1"/>
  <c r="AF1700" i="1"/>
  <c r="AE1700" i="1"/>
  <c r="AD1700" i="1"/>
  <c r="AB1700" i="1"/>
  <c r="AA1700" i="1"/>
  <c r="Z1700" i="1"/>
  <c r="Y1700" i="1"/>
  <c r="W1700" i="1"/>
  <c r="V1700" i="1"/>
  <c r="U1700" i="1"/>
  <c r="T1700" i="1"/>
  <c r="S1700" i="1"/>
  <c r="R1700" i="1"/>
  <c r="Q1700" i="1"/>
  <c r="P1700" i="1"/>
  <c r="O1700" i="1"/>
  <c r="N1700" i="1"/>
  <c r="AJ1699" i="1"/>
  <c r="AI1699" i="1"/>
  <c r="AH1699" i="1"/>
  <c r="AG1699" i="1"/>
  <c r="AF1699" i="1"/>
  <c r="AE1699" i="1"/>
  <c r="AD1699" i="1"/>
  <c r="AB1699" i="1"/>
  <c r="AA1699" i="1"/>
  <c r="Z1699" i="1"/>
  <c r="Y1699" i="1"/>
  <c r="W1699" i="1"/>
  <c r="V1699" i="1"/>
  <c r="U1699" i="1"/>
  <c r="T1699" i="1"/>
  <c r="S1699" i="1"/>
  <c r="R1699" i="1"/>
  <c r="Q1699" i="1"/>
  <c r="P1699" i="1"/>
  <c r="O1699" i="1"/>
  <c r="N1699" i="1"/>
  <c r="AJ1698" i="1"/>
  <c r="AI1698" i="1"/>
  <c r="AH1698" i="1"/>
  <c r="AG1698" i="1"/>
  <c r="AF1698" i="1"/>
  <c r="AE1698" i="1"/>
  <c r="AD1698" i="1"/>
  <c r="AB1698" i="1"/>
  <c r="AA1698" i="1"/>
  <c r="Z1698" i="1"/>
  <c r="Y1698" i="1"/>
  <c r="W1698" i="1"/>
  <c r="V1698" i="1"/>
  <c r="U1698" i="1"/>
  <c r="T1698" i="1"/>
  <c r="S1698" i="1"/>
  <c r="R1698" i="1"/>
  <c r="Q1698" i="1"/>
  <c r="P1698" i="1"/>
  <c r="O1698" i="1"/>
  <c r="N1698" i="1"/>
  <c r="AJ1697" i="1"/>
  <c r="AI1697" i="1"/>
  <c r="AH1697" i="1"/>
  <c r="AG1697" i="1"/>
  <c r="AF1697" i="1"/>
  <c r="AE1697" i="1"/>
  <c r="AD1697" i="1"/>
  <c r="AB1697" i="1"/>
  <c r="AA1697" i="1"/>
  <c r="Z1697" i="1"/>
  <c r="Y1697" i="1"/>
  <c r="W1697" i="1"/>
  <c r="V1697" i="1"/>
  <c r="U1697" i="1"/>
  <c r="T1697" i="1"/>
  <c r="S1697" i="1"/>
  <c r="R1697" i="1"/>
  <c r="Q1697" i="1"/>
  <c r="P1697" i="1"/>
  <c r="O1697" i="1"/>
  <c r="N1697" i="1"/>
  <c r="AJ1696" i="1"/>
  <c r="AI1696" i="1"/>
  <c r="AH1696" i="1"/>
  <c r="AG1696" i="1"/>
  <c r="AF1696" i="1"/>
  <c r="AE1696" i="1"/>
  <c r="AD1696" i="1"/>
  <c r="AB1696" i="1"/>
  <c r="AA1696" i="1"/>
  <c r="Z1696" i="1"/>
  <c r="Y1696" i="1"/>
  <c r="W1696" i="1"/>
  <c r="V1696" i="1"/>
  <c r="U1696" i="1"/>
  <c r="T1696" i="1"/>
  <c r="S1696" i="1"/>
  <c r="R1696" i="1"/>
  <c r="Q1696" i="1"/>
  <c r="P1696" i="1"/>
  <c r="O1696" i="1"/>
  <c r="N1696" i="1"/>
  <c r="AJ1695" i="1"/>
  <c r="AI1695" i="1"/>
  <c r="AH1695" i="1"/>
  <c r="AG1695" i="1"/>
  <c r="AF1695" i="1"/>
  <c r="AE1695" i="1"/>
  <c r="AD1695" i="1"/>
  <c r="AB1695" i="1"/>
  <c r="AA1695" i="1"/>
  <c r="Z1695" i="1"/>
  <c r="Y1695" i="1"/>
  <c r="W1695" i="1"/>
  <c r="V1695" i="1"/>
  <c r="U1695" i="1"/>
  <c r="T1695" i="1"/>
  <c r="S1695" i="1"/>
  <c r="R1695" i="1"/>
  <c r="Q1695" i="1"/>
  <c r="P1695" i="1"/>
  <c r="O1695" i="1"/>
  <c r="N1695" i="1"/>
  <c r="AJ1694" i="1"/>
  <c r="AI1694" i="1"/>
  <c r="AH1694" i="1"/>
  <c r="AG1694" i="1"/>
  <c r="AF1694" i="1"/>
  <c r="AE1694" i="1"/>
  <c r="AD1694" i="1"/>
  <c r="AB1694" i="1"/>
  <c r="AA1694" i="1"/>
  <c r="Z1694" i="1"/>
  <c r="Y1694" i="1"/>
  <c r="W1694" i="1"/>
  <c r="V1694" i="1"/>
  <c r="U1694" i="1"/>
  <c r="T1694" i="1"/>
  <c r="S1694" i="1"/>
  <c r="R1694" i="1"/>
  <c r="Q1694" i="1"/>
  <c r="P1694" i="1"/>
  <c r="O1694" i="1"/>
  <c r="N1694" i="1"/>
  <c r="AJ1693" i="1"/>
  <c r="AI1693" i="1"/>
  <c r="AH1693" i="1"/>
  <c r="AG1693" i="1"/>
  <c r="AF1693" i="1"/>
  <c r="AE1693" i="1"/>
  <c r="AD1693" i="1"/>
  <c r="AB1693" i="1"/>
  <c r="AA1693" i="1"/>
  <c r="Z1693" i="1"/>
  <c r="Y1693" i="1"/>
  <c r="W1693" i="1"/>
  <c r="V1693" i="1"/>
  <c r="U1693" i="1"/>
  <c r="T1693" i="1"/>
  <c r="S1693" i="1"/>
  <c r="R1693" i="1"/>
  <c r="Q1693" i="1"/>
  <c r="P1693" i="1"/>
  <c r="O1693" i="1"/>
  <c r="N1693" i="1"/>
  <c r="AJ1692" i="1"/>
  <c r="AI1692" i="1"/>
  <c r="AH1692" i="1"/>
  <c r="AG1692" i="1"/>
  <c r="AF1692" i="1"/>
  <c r="AE1692" i="1"/>
  <c r="AD1692" i="1"/>
  <c r="AB1692" i="1"/>
  <c r="AA1692" i="1"/>
  <c r="Z1692" i="1"/>
  <c r="Y1692" i="1"/>
  <c r="W1692" i="1"/>
  <c r="V1692" i="1"/>
  <c r="U1692" i="1"/>
  <c r="T1692" i="1"/>
  <c r="S1692" i="1"/>
  <c r="R1692" i="1"/>
  <c r="Q1692" i="1"/>
  <c r="P1692" i="1"/>
  <c r="O1692" i="1"/>
  <c r="N1692" i="1"/>
  <c r="AJ1691" i="1"/>
  <c r="AI1691" i="1"/>
  <c r="AH1691" i="1"/>
  <c r="AG1691" i="1"/>
  <c r="AF1691" i="1"/>
  <c r="AE1691" i="1"/>
  <c r="AD1691" i="1"/>
  <c r="AB1691" i="1"/>
  <c r="AA1691" i="1"/>
  <c r="Z1691" i="1"/>
  <c r="Y1691" i="1"/>
  <c r="W1691" i="1"/>
  <c r="V1691" i="1"/>
  <c r="U1691" i="1"/>
  <c r="T1691" i="1"/>
  <c r="S1691" i="1"/>
  <c r="R1691" i="1"/>
  <c r="Q1691" i="1"/>
  <c r="P1691" i="1"/>
  <c r="O1691" i="1"/>
  <c r="N1691" i="1"/>
  <c r="AJ1690" i="1"/>
  <c r="AI1690" i="1"/>
  <c r="AH1690" i="1"/>
  <c r="AG1690" i="1"/>
  <c r="AF1690" i="1"/>
  <c r="AE1690" i="1"/>
  <c r="AD1690" i="1"/>
  <c r="AB1690" i="1"/>
  <c r="AA1690" i="1"/>
  <c r="Z1690" i="1"/>
  <c r="Y1690" i="1"/>
  <c r="W1690" i="1"/>
  <c r="V1690" i="1"/>
  <c r="U1690" i="1"/>
  <c r="T1690" i="1"/>
  <c r="S1690" i="1"/>
  <c r="R1690" i="1"/>
  <c r="Q1690" i="1"/>
  <c r="P1690" i="1"/>
  <c r="O1690" i="1"/>
  <c r="N1690" i="1"/>
  <c r="AJ1689" i="1"/>
  <c r="AI1689" i="1"/>
  <c r="AH1689" i="1"/>
  <c r="AG1689" i="1"/>
  <c r="AF1689" i="1"/>
  <c r="AE1689" i="1"/>
  <c r="AD1689" i="1"/>
  <c r="AB1689" i="1"/>
  <c r="AA1689" i="1"/>
  <c r="Z1689" i="1"/>
  <c r="Y1689" i="1"/>
  <c r="W1689" i="1"/>
  <c r="V1689" i="1"/>
  <c r="U1689" i="1"/>
  <c r="T1689" i="1"/>
  <c r="S1689" i="1"/>
  <c r="R1689" i="1"/>
  <c r="Q1689" i="1"/>
  <c r="P1689" i="1"/>
  <c r="O1689" i="1"/>
  <c r="N1689" i="1"/>
  <c r="AJ1688" i="1"/>
  <c r="AI1688" i="1"/>
  <c r="AH1688" i="1"/>
  <c r="AG1688" i="1"/>
  <c r="AF1688" i="1"/>
  <c r="AE1688" i="1"/>
  <c r="AD1688" i="1"/>
  <c r="AB1688" i="1"/>
  <c r="AA1688" i="1"/>
  <c r="Z1688" i="1"/>
  <c r="Y1688" i="1"/>
  <c r="W1688" i="1"/>
  <c r="V1688" i="1"/>
  <c r="U1688" i="1"/>
  <c r="T1688" i="1"/>
  <c r="S1688" i="1"/>
  <c r="R1688" i="1"/>
  <c r="Q1688" i="1"/>
  <c r="P1688" i="1"/>
  <c r="O1688" i="1"/>
  <c r="N1688" i="1"/>
  <c r="AJ1687" i="1"/>
  <c r="AI1687" i="1"/>
  <c r="AH1687" i="1"/>
  <c r="AG1687" i="1"/>
  <c r="AF1687" i="1"/>
  <c r="AE1687" i="1"/>
  <c r="AD1687" i="1"/>
  <c r="AB1687" i="1"/>
  <c r="AA1687" i="1"/>
  <c r="Z1687" i="1"/>
  <c r="Y1687" i="1"/>
  <c r="W1687" i="1"/>
  <c r="V1687" i="1"/>
  <c r="U1687" i="1"/>
  <c r="T1687" i="1"/>
  <c r="S1687" i="1"/>
  <c r="R1687" i="1"/>
  <c r="Q1687" i="1"/>
  <c r="P1687" i="1"/>
  <c r="O1687" i="1"/>
  <c r="N1687" i="1"/>
  <c r="AJ1686" i="1"/>
  <c r="AI1686" i="1"/>
  <c r="AH1686" i="1"/>
  <c r="AG1686" i="1"/>
  <c r="AF1686" i="1"/>
  <c r="AE1686" i="1"/>
  <c r="AD1686" i="1"/>
  <c r="AB1686" i="1"/>
  <c r="AA1686" i="1"/>
  <c r="Z1686" i="1"/>
  <c r="Y1686" i="1"/>
  <c r="W1686" i="1"/>
  <c r="V1686" i="1"/>
  <c r="U1686" i="1"/>
  <c r="T1686" i="1"/>
  <c r="S1686" i="1"/>
  <c r="R1686" i="1"/>
  <c r="Q1686" i="1"/>
  <c r="P1686" i="1"/>
  <c r="O1686" i="1"/>
  <c r="N1686" i="1"/>
  <c r="AJ1685" i="1"/>
  <c r="AI1685" i="1"/>
  <c r="AH1685" i="1"/>
  <c r="AG1685" i="1"/>
  <c r="AF1685" i="1"/>
  <c r="AE1685" i="1"/>
  <c r="AD1685" i="1"/>
  <c r="AB1685" i="1"/>
  <c r="AA1685" i="1"/>
  <c r="Z1685" i="1"/>
  <c r="Y1685" i="1"/>
  <c r="W1685" i="1"/>
  <c r="V1685" i="1"/>
  <c r="U1685" i="1"/>
  <c r="T1685" i="1"/>
  <c r="S1685" i="1"/>
  <c r="R1685" i="1"/>
  <c r="Q1685" i="1"/>
  <c r="P1685" i="1"/>
  <c r="O1685" i="1"/>
  <c r="N1685" i="1"/>
  <c r="AJ1684" i="1"/>
  <c r="AI1684" i="1"/>
  <c r="AH1684" i="1"/>
  <c r="AG1684" i="1"/>
  <c r="AF1684" i="1"/>
  <c r="AE1684" i="1"/>
  <c r="AD1684" i="1"/>
  <c r="AB1684" i="1"/>
  <c r="AA1684" i="1"/>
  <c r="Z1684" i="1"/>
  <c r="Y1684" i="1"/>
  <c r="W1684" i="1"/>
  <c r="V1684" i="1"/>
  <c r="U1684" i="1"/>
  <c r="T1684" i="1"/>
  <c r="S1684" i="1"/>
  <c r="R1684" i="1"/>
  <c r="Q1684" i="1"/>
  <c r="P1684" i="1"/>
  <c r="O1684" i="1"/>
  <c r="N1684" i="1"/>
  <c r="AJ1683" i="1"/>
  <c r="AI1683" i="1"/>
  <c r="AH1683" i="1"/>
  <c r="AG1683" i="1"/>
  <c r="AF1683" i="1"/>
  <c r="AE1683" i="1"/>
  <c r="AD1683" i="1"/>
  <c r="AB1683" i="1"/>
  <c r="AA1683" i="1"/>
  <c r="Z1683" i="1"/>
  <c r="Y1683" i="1"/>
  <c r="W1683" i="1"/>
  <c r="V1683" i="1"/>
  <c r="U1683" i="1"/>
  <c r="T1683" i="1"/>
  <c r="S1683" i="1"/>
  <c r="R1683" i="1"/>
  <c r="Q1683" i="1"/>
  <c r="P1683" i="1"/>
  <c r="O1683" i="1"/>
  <c r="N1683" i="1"/>
  <c r="AJ1682" i="1"/>
  <c r="AI1682" i="1"/>
  <c r="AH1682" i="1"/>
  <c r="AG1682" i="1"/>
  <c r="AF1682" i="1"/>
  <c r="AE1682" i="1"/>
  <c r="AD1682" i="1"/>
  <c r="AB1682" i="1"/>
  <c r="AA1682" i="1"/>
  <c r="Z1682" i="1"/>
  <c r="Y1682" i="1"/>
  <c r="W1682" i="1"/>
  <c r="V1682" i="1"/>
  <c r="U1682" i="1"/>
  <c r="T1682" i="1"/>
  <c r="S1682" i="1"/>
  <c r="R1682" i="1"/>
  <c r="Q1682" i="1"/>
  <c r="P1682" i="1"/>
  <c r="O1682" i="1"/>
  <c r="N1682" i="1"/>
  <c r="AJ1681" i="1"/>
  <c r="AI1681" i="1"/>
  <c r="AH1681" i="1"/>
  <c r="AG1681" i="1"/>
  <c r="AF1681" i="1"/>
  <c r="AE1681" i="1"/>
  <c r="AD1681" i="1"/>
  <c r="AB1681" i="1"/>
  <c r="AA1681" i="1"/>
  <c r="Z1681" i="1"/>
  <c r="Y1681" i="1"/>
  <c r="W1681" i="1"/>
  <c r="V1681" i="1"/>
  <c r="U1681" i="1"/>
  <c r="T1681" i="1"/>
  <c r="S1681" i="1"/>
  <c r="R1681" i="1"/>
  <c r="Q1681" i="1"/>
  <c r="P1681" i="1"/>
  <c r="O1681" i="1"/>
  <c r="N1681" i="1"/>
  <c r="AJ1680" i="1"/>
  <c r="AI1680" i="1"/>
  <c r="AH1680" i="1"/>
  <c r="AG1680" i="1"/>
  <c r="AF1680" i="1"/>
  <c r="AE1680" i="1"/>
  <c r="AD1680" i="1"/>
  <c r="AB1680" i="1"/>
  <c r="AA1680" i="1"/>
  <c r="Z1680" i="1"/>
  <c r="Y1680" i="1"/>
  <c r="W1680" i="1"/>
  <c r="V1680" i="1"/>
  <c r="U1680" i="1"/>
  <c r="T1680" i="1"/>
  <c r="S1680" i="1"/>
  <c r="R1680" i="1"/>
  <c r="Q1680" i="1"/>
  <c r="P1680" i="1"/>
  <c r="O1680" i="1"/>
  <c r="N1680" i="1"/>
  <c r="AJ1679" i="1"/>
  <c r="AI1679" i="1"/>
  <c r="AH1679" i="1"/>
  <c r="AG1679" i="1"/>
  <c r="AF1679" i="1"/>
  <c r="AE1679" i="1"/>
  <c r="AD1679" i="1"/>
  <c r="AB1679" i="1"/>
  <c r="AA1679" i="1"/>
  <c r="Z1679" i="1"/>
  <c r="Y1679" i="1"/>
  <c r="W1679" i="1"/>
  <c r="V1679" i="1"/>
  <c r="U1679" i="1"/>
  <c r="T1679" i="1"/>
  <c r="S1679" i="1"/>
  <c r="R1679" i="1"/>
  <c r="Q1679" i="1"/>
  <c r="P1679" i="1"/>
  <c r="O1679" i="1"/>
  <c r="N1679" i="1"/>
  <c r="AJ1678" i="1"/>
  <c r="AI1678" i="1"/>
  <c r="AH1678" i="1"/>
  <c r="AG1678" i="1"/>
  <c r="AF1678" i="1"/>
  <c r="AE1678" i="1"/>
  <c r="AD1678" i="1"/>
  <c r="AB1678" i="1"/>
  <c r="AA1678" i="1"/>
  <c r="Z1678" i="1"/>
  <c r="Y1678" i="1"/>
  <c r="W1678" i="1"/>
  <c r="V1678" i="1"/>
  <c r="U1678" i="1"/>
  <c r="T1678" i="1"/>
  <c r="S1678" i="1"/>
  <c r="R1678" i="1"/>
  <c r="Q1678" i="1"/>
  <c r="P1678" i="1"/>
  <c r="O1678" i="1"/>
  <c r="N1678" i="1"/>
  <c r="AJ1677" i="1"/>
  <c r="AI1677" i="1"/>
  <c r="AH1677" i="1"/>
  <c r="AG1677" i="1"/>
  <c r="AF1677" i="1"/>
  <c r="AE1677" i="1"/>
  <c r="AD1677" i="1"/>
  <c r="AB1677" i="1"/>
  <c r="AA1677" i="1"/>
  <c r="Z1677" i="1"/>
  <c r="Y1677" i="1"/>
  <c r="W1677" i="1"/>
  <c r="V1677" i="1"/>
  <c r="U1677" i="1"/>
  <c r="T1677" i="1"/>
  <c r="S1677" i="1"/>
  <c r="R1677" i="1"/>
  <c r="Q1677" i="1"/>
  <c r="P1677" i="1"/>
  <c r="O1677" i="1"/>
  <c r="N1677" i="1"/>
  <c r="AJ1676" i="1"/>
  <c r="AI1676" i="1"/>
  <c r="AH1676" i="1"/>
  <c r="AG1676" i="1"/>
  <c r="AF1676" i="1"/>
  <c r="AE1676" i="1"/>
  <c r="AD1676" i="1"/>
  <c r="AB1676" i="1"/>
  <c r="AA1676" i="1"/>
  <c r="Z1676" i="1"/>
  <c r="Y1676" i="1"/>
  <c r="W1676" i="1"/>
  <c r="V1676" i="1"/>
  <c r="U1676" i="1"/>
  <c r="T1676" i="1"/>
  <c r="S1676" i="1"/>
  <c r="R1676" i="1"/>
  <c r="Q1676" i="1"/>
  <c r="P1676" i="1"/>
  <c r="O1676" i="1"/>
  <c r="N1676" i="1"/>
  <c r="AJ1675" i="1"/>
  <c r="AI1675" i="1"/>
  <c r="AH1675" i="1"/>
  <c r="AG1675" i="1"/>
  <c r="AF1675" i="1"/>
  <c r="AE1675" i="1"/>
  <c r="AD1675" i="1"/>
  <c r="AB1675" i="1"/>
  <c r="AA1675" i="1"/>
  <c r="Z1675" i="1"/>
  <c r="Y1675" i="1"/>
  <c r="W1675" i="1"/>
  <c r="V1675" i="1"/>
  <c r="U1675" i="1"/>
  <c r="T1675" i="1"/>
  <c r="S1675" i="1"/>
  <c r="R1675" i="1"/>
  <c r="Q1675" i="1"/>
  <c r="P1675" i="1"/>
  <c r="O1675" i="1"/>
  <c r="N1675" i="1"/>
  <c r="AJ1674" i="1"/>
  <c r="AI1674" i="1"/>
  <c r="AH1674" i="1"/>
  <c r="AG1674" i="1"/>
  <c r="AF1674" i="1"/>
  <c r="AE1674" i="1"/>
  <c r="AD1674" i="1"/>
  <c r="AB1674" i="1"/>
  <c r="AA1674" i="1"/>
  <c r="Z1674" i="1"/>
  <c r="Y1674" i="1"/>
  <c r="W1674" i="1"/>
  <c r="V1674" i="1"/>
  <c r="U1674" i="1"/>
  <c r="T1674" i="1"/>
  <c r="S1674" i="1"/>
  <c r="R1674" i="1"/>
  <c r="Q1674" i="1"/>
  <c r="P1674" i="1"/>
  <c r="O1674" i="1"/>
  <c r="N1674" i="1"/>
  <c r="AJ1673" i="1"/>
  <c r="AI1673" i="1"/>
  <c r="AH1673" i="1"/>
  <c r="AG1673" i="1"/>
  <c r="AF1673" i="1"/>
  <c r="AE1673" i="1"/>
  <c r="AD1673" i="1"/>
  <c r="AB1673" i="1"/>
  <c r="AA1673" i="1"/>
  <c r="Z1673" i="1"/>
  <c r="Y1673" i="1"/>
  <c r="W1673" i="1"/>
  <c r="V1673" i="1"/>
  <c r="U1673" i="1"/>
  <c r="T1673" i="1"/>
  <c r="S1673" i="1"/>
  <c r="R1673" i="1"/>
  <c r="Q1673" i="1"/>
  <c r="P1673" i="1"/>
  <c r="O1673" i="1"/>
  <c r="N1673" i="1"/>
  <c r="AJ1672" i="1"/>
  <c r="AI1672" i="1"/>
  <c r="AH1672" i="1"/>
  <c r="AG1672" i="1"/>
  <c r="AF1672" i="1"/>
  <c r="AE1672" i="1"/>
  <c r="AD1672" i="1"/>
  <c r="AB1672" i="1"/>
  <c r="AA1672" i="1"/>
  <c r="Z1672" i="1"/>
  <c r="Y1672" i="1"/>
  <c r="W1672" i="1"/>
  <c r="V1672" i="1"/>
  <c r="U1672" i="1"/>
  <c r="T1672" i="1"/>
  <c r="S1672" i="1"/>
  <c r="R1672" i="1"/>
  <c r="Q1672" i="1"/>
  <c r="P1672" i="1"/>
  <c r="O1672" i="1"/>
  <c r="N1672" i="1"/>
  <c r="AJ1671" i="1"/>
  <c r="AI1671" i="1"/>
  <c r="AH1671" i="1"/>
  <c r="AG1671" i="1"/>
  <c r="AF1671" i="1"/>
  <c r="AE1671" i="1"/>
  <c r="AD1671" i="1"/>
  <c r="AB1671" i="1"/>
  <c r="AA1671" i="1"/>
  <c r="Z1671" i="1"/>
  <c r="Y1671" i="1"/>
  <c r="W1671" i="1"/>
  <c r="V1671" i="1"/>
  <c r="U1671" i="1"/>
  <c r="T1671" i="1"/>
  <c r="S1671" i="1"/>
  <c r="R1671" i="1"/>
  <c r="Q1671" i="1"/>
  <c r="P1671" i="1"/>
  <c r="O1671" i="1"/>
  <c r="N1671" i="1"/>
  <c r="AJ1670" i="1"/>
  <c r="AI1670" i="1"/>
  <c r="AH1670" i="1"/>
  <c r="AG1670" i="1"/>
  <c r="AF1670" i="1"/>
  <c r="AE1670" i="1"/>
  <c r="AD1670" i="1"/>
  <c r="AB1670" i="1"/>
  <c r="AA1670" i="1"/>
  <c r="Z1670" i="1"/>
  <c r="Y1670" i="1"/>
  <c r="W1670" i="1"/>
  <c r="V1670" i="1"/>
  <c r="U1670" i="1"/>
  <c r="T1670" i="1"/>
  <c r="S1670" i="1"/>
  <c r="R1670" i="1"/>
  <c r="Q1670" i="1"/>
  <c r="P1670" i="1"/>
  <c r="O1670" i="1"/>
  <c r="N1670" i="1"/>
  <c r="AJ1669" i="1"/>
  <c r="AI1669" i="1"/>
  <c r="AH1669" i="1"/>
  <c r="AG1669" i="1"/>
  <c r="AF1669" i="1"/>
  <c r="AE1669" i="1"/>
  <c r="AD1669" i="1"/>
  <c r="AB1669" i="1"/>
  <c r="AA1669" i="1"/>
  <c r="Z1669" i="1"/>
  <c r="Y1669" i="1"/>
  <c r="W1669" i="1"/>
  <c r="V1669" i="1"/>
  <c r="U1669" i="1"/>
  <c r="T1669" i="1"/>
  <c r="S1669" i="1"/>
  <c r="R1669" i="1"/>
  <c r="Q1669" i="1"/>
  <c r="P1669" i="1"/>
  <c r="O1669" i="1"/>
  <c r="N1669" i="1"/>
  <c r="AJ1668" i="1"/>
  <c r="AI1668" i="1"/>
  <c r="AH1668" i="1"/>
  <c r="AG1668" i="1"/>
  <c r="AF1668" i="1"/>
  <c r="AE1668" i="1"/>
  <c r="AD1668" i="1"/>
  <c r="AB1668" i="1"/>
  <c r="AA1668" i="1"/>
  <c r="Z1668" i="1"/>
  <c r="Y1668" i="1"/>
  <c r="W1668" i="1"/>
  <c r="V1668" i="1"/>
  <c r="U1668" i="1"/>
  <c r="T1668" i="1"/>
  <c r="S1668" i="1"/>
  <c r="R1668" i="1"/>
  <c r="Q1668" i="1"/>
  <c r="P1668" i="1"/>
  <c r="O1668" i="1"/>
  <c r="N1668" i="1"/>
  <c r="AJ1667" i="1"/>
  <c r="AI1667" i="1"/>
  <c r="AH1667" i="1"/>
  <c r="AG1667" i="1"/>
  <c r="AF1667" i="1"/>
  <c r="AE1667" i="1"/>
  <c r="AD1667" i="1"/>
  <c r="AB1667" i="1"/>
  <c r="AA1667" i="1"/>
  <c r="Z1667" i="1"/>
  <c r="Y1667" i="1"/>
  <c r="W1667" i="1"/>
  <c r="V1667" i="1"/>
  <c r="U1667" i="1"/>
  <c r="T1667" i="1"/>
  <c r="S1667" i="1"/>
  <c r="R1667" i="1"/>
  <c r="Q1667" i="1"/>
  <c r="P1667" i="1"/>
  <c r="O1667" i="1"/>
  <c r="N1667" i="1"/>
  <c r="AJ1666" i="1"/>
  <c r="AI1666" i="1"/>
  <c r="AH1666" i="1"/>
  <c r="AG1666" i="1"/>
  <c r="AF1666" i="1"/>
  <c r="AE1666" i="1"/>
  <c r="AD1666" i="1"/>
  <c r="AB1666" i="1"/>
  <c r="AA1666" i="1"/>
  <c r="Z1666" i="1"/>
  <c r="Y1666" i="1"/>
  <c r="W1666" i="1"/>
  <c r="V1666" i="1"/>
  <c r="U1666" i="1"/>
  <c r="T1666" i="1"/>
  <c r="S1666" i="1"/>
  <c r="R1666" i="1"/>
  <c r="Q1666" i="1"/>
  <c r="P1666" i="1"/>
  <c r="O1666" i="1"/>
  <c r="N1666" i="1"/>
  <c r="AJ1665" i="1"/>
  <c r="AI1665" i="1"/>
  <c r="AH1665" i="1"/>
  <c r="AG1665" i="1"/>
  <c r="AF1665" i="1"/>
  <c r="AE1665" i="1"/>
  <c r="AD1665" i="1"/>
  <c r="AB1665" i="1"/>
  <c r="AA1665" i="1"/>
  <c r="Z1665" i="1"/>
  <c r="Y1665" i="1"/>
  <c r="W1665" i="1"/>
  <c r="V1665" i="1"/>
  <c r="U1665" i="1"/>
  <c r="T1665" i="1"/>
  <c r="S1665" i="1"/>
  <c r="R1665" i="1"/>
  <c r="Q1665" i="1"/>
  <c r="P1665" i="1"/>
  <c r="O1665" i="1"/>
  <c r="N1665" i="1"/>
  <c r="AJ1664" i="1"/>
  <c r="AI1664" i="1"/>
  <c r="AH1664" i="1"/>
  <c r="AG1664" i="1"/>
  <c r="AF1664" i="1"/>
  <c r="AE1664" i="1"/>
  <c r="AD1664" i="1"/>
  <c r="AB1664" i="1"/>
  <c r="AA1664" i="1"/>
  <c r="Z1664" i="1"/>
  <c r="Y1664" i="1"/>
  <c r="W1664" i="1"/>
  <c r="V1664" i="1"/>
  <c r="U1664" i="1"/>
  <c r="T1664" i="1"/>
  <c r="S1664" i="1"/>
  <c r="R1664" i="1"/>
  <c r="Q1664" i="1"/>
  <c r="P1664" i="1"/>
  <c r="O1664" i="1"/>
  <c r="N1664" i="1"/>
  <c r="AJ1663" i="1"/>
  <c r="AI1663" i="1"/>
  <c r="AH1663" i="1"/>
  <c r="AG1663" i="1"/>
  <c r="AF1663" i="1"/>
  <c r="AE1663" i="1"/>
  <c r="AD1663" i="1"/>
  <c r="AB1663" i="1"/>
  <c r="AA1663" i="1"/>
  <c r="Z1663" i="1"/>
  <c r="Y1663" i="1"/>
  <c r="W1663" i="1"/>
  <c r="V1663" i="1"/>
  <c r="U1663" i="1"/>
  <c r="T1663" i="1"/>
  <c r="S1663" i="1"/>
  <c r="R1663" i="1"/>
  <c r="Q1663" i="1"/>
  <c r="P1663" i="1"/>
  <c r="O1663" i="1"/>
  <c r="N1663" i="1"/>
  <c r="AJ1662" i="1"/>
  <c r="AI1662" i="1"/>
  <c r="AH1662" i="1"/>
  <c r="AG1662" i="1"/>
  <c r="AF1662" i="1"/>
  <c r="AE1662" i="1"/>
  <c r="AD1662" i="1"/>
  <c r="AB1662" i="1"/>
  <c r="AA1662" i="1"/>
  <c r="Z1662" i="1"/>
  <c r="Y1662" i="1"/>
  <c r="W1662" i="1"/>
  <c r="V1662" i="1"/>
  <c r="U1662" i="1"/>
  <c r="T1662" i="1"/>
  <c r="S1662" i="1"/>
  <c r="R1662" i="1"/>
  <c r="Q1662" i="1"/>
  <c r="P1662" i="1"/>
  <c r="O1662" i="1"/>
  <c r="N1662" i="1"/>
  <c r="AJ1661" i="1"/>
  <c r="AI1661" i="1"/>
  <c r="AH1661" i="1"/>
  <c r="AG1661" i="1"/>
  <c r="AF1661" i="1"/>
  <c r="AE1661" i="1"/>
  <c r="AD1661" i="1"/>
  <c r="AB1661" i="1"/>
  <c r="AA1661" i="1"/>
  <c r="Z1661" i="1"/>
  <c r="Y1661" i="1"/>
  <c r="W1661" i="1"/>
  <c r="V1661" i="1"/>
  <c r="U1661" i="1"/>
  <c r="T1661" i="1"/>
  <c r="S1661" i="1"/>
  <c r="R1661" i="1"/>
  <c r="Q1661" i="1"/>
  <c r="P1661" i="1"/>
  <c r="O1661" i="1"/>
  <c r="N1661" i="1"/>
  <c r="AJ1660" i="1"/>
  <c r="AI1660" i="1"/>
  <c r="AH1660" i="1"/>
  <c r="AG1660" i="1"/>
  <c r="AF1660" i="1"/>
  <c r="AE1660" i="1"/>
  <c r="AD1660" i="1"/>
  <c r="AB1660" i="1"/>
  <c r="AA1660" i="1"/>
  <c r="Z1660" i="1"/>
  <c r="Y1660" i="1"/>
  <c r="W1660" i="1"/>
  <c r="V1660" i="1"/>
  <c r="U1660" i="1"/>
  <c r="T1660" i="1"/>
  <c r="S1660" i="1"/>
  <c r="R1660" i="1"/>
  <c r="Q1660" i="1"/>
  <c r="P1660" i="1"/>
  <c r="O1660" i="1"/>
  <c r="N1660" i="1"/>
  <c r="AJ1659" i="1"/>
  <c r="AI1659" i="1"/>
  <c r="AH1659" i="1"/>
  <c r="AG1659" i="1"/>
  <c r="AF1659" i="1"/>
  <c r="AE1659" i="1"/>
  <c r="AD1659" i="1"/>
  <c r="AB1659" i="1"/>
  <c r="AA1659" i="1"/>
  <c r="Z1659" i="1"/>
  <c r="Y1659" i="1"/>
  <c r="W1659" i="1"/>
  <c r="V1659" i="1"/>
  <c r="U1659" i="1"/>
  <c r="T1659" i="1"/>
  <c r="S1659" i="1"/>
  <c r="R1659" i="1"/>
  <c r="Q1659" i="1"/>
  <c r="P1659" i="1"/>
  <c r="O1659" i="1"/>
  <c r="N1659" i="1"/>
  <c r="AJ1658" i="1"/>
  <c r="AI1658" i="1"/>
  <c r="AH1658" i="1"/>
  <c r="AG1658" i="1"/>
  <c r="AF1658" i="1"/>
  <c r="AE1658" i="1"/>
  <c r="AD1658" i="1"/>
  <c r="AB1658" i="1"/>
  <c r="AA1658" i="1"/>
  <c r="Z1658" i="1"/>
  <c r="Y1658" i="1"/>
  <c r="W1658" i="1"/>
  <c r="V1658" i="1"/>
  <c r="U1658" i="1"/>
  <c r="T1658" i="1"/>
  <c r="S1658" i="1"/>
  <c r="R1658" i="1"/>
  <c r="Q1658" i="1"/>
  <c r="P1658" i="1"/>
  <c r="O1658" i="1"/>
  <c r="N1658" i="1"/>
  <c r="AJ1657" i="1"/>
  <c r="AI1657" i="1"/>
  <c r="AH1657" i="1"/>
  <c r="AG1657" i="1"/>
  <c r="AF1657" i="1"/>
  <c r="AE1657" i="1"/>
  <c r="AD1657" i="1"/>
  <c r="AB1657" i="1"/>
  <c r="AA1657" i="1"/>
  <c r="Z1657" i="1"/>
  <c r="Y1657" i="1"/>
  <c r="W1657" i="1"/>
  <c r="V1657" i="1"/>
  <c r="U1657" i="1"/>
  <c r="T1657" i="1"/>
  <c r="S1657" i="1"/>
  <c r="R1657" i="1"/>
  <c r="Q1657" i="1"/>
  <c r="P1657" i="1"/>
  <c r="O1657" i="1"/>
  <c r="N1657" i="1"/>
  <c r="AJ1656" i="1"/>
  <c r="AI1656" i="1"/>
  <c r="AH1656" i="1"/>
  <c r="AG1656" i="1"/>
  <c r="AF1656" i="1"/>
  <c r="AE1656" i="1"/>
  <c r="AD1656" i="1"/>
  <c r="AB1656" i="1"/>
  <c r="AA1656" i="1"/>
  <c r="Z1656" i="1"/>
  <c r="Y1656" i="1"/>
  <c r="W1656" i="1"/>
  <c r="V1656" i="1"/>
  <c r="U1656" i="1"/>
  <c r="T1656" i="1"/>
  <c r="S1656" i="1"/>
  <c r="R1656" i="1"/>
  <c r="Q1656" i="1"/>
  <c r="P1656" i="1"/>
  <c r="O1656" i="1"/>
  <c r="N1656" i="1"/>
  <c r="AJ1655" i="1"/>
  <c r="AI1655" i="1"/>
  <c r="AH1655" i="1"/>
  <c r="AG1655" i="1"/>
  <c r="AF1655" i="1"/>
  <c r="AE1655" i="1"/>
  <c r="AD1655" i="1"/>
  <c r="AB1655" i="1"/>
  <c r="AA1655" i="1"/>
  <c r="Z1655" i="1"/>
  <c r="Y1655" i="1"/>
  <c r="W1655" i="1"/>
  <c r="V1655" i="1"/>
  <c r="U1655" i="1"/>
  <c r="T1655" i="1"/>
  <c r="S1655" i="1"/>
  <c r="R1655" i="1"/>
  <c r="Q1655" i="1"/>
  <c r="P1655" i="1"/>
  <c r="O1655" i="1"/>
  <c r="N1655" i="1"/>
  <c r="AJ1654" i="1"/>
  <c r="AI1654" i="1"/>
  <c r="AH1654" i="1"/>
  <c r="AG1654" i="1"/>
  <c r="AF1654" i="1"/>
  <c r="AE1654" i="1"/>
  <c r="AD1654" i="1"/>
  <c r="AB1654" i="1"/>
  <c r="AA1654" i="1"/>
  <c r="Z1654" i="1"/>
  <c r="Y1654" i="1"/>
  <c r="W1654" i="1"/>
  <c r="V1654" i="1"/>
  <c r="U1654" i="1"/>
  <c r="T1654" i="1"/>
  <c r="S1654" i="1"/>
  <c r="R1654" i="1"/>
  <c r="Q1654" i="1"/>
  <c r="P1654" i="1"/>
  <c r="O1654" i="1"/>
  <c r="N1654" i="1"/>
  <c r="AJ1653" i="1"/>
  <c r="AI1653" i="1"/>
  <c r="AH1653" i="1"/>
  <c r="AG1653" i="1"/>
  <c r="AF1653" i="1"/>
  <c r="AE1653" i="1"/>
  <c r="AD1653" i="1"/>
  <c r="AB1653" i="1"/>
  <c r="AA1653" i="1"/>
  <c r="Z1653" i="1"/>
  <c r="Y1653" i="1"/>
  <c r="W1653" i="1"/>
  <c r="V1653" i="1"/>
  <c r="U1653" i="1"/>
  <c r="T1653" i="1"/>
  <c r="S1653" i="1"/>
  <c r="R1653" i="1"/>
  <c r="Q1653" i="1"/>
  <c r="P1653" i="1"/>
  <c r="O1653" i="1"/>
  <c r="N1653" i="1"/>
  <c r="AJ1652" i="1"/>
  <c r="AI1652" i="1"/>
  <c r="AH1652" i="1"/>
  <c r="AG1652" i="1"/>
  <c r="AF1652" i="1"/>
  <c r="AE1652" i="1"/>
  <c r="AD1652" i="1"/>
  <c r="AB1652" i="1"/>
  <c r="AA1652" i="1"/>
  <c r="Z1652" i="1"/>
  <c r="Y1652" i="1"/>
  <c r="W1652" i="1"/>
  <c r="V1652" i="1"/>
  <c r="U1652" i="1"/>
  <c r="T1652" i="1"/>
  <c r="S1652" i="1"/>
  <c r="R1652" i="1"/>
  <c r="Q1652" i="1"/>
  <c r="P1652" i="1"/>
  <c r="O1652" i="1"/>
  <c r="N1652" i="1"/>
  <c r="AJ1651" i="1"/>
  <c r="AI1651" i="1"/>
  <c r="AH1651" i="1"/>
  <c r="AG1651" i="1"/>
  <c r="AF1651" i="1"/>
  <c r="AE1651" i="1"/>
  <c r="AD1651" i="1"/>
  <c r="AB1651" i="1"/>
  <c r="AA1651" i="1"/>
  <c r="Z1651" i="1"/>
  <c r="Y1651" i="1"/>
  <c r="W1651" i="1"/>
  <c r="V1651" i="1"/>
  <c r="U1651" i="1"/>
  <c r="T1651" i="1"/>
  <c r="S1651" i="1"/>
  <c r="R1651" i="1"/>
  <c r="Q1651" i="1"/>
  <c r="P1651" i="1"/>
  <c r="O1651" i="1"/>
  <c r="N1651" i="1"/>
  <c r="AJ1650" i="1"/>
  <c r="AI1650" i="1"/>
  <c r="AH1650" i="1"/>
  <c r="AG1650" i="1"/>
  <c r="AF1650" i="1"/>
  <c r="AE1650" i="1"/>
  <c r="AD1650" i="1"/>
  <c r="AB1650" i="1"/>
  <c r="AA1650" i="1"/>
  <c r="Z1650" i="1"/>
  <c r="Y1650" i="1"/>
  <c r="W1650" i="1"/>
  <c r="V1650" i="1"/>
  <c r="U1650" i="1"/>
  <c r="T1650" i="1"/>
  <c r="S1650" i="1"/>
  <c r="R1650" i="1"/>
  <c r="Q1650" i="1"/>
  <c r="P1650" i="1"/>
  <c r="O1650" i="1"/>
  <c r="N1650" i="1"/>
  <c r="AJ1649" i="1"/>
  <c r="AI1649" i="1"/>
  <c r="AH1649" i="1"/>
  <c r="AG1649" i="1"/>
  <c r="AF1649" i="1"/>
  <c r="AE1649" i="1"/>
  <c r="AD1649" i="1"/>
  <c r="AB1649" i="1"/>
  <c r="AA1649" i="1"/>
  <c r="Z1649" i="1"/>
  <c r="Y1649" i="1"/>
  <c r="W1649" i="1"/>
  <c r="V1649" i="1"/>
  <c r="U1649" i="1"/>
  <c r="T1649" i="1"/>
  <c r="S1649" i="1"/>
  <c r="R1649" i="1"/>
  <c r="Q1649" i="1"/>
  <c r="P1649" i="1"/>
  <c r="O1649" i="1"/>
  <c r="N1649" i="1"/>
  <c r="AK1648" i="1"/>
  <c r="AJ1648" i="1"/>
  <c r="AI1648" i="1"/>
  <c r="AH1648" i="1"/>
  <c r="AG1648" i="1"/>
  <c r="AF1648" i="1"/>
  <c r="AE1648" i="1"/>
  <c r="AD1648" i="1"/>
  <c r="AB1648" i="1"/>
  <c r="AA1648" i="1"/>
  <c r="Z1648" i="1"/>
  <c r="Y1648" i="1"/>
  <c r="W1648" i="1"/>
  <c r="V1648" i="1"/>
  <c r="U1648" i="1"/>
  <c r="T1648" i="1"/>
  <c r="S1648" i="1"/>
  <c r="R1648" i="1"/>
  <c r="Q1648" i="1"/>
  <c r="P1648" i="1"/>
  <c r="O1648" i="1"/>
  <c r="N1648" i="1"/>
  <c r="AJ1647" i="1"/>
  <c r="AI1647" i="1"/>
  <c r="AH1647" i="1"/>
  <c r="AG1647" i="1"/>
  <c r="AF1647" i="1"/>
  <c r="AE1647" i="1"/>
  <c r="AD1647" i="1"/>
  <c r="AB1647" i="1"/>
  <c r="AA1647" i="1"/>
  <c r="Z1647" i="1"/>
  <c r="Y1647" i="1"/>
  <c r="W1647" i="1"/>
  <c r="V1647" i="1"/>
  <c r="U1647" i="1"/>
  <c r="T1647" i="1"/>
  <c r="S1647" i="1"/>
  <c r="R1647" i="1"/>
  <c r="Q1647" i="1"/>
  <c r="P1647" i="1"/>
  <c r="O1647" i="1"/>
  <c r="N1647" i="1"/>
  <c r="AK1646" i="1"/>
  <c r="AJ1646" i="1"/>
  <c r="AI1646" i="1"/>
  <c r="AH1646" i="1"/>
  <c r="AG1646" i="1"/>
  <c r="AF1646" i="1"/>
  <c r="AE1646" i="1"/>
  <c r="AD1646" i="1"/>
  <c r="AB1646" i="1"/>
  <c r="AA1646" i="1"/>
  <c r="Z1646" i="1"/>
  <c r="Y1646" i="1"/>
  <c r="W1646" i="1"/>
  <c r="V1646" i="1"/>
  <c r="U1646" i="1"/>
  <c r="T1646" i="1"/>
  <c r="S1646" i="1"/>
  <c r="R1646" i="1"/>
  <c r="Q1646" i="1"/>
  <c r="P1646" i="1"/>
  <c r="O1646" i="1"/>
  <c r="N1646" i="1"/>
  <c r="AJ1645" i="1"/>
  <c r="AI1645" i="1"/>
  <c r="AH1645" i="1"/>
  <c r="AG1645" i="1"/>
  <c r="AF1645" i="1"/>
  <c r="AE1645" i="1"/>
  <c r="AD1645" i="1"/>
  <c r="AB1645" i="1"/>
  <c r="AA1645" i="1"/>
  <c r="Z1645" i="1"/>
  <c r="Y1645" i="1"/>
  <c r="W1645" i="1"/>
  <c r="V1645" i="1"/>
  <c r="U1645" i="1"/>
  <c r="T1645" i="1"/>
  <c r="S1645" i="1"/>
  <c r="R1645" i="1"/>
  <c r="Q1645" i="1"/>
  <c r="P1645" i="1"/>
  <c r="O1645" i="1"/>
  <c r="N1645" i="1"/>
  <c r="AJ1644" i="1"/>
  <c r="AI1644" i="1"/>
  <c r="AH1644" i="1"/>
  <c r="AG1644" i="1"/>
  <c r="AF1644" i="1"/>
  <c r="AE1644" i="1"/>
  <c r="AD1644" i="1"/>
  <c r="AB1644" i="1"/>
  <c r="AA1644" i="1"/>
  <c r="Z1644" i="1"/>
  <c r="Y1644" i="1"/>
  <c r="W1644" i="1"/>
  <c r="V1644" i="1"/>
  <c r="U1644" i="1"/>
  <c r="T1644" i="1"/>
  <c r="S1644" i="1"/>
  <c r="R1644" i="1"/>
  <c r="Q1644" i="1"/>
  <c r="P1644" i="1"/>
  <c r="O1644" i="1"/>
  <c r="N1644" i="1"/>
  <c r="AJ1643" i="1"/>
  <c r="AI1643" i="1"/>
  <c r="AH1643" i="1"/>
  <c r="AG1643" i="1"/>
  <c r="AF1643" i="1"/>
  <c r="AE1643" i="1"/>
  <c r="AD1643" i="1"/>
  <c r="AB1643" i="1"/>
  <c r="AA1643" i="1"/>
  <c r="Z1643" i="1"/>
  <c r="Y1643" i="1"/>
  <c r="W1643" i="1"/>
  <c r="V1643" i="1"/>
  <c r="U1643" i="1"/>
  <c r="T1643" i="1"/>
  <c r="S1643" i="1"/>
  <c r="R1643" i="1"/>
  <c r="Q1643" i="1"/>
  <c r="P1643" i="1"/>
  <c r="O1643" i="1"/>
  <c r="N1643" i="1"/>
  <c r="AJ1642" i="1"/>
  <c r="AI1642" i="1"/>
  <c r="AH1642" i="1"/>
  <c r="AG1642" i="1"/>
  <c r="AF1642" i="1"/>
  <c r="AE1642" i="1"/>
  <c r="AD1642" i="1"/>
  <c r="AB1642" i="1"/>
  <c r="AA1642" i="1"/>
  <c r="Z1642" i="1"/>
  <c r="Y1642" i="1"/>
  <c r="W1642" i="1"/>
  <c r="V1642" i="1"/>
  <c r="U1642" i="1"/>
  <c r="T1642" i="1"/>
  <c r="S1642" i="1"/>
  <c r="R1642" i="1"/>
  <c r="Q1642" i="1"/>
  <c r="P1642" i="1"/>
  <c r="O1642" i="1"/>
  <c r="N1642" i="1"/>
  <c r="AJ1641" i="1"/>
  <c r="AI1641" i="1"/>
  <c r="AH1641" i="1"/>
  <c r="AG1641" i="1"/>
  <c r="AF1641" i="1"/>
  <c r="AE1641" i="1"/>
  <c r="AD1641" i="1"/>
  <c r="AB1641" i="1"/>
  <c r="AA1641" i="1"/>
  <c r="Z1641" i="1"/>
  <c r="Y1641" i="1"/>
  <c r="W1641" i="1"/>
  <c r="V1641" i="1"/>
  <c r="U1641" i="1"/>
  <c r="T1641" i="1"/>
  <c r="S1641" i="1"/>
  <c r="R1641" i="1"/>
  <c r="Q1641" i="1"/>
  <c r="P1641" i="1"/>
  <c r="O1641" i="1"/>
  <c r="N1641" i="1"/>
  <c r="AJ1640" i="1"/>
  <c r="AI1640" i="1"/>
  <c r="AH1640" i="1"/>
  <c r="AG1640" i="1"/>
  <c r="AF1640" i="1"/>
  <c r="AE1640" i="1"/>
  <c r="AD1640" i="1"/>
  <c r="AB1640" i="1"/>
  <c r="AA1640" i="1"/>
  <c r="Z1640" i="1"/>
  <c r="Y1640" i="1"/>
  <c r="W1640" i="1"/>
  <c r="V1640" i="1"/>
  <c r="U1640" i="1"/>
  <c r="T1640" i="1"/>
  <c r="S1640" i="1"/>
  <c r="R1640" i="1"/>
  <c r="Q1640" i="1"/>
  <c r="P1640" i="1"/>
  <c r="O1640" i="1"/>
  <c r="N1640" i="1"/>
  <c r="AJ1639" i="1"/>
  <c r="AI1639" i="1"/>
  <c r="AH1639" i="1"/>
  <c r="AG1639" i="1"/>
  <c r="AF1639" i="1"/>
  <c r="AE1639" i="1"/>
  <c r="AD1639" i="1"/>
  <c r="AB1639" i="1"/>
  <c r="AA1639" i="1"/>
  <c r="Z1639" i="1"/>
  <c r="Y1639" i="1"/>
  <c r="W1639" i="1"/>
  <c r="V1639" i="1"/>
  <c r="U1639" i="1"/>
  <c r="T1639" i="1"/>
  <c r="S1639" i="1"/>
  <c r="R1639" i="1"/>
  <c r="Q1639" i="1"/>
  <c r="P1639" i="1"/>
  <c r="O1639" i="1"/>
  <c r="N1639" i="1"/>
  <c r="AJ1638" i="1"/>
  <c r="AI1638" i="1"/>
  <c r="AH1638" i="1"/>
  <c r="AG1638" i="1"/>
  <c r="AF1638" i="1"/>
  <c r="AE1638" i="1"/>
  <c r="AD1638" i="1"/>
  <c r="AB1638" i="1"/>
  <c r="AA1638" i="1"/>
  <c r="Z1638" i="1"/>
  <c r="Y1638" i="1"/>
  <c r="W1638" i="1"/>
  <c r="V1638" i="1"/>
  <c r="U1638" i="1"/>
  <c r="T1638" i="1"/>
  <c r="S1638" i="1"/>
  <c r="R1638" i="1"/>
  <c r="Q1638" i="1"/>
  <c r="P1638" i="1"/>
  <c r="O1638" i="1"/>
  <c r="N1638" i="1"/>
  <c r="AJ1637" i="1"/>
  <c r="AI1637" i="1"/>
  <c r="AH1637" i="1"/>
  <c r="AG1637" i="1"/>
  <c r="AF1637" i="1"/>
  <c r="AE1637" i="1"/>
  <c r="AD1637" i="1"/>
  <c r="AB1637" i="1"/>
  <c r="AA1637" i="1"/>
  <c r="Z1637" i="1"/>
  <c r="Y1637" i="1"/>
  <c r="W1637" i="1"/>
  <c r="V1637" i="1"/>
  <c r="U1637" i="1"/>
  <c r="T1637" i="1"/>
  <c r="S1637" i="1"/>
  <c r="R1637" i="1"/>
  <c r="Q1637" i="1"/>
  <c r="P1637" i="1"/>
  <c r="O1637" i="1"/>
  <c r="N1637" i="1"/>
  <c r="AJ1636" i="1"/>
  <c r="AI1636" i="1"/>
  <c r="AH1636" i="1"/>
  <c r="AG1636" i="1"/>
  <c r="AF1636" i="1"/>
  <c r="AE1636" i="1"/>
  <c r="AD1636" i="1"/>
  <c r="AB1636" i="1"/>
  <c r="AA1636" i="1"/>
  <c r="Z1636" i="1"/>
  <c r="Y1636" i="1"/>
  <c r="W1636" i="1"/>
  <c r="V1636" i="1"/>
  <c r="U1636" i="1"/>
  <c r="T1636" i="1"/>
  <c r="S1636" i="1"/>
  <c r="R1636" i="1"/>
  <c r="Q1636" i="1"/>
  <c r="P1636" i="1"/>
  <c r="O1636" i="1"/>
  <c r="N1636" i="1"/>
  <c r="AJ1635" i="1"/>
  <c r="AI1635" i="1"/>
  <c r="AH1635" i="1"/>
  <c r="AG1635" i="1"/>
  <c r="AF1635" i="1"/>
  <c r="AE1635" i="1"/>
  <c r="AD1635" i="1"/>
  <c r="AB1635" i="1"/>
  <c r="AA1635" i="1"/>
  <c r="Z1635" i="1"/>
  <c r="Y1635" i="1"/>
  <c r="W1635" i="1"/>
  <c r="V1635" i="1"/>
  <c r="U1635" i="1"/>
  <c r="T1635" i="1"/>
  <c r="S1635" i="1"/>
  <c r="R1635" i="1"/>
  <c r="Q1635" i="1"/>
  <c r="P1635" i="1"/>
  <c r="O1635" i="1"/>
  <c r="N1635" i="1"/>
  <c r="AJ1634" i="1"/>
  <c r="AI1634" i="1"/>
  <c r="AH1634" i="1"/>
  <c r="AG1634" i="1"/>
  <c r="AF1634" i="1"/>
  <c r="AE1634" i="1"/>
  <c r="AD1634" i="1"/>
  <c r="AB1634" i="1"/>
  <c r="AA1634" i="1"/>
  <c r="Z1634" i="1"/>
  <c r="Y1634" i="1"/>
  <c r="W1634" i="1"/>
  <c r="V1634" i="1"/>
  <c r="U1634" i="1"/>
  <c r="T1634" i="1"/>
  <c r="S1634" i="1"/>
  <c r="R1634" i="1"/>
  <c r="Q1634" i="1"/>
  <c r="P1634" i="1"/>
  <c r="O1634" i="1"/>
  <c r="N1634" i="1"/>
  <c r="AJ1633" i="1"/>
  <c r="AI1633" i="1"/>
  <c r="AH1633" i="1"/>
  <c r="AG1633" i="1"/>
  <c r="AF1633" i="1"/>
  <c r="AE1633" i="1"/>
  <c r="AD1633" i="1"/>
  <c r="AB1633" i="1"/>
  <c r="AA1633" i="1"/>
  <c r="Z1633" i="1"/>
  <c r="Y1633" i="1"/>
  <c r="W1633" i="1"/>
  <c r="V1633" i="1"/>
  <c r="U1633" i="1"/>
  <c r="T1633" i="1"/>
  <c r="S1633" i="1"/>
  <c r="R1633" i="1"/>
  <c r="Q1633" i="1"/>
  <c r="P1633" i="1"/>
  <c r="O1633" i="1"/>
  <c r="N1633" i="1"/>
  <c r="AJ1632" i="1"/>
  <c r="AI1632" i="1"/>
  <c r="AH1632" i="1"/>
  <c r="AG1632" i="1"/>
  <c r="AF1632" i="1"/>
  <c r="AE1632" i="1"/>
  <c r="AD1632" i="1"/>
  <c r="AB1632" i="1"/>
  <c r="AA1632" i="1"/>
  <c r="Z1632" i="1"/>
  <c r="Y1632" i="1"/>
  <c r="W1632" i="1"/>
  <c r="V1632" i="1"/>
  <c r="U1632" i="1"/>
  <c r="T1632" i="1"/>
  <c r="S1632" i="1"/>
  <c r="R1632" i="1"/>
  <c r="Q1632" i="1"/>
  <c r="P1632" i="1"/>
  <c r="O1632" i="1"/>
  <c r="N1632" i="1"/>
  <c r="AJ1631" i="1"/>
  <c r="AI1631" i="1"/>
  <c r="AH1631" i="1"/>
  <c r="AG1631" i="1"/>
  <c r="AF1631" i="1"/>
  <c r="AE1631" i="1"/>
  <c r="AD1631" i="1"/>
  <c r="AB1631" i="1"/>
  <c r="AA1631" i="1"/>
  <c r="Z1631" i="1"/>
  <c r="Y1631" i="1"/>
  <c r="W1631" i="1"/>
  <c r="V1631" i="1"/>
  <c r="U1631" i="1"/>
  <c r="T1631" i="1"/>
  <c r="S1631" i="1"/>
  <c r="R1631" i="1"/>
  <c r="Q1631" i="1"/>
  <c r="P1631" i="1"/>
  <c r="O1631" i="1"/>
  <c r="N1631" i="1"/>
  <c r="AJ1630" i="1"/>
  <c r="AI1630" i="1"/>
  <c r="AH1630" i="1"/>
  <c r="AG1630" i="1"/>
  <c r="AF1630" i="1"/>
  <c r="AE1630" i="1"/>
  <c r="AD1630" i="1"/>
  <c r="AB1630" i="1"/>
  <c r="AA1630" i="1"/>
  <c r="Z1630" i="1"/>
  <c r="Y1630" i="1"/>
  <c r="W1630" i="1"/>
  <c r="V1630" i="1"/>
  <c r="U1630" i="1"/>
  <c r="T1630" i="1"/>
  <c r="S1630" i="1"/>
  <c r="R1630" i="1"/>
  <c r="Q1630" i="1"/>
  <c r="P1630" i="1"/>
  <c r="O1630" i="1"/>
  <c r="N1630" i="1"/>
  <c r="AK1629" i="1"/>
  <c r="AJ1629" i="1"/>
  <c r="AI1629" i="1"/>
  <c r="AH1629" i="1"/>
  <c r="AG1629" i="1"/>
  <c r="AF1629" i="1"/>
  <c r="AE1629" i="1"/>
  <c r="AD1629" i="1"/>
  <c r="AB1629" i="1"/>
  <c r="AA1629" i="1"/>
  <c r="Z1629" i="1"/>
  <c r="Y1629" i="1"/>
  <c r="W1629" i="1"/>
  <c r="V1629" i="1"/>
  <c r="U1629" i="1"/>
  <c r="T1629" i="1"/>
  <c r="S1629" i="1"/>
  <c r="R1629" i="1"/>
  <c r="Q1629" i="1"/>
  <c r="P1629" i="1"/>
  <c r="O1629" i="1"/>
  <c r="N1629" i="1"/>
  <c r="AJ1628" i="1"/>
  <c r="AI1628" i="1"/>
  <c r="AH1628" i="1"/>
  <c r="AG1628" i="1"/>
  <c r="AF1628" i="1"/>
  <c r="AE1628" i="1"/>
  <c r="AD1628" i="1"/>
  <c r="AB1628" i="1"/>
  <c r="AA1628" i="1"/>
  <c r="Z1628" i="1"/>
  <c r="Y1628" i="1"/>
  <c r="W1628" i="1"/>
  <c r="V1628" i="1"/>
  <c r="U1628" i="1"/>
  <c r="T1628" i="1"/>
  <c r="S1628" i="1"/>
  <c r="R1628" i="1"/>
  <c r="Q1628" i="1"/>
  <c r="P1628" i="1"/>
  <c r="O1628" i="1"/>
  <c r="N1628" i="1"/>
  <c r="AJ1627" i="1"/>
  <c r="AI1627" i="1"/>
  <c r="AH1627" i="1"/>
  <c r="AG1627" i="1"/>
  <c r="AF1627" i="1"/>
  <c r="AE1627" i="1"/>
  <c r="AD1627" i="1"/>
  <c r="AB1627" i="1"/>
  <c r="AA1627" i="1"/>
  <c r="Z1627" i="1"/>
  <c r="Y1627" i="1"/>
  <c r="W1627" i="1"/>
  <c r="V1627" i="1"/>
  <c r="U1627" i="1"/>
  <c r="T1627" i="1"/>
  <c r="S1627" i="1"/>
  <c r="R1627" i="1"/>
  <c r="Q1627" i="1"/>
  <c r="P1627" i="1"/>
  <c r="O1627" i="1"/>
  <c r="N1627" i="1"/>
  <c r="AJ1626" i="1"/>
  <c r="AI1626" i="1"/>
  <c r="AH1626" i="1"/>
  <c r="AG1626" i="1"/>
  <c r="AF1626" i="1"/>
  <c r="AE1626" i="1"/>
  <c r="AD1626" i="1"/>
  <c r="AB1626" i="1"/>
  <c r="AA1626" i="1"/>
  <c r="Z1626" i="1"/>
  <c r="Y1626" i="1"/>
  <c r="W1626" i="1"/>
  <c r="V1626" i="1"/>
  <c r="U1626" i="1"/>
  <c r="T1626" i="1"/>
  <c r="S1626" i="1"/>
  <c r="R1626" i="1"/>
  <c r="Q1626" i="1"/>
  <c r="P1626" i="1"/>
  <c r="O1626" i="1"/>
  <c r="N1626" i="1"/>
  <c r="AJ1625" i="1"/>
  <c r="AI1625" i="1"/>
  <c r="AH1625" i="1"/>
  <c r="AG1625" i="1"/>
  <c r="AF1625" i="1"/>
  <c r="AE1625" i="1"/>
  <c r="AD1625" i="1"/>
  <c r="AB1625" i="1"/>
  <c r="AA1625" i="1"/>
  <c r="Z1625" i="1"/>
  <c r="Y1625" i="1"/>
  <c r="W1625" i="1"/>
  <c r="V1625" i="1"/>
  <c r="U1625" i="1"/>
  <c r="T1625" i="1"/>
  <c r="S1625" i="1"/>
  <c r="R1625" i="1"/>
  <c r="Q1625" i="1"/>
  <c r="P1625" i="1"/>
  <c r="O1625" i="1"/>
  <c r="N1625" i="1"/>
  <c r="AJ1624" i="1"/>
  <c r="AI1624" i="1"/>
  <c r="AH1624" i="1"/>
  <c r="AG1624" i="1"/>
  <c r="AF1624" i="1"/>
  <c r="AE1624" i="1"/>
  <c r="AD1624" i="1"/>
  <c r="AB1624" i="1"/>
  <c r="AA1624" i="1"/>
  <c r="Z1624" i="1"/>
  <c r="Y1624" i="1"/>
  <c r="W1624" i="1"/>
  <c r="V1624" i="1"/>
  <c r="U1624" i="1"/>
  <c r="T1624" i="1"/>
  <c r="S1624" i="1"/>
  <c r="R1624" i="1"/>
  <c r="Q1624" i="1"/>
  <c r="P1624" i="1"/>
  <c r="O1624" i="1"/>
  <c r="N1624" i="1"/>
  <c r="AJ1623" i="1"/>
  <c r="AI1623" i="1"/>
  <c r="AH1623" i="1"/>
  <c r="AG1623" i="1"/>
  <c r="AF1623" i="1"/>
  <c r="AE1623" i="1"/>
  <c r="AD1623" i="1"/>
  <c r="AB1623" i="1"/>
  <c r="AA1623" i="1"/>
  <c r="Z1623" i="1"/>
  <c r="Y1623" i="1"/>
  <c r="W1623" i="1"/>
  <c r="V1623" i="1"/>
  <c r="U1623" i="1"/>
  <c r="T1623" i="1"/>
  <c r="S1623" i="1"/>
  <c r="R1623" i="1"/>
  <c r="Q1623" i="1"/>
  <c r="P1623" i="1"/>
  <c r="O1623" i="1"/>
  <c r="N1623" i="1"/>
  <c r="AJ1622" i="1"/>
  <c r="AI1622" i="1"/>
  <c r="AH1622" i="1"/>
  <c r="AG1622" i="1"/>
  <c r="AF1622" i="1"/>
  <c r="AE1622" i="1"/>
  <c r="AD1622" i="1"/>
  <c r="AB1622" i="1"/>
  <c r="AA1622" i="1"/>
  <c r="Z1622" i="1"/>
  <c r="Y1622" i="1"/>
  <c r="W1622" i="1"/>
  <c r="V1622" i="1"/>
  <c r="U1622" i="1"/>
  <c r="T1622" i="1"/>
  <c r="S1622" i="1"/>
  <c r="R1622" i="1"/>
  <c r="Q1622" i="1"/>
  <c r="P1622" i="1"/>
  <c r="O1622" i="1"/>
  <c r="N1622" i="1"/>
  <c r="AJ1621" i="1"/>
  <c r="AI1621" i="1"/>
  <c r="AH1621" i="1"/>
  <c r="AG1621" i="1"/>
  <c r="AF1621" i="1"/>
  <c r="AE1621" i="1"/>
  <c r="AD1621" i="1"/>
  <c r="AB1621" i="1"/>
  <c r="AA1621" i="1"/>
  <c r="Z1621" i="1"/>
  <c r="Y1621" i="1"/>
  <c r="W1621" i="1"/>
  <c r="V1621" i="1"/>
  <c r="U1621" i="1"/>
  <c r="T1621" i="1"/>
  <c r="S1621" i="1"/>
  <c r="R1621" i="1"/>
  <c r="Q1621" i="1"/>
  <c r="P1621" i="1"/>
  <c r="O1621" i="1"/>
  <c r="N1621" i="1"/>
  <c r="AJ1620" i="1"/>
  <c r="AI1620" i="1"/>
  <c r="AH1620" i="1"/>
  <c r="AG1620" i="1"/>
  <c r="AF1620" i="1"/>
  <c r="AE1620" i="1"/>
  <c r="AD1620" i="1"/>
  <c r="AB1620" i="1"/>
  <c r="AA1620" i="1"/>
  <c r="Z1620" i="1"/>
  <c r="Y1620" i="1"/>
  <c r="W1620" i="1"/>
  <c r="V1620" i="1"/>
  <c r="U1620" i="1"/>
  <c r="T1620" i="1"/>
  <c r="S1620" i="1"/>
  <c r="R1620" i="1"/>
  <c r="Q1620" i="1"/>
  <c r="P1620" i="1"/>
  <c r="O1620" i="1"/>
  <c r="N1620" i="1"/>
  <c r="AJ1619" i="1"/>
  <c r="AI1619" i="1"/>
  <c r="AH1619" i="1"/>
  <c r="AG1619" i="1"/>
  <c r="AF1619" i="1"/>
  <c r="AE1619" i="1"/>
  <c r="AD1619" i="1"/>
  <c r="AB1619" i="1"/>
  <c r="AA1619" i="1"/>
  <c r="Z1619" i="1"/>
  <c r="Y1619" i="1"/>
  <c r="W1619" i="1"/>
  <c r="V1619" i="1"/>
  <c r="U1619" i="1"/>
  <c r="T1619" i="1"/>
  <c r="S1619" i="1"/>
  <c r="R1619" i="1"/>
  <c r="Q1619" i="1"/>
  <c r="P1619" i="1"/>
  <c r="O1619" i="1"/>
  <c r="N1619" i="1"/>
  <c r="AJ1618" i="1"/>
  <c r="AI1618" i="1"/>
  <c r="AH1618" i="1"/>
  <c r="AG1618" i="1"/>
  <c r="AF1618" i="1"/>
  <c r="AE1618" i="1"/>
  <c r="AD1618" i="1"/>
  <c r="AB1618" i="1"/>
  <c r="AA1618" i="1"/>
  <c r="Z1618" i="1"/>
  <c r="Y1618" i="1"/>
  <c r="W1618" i="1"/>
  <c r="V1618" i="1"/>
  <c r="U1618" i="1"/>
  <c r="T1618" i="1"/>
  <c r="S1618" i="1"/>
  <c r="R1618" i="1"/>
  <c r="Q1618" i="1"/>
  <c r="P1618" i="1"/>
  <c r="O1618" i="1"/>
  <c r="N1618" i="1"/>
  <c r="AK1617" i="1"/>
  <c r="AJ1617" i="1"/>
  <c r="AI1617" i="1"/>
  <c r="AH1617" i="1"/>
  <c r="AG1617" i="1"/>
  <c r="AF1617" i="1"/>
  <c r="AE1617" i="1"/>
  <c r="AD1617" i="1"/>
  <c r="AB1617" i="1"/>
  <c r="AA1617" i="1"/>
  <c r="Z1617" i="1"/>
  <c r="Y1617" i="1"/>
  <c r="W1617" i="1"/>
  <c r="V1617" i="1"/>
  <c r="U1617" i="1"/>
  <c r="T1617" i="1"/>
  <c r="S1617" i="1"/>
  <c r="R1617" i="1"/>
  <c r="Q1617" i="1"/>
  <c r="P1617" i="1"/>
  <c r="O1617" i="1"/>
  <c r="N1617" i="1"/>
  <c r="AJ1616" i="1"/>
  <c r="AI1616" i="1"/>
  <c r="AH1616" i="1"/>
  <c r="AG1616" i="1"/>
  <c r="AF1616" i="1"/>
  <c r="AE1616" i="1"/>
  <c r="AD1616" i="1"/>
  <c r="AB1616" i="1"/>
  <c r="AA1616" i="1"/>
  <c r="Z1616" i="1"/>
  <c r="Y1616" i="1"/>
  <c r="W1616" i="1"/>
  <c r="V1616" i="1"/>
  <c r="U1616" i="1"/>
  <c r="T1616" i="1"/>
  <c r="S1616" i="1"/>
  <c r="R1616" i="1"/>
  <c r="Q1616" i="1"/>
  <c r="P1616" i="1"/>
  <c r="O1616" i="1"/>
  <c r="N1616" i="1"/>
  <c r="AJ1615" i="1"/>
  <c r="AI1615" i="1"/>
  <c r="AH1615" i="1"/>
  <c r="AG1615" i="1"/>
  <c r="AF1615" i="1"/>
  <c r="AE1615" i="1"/>
  <c r="AD1615" i="1"/>
  <c r="AB1615" i="1"/>
  <c r="AA1615" i="1"/>
  <c r="Z1615" i="1"/>
  <c r="Y1615" i="1"/>
  <c r="W1615" i="1"/>
  <c r="V1615" i="1"/>
  <c r="U1615" i="1"/>
  <c r="T1615" i="1"/>
  <c r="S1615" i="1"/>
  <c r="R1615" i="1"/>
  <c r="Q1615" i="1"/>
  <c r="P1615" i="1"/>
  <c r="O1615" i="1"/>
  <c r="N1615" i="1"/>
  <c r="AJ1614" i="1"/>
  <c r="AI1614" i="1"/>
  <c r="AH1614" i="1"/>
  <c r="AG1614" i="1"/>
  <c r="AF1614" i="1"/>
  <c r="AE1614" i="1"/>
  <c r="AD1614" i="1"/>
  <c r="AB1614" i="1"/>
  <c r="AA1614" i="1"/>
  <c r="Z1614" i="1"/>
  <c r="Y1614" i="1"/>
  <c r="W1614" i="1"/>
  <c r="V1614" i="1"/>
  <c r="U1614" i="1"/>
  <c r="T1614" i="1"/>
  <c r="S1614" i="1"/>
  <c r="R1614" i="1"/>
  <c r="Q1614" i="1"/>
  <c r="P1614" i="1"/>
  <c r="O1614" i="1"/>
  <c r="N1614" i="1"/>
  <c r="AJ1613" i="1"/>
  <c r="AI1613" i="1"/>
  <c r="AH1613" i="1"/>
  <c r="AG1613" i="1"/>
  <c r="AF1613" i="1"/>
  <c r="AE1613" i="1"/>
  <c r="AD1613" i="1"/>
  <c r="AB1613" i="1"/>
  <c r="AA1613" i="1"/>
  <c r="Z1613" i="1"/>
  <c r="Y1613" i="1"/>
  <c r="W1613" i="1"/>
  <c r="V1613" i="1"/>
  <c r="U1613" i="1"/>
  <c r="T1613" i="1"/>
  <c r="S1613" i="1"/>
  <c r="R1613" i="1"/>
  <c r="Q1613" i="1"/>
  <c r="P1613" i="1"/>
  <c r="O1613" i="1"/>
  <c r="N1613" i="1"/>
  <c r="AJ1612" i="1"/>
  <c r="AI1612" i="1"/>
  <c r="AH1612" i="1"/>
  <c r="AG1612" i="1"/>
  <c r="AF1612" i="1"/>
  <c r="AE1612" i="1"/>
  <c r="AD1612" i="1"/>
  <c r="AB1612" i="1"/>
  <c r="AA1612" i="1"/>
  <c r="Z1612" i="1"/>
  <c r="Y1612" i="1"/>
  <c r="W1612" i="1"/>
  <c r="V1612" i="1"/>
  <c r="U1612" i="1"/>
  <c r="T1612" i="1"/>
  <c r="S1612" i="1"/>
  <c r="R1612" i="1"/>
  <c r="Q1612" i="1"/>
  <c r="P1612" i="1"/>
  <c r="O1612" i="1"/>
  <c r="N1612" i="1"/>
  <c r="AJ1611" i="1"/>
  <c r="AI1611" i="1"/>
  <c r="AH1611" i="1"/>
  <c r="AG1611" i="1"/>
  <c r="AF1611" i="1"/>
  <c r="AE1611" i="1"/>
  <c r="AD1611" i="1"/>
  <c r="AB1611" i="1"/>
  <c r="AA1611" i="1"/>
  <c r="Z1611" i="1"/>
  <c r="Y1611" i="1"/>
  <c r="W1611" i="1"/>
  <c r="V1611" i="1"/>
  <c r="U1611" i="1"/>
  <c r="T1611" i="1"/>
  <c r="S1611" i="1"/>
  <c r="R1611" i="1"/>
  <c r="Q1611" i="1"/>
  <c r="P1611" i="1"/>
  <c r="O1611" i="1"/>
  <c r="N1611" i="1"/>
  <c r="AJ1610" i="1"/>
  <c r="AI1610" i="1"/>
  <c r="AH1610" i="1"/>
  <c r="AG1610" i="1"/>
  <c r="AF1610" i="1"/>
  <c r="AE1610" i="1"/>
  <c r="AD1610" i="1"/>
  <c r="AB1610" i="1"/>
  <c r="AA1610" i="1"/>
  <c r="Z1610" i="1"/>
  <c r="Y1610" i="1"/>
  <c r="W1610" i="1"/>
  <c r="V1610" i="1"/>
  <c r="U1610" i="1"/>
  <c r="T1610" i="1"/>
  <c r="S1610" i="1"/>
  <c r="R1610" i="1"/>
  <c r="Q1610" i="1"/>
  <c r="P1610" i="1"/>
  <c r="O1610" i="1"/>
  <c r="N1610" i="1"/>
  <c r="AJ1609" i="1"/>
  <c r="AI1609" i="1"/>
  <c r="AH1609" i="1"/>
  <c r="AG1609" i="1"/>
  <c r="AF1609" i="1"/>
  <c r="AE1609" i="1"/>
  <c r="AD1609" i="1"/>
  <c r="AB1609" i="1"/>
  <c r="AA1609" i="1"/>
  <c r="Z1609" i="1"/>
  <c r="Y1609" i="1"/>
  <c r="W1609" i="1"/>
  <c r="V1609" i="1"/>
  <c r="U1609" i="1"/>
  <c r="T1609" i="1"/>
  <c r="S1609" i="1"/>
  <c r="R1609" i="1"/>
  <c r="Q1609" i="1"/>
  <c r="P1609" i="1"/>
  <c r="O1609" i="1"/>
  <c r="N1609" i="1"/>
  <c r="AJ1608" i="1"/>
  <c r="AI1608" i="1"/>
  <c r="AH1608" i="1"/>
  <c r="AG1608" i="1"/>
  <c r="AF1608" i="1"/>
  <c r="AE1608" i="1"/>
  <c r="AD1608" i="1"/>
  <c r="AB1608" i="1"/>
  <c r="AA1608" i="1"/>
  <c r="Z1608" i="1"/>
  <c r="Y1608" i="1"/>
  <c r="W1608" i="1"/>
  <c r="V1608" i="1"/>
  <c r="U1608" i="1"/>
  <c r="T1608" i="1"/>
  <c r="S1608" i="1"/>
  <c r="R1608" i="1"/>
  <c r="Q1608" i="1"/>
  <c r="P1608" i="1"/>
  <c r="O1608" i="1"/>
  <c r="N1608" i="1"/>
  <c r="AJ1607" i="1"/>
  <c r="AI1607" i="1"/>
  <c r="AH1607" i="1"/>
  <c r="AG1607" i="1"/>
  <c r="AF1607" i="1"/>
  <c r="AE1607" i="1"/>
  <c r="AD1607" i="1"/>
  <c r="AB1607" i="1"/>
  <c r="AA1607" i="1"/>
  <c r="Z1607" i="1"/>
  <c r="Y1607" i="1"/>
  <c r="W1607" i="1"/>
  <c r="V1607" i="1"/>
  <c r="U1607" i="1"/>
  <c r="T1607" i="1"/>
  <c r="S1607" i="1"/>
  <c r="R1607" i="1"/>
  <c r="Q1607" i="1"/>
  <c r="P1607" i="1"/>
  <c r="O1607" i="1"/>
  <c r="N1607" i="1"/>
  <c r="AJ1606" i="1"/>
  <c r="AI1606" i="1"/>
  <c r="AH1606" i="1"/>
  <c r="AG1606" i="1"/>
  <c r="AF1606" i="1"/>
  <c r="AE1606" i="1"/>
  <c r="AD1606" i="1"/>
  <c r="AB1606" i="1"/>
  <c r="AA1606" i="1"/>
  <c r="Z1606" i="1"/>
  <c r="Y1606" i="1"/>
  <c r="W1606" i="1"/>
  <c r="V1606" i="1"/>
  <c r="U1606" i="1"/>
  <c r="T1606" i="1"/>
  <c r="S1606" i="1"/>
  <c r="R1606" i="1"/>
  <c r="Q1606" i="1"/>
  <c r="P1606" i="1"/>
  <c r="O1606" i="1"/>
  <c r="N1606" i="1"/>
  <c r="AJ1605" i="1"/>
  <c r="AI1605" i="1"/>
  <c r="AH1605" i="1"/>
  <c r="AG1605" i="1"/>
  <c r="AF1605" i="1"/>
  <c r="AE1605" i="1"/>
  <c r="AD1605" i="1"/>
  <c r="AB1605" i="1"/>
  <c r="AA1605" i="1"/>
  <c r="Z1605" i="1"/>
  <c r="Y1605" i="1"/>
  <c r="W1605" i="1"/>
  <c r="V1605" i="1"/>
  <c r="U1605" i="1"/>
  <c r="T1605" i="1"/>
  <c r="S1605" i="1"/>
  <c r="R1605" i="1"/>
  <c r="Q1605" i="1"/>
  <c r="P1605" i="1"/>
  <c r="O1605" i="1"/>
  <c r="N1605" i="1"/>
  <c r="AJ1604" i="1"/>
  <c r="AI1604" i="1"/>
  <c r="AH1604" i="1"/>
  <c r="AG1604" i="1"/>
  <c r="AF1604" i="1"/>
  <c r="AE1604" i="1"/>
  <c r="AD1604" i="1"/>
  <c r="AB1604" i="1"/>
  <c r="AA1604" i="1"/>
  <c r="Z1604" i="1"/>
  <c r="Y1604" i="1"/>
  <c r="W1604" i="1"/>
  <c r="V1604" i="1"/>
  <c r="U1604" i="1"/>
  <c r="T1604" i="1"/>
  <c r="S1604" i="1"/>
  <c r="R1604" i="1"/>
  <c r="Q1604" i="1"/>
  <c r="P1604" i="1"/>
  <c r="O1604" i="1"/>
  <c r="N1604" i="1"/>
  <c r="AJ1603" i="1"/>
  <c r="AI1603" i="1"/>
  <c r="AH1603" i="1"/>
  <c r="AG1603" i="1"/>
  <c r="AF1603" i="1"/>
  <c r="AE1603" i="1"/>
  <c r="AD1603" i="1"/>
  <c r="AB1603" i="1"/>
  <c r="AA1603" i="1"/>
  <c r="Z1603" i="1"/>
  <c r="Y1603" i="1"/>
  <c r="W1603" i="1"/>
  <c r="V1603" i="1"/>
  <c r="U1603" i="1"/>
  <c r="T1603" i="1"/>
  <c r="S1603" i="1"/>
  <c r="R1603" i="1"/>
  <c r="Q1603" i="1"/>
  <c r="P1603" i="1"/>
  <c r="O1603" i="1"/>
  <c r="N1603" i="1"/>
  <c r="AJ1602" i="1"/>
  <c r="AI1602" i="1"/>
  <c r="AH1602" i="1"/>
  <c r="AG1602" i="1"/>
  <c r="AF1602" i="1"/>
  <c r="AE1602" i="1"/>
  <c r="AD1602" i="1"/>
  <c r="AB1602" i="1"/>
  <c r="AA1602" i="1"/>
  <c r="Z1602" i="1"/>
  <c r="Y1602" i="1"/>
  <c r="W1602" i="1"/>
  <c r="V1602" i="1"/>
  <c r="U1602" i="1"/>
  <c r="T1602" i="1"/>
  <c r="S1602" i="1"/>
  <c r="R1602" i="1"/>
  <c r="Q1602" i="1"/>
  <c r="P1602" i="1"/>
  <c r="O1602" i="1"/>
  <c r="N1602" i="1"/>
  <c r="AJ1601" i="1"/>
  <c r="AI1601" i="1"/>
  <c r="AH1601" i="1"/>
  <c r="AG1601" i="1"/>
  <c r="AF1601" i="1"/>
  <c r="AE1601" i="1"/>
  <c r="AD1601" i="1"/>
  <c r="AB1601" i="1"/>
  <c r="AA1601" i="1"/>
  <c r="Z1601" i="1"/>
  <c r="Y1601" i="1"/>
  <c r="W1601" i="1"/>
  <c r="V1601" i="1"/>
  <c r="U1601" i="1"/>
  <c r="T1601" i="1"/>
  <c r="S1601" i="1"/>
  <c r="R1601" i="1"/>
  <c r="Q1601" i="1"/>
  <c r="P1601" i="1"/>
  <c r="O1601" i="1"/>
  <c r="N1601" i="1"/>
  <c r="AJ1600" i="1"/>
  <c r="AI1600" i="1"/>
  <c r="AH1600" i="1"/>
  <c r="AG1600" i="1"/>
  <c r="AF1600" i="1"/>
  <c r="AE1600" i="1"/>
  <c r="AD1600" i="1"/>
  <c r="AB1600" i="1"/>
  <c r="AA1600" i="1"/>
  <c r="Z1600" i="1"/>
  <c r="Y1600" i="1"/>
  <c r="W1600" i="1"/>
  <c r="V1600" i="1"/>
  <c r="U1600" i="1"/>
  <c r="T1600" i="1"/>
  <c r="S1600" i="1"/>
  <c r="R1600" i="1"/>
  <c r="Q1600" i="1"/>
  <c r="P1600" i="1"/>
  <c r="O1600" i="1"/>
  <c r="N1600" i="1"/>
  <c r="AJ1599" i="1"/>
  <c r="AI1599" i="1"/>
  <c r="AH1599" i="1"/>
  <c r="AG1599" i="1"/>
  <c r="AF1599" i="1"/>
  <c r="AE1599" i="1"/>
  <c r="AD1599" i="1"/>
  <c r="AB1599" i="1"/>
  <c r="AA1599" i="1"/>
  <c r="Z1599" i="1"/>
  <c r="Y1599" i="1"/>
  <c r="W1599" i="1"/>
  <c r="V1599" i="1"/>
  <c r="U1599" i="1"/>
  <c r="T1599" i="1"/>
  <c r="S1599" i="1"/>
  <c r="R1599" i="1"/>
  <c r="Q1599" i="1"/>
  <c r="P1599" i="1"/>
  <c r="O1599" i="1"/>
  <c r="N1599" i="1"/>
  <c r="AJ1598" i="1"/>
  <c r="AI1598" i="1"/>
  <c r="AH1598" i="1"/>
  <c r="AG1598" i="1"/>
  <c r="AF1598" i="1"/>
  <c r="AE1598" i="1"/>
  <c r="AD1598" i="1"/>
  <c r="AB1598" i="1"/>
  <c r="AA1598" i="1"/>
  <c r="Z1598" i="1"/>
  <c r="Y1598" i="1"/>
  <c r="W1598" i="1"/>
  <c r="V1598" i="1"/>
  <c r="U1598" i="1"/>
  <c r="T1598" i="1"/>
  <c r="S1598" i="1"/>
  <c r="R1598" i="1"/>
  <c r="Q1598" i="1"/>
  <c r="P1598" i="1"/>
  <c r="O1598" i="1"/>
  <c r="N1598" i="1"/>
  <c r="AJ1597" i="1"/>
  <c r="AI1597" i="1"/>
  <c r="AH1597" i="1"/>
  <c r="AG1597" i="1"/>
  <c r="AF1597" i="1"/>
  <c r="AE1597" i="1"/>
  <c r="AD1597" i="1"/>
  <c r="AB1597" i="1"/>
  <c r="AA1597" i="1"/>
  <c r="Z1597" i="1"/>
  <c r="Y1597" i="1"/>
  <c r="W1597" i="1"/>
  <c r="V1597" i="1"/>
  <c r="U1597" i="1"/>
  <c r="T1597" i="1"/>
  <c r="S1597" i="1"/>
  <c r="R1597" i="1"/>
  <c r="Q1597" i="1"/>
  <c r="P1597" i="1"/>
  <c r="O1597" i="1"/>
  <c r="N1597" i="1"/>
  <c r="AJ1596" i="1"/>
  <c r="AI1596" i="1"/>
  <c r="AH1596" i="1"/>
  <c r="AG1596" i="1"/>
  <c r="AF1596" i="1"/>
  <c r="AE1596" i="1"/>
  <c r="AD1596" i="1"/>
  <c r="AB1596" i="1"/>
  <c r="AA1596" i="1"/>
  <c r="Z1596" i="1"/>
  <c r="Y1596" i="1"/>
  <c r="W1596" i="1"/>
  <c r="V1596" i="1"/>
  <c r="U1596" i="1"/>
  <c r="T1596" i="1"/>
  <c r="S1596" i="1"/>
  <c r="R1596" i="1"/>
  <c r="Q1596" i="1"/>
  <c r="P1596" i="1"/>
  <c r="O1596" i="1"/>
  <c r="N1596" i="1"/>
  <c r="AJ1595" i="1"/>
  <c r="AI1595" i="1"/>
  <c r="AH1595" i="1"/>
  <c r="AG1595" i="1"/>
  <c r="AF1595" i="1"/>
  <c r="AE1595" i="1"/>
  <c r="AD1595" i="1"/>
  <c r="AB1595" i="1"/>
  <c r="AA1595" i="1"/>
  <c r="Z1595" i="1"/>
  <c r="Y1595" i="1"/>
  <c r="W1595" i="1"/>
  <c r="V1595" i="1"/>
  <c r="U1595" i="1"/>
  <c r="T1595" i="1"/>
  <c r="S1595" i="1"/>
  <c r="R1595" i="1"/>
  <c r="Q1595" i="1"/>
  <c r="P1595" i="1"/>
  <c r="O1595" i="1"/>
  <c r="N1595" i="1"/>
  <c r="AJ1594" i="1"/>
  <c r="AI1594" i="1"/>
  <c r="AH1594" i="1"/>
  <c r="AG1594" i="1"/>
  <c r="AF1594" i="1"/>
  <c r="AE1594" i="1"/>
  <c r="AD1594" i="1"/>
  <c r="AB1594" i="1"/>
  <c r="AA1594" i="1"/>
  <c r="Z1594" i="1"/>
  <c r="Y1594" i="1"/>
  <c r="W1594" i="1"/>
  <c r="V1594" i="1"/>
  <c r="U1594" i="1"/>
  <c r="T1594" i="1"/>
  <c r="S1594" i="1"/>
  <c r="R1594" i="1"/>
  <c r="Q1594" i="1"/>
  <c r="P1594" i="1"/>
  <c r="O1594" i="1"/>
  <c r="N1594" i="1"/>
  <c r="AJ1593" i="1"/>
  <c r="AI1593" i="1"/>
  <c r="AH1593" i="1"/>
  <c r="AG1593" i="1"/>
  <c r="AF1593" i="1"/>
  <c r="AE1593" i="1"/>
  <c r="AD1593" i="1"/>
  <c r="AB1593" i="1"/>
  <c r="AA1593" i="1"/>
  <c r="Z1593" i="1"/>
  <c r="Y1593" i="1"/>
  <c r="W1593" i="1"/>
  <c r="V1593" i="1"/>
  <c r="U1593" i="1"/>
  <c r="T1593" i="1"/>
  <c r="S1593" i="1"/>
  <c r="R1593" i="1"/>
  <c r="Q1593" i="1"/>
  <c r="P1593" i="1"/>
  <c r="O1593" i="1"/>
  <c r="N1593" i="1"/>
  <c r="AJ1592" i="1"/>
  <c r="AI1592" i="1"/>
  <c r="AH1592" i="1"/>
  <c r="AG1592" i="1"/>
  <c r="AF1592" i="1"/>
  <c r="AE1592" i="1"/>
  <c r="AD1592" i="1"/>
  <c r="AB1592" i="1"/>
  <c r="AA1592" i="1"/>
  <c r="Z1592" i="1"/>
  <c r="Y1592" i="1"/>
  <c r="W1592" i="1"/>
  <c r="V1592" i="1"/>
  <c r="U1592" i="1"/>
  <c r="T1592" i="1"/>
  <c r="S1592" i="1"/>
  <c r="R1592" i="1"/>
  <c r="Q1592" i="1"/>
  <c r="P1592" i="1"/>
  <c r="O1592" i="1"/>
  <c r="N1592" i="1"/>
  <c r="AJ1591" i="1"/>
  <c r="AI1591" i="1"/>
  <c r="AH1591" i="1"/>
  <c r="AG1591" i="1"/>
  <c r="AF1591" i="1"/>
  <c r="AE1591" i="1"/>
  <c r="AD1591" i="1"/>
  <c r="AB1591" i="1"/>
  <c r="AA1591" i="1"/>
  <c r="Z1591" i="1"/>
  <c r="Y1591" i="1"/>
  <c r="W1591" i="1"/>
  <c r="V1591" i="1"/>
  <c r="U1591" i="1"/>
  <c r="T1591" i="1"/>
  <c r="S1591" i="1"/>
  <c r="R1591" i="1"/>
  <c r="Q1591" i="1"/>
  <c r="P1591" i="1"/>
  <c r="O1591" i="1"/>
  <c r="N1591" i="1"/>
  <c r="AJ1590" i="1"/>
  <c r="AI1590" i="1"/>
  <c r="AH1590" i="1"/>
  <c r="AG1590" i="1"/>
  <c r="AF1590" i="1"/>
  <c r="AE1590" i="1"/>
  <c r="AD1590" i="1"/>
  <c r="AB1590" i="1"/>
  <c r="AA1590" i="1"/>
  <c r="Z1590" i="1"/>
  <c r="Y1590" i="1"/>
  <c r="W1590" i="1"/>
  <c r="V1590" i="1"/>
  <c r="U1590" i="1"/>
  <c r="T1590" i="1"/>
  <c r="S1590" i="1"/>
  <c r="R1590" i="1"/>
  <c r="Q1590" i="1"/>
  <c r="P1590" i="1"/>
  <c r="O1590" i="1"/>
  <c r="N1590" i="1"/>
  <c r="AJ1589" i="1"/>
  <c r="AI1589" i="1"/>
  <c r="AH1589" i="1"/>
  <c r="AG1589" i="1"/>
  <c r="AF1589" i="1"/>
  <c r="AE1589" i="1"/>
  <c r="AD1589" i="1"/>
  <c r="AB1589" i="1"/>
  <c r="AA1589" i="1"/>
  <c r="Z1589" i="1"/>
  <c r="Y1589" i="1"/>
  <c r="W1589" i="1"/>
  <c r="V1589" i="1"/>
  <c r="U1589" i="1"/>
  <c r="T1589" i="1"/>
  <c r="S1589" i="1"/>
  <c r="R1589" i="1"/>
  <c r="Q1589" i="1"/>
  <c r="P1589" i="1"/>
  <c r="O1589" i="1"/>
  <c r="N1589" i="1"/>
  <c r="AJ1588" i="1"/>
  <c r="AI1588" i="1"/>
  <c r="AH1588" i="1"/>
  <c r="AG1588" i="1"/>
  <c r="AF1588" i="1"/>
  <c r="AE1588" i="1"/>
  <c r="AD1588" i="1"/>
  <c r="AB1588" i="1"/>
  <c r="AA1588" i="1"/>
  <c r="Z1588" i="1"/>
  <c r="Y1588" i="1"/>
  <c r="W1588" i="1"/>
  <c r="V1588" i="1"/>
  <c r="U1588" i="1"/>
  <c r="T1588" i="1"/>
  <c r="S1588" i="1"/>
  <c r="R1588" i="1"/>
  <c r="Q1588" i="1"/>
  <c r="P1588" i="1"/>
  <c r="O1588" i="1"/>
  <c r="N1588" i="1"/>
  <c r="AJ1587" i="1"/>
  <c r="AI1587" i="1"/>
  <c r="AH1587" i="1"/>
  <c r="AG1587" i="1"/>
  <c r="AF1587" i="1"/>
  <c r="AE1587" i="1"/>
  <c r="AD1587" i="1"/>
  <c r="AB1587" i="1"/>
  <c r="AA1587" i="1"/>
  <c r="Z1587" i="1"/>
  <c r="Y1587" i="1"/>
  <c r="W1587" i="1"/>
  <c r="V1587" i="1"/>
  <c r="U1587" i="1"/>
  <c r="T1587" i="1"/>
  <c r="S1587" i="1"/>
  <c r="R1587" i="1"/>
  <c r="Q1587" i="1"/>
  <c r="P1587" i="1"/>
  <c r="O1587" i="1"/>
  <c r="N1587" i="1"/>
  <c r="AJ1586" i="1"/>
  <c r="AI1586" i="1"/>
  <c r="AH1586" i="1"/>
  <c r="AG1586" i="1"/>
  <c r="AF1586" i="1"/>
  <c r="AE1586" i="1"/>
  <c r="AD1586" i="1"/>
  <c r="AB1586" i="1"/>
  <c r="AA1586" i="1"/>
  <c r="Z1586" i="1"/>
  <c r="Y1586" i="1"/>
  <c r="W1586" i="1"/>
  <c r="V1586" i="1"/>
  <c r="U1586" i="1"/>
  <c r="T1586" i="1"/>
  <c r="S1586" i="1"/>
  <c r="R1586" i="1"/>
  <c r="Q1586" i="1"/>
  <c r="P1586" i="1"/>
  <c r="O1586" i="1"/>
  <c r="N1586" i="1"/>
  <c r="AJ1585" i="1"/>
  <c r="AI1585" i="1"/>
  <c r="AH1585" i="1"/>
  <c r="AG1585" i="1"/>
  <c r="AF1585" i="1"/>
  <c r="AE1585" i="1"/>
  <c r="AD1585" i="1"/>
  <c r="AB1585" i="1"/>
  <c r="AA1585" i="1"/>
  <c r="Z1585" i="1"/>
  <c r="Y1585" i="1"/>
  <c r="W1585" i="1"/>
  <c r="V1585" i="1"/>
  <c r="U1585" i="1"/>
  <c r="T1585" i="1"/>
  <c r="S1585" i="1"/>
  <c r="R1585" i="1"/>
  <c r="Q1585" i="1"/>
  <c r="P1585" i="1"/>
  <c r="O1585" i="1"/>
  <c r="N1585" i="1"/>
  <c r="AJ1584" i="1"/>
  <c r="AI1584" i="1"/>
  <c r="AH1584" i="1"/>
  <c r="AG1584" i="1"/>
  <c r="AF1584" i="1"/>
  <c r="AE1584" i="1"/>
  <c r="AD1584" i="1"/>
  <c r="AB1584" i="1"/>
  <c r="AA1584" i="1"/>
  <c r="Z1584" i="1"/>
  <c r="Y1584" i="1"/>
  <c r="W1584" i="1"/>
  <c r="V1584" i="1"/>
  <c r="U1584" i="1"/>
  <c r="T1584" i="1"/>
  <c r="S1584" i="1"/>
  <c r="R1584" i="1"/>
  <c r="Q1584" i="1"/>
  <c r="P1584" i="1"/>
  <c r="O1584" i="1"/>
  <c r="N1584" i="1"/>
  <c r="AJ1583" i="1"/>
  <c r="AI1583" i="1"/>
  <c r="AH1583" i="1"/>
  <c r="AG1583" i="1"/>
  <c r="AF1583" i="1"/>
  <c r="AE1583" i="1"/>
  <c r="AD1583" i="1"/>
  <c r="AB1583" i="1"/>
  <c r="AA1583" i="1"/>
  <c r="Z1583" i="1"/>
  <c r="Y1583" i="1"/>
  <c r="W1583" i="1"/>
  <c r="V1583" i="1"/>
  <c r="U1583" i="1"/>
  <c r="T1583" i="1"/>
  <c r="S1583" i="1"/>
  <c r="R1583" i="1"/>
  <c r="Q1583" i="1"/>
  <c r="P1583" i="1"/>
  <c r="O1583" i="1"/>
  <c r="N1583" i="1"/>
  <c r="AJ1582" i="1"/>
  <c r="AI1582" i="1"/>
  <c r="AH1582" i="1"/>
  <c r="AG1582" i="1"/>
  <c r="AF1582" i="1"/>
  <c r="AE1582" i="1"/>
  <c r="AD1582" i="1"/>
  <c r="AB1582" i="1"/>
  <c r="AA1582" i="1"/>
  <c r="Z1582" i="1"/>
  <c r="Y1582" i="1"/>
  <c r="W1582" i="1"/>
  <c r="V1582" i="1"/>
  <c r="U1582" i="1"/>
  <c r="T1582" i="1"/>
  <c r="S1582" i="1"/>
  <c r="R1582" i="1"/>
  <c r="Q1582" i="1"/>
  <c r="P1582" i="1"/>
  <c r="O1582" i="1"/>
  <c r="N1582" i="1"/>
  <c r="AJ1581" i="1"/>
  <c r="AI1581" i="1"/>
  <c r="AH1581" i="1"/>
  <c r="AG1581" i="1"/>
  <c r="AF1581" i="1"/>
  <c r="AE1581" i="1"/>
  <c r="AD1581" i="1"/>
  <c r="AB1581" i="1"/>
  <c r="AA1581" i="1"/>
  <c r="Z1581" i="1"/>
  <c r="Y1581" i="1"/>
  <c r="W1581" i="1"/>
  <c r="V1581" i="1"/>
  <c r="U1581" i="1"/>
  <c r="T1581" i="1"/>
  <c r="S1581" i="1"/>
  <c r="R1581" i="1"/>
  <c r="Q1581" i="1"/>
  <c r="P1581" i="1"/>
  <c r="O1581" i="1"/>
  <c r="N1581" i="1"/>
  <c r="AJ1580" i="1"/>
  <c r="AI1580" i="1"/>
  <c r="AH1580" i="1"/>
  <c r="AG1580" i="1"/>
  <c r="AF1580" i="1"/>
  <c r="AE1580" i="1"/>
  <c r="AD1580" i="1"/>
  <c r="AB1580" i="1"/>
  <c r="AA1580" i="1"/>
  <c r="Z1580" i="1"/>
  <c r="Y1580" i="1"/>
  <c r="W1580" i="1"/>
  <c r="V1580" i="1"/>
  <c r="U1580" i="1"/>
  <c r="T1580" i="1"/>
  <c r="S1580" i="1"/>
  <c r="R1580" i="1"/>
  <c r="Q1580" i="1"/>
  <c r="P1580" i="1"/>
  <c r="O1580" i="1"/>
  <c r="N1580" i="1"/>
  <c r="AJ1579" i="1"/>
  <c r="AI1579" i="1"/>
  <c r="AH1579" i="1"/>
  <c r="AG1579" i="1"/>
  <c r="AF1579" i="1"/>
  <c r="AE1579" i="1"/>
  <c r="AD1579" i="1"/>
  <c r="AB1579" i="1"/>
  <c r="AA1579" i="1"/>
  <c r="Z1579" i="1"/>
  <c r="Y1579" i="1"/>
  <c r="W1579" i="1"/>
  <c r="V1579" i="1"/>
  <c r="U1579" i="1"/>
  <c r="T1579" i="1"/>
  <c r="S1579" i="1"/>
  <c r="R1579" i="1"/>
  <c r="Q1579" i="1"/>
  <c r="P1579" i="1"/>
  <c r="O1579" i="1"/>
  <c r="N1579" i="1"/>
  <c r="AJ1578" i="1"/>
  <c r="AI1578" i="1"/>
  <c r="AH1578" i="1"/>
  <c r="AG1578" i="1"/>
  <c r="AF1578" i="1"/>
  <c r="AE1578" i="1"/>
  <c r="AD1578" i="1"/>
  <c r="AB1578" i="1"/>
  <c r="AA1578" i="1"/>
  <c r="Z1578" i="1"/>
  <c r="Y1578" i="1"/>
  <c r="W1578" i="1"/>
  <c r="V1578" i="1"/>
  <c r="U1578" i="1"/>
  <c r="T1578" i="1"/>
  <c r="S1578" i="1"/>
  <c r="R1578" i="1"/>
  <c r="Q1578" i="1"/>
  <c r="P1578" i="1"/>
  <c r="O1578" i="1"/>
  <c r="N1578" i="1"/>
  <c r="AJ1577" i="1"/>
  <c r="AI1577" i="1"/>
  <c r="AH1577" i="1"/>
  <c r="AG1577" i="1"/>
  <c r="AF1577" i="1"/>
  <c r="AE1577" i="1"/>
  <c r="AD1577" i="1"/>
  <c r="AB1577" i="1"/>
  <c r="AA1577" i="1"/>
  <c r="Z1577" i="1"/>
  <c r="Y1577" i="1"/>
  <c r="W1577" i="1"/>
  <c r="V1577" i="1"/>
  <c r="U1577" i="1"/>
  <c r="T1577" i="1"/>
  <c r="S1577" i="1"/>
  <c r="R1577" i="1"/>
  <c r="Q1577" i="1"/>
  <c r="P1577" i="1"/>
  <c r="O1577" i="1"/>
  <c r="N1577" i="1"/>
  <c r="AJ1576" i="1"/>
  <c r="AI1576" i="1"/>
  <c r="AH1576" i="1"/>
  <c r="AG1576" i="1"/>
  <c r="AF1576" i="1"/>
  <c r="AE1576" i="1"/>
  <c r="AD1576" i="1"/>
  <c r="AB1576" i="1"/>
  <c r="AA1576" i="1"/>
  <c r="Z1576" i="1"/>
  <c r="Y1576" i="1"/>
  <c r="W1576" i="1"/>
  <c r="V1576" i="1"/>
  <c r="U1576" i="1"/>
  <c r="T1576" i="1"/>
  <c r="S1576" i="1"/>
  <c r="R1576" i="1"/>
  <c r="Q1576" i="1"/>
  <c r="P1576" i="1"/>
  <c r="O1576" i="1"/>
  <c r="N1576" i="1"/>
  <c r="AJ1575" i="1"/>
  <c r="AI1575" i="1"/>
  <c r="AH1575" i="1"/>
  <c r="AG1575" i="1"/>
  <c r="AF1575" i="1"/>
  <c r="AE1575" i="1"/>
  <c r="AD1575" i="1"/>
  <c r="AB1575" i="1"/>
  <c r="AA1575" i="1"/>
  <c r="Z1575" i="1"/>
  <c r="Y1575" i="1"/>
  <c r="W1575" i="1"/>
  <c r="V1575" i="1"/>
  <c r="U1575" i="1"/>
  <c r="T1575" i="1"/>
  <c r="S1575" i="1"/>
  <c r="R1575" i="1"/>
  <c r="Q1575" i="1"/>
  <c r="P1575" i="1"/>
  <c r="O1575" i="1"/>
  <c r="N1575" i="1"/>
  <c r="AJ1574" i="1"/>
  <c r="AI1574" i="1"/>
  <c r="AH1574" i="1"/>
  <c r="AG1574" i="1"/>
  <c r="AF1574" i="1"/>
  <c r="AE1574" i="1"/>
  <c r="AD1574" i="1"/>
  <c r="AB1574" i="1"/>
  <c r="AA1574" i="1"/>
  <c r="Z1574" i="1"/>
  <c r="Y1574" i="1"/>
  <c r="W1574" i="1"/>
  <c r="V1574" i="1"/>
  <c r="U1574" i="1"/>
  <c r="T1574" i="1"/>
  <c r="S1574" i="1"/>
  <c r="R1574" i="1"/>
  <c r="Q1574" i="1"/>
  <c r="P1574" i="1"/>
  <c r="O1574" i="1"/>
  <c r="N1574" i="1"/>
  <c r="AJ1573" i="1"/>
  <c r="AI1573" i="1"/>
  <c r="AH1573" i="1"/>
  <c r="AG1573" i="1"/>
  <c r="AF1573" i="1"/>
  <c r="AE1573" i="1"/>
  <c r="AD1573" i="1"/>
  <c r="AB1573" i="1"/>
  <c r="AA1573" i="1"/>
  <c r="Z1573" i="1"/>
  <c r="Y1573" i="1"/>
  <c r="W1573" i="1"/>
  <c r="V1573" i="1"/>
  <c r="U1573" i="1"/>
  <c r="T1573" i="1"/>
  <c r="S1573" i="1"/>
  <c r="R1573" i="1"/>
  <c r="Q1573" i="1"/>
  <c r="P1573" i="1"/>
  <c r="O1573" i="1"/>
  <c r="N1573" i="1"/>
  <c r="AJ1572" i="1"/>
  <c r="AI1572" i="1"/>
  <c r="AH1572" i="1"/>
  <c r="AG1572" i="1"/>
  <c r="AF1572" i="1"/>
  <c r="AE1572" i="1"/>
  <c r="AD1572" i="1"/>
  <c r="AB1572" i="1"/>
  <c r="AA1572" i="1"/>
  <c r="Z1572" i="1"/>
  <c r="Y1572" i="1"/>
  <c r="W1572" i="1"/>
  <c r="V1572" i="1"/>
  <c r="U1572" i="1"/>
  <c r="T1572" i="1"/>
  <c r="S1572" i="1"/>
  <c r="R1572" i="1"/>
  <c r="Q1572" i="1"/>
  <c r="P1572" i="1"/>
  <c r="O1572" i="1"/>
  <c r="N1572" i="1"/>
  <c r="AJ1571" i="1"/>
  <c r="AI1571" i="1"/>
  <c r="AH1571" i="1"/>
  <c r="AG1571" i="1"/>
  <c r="AF1571" i="1"/>
  <c r="AE1571" i="1"/>
  <c r="AD1571" i="1"/>
  <c r="AB1571" i="1"/>
  <c r="AA1571" i="1"/>
  <c r="Z1571" i="1"/>
  <c r="Y1571" i="1"/>
  <c r="W1571" i="1"/>
  <c r="V1571" i="1"/>
  <c r="U1571" i="1"/>
  <c r="T1571" i="1"/>
  <c r="S1571" i="1"/>
  <c r="R1571" i="1"/>
  <c r="Q1571" i="1"/>
  <c r="P1571" i="1"/>
  <c r="O1571" i="1"/>
  <c r="N1571" i="1"/>
  <c r="AJ1570" i="1"/>
  <c r="AI1570" i="1"/>
  <c r="AH1570" i="1"/>
  <c r="AG1570" i="1"/>
  <c r="AF1570" i="1"/>
  <c r="AE1570" i="1"/>
  <c r="AD1570" i="1"/>
  <c r="AB1570" i="1"/>
  <c r="AA1570" i="1"/>
  <c r="Z1570" i="1"/>
  <c r="Y1570" i="1"/>
  <c r="W1570" i="1"/>
  <c r="V1570" i="1"/>
  <c r="U1570" i="1"/>
  <c r="T1570" i="1"/>
  <c r="S1570" i="1"/>
  <c r="R1570" i="1"/>
  <c r="Q1570" i="1"/>
  <c r="P1570" i="1"/>
  <c r="O1570" i="1"/>
  <c r="N1570" i="1"/>
  <c r="AJ1569" i="1"/>
  <c r="AI1569" i="1"/>
  <c r="AH1569" i="1"/>
  <c r="AG1569" i="1"/>
  <c r="AF1569" i="1"/>
  <c r="AE1569" i="1"/>
  <c r="AD1569" i="1"/>
  <c r="AB1569" i="1"/>
  <c r="AA1569" i="1"/>
  <c r="Z1569" i="1"/>
  <c r="Y1569" i="1"/>
  <c r="W1569" i="1"/>
  <c r="V1569" i="1"/>
  <c r="U1569" i="1"/>
  <c r="T1569" i="1"/>
  <c r="S1569" i="1"/>
  <c r="R1569" i="1"/>
  <c r="Q1569" i="1"/>
  <c r="P1569" i="1"/>
  <c r="O1569" i="1"/>
  <c r="N1569" i="1"/>
  <c r="AJ1568" i="1"/>
  <c r="AI1568" i="1"/>
  <c r="AH1568" i="1"/>
  <c r="AG1568" i="1"/>
  <c r="AF1568" i="1"/>
  <c r="AE1568" i="1"/>
  <c r="AD1568" i="1"/>
  <c r="AB1568" i="1"/>
  <c r="AA1568" i="1"/>
  <c r="Z1568" i="1"/>
  <c r="Y1568" i="1"/>
  <c r="W1568" i="1"/>
  <c r="V1568" i="1"/>
  <c r="U1568" i="1"/>
  <c r="T1568" i="1"/>
  <c r="S1568" i="1"/>
  <c r="R1568" i="1"/>
  <c r="Q1568" i="1"/>
  <c r="P1568" i="1"/>
  <c r="O1568" i="1"/>
  <c r="N1568" i="1"/>
  <c r="AJ1567" i="1"/>
  <c r="AI1567" i="1"/>
  <c r="AH1567" i="1"/>
  <c r="AG1567" i="1"/>
  <c r="AF1567" i="1"/>
  <c r="AE1567" i="1"/>
  <c r="AD1567" i="1"/>
  <c r="AB1567" i="1"/>
  <c r="AA1567" i="1"/>
  <c r="Z1567" i="1"/>
  <c r="Y1567" i="1"/>
  <c r="W1567" i="1"/>
  <c r="V1567" i="1"/>
  <c r="U1567" i="1"/>
  <c r="T1567" i="1"/>
  <c r="S1567" i="1"/>
  <c r="R1567" i="1"/>
  <c r="Q1567" i="1"/>
  <c r="P1567" i="1"/>
  <c r="O1567" i="1"/>
  <c r="N1567" i="1"/>
  <c r="AJ1566" i="1"/>
  <c r="AI1566" i="1"/>
  <c r="AH1566" i="1"/>
  <c r="AG1566" i="1"/>
  <c r="AF1566" i="1"/>
  <c r="AE1566" i="1"/>
  <c r="AD1566" i="1"/>
  <c r="AB1566" i="1"/>
  <c r="AA1566" i="1"/>
  <c r="Z1566" i="1"/>
  <c r="Y1566" i="1"/>
  <c r="W1566" i="1"/>
  <c r="V1566" i="1"/>
  <c r="U1566" i="1"/>
  <c r="T1566" i="1"/>
  <c r="S1566" i="1"/>
  <c r="R1566" i="1"/>
  <c r="Q1566" i="1"/>
  <c r="P1566" i="1"/>
  <c r="O1566" i="1"/>
  <c r="N1566" i="1"/>
  <c r="AJ1565" i="1"/>
  <c r="AI1565" i="1"/>
  <c r="AH1565" i="1"/>
  <c r="AG1565" i="1"/>
  <c r="AF1565" i="1"/>
  <c r="AE1565" i="1"/>
  <c r="AD1565" i="1"/>
  <c r="AB1565" i="1"/>
  <c r="AA1565" i="1"/>
  <c r="Z1565" i="1"/>
  <c r="Y1565" i="1"/>
  <c r="W1565" i="1"/>
  <c r="V1565" i="1"/>
  <c r="U1565" i="1"/>
  <c r="T1565" i="1"/>
  <c r="S1565" i="1"/>
  <c r="R1565" i="1"/>
  <c r="Q1565" i="1"/>
  <c r="P1565" i="1"/>
  <c r="O1565" i="1"/>
  <c r="N1565" i="1"/>
  <c r="AJ1564" i="1"/>
  <c r="AI1564" i="1"/>
  <c r="AH1564" i="1"/>
  <c r="AG1564" i="1"/>
  <c r="AF1564" i="1"/>
  <c r="AE1564" i="1"/>
  <c r="AD1564" i="1"/>
  <c r="AB1564" i="1"/>
  <c r="AA1564" i="1"/>
  <c r="Z1564" i="1"/>
  <c r="Y1564" i="1"/>
  <c r="W1564" i="1"/>
  <c r="V1564" i="1"/>
  <c r="U1564" i="1"/>
  <c r="T1564" i="1"/>
  <c r="S1564" i="1"/>
  <c r="R1564" i="1"/>
  <c r="Q1564" i="1"/>
  <c r="P1564" i="1"/>
  <c r="O1564" i="1"/>
  <c r="N1564" i="1"/>
  <c r="AJ1563" i="1"/>
  <c r="AI1563" i="1"/>
  <c r="AH1563" i="1"/>
  <c r="AG1563" i="1"/>
  <c r="AF1563" i="1"/>
  <c r="AE1563" i="1"/>
  <c r="AD1563" i="1"/>
  <c r="AB1563" i="1"/>
  <c r="AA1563" i="1"/>
  <c r="Z1563" i="1"/>
  <c r="Y1563" i="1"/>
  <c r="W1563" i="1"/>
  <c r="V1563" i="1"/>
  <c r="U1563" i="1"/>
  <c r="T1563" i="1"/>
  <c r="S1563" i="1"/>
  <c r="R1563" i="1"/>
  <c r="Q1563" i="1"/>
  <c r="P1563" i="1"/>
  <c r="O1563" i="1"/>
  <c r="N1563" i="1"/>
  <c r="AJ1562" i="1"/>
  <c r="AI1562" i="1"/>
  <c r="AH1562" i="1"/>
  <c r="AG1562" i="1"/>
  <c r="AF1562" i="1"/>
  <c r="AE1562" i="1"/>
  <c r="AD1562" i="1"/>
  <c r="AB1562" i="1"/>
  <c r="AA1562" i="1"/>
  <c r="Z1562" i="1"/>
  <c r="Y1562" i="1"/>
  <c r="W1562" i="1"/>
  <c r="V1562" i="1"/>
  <c r="U1562" i="1"/>
  <c r="T1562" i="1"/>
  <c r="S1562" i="1"/>
  <c r="R1562" i="1"/>
  <c r="Q1562" i="1"/>
  <c r="P1562" i="1"/>
  <c r="O1562" i="1"/>
  <c r="N1562" i="1"/>
  <c r="AJ1561" i="1"/>
  <c r="AI1561" i="1"/>
  <c r="AH1561" i="1"/>
  <c r="AG1561" i="1"/>
  <c r="AF1561" i="1"/>
  <c r="AE1561" i="1"/>
  <c r="AD1561" i="1"/>
  <c r="AB1561" i="1"/>
  <c r="AA1561" i="1"/>
  <c r="Z1561" i="1"/>
  <c r="Y1561" i="1"/>
  <c r="W1561" i="1"/>
  <c r="V1561" i="1"/>
  <c r="U1561" i="1"/>
  <c r="T1561" i="1"/>
  <c r="S1561" i="1"/>
  <c r="R1561" i="1"/>
  <c r="Q1561" i="1"/>
  <c r="P1561" i="1"/>
  <c r="O1561" i="1"/>
  <c r="N1561" i="1"/>
  <c r="AJ1560" i="1"/>
  <c r="AI1560" i="1"/>
  <c r="AH1560" i="1"/>
  <c r="AG1560" i="1"/>
  <c r="AF1560" i="1"/>
  <c r="AE1560" i="1"/>
  <c r="AD1560" i="1"/>
  <c r="AB1560" i="1"/>
  <c r="AA1560" i="1"/>
  <c r="Z1560" i="1"/>
  <c r="Y1560" i="1"/>
  <c r="W1560" i="1"/>
  <c r="V1560" i="1"/>
  <c r="U1560" i="1"/>
  <c r="T1560" i="1"/>
  <c r="S1560" i="1"/>
  <c r="R1560" i="1"/>
  <c r="Q1560" i="1"/>
  <c r="P1560" i="1"/>
  <c r="O1560" i="1"/>
  <c r="N1560" i="1"/>
  <c r="AJ1559" i="1"/>
  <c r="AI1559" i="1"/>
  <c r="AH1559" i="1"/>
  <c r="AG1559" i="1"/>
  <c r="AF1559" i="1"/>
  <c r="AE1559" i="1"/>
  <c r="AD1559" i="1"/>
  <c r="AB1559" i="1"/>
  <c r="AA1559" i="1"/>
  <c r="Z1559" i="1"/>
  <c r="Y1559" i="1"/>
  <c r="W1559" i="1"/>
  <c r="V1559" i="1"/>
  <c r="U1559" i="1"/>
  <c r="T1559" i="1"/>
  <c r="S1559" i="1"/>
  <c r="R1559" i="1"/>
  <c r="Q1559" i="1"/>
  <c r="P1559" i="1"/>
  <c r="O1559" i="1"/>
  <c r="N1559" i="1"/>
  <c r="AJ1558" i="1"/>
  <c r="AI1558" i="1"/>
  <c r="AH1558" i="1"/>
  <c r="AG1558" i="1"/>
  <c r="AF1558" i="1"/>
  <c r="AE1558" i="1"/>
  <c r="AD1558" i="1"/>
  <c r="AB1558" i="1"/>
  <c r="AA1558" i="1"/>
  <c r="Z1558" i="1"/>
  <c r="Y1558" i="1"/>
  <c r="W1558" i="1"/>
  <c r="V1558" i="1"/>
  <c r="U1558" i="1"/>
  <c r="T1558" i="1"/>
  <c r="S1558" i="1"/>
  <c r="R1558" i="1"/>
  <c r="Q1558" i="1"/>
  <c r="P1558" i="1"/>
  <c r="O1558" i="1"/>
  <c r="N1558" i="1"/>
  <c r="AJ1557" i="1"/>
  <c r="AI1557" i="1"/>
  <c r="AH1557" i="1"/>
  <c r="AG1557" i="1"/>
  <c r="AF1557" i="1"/>
  <c r="AE1557" i="1"/>
  <c r="AD1557" i="1"/>
  <c r="AB1557" i="1"/>
  <c r="AA1557" i="1"/>
  <c r="Z1557" i="1"/>
  <c r="Y1557" i="1"/>
  <c r="W1557" i="1"/>
  <c r="V1557" i="1"/>
  <c r="U1557" i="1"/>
  <c r="T1557" i="1"/>
  <c r="S1557" i="1"/>
  <c r="R1557" i="1"/>
  <c r="Q1557" i="1"/>
  <c r="P1557" i="1"/>
  <c r="O1557" i="1"/>
  <c r="N1557" i="1"/>
  <c r="AJ1556" i="1"/>
  <c r="AI1556" i="1"/>
  <c r="AH1556" i="1"/>
  <c r="AG1556" i="1"/>
  <c r="AF1556" i="1"/>
  <c r="AE1556" i="1"/>
  <c r="AD1556" i="1"/>
  <c r="AB1556" i="1"/>
  <c r="AA1556" i="1"/>
  <c r="Z1556" i="1"/>
  <c r="Y1556" i="1"/>
  <c r="W1556" i="1"/>
  <c r="V1556" i="1"/>
  <c r="U1556" i="1"/>
  <c r="T1556" i="1"/>
  <c r="S1556" i="1"/>
  <c r="R1556" i="1"/>
  <c r="Q1556" i="1"/>
  <c r="P1556" i="1"/>
  <c r="O1556" i="1"/>
  <c r="N1556" i="1"/>
  <c r="AJ1555" i="1"/>
  <c r="AI1555" i="1"/>
  <c r="AH1555" i="1"/>
  <c r="AG1555" i="1"/>
  <c r="AF1555" i="1"/>
  <c r="AE1555" i="1"/>
  <c r="AD1555" i="1"/>
  <c r="AB1555" i="1"/>
  <c r="AA1555" i="1"/>
  <c r="Z1555" i="1"/>
  <c r="Y1555" i="1"/>
  <c r="W1555" i="1"/>
  <c r="V1555" i="1"/>
  <c r="U1555" i="1"/>
  <c r="T1555" i="1"/>
  <c r="S1555" i="1"/>
  <c r="R1555" i="1"/>
  <c r="Q1555" i="1"/>
  <c r="P1555" i="1"/>
  <c r="O1555" i="1"/>
  <c r="N1555" i="1"/>
  <c r="AJ1554" i="1"/>
  <c r="AI1554" i="1"/>
  <c r="AH1554" i="1"/>
  <c r="AG1554" i="1"/>
  <c r="AF1554" i="1"/>
  <c r="AE1554" i="1"/>
  <c r="AD1554" i="1"/>
  <c r="AB1554" i="1"/>
  <c r="AA1554" i="1"/>
  <c r="Z1554" i="1"/>
  <c r="Y1554" i="1"/>
  <c r="W1554" i="1"/>
  <c r="V1554" i="1"/>
  <c r="U1554" i="1"/>
  <c r="T1554" i="1"/>
  <c r="S1554" i="1"/>
  <c r="R1554" i="1"/>
  <c r="Q1554" i="1"/>
  <c r="P1554" i="1"/>
  <c r="O1554" i="1"/>
  <c r="N1554" i="1"/>
  <c r="AJ1553" i="1"/>
  <c r="AI1553" i="1"/>
  <c r="AH1553" i="1"/>
  <c r="AG1553" i="1"/>
  <c r="AF1553" i="1"/>
  <c r="AE1553" i="1"/>
  <c r="AD1553" i="1"/>
  <c r="AB1553" i="1"/>
  <c r="AA1553" i="1"/>
  <c r="Z1553" i="1"/>
  <c r="Y1553" i="1"/>
  <c r="W1553" i="1"/>
  <c r="V1553" i="1"/>
  <c r="U1553" i="1"/>
  <c r="T1553" i="1"/>
  <c r="S1553" i="1"/>
  <c r="R1553" i="1"/>
  <c r="Q1553" i="1"/>
  <c r="P1553" i="1"/>
  <c r="O1553" i="1"/>
  <c r="N1553" i="1"/>
  <c r="AJ1552" i="1"/>
  <c r="AI1552" i="1"/>
  <c r="AH1552" i="1"/>
  <c r="AG1552" i="1"/>
  <c r="AF1552" i="1"/>
  <c r="AE1552" i="1"/>
  <c r="AD1552" i="1"/>
  <c r="AB1552" i="1"/>
  <c r="AA1552" i="1"/>
  <c r="Z1552" i="1"/>
  <c r="Y1552" i="1"/>
  <c r="W1552" i="1"/>
  <c r="V1552" i="1"/>
  <c r="U1552" i="1"/>
  <c r="T1552" i="1"/>
  <c r="S1552" i="1"/>
  <c r="R1552" i="1"/>
  <c r="Q1552" i="1"/>
  <c r="P1552" i="1"/>
  <c r="O1552" i="1"/>
  <c r="N1552" i="1"/>
  <c r="AJ1551" i="1"/>
  <c r="AI1551" i="1"/>
  <c r="AH1551" i="1"/>
  <c r="AG1551" i="1"/>
  <c r="AF1551" i="1"/>
  <c r="AE1551" i="1"/>
  <c r="AD1551" i="1"/>
  <c r="AB1551" i="1"/>
  <c r="AA1551" i="1"/>
  <c r="Z1551" i="1"/>
  <c r="Y1551" i="1"/>
  <c r="W1551" i="1"/>
  <c r="V1551" i="1"/>
  <c r="U1551" i="1"/>
  <c r="T1551" i="1"/>
  <c r="S1551" i="1"/>
  <c r="R1551" i="1"/>
  <c r="Q1551" i="1"/>
  <c r="P1551" i="1"/>
  <c r="O1551" i="1"/>
  <c r="N1551" i="1"/>
  <c r="AJ1550" i="1"/>
  <c r="AI1550" i="1"/>
  <c r="AH1550" i="1"/>
  <c r="AG1550" i="1"/>
  <c r="AF1550" i="1"/>
  <c r="AE1550" i="1"/>
  <c r="AD1550" i="1"/>
  <c r="AB1550" i="1"/>
  <c r="AA1550" i="1"/>
  <c r="Z1550" i="1"/>
  <c r="Y1550" i="1"/>
  <c r="W1550" i="1"/>
  <c r="V1550" i="1"/>
  <c r="U1550" i="1"/>
  <c r="T1550" i="1"/>
  <c r="S1550" i="1"/>
  <c r="R1550" i="1"/>
  <c r="Q1550" i="1"/>
  <c r="P1550" i="1"/>
  <c r="O1550" i="1"/>
  <c r="N1550" i="1"/>
  <c r="AJ1549" i="1"/>
  <c r="AI1549" i="1"/>
  <c r="AH1549" i="1"/>
  <c r="AG1549" i="1"/>
  <c r="AF1549" i="1"/>
  <c r="AE1549" i="1"/>
  <c r="AD1549" i="1"/>
  <c r="AB1549" i="1"/>
  <c r="AA1549" i="1"/>
  <c r="Z1549" i="1"/>
  <c r="Y1549" i="1"/>
  <c r="W1549" i="1"/>
  <c r="V1549" i="1"/>
  <c r="U1549" i="1"/>
  <c r="T1549" i="1"/>
  <c r="S1549" i="1"/>
  <c r="R1549" i="1"/>
  <c r="Q1549" i="1"/>
  <c r="P1549" i="1"/>
  <c r="O1549" i="1"/>
  <c r="N1549" i="1"/>
  <c r="AJ1548" i="1"/>
  <c r="AI1548" i="1"/>
  <c r="AH1548" i="1"/>
  <c r="AG1548" i="1"/>
  <c r="AF1548" i="1"/>
  <c r="AE1548" i="1"/>
  <c r="AD1548" i="1"/>
  <c r="AB1548" i="1"/>
  <c r="AA1548" i="1"/>
  <c r="Z1548" i="1"/>
  <c r="Y1548" i="1"/>
  <c r="W1548" i="1"/>
  <c r="V1548" i="1"/>
  <c r="U1548" i="1"/>
  <c r="T1548" i="1"/>
  <c r="S1548" i="1"/>
  <c r="R1548" i="1"/>
  <c r="Q1548" i="1"/>
  <c r="P1548" i="1"/>
  <c r="O1548" i="1"/>
  <c r="N1548" i="1"/>
  <c r="AJ1547" i="1"/>
  <c r="AI1547" i="1"/>
  <c r="AH1547" i="1"/>
  <c r="AG1547" i="1"/>
  <c r="AF1547" i="1"/>
  <c r="AE1547" i="1"/>
  <c r="AD1547" i="1"/>
  <c r="AB1547" i="1"/>
  <c r="AA1547" i="1"/>
  <c r="Z1547" i="1"/>
  <c r="Y1547" i="1"/>
  <c r="W1547" i="1"/>
  <c r="V1547" i="1"/>
  <c r="U1547" i="1"/>
  <c r="T1547" i="1"/>
  <c r="S1547" i="1"/>
  <c r="R1547" i="1"/>
  <c r="Q1547" i="1"/>
  <c r="P1547" i="1"/>
  <c r="O1547" i="1"/>
  <c r="N1547" i="1"/>
  <c r="AJ1546" i="1"/>
  <c r="AI1546" i="1"/>
  <c r="AH1546" i="1"/>
  <c r="AG1546" i="1"/>
  <c r="AF1546" i="1"/>
  <c r="AE1546" i="1"/>
  <c r="AD1546" i="1"/>
  <c r="AB1546" i="1"/>
  <c r="AA1546" i="1"/>
  <c r="Z1546" i="1"/>
  <c r="Y1546" i="1"/>
  <c r="W1546" i="1"/>
  <c r="V1546" i="1"/>
  <c r="U1546" i="1"/>
  <c r="T1546" i="1"/>
  <c r="S1546" i="1"/>
  <c r="R1546" i="1"/>
  <c r="Q1546" i="1"/>
  <c r="P1546" i="1"/>
  <c r="O1546" i="1"/>
  <c r="N1546" i="1"/>
  <c r="AJ1545" i="1"/>
  <c r="AI1545" i="1"/>
  <c r="AH1545" i="1"/>
  <c r="AG1545" i="1"/>
  <c r="AF1545" i="1"/>
  <c r="AE1545" i="1"/>
  <c r="AD1545" i="1"/>
  <c r="AB1545" i="1"/>
  <c r="AA1545" i="1"/>
  <c r="Z1545" i="1"/>
  <c r="Y1545" i="1"/>
  <c r="W1545" i="1"/>
  <c r="V1545" i="1"/>
  <c r="U1545" i="1"/>
  <c r="T1545" i="1"/>
  <c r="S1545" i="1"/>
  <c r="R1545" i="1"/>
  <c r="Q1545" i="1"/>
  <c r="P1545" i="1"/>
  <c r="O1545" i="1"/>
  <c r="N1545" i="1"/>
  <c r="AJ1544" i="1"/>
  <c r="AI1544" i="1"/>
  <c r="AH1544" i="1"/>
  <c r="AG1544" i="1"/>
  <c r="AF1544" i="1"/>
  <c r="AE1544" i="1"/>
  <c r="AD1544" i="1"/>
  <c r="AB1544" i="1"/>
  <c r="AA1544" i="1"/>
  <c r="Z1544" i="1"/>
  <c r="Y1544" i="1"/>
  <c r="W1544" i="1"/>
  <c r="V1544" i="1"/>
  <c r="U1544" i="1"/>
  <c r="T1544" i="1"/>
  <c r="S1544" i="1"/>
  <c r="R1544" i="1"/>
  <c r="Q1544" i="1"/>
  <c r="P1544" i="1"/>
  <c r="O1544" i="1"/>
  <c r="N1544" i="1"/>
  <c r="AJ1543" i="1"/>
  <c r="AI1543" i="1"/>
  <c r="AH1543" i="1"/>
  <c r="AG1543" i="1"/>
  <c r="AF1543" i="1"/>
  <c r="AE1543" i="1"/>
  <c r="AD1543" i="1"/>
  <c r="AB1543" i="1"/>
  <c r="AA1543" i="1"/>
  <c r="Z1543" i="1"/>
  <c r="Y1543" i="1"/>
  <c r="W1543" i="1"/>
  <c r="V1543" i="1"/>
  <c r="U1543" i="1"/>
  <c r="T1543" i="1"/>
  <c r="S1543" i="1"/>
  <c r="R1543" i="1"/>
  <c r="Q1543" i="1"/>
  <c r="P1543" i="1"/>
  <c r="O1543" i="1"/>
  <c r="N1543" i="1"/>
  <c r="AJ1542" i="1"/>
  <c r="AI1542" i="1"/>
  <c r="AH1542" i="1"/>
  <c r="AG1542" i="1"/>
  <c r="AF1542" i="1"/>
  <c r="AE1542" i="1"/>
  <c r="AD1542" i="1"/>
  <c r="AB1542" i="1"/>
  <c r="AA1542" i="1"/>
  <c r="Z1542" i="1"/>
  <c r="Y1542" i="1"/>
  <c r="W1542" i="1"/>
  <c r="V1542" i="1"/>
  <c r="U1542" i="1"/>
  <c r="T1542" i="1"/>
  <c r="S1542" i="1"/>
  <c r="R1542" i="1"/>
  <c r="Q1542" i="1"/>
  <c r="P1542" i="1"/>
  <c r="O1542" i="1"/>
  <c r="N1542" i="1"/>
  <c r="AJ1541" i="1"/>
  <c r="AI1541" i="1"/>
  <c r="AH1541" i="1"/>
  <c r="AG1541" i="1"/>
  <c r="AF1541" i="1"/>
  <c r="AE1541" i="1"/>
  <c r="AD1541" i="1"/>
  <c r="AB1541" i="1"/>
  <c r="AA1541" i="1"/>
  <c r="Z1541" i="1"/>
  <c r="Y1541" i="1"/>
  <c r="W1541" i="1"/>
  <c r="V1541" i="1"/>
  <c r="U1541" i="1"/>
  <c r="T1541" i="1"/>
  <c r="S1541" i="1"/>
  <c r="R1541" i="1"/>
  <c r="Q1541" i="1"/>
  <c r="P1541" i="1"/>
  <c r="O1541" i="1"/>
  <c r="N1541" i="1"/>
  <c r="AJ1540" i="1"/>
  <c r="AI1540" i="1"/>
  <c r="AH1540" i="1"/>
  <c r="AG1540" i="1"/>
  <c r="AF1540" i="1"/>
  <c r="AE1540" i="1"/>
  <c r="AD1540" i="1"/>
  <c r="AB1540" i="1"/>
  <c r="AA1540" i="1"/>
  <c r="Z1540" i="1"/>
  <c r="Y1540" i="1"/>
  <c r="W1540" i="1"/>
  <c r="V1540" i="1"/>
  <c r="U1540" i="1"/>
  <c r="T1540" i="1"/>
  <c r="S1540" i="1"/>
  <c r="R1540" i="1"/>
  <c r="Q1540" i="1"/>
  <c r="P1540" i="1"/>
  <c r="O1540" i="1"/>
  <c r="N1540" i="1"/>
  <c r="AJ1539" i="1"/>
  <c r="AI1539" i="1"/>
  <c r="AH1539" i="1"/>
  <c r="AG1539" i="1"/>
  <c r="AF1539" i="1"/>
  <c r="AE1539" i="1"/>
  <c r="AD1539" i="1"/>
  <c r="AB1539" i="1"/>
  <c r="AA1539" i="1"/>
  <c r="Z1539" i="1"/>
  <c r="Y1539" i="1"/>
  <c r="W1539" i="1"/>
  <c r="V1539" i="1"/>
  <c r="U1539" i="1"/>
  <c r="T1539" i="1"/>
  <c r="S1539" i="1"/>
  <c r="R1539" i="1"/>
  <c r="Q1539" i="1"/>
  <c r="P1539" i="1"/>
  <c r="O1539" i="1"/>
  <c r="N1539" i="1"/>
  <c r="AJ1538" i="1"/>
  <c r="AI1538" i="1"/>
  <c r="AH1538" i="1"/>
  <c r="AG1538" i="1"/>
  <c r="AF1538" i="1"/>
  <c r="AE1538" i="1"/>
  <c r="AD1538" i="1"/>
  <c r="AB1538" i="1"/>
  <c r="AA1538" i="1"/>
  <c r="Z1538" i="1"/>
  <c r="Y1538" i="1"/>
  <c r="W1538" i="1"/>
  <c r="V1538" i="1"/>
  <c r="U1538" i="1"/>
  <c r="T1538" i="1"/>
  <c r="S1538" i="1"/>
  <c r="R1538" i="1"/>
  <c r="Q1538" i="1"/>
  <c r="P1538" i="1"/>
  <c r="O1538" i="1"/>
  <c r="N1538" i="1"/>
  <c r="AJ1537" i="1"/>
  <c r="AI1537" i="1"/>
  <c r="AH1537" i="1"/>
  <c r="AG1537" i="1"/>
  <c r="AF1537" i="1"/>
  <c r="AE1537" i="1"/>
  <c r="AD1537" i="1"/>
  <c r="AB1537" i="1"/>
  <c r="AA1537" i="1"/>
  <c r="Z1537" i="1"/>
  <c r="Y1537" i="1"/>
  <c r="W1537" i="1"/>
  <c r="V1537" i="1"/>
  <c r="U1537" i="1"/>
  <c r="T1537" i="1"/>
  <c r="S1537" i="1"/>
  <c r="R1537" i="1"/>
  <c r="Q1537" i="1"/>
  <c r="P1537" i="1"/>
  <c r="O1537" i="1"/>
  <c r="N1537" i="1"/>
  <c r="AJ1536" i="1"/>
  <c r="AI1536" i="1"/>
  <c r="AH1536" i="1"/>
  <c r="AG1536" i="1"/>
  <c r="AF1536" i="1"/>
  <c r="AE1536" i="1"/>
  <c r="AD1536" i="1"/>
  <c r="AB1536" i="1"/>
  <c r="AA1536" i="1"/>
  <c r="Z1536" i="1"/>
  <c r="Y1536" i="1"/>
  <c r="W1536" i="1"/>
  <c r="V1536" i="1"/>
  <c r="U1536" i="1"/>
  <c r="T1536" i="1"/>
  <c r="S1536" i="1"/>
  <c r="R1536" i="1"/>
  <c r="Q1536" i="1"/>
  <c r="P1536" i="1"/>
  <c r="O1536" i="1"/>
  <c r="N1536" i="1"/>
  <c r="AJ1535" i="1"/>
  <c r="AI1535" i="1"/>
  <c r="AH1535" i="1"/>
  <c r="AG1535" i="1"/>
  <c r="AF1535" i="1"/>
  <c r="AE1535" i="1"/>
  <c r="AD1535" i="1"/>
  <c r="AB1535" i="1"/>
  <c r="AA1535" i="1"/>
  <c r="Z1535" i="1"/>
  <c r="Y1535" i="1"/>
  <c r="W1535" i="1"/>
  <c r="V1535" i="1"/>
  <c r="U1535" i="1"/>
  <c r="T1535" i="1"/>
  <c r="S1535" i="1"/>
  <c r="R1535" i="1"/>
  <c r="Q1535" i="1"/>
  <c r="P1535" i="1"/>
  <c r="O1535" i="1"/>
  <c r="N1535" i="1"/>
  <c r="AJ1534" i="1"/>
  <c r="AI1534" i="1"/>
  <c r="AH1534" i="1"/>
  <c r="AG1534" i="1"/>
  <c r="AF1534" i="1"/>
  <c r="AE1534" i="1"/>
  <c r="AD1534" i="1"/>
  <c r="AB1534" i="1"/>
  <c r="AA1534" i="1"/>
  <c r="Z1534" i="1"/>
  <c r="Y1534" i="1"/>
  <c r="W1534" i="1"/>
  <c r="V1534" i="1"/>
  <c r="U1534" i="1"/>
  <c r="T1534" i="1"/>
  <c r="S1534" i="1"/>
  <c r="R1534" i="1"/>
  <c r="Q1534" i="1"/>
  <c r="P1534" i="1"/>
  <c r="O1534" i="1"/>
  <c r="N1534" i="1"/>
  <c r="AJ1533" i="1"/>
  <c r="AI1533" i="1"/>
  <c r="AH1533" i="1"/>
  <c r="AG1533" i="1"/>
  <c r="AF1533" i="1"/>
  <c r="AE1533" i="1"/>
  <c r="AD1533" i="1"/>
  <c r="AB1533" i="1"/>
  <c r="AA1533" i="1"/>
  <c r="Z1533" i="1"/>
  <c r="Y1533" i="1"/>
  <c r="W1533" i="1"/>
  <c r="V1533" i="1"/>
  <c r="U1533" i="1"/>
  <c r="T1533" i="1"/>
  <c r="S1533" i="1"/>
  <c r="R1533" i="1"/>
  <c r="Q1533" i="1"/>
  <c r="P1533" i="1"/>
  <c r="O1533" i="1"/>
  <c r="N1533" i="1"/>
  <c r="AJ1532" i="1"/>
  <c r="AI1532" i="1"/>
  <c r="AH1532" i="1"/>
  <c r="AG1532" i="1"/>
  <c r="AF1532" i="1"/>
  <c r="AE1532" i="1"/>
  <c r="AD1532" i="1"/>
  <c r="AB1532" i="1"/>
  <c r="AA1532" i="1"/>
  <c r="Z1532" i="1"/>
  <c r="Y1532" i="1"/>
  <c r="W1532" i="1"/>
  <c r="V1532" i="1"/>
  <c r="U1532" i="1"/>
  <c r="T1532" i="1"/>
  <c r="S1532" i="1"/>
  <c r="R1532" i="1"/>
  <c r="Q1532" i="1"/>
  <c r="P1532" i="1"/>
  <c r="O1532" i="1"/>
  <c r="N1532" i="1"/>
  <c r="AK1531" i="1"/>
  <c r="AJ1531" i="1"/>
  <c r="AI1531" i="1"/>
  <c r="AH1531" i="1"/>
  <c r="AG1531" i="1"/>
  <c r="AF1531" i="1"/>
  <c r="AE1531" i="1"/>
  <c r="AD1531" i="1"/>
  <c r="AB1531" i="1"/>
  <c r="AA1531" i="1"/>
  <c r="Z1531" i="1"/>
  <c r="Y1531" i="1"/>
  <c r="W1531" i="1"/>
  <c r="V1531" i="1"/>
  <c r="U1531" i="1"/>
  <c r="T1531" i="1"/>
  <c r="S1531" i="1"/>
  <c r="R1531" i="1"/>
  <c r="Q1531" i="1"/>
  <c r="P1531" i="1"/>
  <c r="O1531" i="1"/>
  <c r="N1531" i="1"/>
  <c r="AJ1530" i="1"/>
  <c r="AI1530" i="1"/>
  <c r="AH1530" i="1"/>
  <c r="AG1530" i="1"/>
  <c r="AF1530" i="1"/>
  <c r="AE1530" i="1"/>
  <c r="AD1530" i="1"/>
  <c r="AB1530" i="1"/>
  <c r="AA1530" i="1"/>
  <c r="Z1530" i="1"/>
  <c r="Y1530" i="1"/>
  <c r="W1530" i="1"/>
  <c r="V1530" i="1"/>
  <c r="U1530" i="1"/>
  <c r="T1530" i="1"/>
  <c r="S1530" i="1"/>
  <c r="R1530" i="1"/>
  <c r="Q1530" i="1"/>
  <c r="P1530" i="1"/>
  <c r="O1530" i="1"/>
  <c r="N1530" i="1"/>
  <c r="AK1529" i="1"/>
  <c r="AJ1529" i="1"/>
  <c r="AI1529" i="1"/>
  <c r="AH1529" i="1"/>
  <c r="AG1529" i="1"/>
  <c r="AF1529" i="1"/>
  <c r="AE1529" i="1"/>
  <c r="AD1529" i="1"/>
  <c r="AB1529" i="1"/>
  <c r="AA1529" i="1"/>
  <c r="Z1529" i="1"/>
  <c r="Y1529" i="1"/>
  <c r="W1529" i="1"/>
  <c r="V1529" i="1"/>
  <c r="U1529" i="1"/>
  <c r="T1529" i="1"/>
  <c r="S1529" i="1"/>
  <c r="R1529" i="1"/>
  <c r="Q1529" i="1"/>
  <c r="P1529" i="1"/>
  <c r="O1529" i="1"/>
  <c r="N1529" i="1"/>
  <c r="AJ1528" i="1"/>
  <c r="AI1528" i="1"/>
  <c r="AH1528" i="1"/>
  <c r="AG1528" i="1"/>
  <c r="AF1528" i="1"/>
  <c r="AE1528" i="1"/>
  <c r="AD1528" i="1"/>
  <c r="AB1528" i="1"/>
  <c r="AA1528" i="1"/>
  <c r="Z1528" i="1"/>
  <c r="Y1528" i="1"/>
  <c r="W1528" i="1"/>
  <c r="V1528" i="1"/>
  <c r="U1528" i="1"/>
  <c r="T1528" i="1"/>
  <c r="S1528" i="1"/>
  <c r="R1528" i="1"/>
  <c r="Q1528" i="1"/>
  <c r="P1528" i="1"/>
  <c r="O1528" i="1"/>
  <c r="N1528" i="1"/>
  <c r="AK1527" i="1"/>
  <c r="AJ1527" i="1"/>
  <c r="AI1527" i="1"/>
  <c r="AH1527" i="1"/>
  <c r="AG1527" i="1"/>
  <c r="AF1527" i="1"/>
  <c r="AE1527" i="1"/>
  <c r="AD1527" i="1"/>
  <c r="AB1527" i="1"/>
  <c r="AA1527" i="1"/>
  <c r="Z1527" i="1"/>
  <c r="Y1527" i="1"/>
  <c r="W1527" i="1"/>
  <c r="V1527" i="1"/>
  <c r="U1527" i="1"/>
  <c r="T1527" i="1"/>
  <c r="S1527" i="1"/>
  <c r="R1527" i="1"/>
  <c r="Q1527" i="1"/>
  <c r="P1527" i="1"/>
  <c r="O1527" i="1"/>
  <c r="N1527" i="1"/>
  <c r="AJ1526" i="1"/>
  <c r="AI1526" i="1"/>
  <c r="AH1526" i="1"/>
  <c r="AG1526" i="1"/>
  <c r="AF1526" i="1"/>
  <c r="AE1526" i="1"/>
  <c r="AD1526" i="1"/>
  <c r="AB1526" i="1"/>
  <c r="AA1526" i="1"/>
  <c r="Z1526" i="1"/>
  <c r="Y1526" i="1"/>
  <c r="W1526" i="1"/>
  <c r="V1526" i="1"/>
  <c r="U1526" i="1"/>
  <c r="T1526" i="1"/>
  <c r="S1526" i="1"/>
  <c r="R1526" i="1"/>
  <c r="Q1526" i="1"/>
  <c r="P1526" i="1"/>
  <c r="O1526" i="1"/>
  <c r="N1526" i="1"/>
  <c r="AK1525" i="1"/>
  <c r="AJ1525" i="1"/>
  <c r="AI1525" i="1"/>
  <c r="AH1525" i="1"/>
  <c r="AG1525" i="1"/>
  <c r="AF1525" i="1"/>
  <c r="AE1525" i="1"/>
  <c r="AD1525" i="1"/>
  <c r="AB1525" i="1"/>
  <c r="AA1525" i="1"/>
  <c r="Z1525" i="1"/>
  <c r="Y1525" i="1"/>
  <c r="W1525" i="1"/>
  <c r="V1525" i="1"/>
  <c r="U1525" i="1"/>
  <c r="T1525" i="1"/>
  <c r="S1525" i="1"/>
  <c r="R1525" i="1"/>
  <c r="Q1525" i="1"/>
  <c r="P1525" i="1"/>
  <c r="O1525" i="1"/>
  <c r="N1525" i="1"/>
  <c r="AJ1524" i="1"/>
  <c r="AI1524" i="1"/>
  <c r="AH1524" i="1"/>
  <c r="AG1524" i="1"/>
  <c r="AF1524" i="1"/>
  <c r="AE1524" i="1"/>
  <c r="AD1524" i="1"/>
  <c r="AB1524" i="1"/>
  <c r="AA1524" i="1"/>
  <c r="Z1524" i="1"/>
  <c r="Y1524" i="1"/>
  <c r="W1524" i="1"/>
  <c r="V1524" i="1"/>
  <c r="U1524" i="1"/>
  <c r="T1524" i="1"/>
  <c r="S1524" i="1"/>
  <c r="R1524" i="1"/>
  <c r="Q1524" i="1"/>
  <c r="P1524" i="1"/>
  <c r="O1524" i="1"/>
  <c r="N1524" i="1"/>
  <c r="AJ1523" i="1"/>
  <c r="AI1523" i="1"/>
  <c r="AH1523" i="1"/>
  <c r="AG1523" i="1"/>
  <c r="AF1523" i="1"/>
  <c r="AE1523" i="1"/>
  <c r="AD1523" i="1"/>
  <c r="AB1523" i="1"/>
  <c r="AA1523" i="1"/>
  <c r="Z1523" i="1"/>
  <c r="Y1523" i="1"/>
  <c r="W1523" i="1"/>
  <c r="V1523" i="1"/>
  <c r="U1523" i="1"/>
  <c r="T1523" i="1"/>
  <c r="S1523" i="1"/>
  <c r="R1523" i="1"/>
  <c r="Q1523" i="1"/>
  <c r="P1523" i="1"/>
  <c r="O1523" i="1"/>
  <c r="N1523" i="1"/>
  <c r="AK1522" i="1"/>
  <c r="AJ1522" i="1"/>
  <c r="AI1522" i="1"/>
  <c r="AH1522" i="1"/>
  <c r="AG1522" i="1"/>
  <c r="AF1522" i="1"/>
  <c r="AE1522" i="1"/>
  <c r="AD1522" i="1"/>
  <c r="AB1522" i="1"/>
  <c r="AA1522" i="1"/>
  <c r="Z1522" i="1"/>
  <c r="Y1522" i="1"/>
  <c r="W1522" i="1"/>
  <c r="V1522" i="1"/>
  <c r="U1522" i="1"/>
  <c r="T1522" i="1"/>
  <c r="S1522" i="1"/>
  <c r="R1522" i="1"/>
  <c r="Q1522" i="1"/>
  <c r="P1522" i="1"/>
  <c r="O1522" i="1"/>
  <c r="N1522" i="1"/>
  <c r="AJ1521" i="1"/>
  <c r="AI1521" i="1"/>
  <c r="AH1521" i="1"/>
  <c r="AG1521" i="1"/>
  <c r="AF1521" i="1"/>
  <c r="AE1521" i="1"/>
  <c r="AD1521" i="1"/>
  <c r="AB1521" i="1"/>
  <c r="AA1521" i="1"/>
  <c r="Z1521" i="1"/>
  <c r="Y1521" i="1"/>
  <c r="W1521" i="1"/>
  <c r="V1521" i="1"/>
  <c r="U1521" i="1"/>
  <c r="T1521" i="1"/>
  <c r="S1521" i="1"/>
  <c r="R1521" i="1"/>
  <c r="Q1521" i="1"/>
  <c r="P1521" i="1"/>
  <c r="O1521" i="1"/>
  <c r="N1521" i="1"/>
  <c r="AJ1520" i="1"/>
  <c r="AI1520" i="1"/>
  <c r="AH1520" i="1"/>
  <c r="AG1520" i="1"/>
  <c r="AF1520" i="1"/>
  <c r="AE1520" i="1"/>
  <c r="AD1520" i="1"/>
  <c r="AB1520" i="1"/>
  <c r="AA1520" i="1"/>
  <c r="Z1520" i="1"/>
  <c r="Y1520" i="1"/>
  <c r="W1520" i="1"/>
  <c r="V1520" i="1"/>
  <c r="U1520" i="1"/>
  <c r="T1520" i="1"/>
  <c r="S1520" i="1"/>
  <c r="R1520" i="1"/>
  <c r="Q1520" i="1"/>
  <c r="P1520" i="1"/>
  <c r="O1520" i="1"/>
  <c r="N1520" i="1"/>
  <c r="AJ1519" i="1"/>
  <c r="AI1519" i="1"/>
  <c r="AH1519" i="1"/>
  <c r="AG1519" i="1"/>
  <c r="AF1519" i="1"/>
  <c r="AE1519" i="1"/>
  <c r="AD1519" i="1"/>
  <c r="AB1519" i="1"/>
  <c r="AA1519" i="1"/>
  <c r="Z1519" i="1"/>
  <c r="Y1519" i="1"/>
  <c r="W1519" i="1"/>
  <c r="V1519" i="1"/>
  <c r="U1519" i="1"/>
  <c r="T1519" i="1"/>
  <c r="S1519" i="1"/>
  <c r="R1519" i="1"/>
  <c r="Q1519" i="1"/>
  <c r="P1519" i="1"/>
  <c r="O1519" i="1"/>
  <c r="N1519" i="1"/>
  <c r="AJ1518" i="1"/>
  <c r="AI1518" i="1"/>
  <c r="AH1518" i="1"/>
  <c r="AG1518" i="1"/>
  <c r="AF1518" i="1"/>
  <c r="AE1518" i="1"/>
  <c r="AD1518" i="1"/>
  <c r="AB1518" i="1"/>
  <c r="AA1518" i="1"/>
  <c r="Z1518" i="1"/>
  <c r="Y1518" i="1"/>
  <c r="W1518" i="1"/>
  <c r="V1518" i="1"/>
  <c r="U1518" i="1"/>
  <c r="T1518" i="1"/>
  <c r="S1518" i="1"/>
  <c r="R1518" i="1"/>
  <c r="Q1518" i="1"/>
  <c r="P1518" i="1"/>
  <c r="O1518" i="1"/>
  <c r="N1518" i="1"/>
  <c r="AJ1517" i="1"/>
  <c r="AI1517" i="1"/>
  <c r="AH1517" i="1"/>
  <c r="AG1517" i="1"/>
  <c r="AF1517" i="1"/>
  <c r="AE1517" i="1"/>
  <c r="AD1517" i="1"/>
  <c r="AB1517" i="1"/>
  <c r="AA1517" i="1"/>
  <c r="Z1517" i="1"/>
  <c r="Y1517" i="1"/>
  <c r="W1517" i="1"/>
  <c r="V1517" i="1"/>
  <c r="U1517" i="1"/>
  <c r="T1517" i="1"/>
  <c r="S1517" i="1"/>
  <c r="R1517" i="1"/>
  <c r="Q1517" i="1"/>
  <c r="P1517" i="1"/>
  <c r="O1517" i="1"/>
  <c r="N1517" i="1"/>
  <c r="AJ1516" i="1"/>
  <c r="AI1516" i="1"/>
  <c r="AH1516" i="1"/>
  <c r="AG1516" i="1"/>
  <c r="AF1516" i="1"/>
  <c r="AE1516" i="1"/>
  <c r="AD1516" i="1"/>
  <c r="AB1516" i="1"/>
  <c r="AA1516" i="1"/>
  <c r="Z1516" i="1"/>
  <c r="Y1516" i="1"/>
  <c r="W1516" i="1"/>
  <c r="V1516" i="1"/>
  <c r="U1516" i="1"/>
  <c r="T1516" i="1"/>
  <c r="S1516" i="1"/>
  <c r="R1516" i="1"/>
  <c r="Q1516" i="1"/>
  <c r="P1516" i="1"/>
  <c r="O1516" i="1"/>
  <c r="N1516" i="1"/>
  <c r="AJ1515" i="1"/>
  <c r="AI1515" i="1"/>
  <c r="AH1515" i="1"/>
  <c r="AG1515" i="1"/>
  <c r="AF1515" i="1"/>
  <c r="AE1515" i="1"/>
  <c r="AD1515" i="1"/>
  <c r="AB1515" i="1"/>
  <c r="AA1515" i="1"/>
  <c r="Z1515" i="1"/>
  <c r="Y1515" i="1"/>
  <c r="W1515" i="1"/>
  <c r="V1515" i="1"/>
  <c r="U1515" i="1"/>
  <c r="T1515" i="1"/>
  <c r="S1515" i="1"/>
  <c r="R1515" i="1"/>
  <c r="Q1515" i="1"/>
  <c r="P1515" i="1"/>
  <c r="O1515" i="1"/>
  <c r="N1515" i="1"/>
  <c r="AK1514" i="1"/>
  <c r="AJ1514" i="1"/>
  <c r="AI1514" i="1"/>
  <c r="AH1514" i="1"/>
  <c r="AG1514" i="1"/>
  <c r="AF1514" i="1"/>
  <c r="AE1514" i="1"/>
  <c r="AD1514" i="1"/>
  <c r="AB1514" i="1"/>
  <c r="AA1514" i="1"/>
  <c r="Z1514" i="1"/>
  <c r="Y1514" i="1"/>
  <c r="W1514" i="1"/>
  <c r="V1514" i="1"/>
  <c r="U1514" i="1"/>
  <c r="T1514" i="1"/>
  <c r="S1514" i="1"/>
  <c r="R1514" i="1"/>
  <c r="Q1514" i="1"/>
  <c r="P1514" i="1"/>
  <c r="O1514" i="1"/>
  <c r="N1514" i="1"/>
  <c r="AJ1513" i="1"/>
  <c r="AI1513" i="1"/>
  <c r="AH1513" i="1"/>
  <c r="AG1513" i="1"/>
  <c r="AF1513" i="1"/>
  <c r="AE1513" i="1"/>
  <c r="AD1513" i="1"/>
  <c r="AB1513" i="1"/>
  <c r="AA1513" i="1"/>
  <c r="Z1513" i="1"/>
  <c r="Y1513" i="1"/>
  <c r="W1513" i="1"/>
  <c r="V1513" i="1"/>
  <c r="U1513" i="1"/>
  <c r="T1513" i="1"/>
  <c r="S1513" i="1"/>
  <c r="R1513" i="1"/>
  <c r="Q1513" i="1"/>
  <c r="P1513" i="1"/>
  <c r="O1513" i="1"/>
  <c r="N1513" i="1"/>
  <c r="AJ1512" i="1"/>
  <c r="AI1512" i="1"/>
  <c r="AH1512" i="1"/>
  <c r="AG1512" i="1"/>
  <c r="AF1512" i="1"/>
  <c r="AE1512" i="1"/>
  <c r="AD1512" i="1"/>
  <c r="AB1512" i="1"/>
  <c r="AA1512" i="1"/>
  <c r="Z1512" i="1"/>
  <c r="Y1512" i="1"/>
  <c r="W1512" i="1"/>
  <c r="V1512" i="1"/>
  <c r="U1512" i="1"/>
  <c r="T1512" i="1"/>
  <c r="S1512" i="1"/>
  <c r="R1512" i="1"/>
  <c r="Q1512" i="1"/>
  <c r="P1512" i="1"/>
  <c r="O1512" i="1"/>
  <c r="N1512" i="1"/>
  <c r="AJ1511" i="1"/>
  <c r="AI1511" i="1"/>
  <c r="AH1511" i="1"/>
  <c r="AG1511" i="1"/>
  <c r="AF1511" i="1"/>
  <c r="AE1511" i="1"/>
  <c r="AD1511" i="1"/>
  <c r="AB1511" i="1"/>
  <c r="AA1511" i="1"/>
  <c r="Z1511" i="1"/>
  <c r="Y1511" i="1"/>
  <c r="W1511" i="1"/>
  <c r="V1511" i="1"/>
  <c r="U1511" i="1"/>
  <c r="T1511" i="1"/>
  <c r="S1511" i="1"/>
  <c r="R1511" i="1"/>
  <c r="Q1511" i="1"/>
  <c r="P1511" i="1"/>
  <c r="O1511" i="1"/>
  <c r="N1511" i="1"/>
  <c r="AJ1510" i="1"/>
  <c r="AI1510" i="1"/>
  <c r="AH1510" i="1"/>
  <c r="AG1510" i="1"/>
  <c r="AF1510" i="1"/>
  <c r="AE1510" i="1"/>
  <c r="AD1510" i="1"/>
  <c r="AB1510" i="1"/>
  <c r="AA1510" i="1"/>
  <c r="Z1510" i="1"/>
  <c r="Y1510" i="1"/>
  <c r="W1510" i="1"/>
  <c r="V1510" i="1"/>
  <c r="U1510" i="1"/>
  <c r="T1510" i="1"/>
  <c r="S1510" i="1"/>
  <c r="R1510" i="1"/>
  <c r="Q1510" i="1"/>
  <c r="P1510" i="1"/>
  <c r="O1510" i="1"/>
  <c r="N1510" i="1"/>
  <c r="AJ1509" i="1"/>
  <c r="AI1509" i="1"/>
  <c r="AH1509" i="1"/>
  <c r="AG1509" i="1"/>
  <c r="AF1509" i="1"/>
  <c r="AE1509" i="1"/>
  <c r="AD1509" i="1"/>
  <c r="AB1509" i="1"/>
  <c r="AA1509" i="1"/>
  <c r="Z1509" i="1"/>
  <c r="Y1509" i="1"/>
  <c r="W1509" i="1"/>
  <c r="V1509" i="1"/>
  <c r="U1509" i="1"/>
  <c r="T1509" i="1"/>
  <c r="S1509" i="1"/>
  <c r="R1509" i="1"/>
  <c r="Q1509" i="1"/>
  <c r="P1509" i="1"/>
  <c r="O1509" i="1"/>
  <c r="N1509" i="1"/>
  <c r="AJ1508" i="1"/>
  <c r="AI1508" i="1"/>
  <c r="AH1508" i="1"/>
  <c r="AG1508" i="1"/>
  <c r="AF1508" i="1"/>
  <c r="AE1508" i="1"/>
  <c r="AD1508" i="1"/>
  <c r="AB1508" i="1"/>
  <c r="AA1508" i="1"/>
  <c r="Z1508" i="1"/>
  <c r="Y1508" i="1"/>
  <c r="W1508" i="1"/>
  <c r="V1508" i="1"/>
  <c r="U1508" i="1"/>
  <c r="T1508" i="1"/>
  <c r="S1508" i="1"/>
  <c r="R1508" i="1"/>
  <c r="Q1508" i="1"/>
  <c r="P1508" i="1"/>
  <c r="O1508" i="1"/>
  <c r="N1508" i="1"/>
  <c r="AJ1507" i="1"/>
  <c r="AI1507" i="1"/>
  <c r="AH1507" i="1"/>
  <c r="AG1507" i="1"/>
  <c r="AF1507" i="1"/>
  <c r="AE1507" i="1"/>
  <c r="AD1507" i="1"/>
  <c r="AB1507" i="1"/>
  <c r="AA1507" i="1"/>
  <c r="Z1507" i="1"/>
  <c r="Y1507" i="1"/>
  <c r="W1507" i="1"/>
  <c r="V1507" i="1"/>
  <c r="U1507" i="1"/>
  <c r="T1507" i="1"/>
  <c r="S1507" i="1"/>
  <c r="R1507" i="1"/>
  <c r="Q1507" i="1"/>
  <c r="P1507" i="1"/>
  <c r="O1507" i="1"/>
  <c r="N1507" i="1"/>
  <c r="AJ1506" i="1"/>
  <c r="AI1506" i="1"/>
  <c r="AH1506" i="1"/>
  <c r="AG1506" i="1"/>
  <c r="AF1506" i="1"/>
  <c r="AE1506" i="1"/>
  <c r="AD1506" i="1"/>
  <c r="AB1506" i="1"/>
  <c r="AA1506" i="1"/>
  <c r="Z1506" i="1"/>
  <c r="Y1506" i="1"/>
  <c r="W1506" i="1"/>
  <c r="V1506" i="1"/>
  <c r="U1506" i="1"/>
  <c r="T1506" i="1"/>
  <c r="S1506" i="1"/>
  <c r="R1506" i="1"/>
  <c r="Q1506" i="1"/>
  <c r="P1506" i="1"/>
  <c r="O1506" i="1"/>
  <c r="N1506" i="1"/>
  <c r="AJ1505" i="1"/>
  <c r="AI1505" i="1"/>
  <c r="AH1505" i="1"/>
  <c r="AG1505" i="1"/>
  <c r="AF1505" i="1"/>
  <c r="AE1505" i="1"/>
  <c r="AD1505" i="1"/>
  <c r="AB1505" i="1"/>
  <c r="AA1505" i="1"/>
  <c r="Z1505" i="1"/>
  <c r="Y1505" i="1"/>
  <c r="W1505" i="1"/>
  <c r="V1505" i="1"/>
  <c r="U1505" i="1"/>
  <c r="T1505" i="1"/>
  <c r="S1505" i="1"/>
  <c r="R1505" i="1"/>
  <c r="Q1505" i="1"/>
  <c r="P1505" i="1"/>
  <c r="O1505" i="1"/>
  <c r="N1505" i="1"/>
  <c r="AJ1504" i="1"/>
  <c r="AI1504" i="1"/>
  <c r="AH1504" i="1"/>
  <c r="AG1504" i="1"/>
  <c r="AF1504" i="1"/>
  <c r="AE1504" i="1"/>
  <c r="AD1504" i="1"/>
  <c r="AB1504" i="1"/>
  <c r="AA1504" i="1"/>
  <c r="Z1504" i="1"/>
  <c r="Y1504" i="1"/>
  <c r="W1504" i="1"/>
  <c r="V1504" i="1"/>
  <c r="U1504" i="1"/>
  <c r="T1504" i="1"/>
  <c r="S1504" i="1"/>
  <c r="R1504" i="1"/>
  <c r="Q1504" i="1"/>
  <c r="P1504" i="1"/>
  <c r="O1504" i="1"/>
  <c r="N1504" i="1"/>
  <c r="AJ1503" i="1"/>
  <c r="AI1503" i="1"/>
  <c r="AH1503" i="1"/>
  <c r="AG1503" i="1"/>
  <c r="AF1503" i="1"/>
  <c r="AE1503" i="1"/>
  <c r="AD1503" i="1"/>
  <c r="AB1503" i="1"/>
  <c r="AA1503" i="1"/>
  <c r="Z1503" i="1"/>
  <c r="Y1503" i="1"/>
  <c r="W1503" i="1"/>
  <c r="V1503" i="1"/>
  <c r="U1503" i="1"/>
  <c r="T1503" i="1"/>
  <c r="S1503" i="1"/>
  <c r="R1503" i="1"/>
  <c r="Q1503" i="1"/>
  <c r="P1503" i="1"/>
  <c r="O1503" i="1"/>
  <c r="N1503" i="1"/>
  <c r="AJ1502" i="1"/>
  <c r="AI1502" i="1"/>
  <c r="AH1502" i="1"/>
  <c r="AG1502" i="1"/>
  <c r="AF1502" i="1"/>
  <c r="AE1502" i="1"/>
  <c r="AD1502" i="1"/>
  <c r="AB1502" i="1"/>
  <c r="AA1502" i="1"/>
  <c r="Z1502" i="1"/>
  <c r="Y1502" i="1"/>
  <c r="W1502" i="1"/>
  <c r="V1502" i="1"/>
  <c r="U1502" i="1"/>
  <c r="T1502" i="1"/>
  <c r="S1502" i="1"/>
  <c r="R1502" i="1"/>
  <c r="Q1502" i="1"/>
  <c r="P1502" i="1"/>
  <c r="O1502" i="1"/>
  <c r="N1502" i="1"/>
  <c r="AJ1501" i="1"/>
  <c r="AI1501" i="1"/>
  <c r="AH1501" i="1"/>
  <c r="AG1501" i="1"/>
  <c r="AF1501" i="1"/>
  <c r="AE1501" i="1"/>
  <c r="AD1501" i="1"/>
  <c r="AB1501" i="1"/>
  <c r="AA1501" i="1"/>
  <c r="Z1501" i="1"/>
  <c r="Y1501" i="1"/>
  <c r="W1501" i="1"/>
  <c r="V1501" i="1"/>
  <c r="U1501" i="1"/>
  <c r="T1501" i="1"/>
  <c r="S1501" i="1"/>
  <c r="R1501" i="1"/>
  <c r="Q1501" i="1"/>
  <c r="P1501" i="1"/>
  <c r="O1501" i="1"/>
  <c r="N1501" i="1"/>
  <c r="AJ1500" i="1"/>
  <c r="AI1500" i="1"/>
  <c r="AH1500" i="1"/>
  <c r="AG1500" i="1"/>
  <c r="AF1500" i="1"/>
  <c r="AE1500" i="1"/>
  <c r="AD1500" i="1"/>
  <c r="AB1500" i="1"/>
  <c r="AA1500" i="1"/>
  <c r="Z1500" i="1"/>
  <c r="Y1500" i="1"/>
  <c r="W1500" i="1"/>
  <c r="V1500" i="1"/>
  <c r="U1500" i="1"/>
  <c r="T1500" i="1"/>
  <c r="S1500" i="1"/>
  <c r="R1500" i="1"/>
  <c r="Q1500" i="1"/>
  <c r="P1500" i="1"/>
  <c r="O1500" i="1"/>
  <c r="N1500" i="1"/>
  <c r="AJ1499" i="1"/>
  <c r="AI1499" i="1"/>
  <c r="AH1499" i="1"/>
  <c r="AG1499" i="1"/>
  <c r="AF1499" i="1"/>
  <c r="AE1499" i="1"/>
  <c r="AD1499" i="1"/>
  <c r="AB1499" i="1"/>
  <c r="AA1499" i="1"/>
  <c r="Z1499" i="1"/>
  <c r="Y1499" i="1"/>
  <c r="W1499" i="1"/>
  <c r="V1499" i="1"/>
  <c r="U1499" i="1"/>
  <c r="T1499" i="1"/>
  <c r="S1499" i="1"/>
  <c r="R1499" i="1"/>
  <c r="Q1499" i="1"/>
  <c r="P1499" i="1"/>
  <c r="O1499" i="1"/>
  <c r="N1499" i="1"/>
  <c r="AK1498" i="1"/>
  <c r="AJ1498" i="1"/>
  <c r="AI1498" i="1"/>
  <c r="AH1498" i="1"/>
  <c r="AG1498" i="1"/>
  <c r="AF1498" i="1"/>
  <c r="AE1498" i="1"/>
  <c r="AD1498" i="1"/>
  <c r="AB1498" i="1"/>
  <c r="AA1498" i="1"/>
  <c r="Z1498" i="1"/>
  <c r="Y1498" i="1"/>
  <c r="W1498" i="1"/>
  <c r="V1498" i="1"/>
  <c r="U1498" i="1"/>
  <c r="T1498" i="1"/>
  <c r="S1498" i="1"/>
  <c r="R1498" i="1"/>
  <c r="Q1498" i="1"/>
  <c r="P1498" i="1"/>
  <c r="O1498" i="1"/>
  <c r="N1498" i="1"/>
  <c r="AK1497" i="1"/>
  <c r="AJ1497" i="1"/>
  <c r="AI1497" i="1"/>
  <c r="AH1497" i="1"/>
  <c r="AG1497" i="1"/>
  <c r="AF1497" i="1"/>
  <c r="AE1497" i="1"/>
  <c r="AD1497" i="1"/>
  <c r="AB1497" i="1"/>
  <c r="AA1497" i="1"/>
  <c r="Z1497" i="1"/>
  <c r="Y1497" i="1"/>
  <c r="W1497" i="1"/>
  <c r="V1497" i="1"/>
  <c r="U1497" i="1"/>
  <c r="T1497" i="1"/>
  <c r="S1497" i="1"/>
  <c r="R1497" i="1"/>
  <c r="Q1497" i="1"/>
  <c r="P1497" i="1"/>
  <c r="O1497" i="1"/>
  <c r="N1497" i="1"/>
  <c r="AK1496" i="1"/>
  <c r="AJ1496" i="1"/>
  <c r="AI1496" i="1"/>
  <c r="AH1496" i="1"/>
  <c r="AG1496" i="1"/>
  <c r="AF1496" i="1"/>
  <c r="AE1496" i="1"/>
  <c r="AD1496" i="1"/>
  <c r="AB1496" i="1"/>
  <c r="AA1496" i="1"/>
  <c r="Z1496" i="1"/>
  <c r="Y1496" i="1"/>
  <c r="W1496" i="1"/>
  <c r="V1496" i="1"/>
  <c r="U1496" i="1"/>
  <c r="T1496" i="1"/>
  <c r="S1496" i="1"/>
  <c r="R1496" i="1"/>
  <c r="Q1496" i="1"/>
  <c r="P1496" i="1"/>
  <c r="O1496" i="1"/>
  <c r="N1496" i="1"/>
  <c r="AK1495" i="1"/>
  <c r="AJ1495" i="1"/>
  <c r="AI1495" i="1"/>
  <c r="AH1495" i="1"/>
  <c r="AG1495" i="1"/>
  <c r="AF1495" i="1"/>
  <c r="AE1495" i="1"/>
  <c r="AD1495" i="1"/>
  <c r="AB1495" i="1"/>
  <c r="AA1495" i="1"/>
  <c r="Z1495" i="1"/>
  <c r="Y1495" i="1"/>
  <c r="W1495" i="1"/>
  <c r="V1495" i="1"/>
  <c r="U1495" i="1"/>
  <c r="T1495" i="1"/>
  <c r="S1495" i="1"/>
  <c r="R1495" i="1"/>
  <c r="Q1495" i="1"/>
  <c r="P1495" i="1"/>
  <c r="O1495" i="1"/>
  <c r="N1495" i="1"/>
  <c r="AJ1494" i="1"/>
  <c r="AI1494" i="1"/>
  <c r="AH1494" i="1"/>
  <c r="AG1494" i="1"/>
  <c r="AF1494" i="1"/>
  <c r="AE1494" i="1"/>
  <c r="AD1494" i="1"/>
  <c r="AB1494" i="1"/>
  <c r="AA1494" i="1"/>
  <c r="Z1494" i="1"/>
  <c r="Y1494" i="1"/>
  <c r="W1494" i="1"/>
  <c r="V1494" i="1"/>
  <c r="U1494" i="1"/>
  <c r="T1494" i="1"/>
  <c r="S1494" i="1"/>
  <c r="R1494" i="1"/>
  <c r="Q1494" i="1"/>
  <c r="P1494" i="1"/>
  <c r="O1494" i="1"/>
  <c r="N1494" i="1"/>
  <c r="AJ1493" i="1"/>
  <c r="AI1493" i="1"/>
  <c r="AH1493" i="1"/>
  <c r="AG1493" i="1"/>
  <c r="AF1493" i="1"/>
  <c r="AE1493" i="1"/>
  <c r="AD1493" i="1"/>
  <c r="AB1493" i="1"/>
  <c r="AA1493" i="1"/>
  <c r="Z1493" i="1"/>
  <c r="Y1493" i="1"/>
  <c r="W1493" i="1"/>
  <c r="V1493" i="1"/>
  <c r="U1493" i="1"/>
  <c r="T1493" i="1"/>
  <c r="S1493" i="1"/>
  <c r="R1493" i="1"/>
  <c r="Q1493" i="1"/>
  <c r="P1493" i="1"/>
  <c r="O1493" i="1"/>
  <c r="N1493" i="1"/>
  <c r="AJ1492" i="1"/>
  <c r="AI1492" i="1"/>
  <c r="AH1492" i="1"/>
  <c r="AG1492" i="1"/>
  <c r="AF1492" i="1"/>
  <c r="AE1492" i="1"/>
  <c r="AD1492" i="1"/>
  <c r="AB1492" i="1"/>
  <c r="AA1492" i="1"/>
  <c r="Z1492" i="1"/>
  <c r="Y1492" i="1"/>
  <c r="W1492" i="1"/>
  <c r="V1492" i="1"/>
  <c r="U1492" i="1"/>
  <c r="T1492" i="1"/>
  <c r="S1492" i="1"/>
  <c r="R1492" i="1"/>
  <c r="Q1492" i="1"/>
  <c r="P1492" i="1"/>
  <c r="O1492" i="1"/>
  <c r="N1492" i="1"/>
  <c r="AJ1491" i="1"/>
  <c r="AI1491" i="1"/>
  <c r="AH1491" i="1"/>
  <c r="AG1491" i="1"/>
  <c r="AF1491" i="1"/>
  <c r="AE1491" i="1"/>
  <c r="AD1491" i="1"/>
  <c r="AB1491" i="1"/>
  <c r="AA1491" i="1"/>
  <c r="Z1491" i="1"/>
  <c r="Y1491" i="1"/>
  <c r="W1491" i="1"/>
  <c r="V1491" i="1"/>
  <c r="U1491" i="1"/>
  <c r="T1491" i="1"/>
  <c r="S1491" i="1"/>
  <c r="R1491" i="1"/>
  <c r="Q1491" i="1"/>
  <c r="P1491" i="1"/>
  <c r="O1491" i="1"/>
  <c r="N1491" i="1"/>
  <c r="AJ1490" i="1"/>
  <c r="AI1490" i="1"/>
  <c r="AH1490" i="1"/>
  <c r="AG1490" i="1"/>
  <c r="AF1490" i="1"/>
  <c r="AE1490" i="1"/>
  <c r="AD1490" i="1"/>
  <c r="AB1490" i="1"/>
  <c r="AA1490" i="1"/>
  <c r="Z1490" i="1"/>
  <c r="Y1490" i="1"/>
  <c r="W1490" i="1"/>
  <c r="V1490" i="1"/>
  <c r="U1490" i="1"/>
  <c r="T1490" i="1"/>
  <c r="S1490" i="1"/>
  <c r="R1490" i="1"/>
  <c r="Q1490" i="1"/>
  <c r="P1490" i="1"/>
  <c r="O1490" i="1"/>
  <c r="N1490" i="1"/>
  <c r="AJ1489" i="1"/>
  <c r="AI1489" i="1"/>
  <c r="AH1489" i="1"/>
  <c r="AG1489" i="1"/>
  <c r="AF1489" i="1"/>
  <c r="AE1489" i="1"/>
  <c r="AD1489" i="1"/>
  <c r="AB1489" i="1"/>
  <c r="AA1489" i="1"/>
  <c r="Z1489" i="1"/>
  <c r="Y1489" i="1"/>
  <c r="W1489" i="1"/>
  <c r="V1489" i="1"/>
  <c r="U1489" i="1"/>
  <c r="T1489" i="1"/>
  <c r="S1489" i="1"/>
  <c r="R1489" i="1"/>
  <c r="Q1489" i="1"/>
  <c r="P1489" i="1"/>
  <c r="O1489" i="1"/>
  <c r="N1489" i="1"/>
  <c r="AJ1488" i="1"/>
  <c r="AI1488" i="1"/>
  <c r="AH1488" i="1"/>
  <c r="AG1488" i="1"/>
  <c r="AF1488" i="1"/>
  <c r="AE1488" i="1"/>
  <c r="AD1488" i="1"/>
  <c r="AB1488" i="1"/>
  <c r="AA1488" i="1"/>
  <c r="Z1488" i="1"/>
  <c r="Y1488" i="1"/>
  <c r="W1488" i="1"/>
  <c r="V1488" i="1"/>
  <c r="U1488" i="1"/>
  <c r="T1488" i="1"/>
  <c r="S1488" i="1"/>
  <c r="R1488" i="1"/>
  <c r="Q1488" i="1"/>
  <c r="P1488" i="1"/>
  <c r="O1488" i="1"/>
  <c r="N1488" i="1"/>
  <c r="AJ1487" i="1"/>
  <c r="AI1487" i="1"/>
  <c r="AH1487" i="1"/>
  <c r="AG1487" i="1"/>
  <c r="AF1487" i="1"/>
  <c r="AE1487" i="1"/>
  <c r="AD1487" i="1"/>
  <c r="AB1487" i="1"/>
  <c r="AA1487" i="1"/>
  <c r="Z1487" i="1"/>
  <c r="Y1487" i="1"/>
  <c r="W1487" i="1"/>
  <c r="V1487" i="1"/>
  <c r="U1487" i="1"/>
  <c r="T1487" i="1"/>
  <c r="S1487" i="1"/>
  <c r="R1487" i="1"/>
  <c r="Q1487" i="1"/>
  <c r="P1487" i="1"/>
  <c r="O1487" i="1"/>
  <c r="N1487" i="1"/>
  <c r="AJ1486" i="1"/>
  <c r="AI1486" i="1"/>
  <c r="AH1486" i="1"/>
  <c r="AG1486" i="1"/>
  <c r="AF1486" i="1"/>
  <c r="AE1486" i="1"/>
  <c r="AD1486" i="1"/>
  <c r="AB1486" i="1"/>
  <c r="AA1486" i="1"/>
  <c r="Z1486" i="1"/>
  <c r="Y1486" i="1"/>
  <c r="W1486" i="1"/>
  <c r="V1486" i="1"/>
  <c r="U1486" i="1"/>
  <c r="T1486" i="1"/>
  <c r="S1486" i="1"/>
  <c r="R1486" i="1"/>
  <c r="Q1486" i="1"/>
  <c r="P1486" i="1"/>
  <c r="O1486" i="1"/>
  <c r="N1486" i="1"/>
  <c r="AJ1485" i="1"/>
  <c r="AI1485" i="1"/>
  <c r="AH1485" i="1"/>
  <c r="AG1485" i="1"/>
  <c r="AF1485" i="1"/>
  <c r="AE1485" i="1"/>
  <c r="AD1485" i="1"/>
  <c r="AB1485" i="1"/>
  <c r="AA1485" i="1"/>
  <c r="Z1485" i="1"/>
  <c r="Y1485" i="1"/>
  <c r="W1485" i="1"/>
  <c r="V1485" i="1"/>
  <c r="U1485" i="1"/>
  <c r="T1485" i="1"/>
  <c r="S1485" i="1"/>
  <c r="R1485" i="1"/>
  <c r="Q1485" i="1"/>
  <c r="P1485" i="1"/>
  <c r="O1485" i="1"/>
  <c r="N1485" i="1"/>
  <c r="AJ1484" i="1"/>
  <c r="AI1484" i="1"/>
  <c r="AH1484" i="1"/>
  <c r="AG1484" i="1"/>
  <c r="AF1484" i="1"/>
  <c r="AE1484" i="1"/>
  <c r="AD1484" i="1"/>
  <c r="AB1484" i="1"/>
  <c r="AA1484" i="1"/>
  <c r="Z1484" i="1"/>
  <c r="Y1484" i="1"/>
  <c r="W1484" i="1"/>
  <c r="V1484" i="1"/>
  <c r="U1484" i="1"/>
  <c r="T1484" i="1"/>
  <c r="S1484" i="1"/>
  <c r="R1484" i="1"/>
  <c r="Q1484" i="1"/>
  <c r="P1484" i="1"/>
  <c r="O1484" i="1"/>
  <c r="N1484" i="1"/>
  <c r="AJ1483" i="1"/>
  <c r="AI1483" i="1"/>
  <c r="AH1483" i="1"/>
  <c r="AG1483" i="1"/>
  <c r="AF1483" i="1"/>
  <c r="AE1483" i="1"/>
  <c r="AD1483" i="1"/>
  <c r="AB1483" i="1"/>
  <c r="AA1483" i="1"/>
  <c r="Z1483" i="1"/>
  <c r="Y1483" i="1"/>
  <c r="W1483" i="1"/>
  <c r="V1483" i="1"/>
  <c r="U1483" i="1"/>
  <c r="T1483" i="1"/>
  <c r="S1483" i="1"/>
  <c r="R1483" i="1"/>
  <c r="Q1483" i="1"/>
  <c r="P1483" i="1"/>
  <c r="O1483" i="1"/>
  <c r="N1483" i="1"/>
  <c r="AJ1482" i="1"/>
  <c r="AI1482" i="1"/>
  <c r="AH1482" i="1"/>
  <c r="AG1482" i="1"/>
  <c r="AF1482" i="1"/>
  <c r="AE1482" i="1"/>
  <c r="AD1482" i="1"/>
  <c r="AB1482" i="1"/>
  <c r="AA1482" i="1"/>
  <c r="Z1482" i="1"/>
  <c r="Y1482" i="1"/>
  <c r="W1482" i="1"/>
  <c r="V1482" i="1"/>
  <c r="U1482" i="1"/>
  <c r="T1482" i="1"/>
  <c r="S1482" i="1"/>
  <c r="R1482" i="1"/>
  <c r="Q1482" i="1"/>
  <c r="P1482" i="1"/>
  <c r="O1482" i="1"/>
  <c r="N1482" i="1"/>
  <c r="AJ1481" i="1"/>
  <c r="AI1481" i="1"/>
  <c r="AH1481" i="1"/>
  <c r="AG1481" i="1"/>
  <c r="AF1481" i="1"/>
  <c r="AE1481" i="1"/>
  <c r="AD1481" i="1"/>
  <c r="AB1481" i="1"/>
  <c r="AA1481" i="1"/>
  <c r="Z1481" i="1"/>
  <c r="Y1481" i="1"/>
  <c r="W1481" i="1"/>
  <c r="V1481" i="1"/>
  <c r="U1481" i="1"/>
  <c r="T1481" i="1"/>
  <c r="S1481" i="1"/>
  <c r="R1481" i="1"/>
  <c r="Q1481" i="1"/>
  <c r="P1481" i="1"/>
  <c r="O1481" i="1"/>
  <c r="N1481" i="1"/>
  <c r="AJ1480" i="1"/>
  <c r="AI1480" i="1"/>
  <c r="AH1480" i="1"/>
  <c r="AG1480" i="1"/>
  <c r="AF1480" i="1"/>
  <c r="AE1480" i="1"/>
  <c r="AD1480" i="1"/>
  <c r="AB1480" i="1"/>
  <c r="AA1480" i="1"/>
  <c r="Z1480" i="1"/>
  <c r="Y1480" i="1"/>
  <c r="W1480" i="1"/>
  <c r="V1480" i="1"/>
  <c r="U1480" i="1"/>
  <c r="T1480" i="1"/>
  <c r="S1480" i="1"/>
  <c r="R1480" i="1"/>
  <c r="Q1480" i="1"/>
  <c r="P1480" i="1"/>
  <c r="O1480" i="1"/>
  <c r="N1480" i="1"/>
  <c r="AJ1479" i="1"/>
  <c r="AI1479" i="1"/>
  <c r="AH1479" i="1"/>
  <c r="AG1479" i="1"/>
  <c r="AF1479" i="1"/>
  <c r="AE1479" i="1"/>
  <c r="AD1479" i="1"/>
  <c r="AB1479" i="1"/>
  <c r="AA1479" i="1"/>
  <c r="Z1479" i="1"/>
  <c r="Y1479" i="1"/>
  <c r="W1479" i="1"/>
  <c r="V1479" i="1"/>
  <c r="U1479" i="1"/>
  <c r="T1479" i="1"/>
  <c r="S1479" i="1"/>
  <c r="R1479" i="1"/>
  <c r="Q1479" i="1"/>
  <c r="P1479" i="1"/>
  <c r="O1479" i="1"/>
  <c r="N1479" i="1"/>
  <c r="AK1478" i="1"/>
  <c r="AJ1478" i="1"/>
  <c r="AI1478" i="1"/>
  <c r="AH1478" i="1"/>
  <c r="AG1478" i="1"/>
  <c r="AF1478" i="1"/>
  <c r="AE1478" i="1"/>
  <c r="AD1478" i="1"/>
  <c r="AB1478" i="1"/>
  <c r="AA1478" i="1"/>
  <c r="Z1478" i="1"/>
  <c r="Y1478" i="1"/>
  <c r="W1478" i="1"/>
  <c r="V1478" i="1"/>
  <c r="U1478" i="1"/>
  <c r="T1478" i="1"/>
  <c r="S1478" i="1"/>
  <c r="R1478" i="1"/>
  <c r="Q1478" i="1"/>
  <c r="P1478" i="1"/>
  <c r="O1478" i="1"/>
  <c r="N1478" i="1"/>
  <c r="AJ1477" i="1"/>
  <c r="AI1477" i="1"/>
  <c r="AH1477" i="1"/>
  <c r="AG1477" i="1"/>
  <c r="AF1477" i="1"/>
  <c r="AE1477" i="1"/>
  <c r="AD1477" i="1"/>
  <c r="AB1477" i="1"/>
  <c r="AA1477" i="1"/>
  <c r="Z1477" i="1"/>
  <c r="Y1477" i="1"/>
  <c r="W1477" i="1"/>
  <c r="V1477" i="1"/>
  <c r="U1477" i="1"/>
  <c r="T1477" i="1"/>
  <c r="S1477" i="1"/>
  <c r="R1477" i="1"/>
  <c r="Q1477" i="1"/>
  <c r="P1477" i="1"/>
  <c r="O1477" i="1"/>
  <c r="N1477" i="1"/>
  <c r="AJ1476" i="1"/>
  <c r="AI1476" i="1"/>
  <c r="AH1476" i="1"/>
  <c r="AG1476" i="1"/>
  <c r="AF1476" i="1"/>
  <c r="AE1476" i="1"/>
  <c r="AD1476" i="1"/>
  <c r="AB1476" i="1"/>
  <c r="AA1476" i="1"/>
  <c r="Z1476" i="1"/>
  <c r="Y1476" i="1"/>
  <c r="W1476" i="1"/>
  <c r="V1476" i="1"/>
  <c r="U1476" i="1"/>
  <c r="T1476" i="1"/>
  <c r="S1476" i="1"/>
  <c r="R1476" i="1"/>
  <c r="Q1476" i="1"/>
  <c r="P1476" i="1"/>
  <c r="O1476" i="1"/>
  <c r="N1476" i="1"/>
  <c r="AJ1475" i="1"/>
  <c r="AI1475" i="1"/>
  <c r="AH1475" i="1"/>
  <c r="AG1475" i="1"/>
  <c r="AF1475" i="1"/>
  <c r="AE1475" i="1"/>
  <c r="AD1475" i="1"/>
  <c r="AB1475" i="1"/>
  <c r="AA1475" i="1"/>
  <c r="Z1475" i="1"/>
  <c r="Y1475" i="1"/>
  <c r="W1475" i="1"/>
  <c r="V1475" i="1"/>
  <c r="U1475" i="1"/>
  <c r="T1475" i="1"/>
  <c r="S1475" i="1"/>
  <c r="R1475" i="1"/>
  <c r="Q1475" i="1"/>
  <c r="P1475" i="1"/>
  <c r="O1475" i="1"/>
  <c r="N1475" i="1"/>
  <c r="AJ1474" i="1"/>
  <c r="AI1474" i="1"/>
  <c r="AH1474" i="1"/>
  <c r="AG1474" i="1"/>
  <c r="AF1474" i="1"/>
  <c r="AE1474" i="1"/>
  <c r="AD1474" i="1"/>
  <c r="AB1474" i="1"/>
  <c r="AA1474" i="1"/>
  <c r="Z1474" i="1"/>
  <c r="Y1474" i="1"/>
  <c r="W1474" i="1"/>
  <c r="V1474" i="1"/>
  <c r="U1474" i="1"/>
  <c r="T1474" i="1"/>
  <c r="S1474" i="1"/>
  <c r="R1474" i="1"/>
  <c r="Q1474" i="1"/>
  <c r="P1474" i="1"/>
  <c r="O1474" i="1"/>
  <c r="N1474" i="1"/>
  <c r="AJ1473" i="1"/>
  <c r="AI1473" i="1"/>
  <c r="AH1473" i="1"/>
  <c r="AG1473" i="1"/>
  <c r="AF1473" i="1"/>
  <c r="AE1473" i="1"/>
  <c r="AD1473" i="1"/>
  <c r="AB1473" i="1"/>
  <c r="AA1473" i="1"/>
  <c r="Z1473" i="1"/>
  <c r="Y1473" i="1"/>
  <c r="W1473" i="1"/>
  <c r="V1473" i="1"/>
  <c r="U1473" i="1"/>
  <c r="T1473" i="1"/>
  <c r="S1473" i="1"/>
  <c r="R1473" i="1"/>
  <c r="Q1473" i="1"/>
  <c r="P1473" i="1"/>
  <c r="O1473" i="1"/>
  <c r="N1473" i="1"/>
  <c r="AJ1472" i="1"/>
  <c r="AI1472" i="1"/>
  <c r="AH1472" i="1"/>
  <c r="AG1472" i="1"/>
  <c r="AF1472" i="1"/>
  <c r="AE1472" i="1"/>
  <c r="AD1472" i="1"/>
  <c r="AB1472" i="1"/>
  <c r="AA1472" i="1"/>
  <c r="Z1472" i="1"/>
  <c r="Y1472" i="1"/>
  <c r="W1472" i="1"/>
  <c r="V1472" i="1"/>
  <c r="U1472" i="1"/>
  <c r="T1472" i="1"/>
  <c r="S1472" i="1"/>
  <c r="R1472" i="1"/>
  <c r="Q1472" i="1"/>
  <c r="P1472" i="1"/>
  <c r="O1472" i="1"/>
  <c r="N1472" i="1"/>
  <c r="AJ1471" i="1"/>
  <c r="AI1471" i="1"/>
  <c r="AH1471" i="1"/>
  <c r="AG1471" i="1"/>
  <c r="AF1471" i="1"/>
  <c r="AE1471" i="1"/>
  <c r="AD1471" i="1"/>
  <c r="AB1471" i="1"/>
  <c r="AA1471" i="1"/>
  <c r="Z1471" i="1"/>
  <c r="Y1471" i="1"/>
  <c r="W1471" i="1"/>
  <c r="V1471" i="1"/>
  <c r="U1471" i="1"/>
  <c r="T1471" i="1"/>
  <c r="S1471" i="1"/>
  <c r="R1471" i="1"/>
  <c r="Q1471" i="1"/>
  <c r="P1471" i="1"/>
  <c r="O1471" i="1"/>
  <c r="N1471" i="1"/>
  <c r="AJ1470" i="1"/>
  <c r="AI1470" i="1"/>
  <c r="AH1470" i="1"/>
  <c r="AG1470" i="1"/>
  <c r="AF1470" i="1"/>
  <c r="AE1470" i="1"/>
  <c r="AD1470" i="1"/>
  <c r="AB1470" i="1"/>
  <c r="AA1470" i="1"/>
  <c r="Z1470" i="1"/>
  <c r="Y1470" i="1"/>
  <c r="W1470" i="1"/>
  <c r="V1470" i="1"/>
  <c r="U1470" i="1"/>
  <c r="T1470" i="1"/>
  <c r="S1470" i="1"/>
  <c r="R1470" i="1"/>
  <c r="Q1470" i="1"/>
  <c r="P1470" i="1"/>
  <c r="O1470" i="1"/>
  <c r="N1470" i="1"/>
  <c r="AJ1469" i="1"/>
  <c r="AI1469" i="1"/>
  <c r="AH1469" i="1"/>
  <c r="AG1469" i="1"/>
  <c r="AF1469" i="1"/>
  <c r="AE1469" i="1"/>
  <c r="AD1469" i="1"/>
  <c r="AB1469" i="1"/>
  <c r="AA1469" i="1"/>
  <c r="Z1469" i="1"/>
  <c r="Y1469" i="1"/>
  <c r="W1469" i="1"/>
  <c r="V1469" i="1"/>
  <c r="U1469" i="1"/>
  <c r="T1469" i="1"/>
  <c r="S1469" i="1"/>
  <c r="R1469" i="1"/>
  <c r="Q1469" i="1"/>
  <c r="P1469" i="1"/>
  <c r="O1469" i="1"/>
  <c r="N1469" i="1"/>
  <c r="AJ1468" i="1"/>
  <c r="AI1468" i="1"/>
  <c r="AH1468" i="1"/>
  <c r="AG1468" i="1"/>
  <c r="AF1468" i="1"/>
  <c r="AE1468" i="1"/>
  <c r="AD1468" i="1"/>
  <c r="AB1468" i="1"/>
  <c r="AA1468" i="1"/>
  <c r="Z1468" i="1"/>
  <c r="Y1468" i="1"/>
  <c r="W1468" i="1"/>
  <c r="V1468" i="1"/>
  <c r="U1468" i="1"/>
  <c r="T1468" i="1"/>
  <c r="S1468" i="1"/>
  <c r="R1468" i="1"/>
  <c r="Q1468" i="1"/>
  <c r="P1468" i="1"/>
  <c r="O1468" i="1"/>
  <c r="N1468" i="1"/>
  <c r="AJ1467" i="1"/>
  <c r="AI1467" i="1"/>
  <c r="AH1467" i="1"/>
  <c r="AG1467" i="1"/>
  <c r="AF1467" i="1"/>
  <c r="AE1467" i="1"/>
  <c r="AD1467" i="1"/>
  <c r="AB1467" i="1"/>
  <c r="AA1467" i="1"/>
  <c r="Z1467" i="1"/>
  <c r="Y1467" i="1"/>
  <c r="W1467" i="1"/>
  <c r="V1467" i="1"/>
  <c r="U1467" i="1"/>
  <c r="T1467" i="1"/>
  <c r="S1467" i="1"/>
  <c r="R1467" i="1"/>
  <c r="Q1467" i="1"/>
  <c r="P1467" i="1"/>
  <c r="O1467" i="1"/>
  <c r="N1467" i="1"/>
  <c r="AJ1466" i="1"/>
  <c r="AI1466" i="1"/>
  <c r="AH1466" i="1"/>
  <c r="AG1466" i="1"/>
  <c r="AF1466" i="1"/>
  <c r="AE1466" i="1"/>
  <c r="AD1466" i="1"/>
  <c r="AB1466" i="1"/>
  <c r="AA1466" i="1"/>
  <c r="Z1466" i="1"/>
  <c r="Y1466" i="1"/>
  <c r="W1466" i="1"/>
  <c r="V1466" i="1"/>
  <c r="U1466" i="1"/>
  <c r="T1466" i="1"/>
  <c r="S1466" i="1"/>
  <c r="R1466" i="1"/>
  <c r="Q1466" i="1"/>
  <c r="P1466" i="1"/>
  <c r="O1466" i="1"/>
  <c r="N1466" i="1"/>
  <c r="AJ1465" i="1"/>
  <c r="AI1465" i="1"/>
  <c r="AH1465" i="1"/>
  <c r="AG1465" i="1"/>
  <c r="AF1465" i="1"/>
  <c r="AE1465" i="1"/>
  <c r="AD1465" i="1"/>
  <c r="AB1465" i="1"/>
  <c r="AA1465" i="1"/>
  <c r="Z1465" i="1"/>
  <c r="Y1465" i="1"/>
  <c r="W1465" i="1"/>
  <c r="V1465" i="1"/>
  <c r="U1465" i="1"/>
  <c r="T1465" i="1"/>
  <c r="S1465" i="1"/>
  <c r="R1465" i="1"/>
  <c r="Q1465" i="1"/>
  <c r="P1465" i="1"/>
  <c r="O1465" i="1"/>
  <c r="N1465" i="1"/>
  <c r="AJ1464" i="1"/>
  <c r="AI1464" i="1"/>
  <c r="AH1464" i="1"/>
  <c r="AG1464" i="1"/>
  <c r="AF1464" i="1"/>
  <c r="AE1464" i="1"/>
  <c r="AD1464" i="1"/>
  <c r="AB1464" i="1"/>
  <c r="AA1464" i="1"/>
  <c r="Z1464" i="1"/>
  <c r="Y1464" i="1"/>
  <c r="W1464" i="1"/>
  <c r="V1464" i="1"/>
  <c r="U1464" i="1"/>
  <c r="T1464" i="1"/>
  <c r="S1464" i="1"/>
  <c r="R1464" i="1"/>
  <c r="Q1464" i="1"/>
  <c r="P1464" i="1"/>
  <c r="O1464" i="1"/>
  <c r="N1464" i="1"/>
  <c r="AJ1463" i="1"/>
  <c r="AI1463" i="1"/>
  <c r="AH1463" i="1"/>
  <c r="AG1463" i="1"/>
  <c r="AF1463" i="1"/>
  <c r="AE1463" i="1"/>
  <c r="AD1463" i="1"/>
  <c r="AB1463" i="1"/>
  <c r="AA1463" i="1"/>
  <c r="Z1463" i="1"/>
  <c r="Y1463" i="1"/>
  <c r="W1463" i="1"/>
  <c r="V1463" i="1"/>
  <c r="U1463" i="1"/>
  <c r="T1463" i="1"/>
  <c r="S1463" i="1"/>
  <c r="R1463" i="1"/>
  <c r="Q1463" i="1"/>
  <c r="P1463" i="1"/>
  <c r="O1463" i="1"/>
  <c r="N1463" i="1"/>
  <c r="AJ1462" i="1"/>
  <c r="AI1462" i="1"/>
  <c r="AH1462" i="1"/>
  <c r="AG1462" i="1"/>
  <c r="AF1462" i="1"/>
  <c r="AE1462" i="1"/>
  <c r="AD1462" i="1"/>
  <c r="AB1462" i="1"/>
  <c r="AA1462" i="1"/>
  <c r="Z1462" i="1"/>
  <c r="Y1462" i="1"/>
  <c r="W1462" i="1"/>
  <c r="V1462" i="1"/>
  <c r="U1462" i="1"/>
  <c r="T1462" i="1"/>
  <c r="S1462" i="1"/>
  <c r="R1462" i="1"/>
  <c r="Q1462" i="1"/>
  <c r="P1462" i="1"/>
  <c r="O1462" i="1"/>
  <c r="N1462" i="1"/>
  <c r="AJ1461" i="1"/>
  <c r="AI1461" i="1"/>
  <c r="AH1461" i="1"/>
  <c r="AG1461" i="1"/>
  <c r="AF1461" i="1"/>
  <c r="AE1461" i="1"/>
  <c r="AD1461" i="1"/>
  <c r="AB1461" i="1"/>
  <c r="AA1461" i="1"/>
  <c r="Z1461" i="1"/>
  <c r="Y1461" i="1"/>
  <c r="W1461" i="1"/>
  <c r="V1461" i="1"/>
  <c r="U1461" i="1"/>
  <c r="T1461" i="1"/>
  <c r="S1461" i="1"/>
  <c r="R1461" i="1"/>
  <c r="Q1461" i="1"/>
  <c r="P1461" i="1"/>
  <c r="O1461" i="1"/>
  <c r="N1461" i="1"/>
  <c r="AJ1460" i="1"/>
  <c r="AI1460" i="1"/>
  <c r="AH1460" i="1"/>
  <c r="AG1460" i="1"/>
  <c r="AF1460" i="1"/>
  <c r="AE1460" i="1"/>
  <c r="AD1460" i="1"/>
  <c r="AB1460" i="1"/>
  <c r="AA1460" i="1"/>
  <c r="Z1460" i="1"/>
  <c r="Y1460" i="1"/>
  <c r="W1460" i="1"/>
  <c r="V1460" i="1"/>
  <c r="U1460" i="1"/>
  <c r="T1460" i="1"/>
  <c r="S1460" i="1"/>
  <c r="R1460" i="1"/>
  <c r="Q1460" i="1"/>
  <c r="P1460" i="1"/>
  <c r="O1460" i="1"/>
  <c r="N1460" i="1"/>
  <c r="AJ1459" i="1"/>
  <c r="AI1459" i="1"/>
  <c r="AH1459" i="1"/>
  <c r="AG1459" i="1"/>
  <c r="AF1459" i="1"/>
  <c r="AE1459" i="1"/>
  <c r="AD1459" i="1"/>
  <c r="AB1459" i="1"/>
  <c r="AA1459" i="1"/>
  <c r="Z1459" i="1"/>
  <c r="Y1459" i="1"/>
  <c r="W1459" i="1"/>
  <c r="V1459" i="1"/>
  <c r="U1459" i="1"/>
  <c r="T1459" i="1"/>
  <c r="S1459" i="1"/>
  <c r="R1459" i="1"/>
  <c r="Q1459" i="1"/>
  <c r="P1459" i="1"/>
  <c r="O1459" i="1"/>
  <c r="N1459" i="1"/>
  <c r="AJ1458" i="1"/>
  <c r="AI1458" i="1"/>
  <c r="AH1458" i="1"/>
  <c r="AG1458" i="1"/>
  <c r="AF1458" i="1"/>
  <c r="AE1458" i="1"/>
  <c r="AD1458" i="1"/>
  <c r="AB1458" i="1"/>
  <c r="AA1458" i="1"/>
  <c r="Z1458" i="1"/>
  <c r="Y1458" i="1"/>
  <c r="W1458" i="1"/>
  <c r="V1458" i="1"/>
  <c r="U1458" i="1"/>
  <c r="T1458" i="1"/>
  <c r="S1458" i="1"/>
  <c r="R1458" i="1"/>
  <c r="Q1458" i="1"/>
  <c r="P1458" i="1"/>
  <c r="O1458" i="1"/>
  <c r="N1458" i="1"/>
  <c r="AJ1457" i="1"/>
  <c r="AI1457" i="1"/>
  <c r="AH1457" i="1"/>
  <c r="AG1457" i="1"/>
  <c r="AF1457" i="1"/>
  <c r="AE1457" i="1"/>
  <c r="AD1457" i="1"/>
  <c r="AB1457" i="1"/>
  <c r="AA1457" i="1"/>
  <c r="Z1457" i="1"/>
  <c r="Y1457" i="1"/>
  <c r="W1457" i="1"/>
  <c r="V1457" i="1"/>
  <c r="U1457" i="1"/>
  <c r="T1457" i="1"/>
  <c r="S1457" i="1"/>
  <c r="R1457" i="1"/>
  <c r="Q1457" i="1"/>
  <c r="P1457" i="1"/>
  <c r="O1457" i="1"/>
  <c r="N1457" i="1"/>
  <c r="AJ1456" i="1"/>
  <c r="AI1456" i="1"/>
  <c r="AH1456" i="1"/>
  <c r="AG1456" i="1"/>
  <c r="AF1456" i="1"/>
  <c r="AE1456" i="1"/>
  <c r="AD1456" i="1"/>
  <c r="AB1456" i="1"/>
  <c r="AA1456" i="1"/>
  <c r="Z1456" i="1"/>
  <c r="Y1456" i="1"/>
  <c r="W1456" i="1"/>
  <c r="V1456" i="1"/>
  <c r="U1456" i="1"/>
  <c r="T1456" i="1"/>
  <c r="S1456" i="1"/>
  <c r="R1456" i="1"/>
  <c r="Q1456" i="1"/>
  <c r="P1456" i="1"/>
  <c r="O1456" i="1"/>
  <c r="N1456" i="1"/>
  <c r="AJ1455" i="1"/>
  <c r="AI1455" i="1"/>
  <c r="AH1455" i="1"/>
  <c r="AG1455" i="1"/>
  <c r="AF1455" i="1"/>
  <c r="AE1455" i="1"/>
  <c r="AD1455" i="1"/>
  <c r="AB1455" i="1"/>
  <c r="AA1455" i="1"/>
  <c r="Z1455" i="1"/>
  <c r="Y1455" i="1"/>
  <c r="W1455" i="1"/>
  <c r="V1455" i="1"/>
  <c r="U1455" i="1"/>
  <c r="T1455" i="1"/>
  <c r="S1455" i="1"/>
  <c r="R1455" i="1"/>
  <c r="Q1455" i="1"/>
  <c r="P1455" i="1"/>
  <c r="O1455" i="1"/>
  <c r="N1455" i="1"/>
  <c r="AJ1454" i="1"/>
  <c r="AI1454" i="1"/>
  <c r="AH1454" i="1"/>
  <c r="AG1454" i="1"/>
  <c r="AF1454" i="1"/>
  <c r="AE1454" i="1"/>
  <c r="AD1454" i="1"/>
  <c r="AB1454" i="1"/>
  <c r="AA1454" i="1"/>
  <c r="Z1454" i="1"/>
  <c r="Y1454" i="1"/>
  <c r="W1454" i="1"/>
  <c r="V1454" i="1"/>
  <c r="U1454" i="1"/>
  <c r="T1454" i="1"/>
  <c r="S1454" i="1"/>
  <c r="R1454" i="1"/>
  <c r="Q1454" i="1"/>
  <c r="P1454" i="1"/>
  <c r="O1454" i="1"/>
  <c r="N1454" i="1"/>
  <c r="AJ1453" i="1"/>
  <c r="AI1453" i="1"/>
  <c r="AH1453" i="1"/>
  <c r="AG1453" i="1"/>
  <c r="AF1453" i="1"/>
  <c r="AE1453" i="1"/>
  <c r="AD1453" i="1"/>
  <c r="AB1453" i="1"/>
  <c r="AA1453" i="1"/>
  <c r="Z1453" i="1"/>
  <c r="Y1453" i="1"/>
  <c r="W1453" i="1"/>
  <c r="V1453" i="1"/>
  <c r="U1453" i="1"/>
  <c r="T1453" i="1"/>
  <c r="S1453" i="1"/>
  <c r="R1453" i="1"/>
  <c r="Q1453" i="1"/>
  <c r="P1453" i="1"/>
  <c r="O1453" i="1"/>
  <c r="N1453" i="1"/>
  <c r="AJ1452" i="1"/>
  <c r="AI1452" i="1"/>
  <c r="AH1452" i="1"/>
  <c r="AG1452" i="1"/>
  <c r="AF1452" i="1"/>
  <c r="AE1452" i="1"/>
  <c r="AD1452" i="1"/>
  <c r="AB1452" i="1"/>
  <c r="AA1452" i="1"/>
  <c r="Z1452" i="1"/>
  <c r="Y1452" i="1"/>
  <c r="W1452" i="1"/>
  <c r="V1452" i="1"/>
  <c r="U1452" i="1"/>
  <c r="T1452" i="1"/>
  <c r="S1452" i="1"/>
  <c r="R1452" i="1"/>
  <c r="Q1452" i="1"/>
  <c r="P1452" i="1"/>
  <c r="O1452" i="1"/>
  <c r="N1452" i="1"/>
  <c r="AJ1451" i="1"/>
  <c r="AI1451" i="1"/>
  <c r="AH1451" i="1"/>
  <c r="AG1451" i="1"/>
  <c r="AF1451" i="1"/>
  <c r="AE1451" i="1"/>
  <c r="AD1451" i="1"/>
  <c r="AB1451" i="1"/>
  <c r="AA1451" i="1"/>
  <c r="Z1451" i="1"/>
  <c r="Y1451" i="1"/>
  <c r="W1451" i="1"/>
  <c r="V1451" i="1"/>
  <c r="U1451" i="1"/>
  <c r="T1451" i="1"/>
  <c r="S1451" i="1"/>
  <c r="R1451" i="1"/>
  <c r="Q1451" i="1"/>
  <c r="P1451" i="1"/>
  <c r="O1451" i="1"/>
  <c r="N1451" i="1"/>
  <c r="AJ1450" i="1"/>
  <c r="AI1450" i="1"/>
  <c r="AH1450" i="1"/>
  <c r="AG1450" i="1"/>
  <c r="AF1450" i="1"/>
  <c r="AE1450" i="1"/>
  <c r="AD1450" i="1"/>
  <c r="AB1450" i="1"/>
  <c r="AA1450" i="1"/>
  <c r="Z1450" i="1"/>
  <c r="Y1450" i="1"/>
  <c r="W1450" i="1"/>
  <c r="V1450" i="1"/>
  <c r="U1450" i="1"/>
  <c r="T1450" i="1"/>
  <c r="S1450" i="1"/>
  <c r="R1450" i="1"/>
  <c r="Q1450" i="1"/>
  <c r="P1450" i="1"/>
  <c r="O1450" i="1"/>
  <c r="N1450" i="1"/>
  <c r="AJ1449" i="1"/>
  <c r="AI1449" i="1"/>
  <c r="AH1449" i="1"/>
  <c r="AG1449" i="1"/>
  <c r="AF1449" i="1"/>
  <c r="AE1449" i="1"/>
  <c r="AD1449" i="1"/>
  <c r="AB1449" i="1"/>
  <c r="AA1449" i="1"/>
  <c r="Z1449" i="1"/>
  <c r="Y1449" i="1"/>
  <c r="W1449" i="1"/>
  <c r="V1449" i="1"/>
  <c r="U1449" i="1"/>
  <c r="T1449" i="1"/>
  <c r="S1449" i="1"/>
  <c r="R1449" i="1"/>
  <c r="Q1449" i="1"/>
  <c r="P1449" i="1"/>
  <c r="O1449" i="1"/>
  <c r="N1449" i="1"/>
  <c r="AJ1448" i="1"/>
  <c r="AI1448" i="1"/>
  <c r="AH1448" i="1"/>
  <c r="AG1448" i="1"/>
  <c r="AF1448" i="1"/>
  <c r="AE1448" i="1"/>
  <c r="AD1448" i="1"/>
  <c r="AB1448" i="1"/>
  <c r="AA1448" i="1"/>
  <c r="Z1448" i="1"/>
  <c r="Y1448" i="1"/>
  <c r="W1448" i="1"/>
  <c r="V1448" i="1"/>
  <c r="U1448" i="1"/>
  <c r="T1448" i="1"/>
  <c r="S1448" i="1"/>
  <c r="R1448" i="1"/>
  <c r="Q1448" i="1"/>
  <c r="P1448" i="1"/>
  <c r="O1448" i="1"/>
  <c r="N1448" i="1"/>
  <c r="AK1447" i="1"/>
  <c r="AJ1447" i="1"/>
  <c r="AI1447" i="1"/>
  <c r="AH1447" i="1"/>
  <c r="AG1447" i="1"/>
  <c r="AF1447" i="1"/>
  <c r="AE1447" i="1"/>
  <c r="AD1447" i="1"/>
  <c r="AB1447" i="1"/>
  <c r="AA1447" i="1"/>
  <c r="Z1447" i="1"/>
  <c r="Y1447" i="1"/>
  <c r="W1447" i="1"/>
  <c r="V1447" i="1"/>
  <c r="U1447" i="1"/>
  <c r="T1447" i="1"/>
  <c r="S1447" i="1"/>
  <c r="R1447" i="1"/>
  <c r="Q1447" i="1"/>
  <c r="P1447" i="1"/>
  <c r="O1447" i="1"/>
  <c r="N1447" i="1"/>
  <c r="AJ1446" i="1"/>
  <c r="AI1446" i="1"/>
  <c r="AH1446" i="1"/>
  <c r="AG1446" i="1"/>
  <c r="AF1446" i="1"/>
  <c r="AE1446" i="1"/>
  <c r="AD1446" i="1"/>
  <c r="AB1446" i="1"/>
  <c r="AA1446" i="1"/>
  <c r="Z1446" i="1"/>
  <c r="Y1446" i="1"/>
  <c r="W1446" i="1"/>
  <c r="V1446" i="1"/>
  <c r="U1446" i="1"/>
  <c r="T1446" i="1"/>
  <c r="S1446" i="1"/>
  <c r="R1446" i="1"/>
  <c r="Q1446" i="1"/>
  <c r="P1446" i="1"/>
  <c r="O1446" i="1"/>
  <c r="N1446" i="1"/>
  <c r="AJ1445" i="1"/>
  <c r="AI1445" i="1"/>
  <c r="AH1445" i="1"/>
  <c r="AG1445" i="1"/>
  <c r="AF1445" i="1"/>
  <c r="AE1445" i="1"/>
  <c r="AD1445" i="1"/>
  <c r="AB1445" i="1"/>
  <c r="AA1445" i="1"/>
  <c r="Z1445" i="1"/>
  <c r="Y1445" i="1"/>
  <c r="W1445" i="1"/>
  <c r="V1445" i="1"/>
  <c r="U1445" i="1"/>
  <c r="T1445" i="1"/>
  <c r="S1445" i="1"/>
  <c r="R1445" i="1"/>
  <c r="Q1445" i="1"/>
  <c r="P1445" i="1"/>
  <c r="O1445" i="1"/>
  <c r="N1445" i="1"/>
  <c r="AJ1444" i="1"/>
  <c r="AI1444" i="1"/>
  <c r="AH1444" i="1"/>
  <c r="AG1444" i="1"/>
  <c r="AF1444" i="1"/>
  <c r="AE1444" i="1"/>
  <c r="AD1444" i="1"/>
  <c r="AB1444" i="1"/>
  <c r="AA1444" i="1"/>
  <c r="Z1444" i="1"/>
  <c r="Y1444" i="1"/>
  <c r="W1444" i="1"/>
  <c r="V1444" i="1"/>
  <c r="U1444" i="1"/>
  <c r="T1444" i="1"/>
  <c r="S1444" i="1"/>
  <c r="R1444" i="1"/>
  <c r="Q1444" i="1"/>
  <c r="P1444" i="1"/>
  <c r="O1444" i="1"/>
  <c r="N1444" i="1"/>
  <c r="AK1443" i="1"/>
  <c r="AJ1443" i="1"/>
  <c r="AI1443" i="1"/>
  <c r="AH1443" i="1"/>
  <c r="AG1443" i="1"/>
  <c r="AF1443" i="1"/>
  <c r="AE1443" i="1"/>
  <c r="AD1443" i="1"/>
  <c r="AB1443" i="1"/>
  <c r="AA1443" i="1"/>
  <c r="Z1443" i="1"/>
  <c r="Y1443" i="1"/>
  <c r="W1443" i="1"/>
  <c r="V1443" i="1"/>
  <c r="U1443" i="1"/>
  <c r="T1443" i="1"/>
  <c r="S1443" i="1"/>
  <c r="R1443" i="1"/>
  <c r="Q1443" i="1"/>
  <c r="P1443" i="1"/>
  <c r="O1443" i="1"/>
  <c r="N1443" i="1"/>
  <c r="AK1442" i="1"/>
  <c r="AJ1442" i="1"/>
  <c r="AI1442" i="1"/>
  <c r="AH1442" i="1"/>
  <c r="AG1442" i="1"/>
  <c r="AF1442" i="1"/>
  <c r="AE1442" i="1"/>
  <c r="AD1442" i="1"/>
  <c r="AB1442" i="1"/>
  <c r="AA1442" i="1"/>
  <c r="Z1442" i="1"/>
  <c r="Y1442" i="1"/>
  <c r="W1442" i="1"/>
  <c r="V1442" i="1"/>
  <c r="U1442" i="1"/>
  <c r="T1442" i="1"/>
  <c r="S1442" i="1"/>
  <c r="R1442" i="1"/>
  <c r="Q1442" i="1"/>
  <c r="P1442" i="1"/>
  <c r="O1442" i="1"/>
  <c r="N1442" i="1"/>
  <c r="AJ1441" i="1"/>
  <c r="AI1441" i="1"/>
  <c r="AH1441" i="1"/>
  <c r="AG1441" i="1"/>
  <c r="AF1441" i="1"/>
  <c r="AE1441" i="1"/>
  <c r="AD1441" i="1"/>
  <c r="AB1441" i="1"/>
  <c r="AA1441" i="1"/>
  <c r="Z1441" i="1"/>
  <c r="Y1441" i="1"/>
  <c r="W1441" i="1"/>
  <c r="V1441" i="1"/>
  <c r="U1441" i="1"/>
  <c r="T1441" i="1"/>
  <c r="S1441" i="1"/>
  <c r="R1441" i="1"/>
  <c r="Q1441" i="1"/>
  <c r="P1441" i="1"/>
  <c r="O1441" i="1"/>
  <c r="N1441" i="1"/>
  <c r="AJ1440" i="1"/>
  <c r="AI1440" i="1"/>
  <c r="AH1440" i="1"/>
  <c r="AG1440" i="1"/>
  <c r="AF1440" i="1"/>
  <c r="AE1440" i="1"/>
  <c r="AD1440" i="1"/>
  <c r="AB1440" i="1"/>
  <c r="AA1440" i="1"/>
  <c r="Z1440" i="1"/>
  <c r="Y1440" i="1"/>
  <c r="W1440" i="1"/>
  <c r="V1440" i="1"/>
  <c r="U1440" i="1"/>
  <c r="T1440" i="1"/>
  <c r="S1440" i="1"/>
  <c r="R1440" i="1"/>
  <c r="Q1440" i="1"/>
  <c r="P1440" i="1"/>
  <c r="O1440" i="1"/>
  <c r="N1440" i="1"/>
  <c r="AJ1439" i="1"/>
  <c r="AI1439" i="1"/>
  <c r="AH1439" i="1"/>
  <c r="AG1439" i="1"/>
  <c r="AF1439" i="1"/>
  <c r="AE1439" i="1"/>
  <c r="AD1439" i="1"/>
  <c r="AB1439" i="1"/>
  <c r="AA1439" i="1"/>
  <c r="Z1439" i="1"/>
  <c r="Y1439" i="1"/>
  <c r="W1439" i="1"/>
  <c r="V1439" i="1"/>
  <c r="U1439" i="1"/>
  <c r="T1439" i="1"/>
  <c r="S1439" i="1"/>
  <c r="R1439" i="1"/>
  <c r="Q1439" i="1"/>
  <c r="P1439" i="1"/>
  <c r="O1439" i="1"/>
  <c r="N1439" i="1"/>
  <c r="AJ1438" i="1"/>
  <c r="AI1438" i="1"/>
  <c r="AH1438" i="1"/>
  <c r="AG1438" i="1"/>
  <c r="AF1438" i="1"/>
  <c r="AE1438" i="1"/>
  <c r="AD1438" i="1"/>
  <c r="AB1438" i="1"/>
  <c r="AA1438" i="1"/>
  <c r="Z1438" i="1"/>
  <c r="Y1438" i="1"/>
  <c r="W1438" i="1"/>
  <c r="V1438" i="1"/>
  <c r="U1438" i="1"/>
  <c r="T1438" i="1"/>
  <c r="S1438" i="1"/>
  <c r="R1438" i="1"/>
  <c r="Q1438" i="1"/>
  <c r="P1438" i="1"/>
  <c r="O1438" i="1"/>
  <c r="N1438" i="1"/>
  <c r="AJ1437" i="1"/>
  <c r="AI1437" i="1"/>
  <c r="AH1437" i="1"/>
  <c r="AG1437" i="1"/>
  <c r="AF1437" i="1"/>
  <c r="AE1437" i="1"/>
  <c r="AD1437" i="1"/>
  <c r="AB1437" i="1"/>
  <c r="AA1437" i="1"/>
  <c r="Z1437" i="1"/>
  <c r="Y1437" i="1"/>
  <c r="W1437" i="1"/>
  <c r="V1437" i="1"/>
  <c r="U1437" i="1"/>
  <c r="T1437" i="1"/>
  <c r="S1437" i="1"/>
  <c r="R1437" i="1"/>
  <c r="Q1437" i="1"/>
  <c r="P1437" i="1"/>
  <c r="O1437" i="1"/>
  <c r="N1437" i="1"/>
  <c r="AJ1436" i="1"/>
  <c r="AI1436" i="1"/>
  <c r="AH1436" i="1"/>
  <c r="AG1436" i="1"/>
  <c r="AF1436" i="1"/>
  <c r="AE1436" i="1"/>
  <c r="AD1436" i="1"/>
  <c r="AB1436" i="1"/>
  <c r="AA1436" i="1"/>
  <c r="Z1436" i="1"/>
  <c r="Y1436" i="1"/>
  <c r="W1436" i="1"/>
  <c r="V1436" i="1"/>
  <c r="U1436" i="1"/>
  <c r="T1436" i="1"/>
  <c r="S1436" i="1"/>
  <c r="R1436" i="1"/>
  <c r="Q1436" i="1"/>
  <c r="P1436" i="1"/>
  <c r="O1436" i="1"/>
  <c r="N1436" i="1"/>
  <c r="AJ1435" i="1"/>
  <c r="AI1435" i="1"/>
  <c r="AH1435" i="1"/>
  <c r="AG1435" i="1"/>
  <c r="AF1435" i="1"/>
  <c r="AE1435" i="1"/>
  <c r="AD1435" i="1"/>
  <c r="AB1435" i="1"/>
  <c r="AA1435" i="1"/>
  <c r="Z1435" i="1"/>
  <c r="Y1435" i="1"/>
  <c r="W1435" i="1"/>
  <c r="V1435" i="1"/>
  <c r="U1435" i="1"/>
  <c r="T1435" i="1"/>
  <c r="S1435" i="1"/>
  <c r="R1435" i="1"/>
  <c r="Q1435" i="1"/>
  <c r="P1435" i="1"/>
  <c r="O1435" i="1"/>
  <c r="N1435" i="1"/>
  <c r="AJ1434" i="1"/>
  <c r="AI1434" i="1"/>
  <c r="AH1434" i="1"/>
  <c r="AG1434" i="1"/>
  <c r="AF1434" i="1"/>
  <c r="AE1434" i="1"/>
  <c r="AD1434" i="1"/>
  <c r="AB1434" i="1"/>
  <c r="AA1434" i="1"/>
  <c r="Z1434" i="1"/>
  <c r="Y1434" i="1"/>
  <c r="W1434" i="1"/>
  <c r="V1434" i="1"/>
  <c r="U1434" i="1"/>
  <c r="T1434" i="1"/>
  <c r="S1434" i="1"/>
  <c r="R1434" i="1"/>
  <c r="Q1434" i="1"/>
  <c r="P1434" i="1"/>
  <c r="O1434" i="1"/>
  <c r="N1434" i="1"/>
  <c r="AJ1433" i="1"/>
  <c r="AI1433" i="1"/>
  <c r="AH1433" i="1"/>
  <c r="AG1433" i="1"/>
  <c r="AF1433" i="1"/>
  <c r="AE1433" i="1"/>
  <c r="AD1433" i="1"/>
  <c r="AB1433" i="1"/>
  <c r="AA1433" i="1"/>
  <c r="Z1433" i="1"/>
  <c r="Y1433" i="1"/>
  <c r="W1433" i="1"/>
  <c r="V1433" i="1"/>
  <c r="U1433" i="1"/>
  <c r="T1433" i="1"/>
  <c r="S1433" i="1"/>
  <c r="R1433" i="1"/>
  <c r="Q1433" i="1"/>
  <c r="P1433" i="1"/>
  <c r="O1433" i="1"/>
  <c r="N1433" i="1"/>
  <c r="AJ1432" i="1"/>
  <c r="AI1432" i="1"/>
  <c r="AH1432" i="1"/>
  <c r="AG1432" i="1"/>
  <c r="AF1432" i="1"/>
  <c r="AE1432" i="1"/>
  <c r="AD1432" i="1"/>
  <c r="AB1432" i="1"/>
  <c r="AA1432" i="1"/>
  <c r="Z1432" i="1"/>
  <c r="Y1432" i="1"/>
  <c r="W1432" i="1"/>
  <c r="V1432" i="1"/>
  <c r="U1432" i="1"/>
  <c r="T1432" i="1"/>
  <c r="S1432" i="1"/>
  <c r="R1432" i="1"/>
  <c r="Q1432" i="1"/>
  <c r="P1432" i="1"/>
  <c r="O1432" i="1"/>
  <c r="N1432" i="1"/>
  <c r="AK1431" i="1"/>
  <c r="AJ1431" i="1"/>
  <c r="AI1431" i="1"/>
  <c r="AH1431" i="1"/>
  <c r="AG1431" i="1"/>
  <c r="AF1431" i="1"/>
  <c r="AE1431" i="1"/>
  <c r="AD1431" i="1"/>
  <c r="AB1431" i="1"/>
  <c r="AA1431" i="1"/>
  <c r="Z1431" i="1"/>
  <c r="Y1431" i="1"/>
  <c r="W1431" i="1"/>
  <c r="V1431" i="1"/>
  <c r="U1431" i="1"/>
  <c r="T1431" i="1"/>
  <c r="S1431" i="1"/>
  <c r="R1431" i="1"/>
  <c r="Q1431" i="1"/>
  <c r="P1431" i="1"/>
  <c r="O1431" i="1"/>
  <c r="N1431" i="1"/>
  <c r="AJ1430" i="1"/>
  <c r="AI1430" i="1"/>
  <c r="AH1430" i="1"/>
  <c r="AG1430" i="1"/>
  <c r="AF1430" i="1"/>
  <c r="AE1430" i="1"/>
  <c r="AD1430" i="1"/>
  <c r="AB1430" i="1"/>
  <c r="AA1430" i="1"/>
  <c r="Z1430" i="1"/>
  <c r="Y1430" i="1"/>
  <c r="W1430" i="1"/>
  <c r="V1430" i="1"/>
  <c r="U1430" i="1"/>
  <c r="T1430" i="1"/>
  <c r="S1430" i="1"/>
  <c r="R1430" i="1"/>
  <c r="Q1430" i="1"/>
  <c r="P1430" i="1"/>
  <c r="O1430" i="1"/>
  <c r="N1430" i="1"/>
  <c r="AJ1429" i="1"/>
  <c r="AI1429" i="1"/>
  <c r="AH1429" i="1"/>
  <c r="AG1429" i="1"/>
  <c r="AF1429" i="1"/>
  <c r="AE1429" i="1"/>
  <c r="AD1429" i="1"/>
  <c r="AB1429" i="1"/>
  <c r="AA1429" i="1"/>
  <c r="Z1429" i="1"/>
  <c r="Y1429" i="1"/>
  <c r="W1429" i="1"/>
  <c r="V1429" i="1"/>
  <c r="U1429" i="1"/>
  <c r="T1429" i="1"/>
  <c r="S1429" i="1"/>
  <c r="R1429" i="1"/>
  <c r="Q1429" i="1"/>
  <c r="P1429" i="1"/>
  <c r="O1429" i="1"/>
  <c r="N1429" i="1"/>
  <c r="AJ1428" i="1"/>
  <c r="AI1428" i="1"/>
  <c r="AH1428" i="1"/>
  <c r="AG1428" i="1"/>
  <c r="AF1428" i="1"/>
  <c r="AE1428" i="1"/>
  <c r="AD1428" i="1"/>
  <c r="AB1428" i="1"/>
  <c r="AA1428" i="1"/>
  <c r="Z1428" i="1"/>
  <c r="Y1428" i="1"/>
  <c r="W1428" i="1"/>
  <c r="V1428" i="1"/>
  <c r="U1428" i="1"/>
  <c r="T1428" i="1"/>
  <c r="S1428" i="1"/>
  <c r="R1428" i="1"/>
  <c r="Q1428" i="1"/>
  <c r="P1428" i="1"/>
  <c r="O1428" i="1"/>
  <c r="N1428" i="1"/>
  <c r="AJ1427" i="1"/>
  <c r="AI1427" i="1"/>
  <c r="AH1427" i="1"/>
  <c r="AG1427" i="1"/>
  <c r="AF1427" i="1"/>
  <c r="AE1427" i="1"/>
  <c r="AD1427" i="1"/>
  <c r="AB1427" i="1"/>
  <c r="AA1427" i="1"/>
  <c r="Z1427" i="1"/>
  <c r="Y1427" i="1"/>
  <c r="W1427" i="1"/>
  <c r="V1427" i="1"/>
  <c r="U1427" i="1"/>
  <c r="T1427" i="1"/>
  <c r="S1427" i="1"/>
  <c r="R1427" i="1"/>
  <c r="Q1427" i="1"/>
  <c r="P1427" i="1"/>
  <c r="O1427" i="1"/>
  <c r="N1427" i="1"/>
  <c r="AJ1426" i="1"/>
  <c r="AI1426" i="1"/>
  <c r="AH1426" i="1"/>
  <c r="AG1426" i="1"/>
  <c r="AF1426" i="1"/>
  <c r="AE1426" i="1"/>
  <c r="AD1426" i="1"/>
  <c r="AB1426" i="1"/>
  <c r="AA1426" i="1"/>
  <c r="Z1426" i="1"/>
  <c r="Y1426" i="1"/>
  <c r="W1426" i="1"/>
  <c r="V1426" i="1"/>
  <c r="U1426" i="1"/>
  <c r="T1426" i="1"/>
  <c r="S1426" i="1"/>
  <c r="R1426" i="1"/>
  <c r="Q1426" i="1"/>
  <c r="P1426" i="1"/>
  <c r="O1426" i="1"/>
  <c r="N1426" i="1"/>
  <c r="AJ1425" i="1"/>
  <c r="AI1425" i="1"/>
  <c r="AH1425" i="1"/>
  <c r="AG1425" i="1"/>
  <c r="AF1425" i="1"/>
  <c r="AE1425" i="1"/>
  <c r="AD1425" i="1"/>
  <c r="AB1425" i="1"/>
  <c r="AA1425" i="1"/>
  <c r="Z1425" i="1"/>
  <c r="Y1425" i="1"/>
  <c r="W1425" i="1"/>
  <c r="V1425" i="1"/>
  <c r="U1425" i="1"/>
  <c r="T1425" i="1"/>
  <c r="S1425" i="1"/>
  <c r="R1425" i="1"/>
  <c r="Q1425" i="1"/>
  <c r="P1425" i="1"/>
  <c r="O1425" i="1"/>
  <c r="N1425" i="1"/>
  <c r="AJ1424" i="1"/>
  <c r="AI1424" i="1"/>
  <c r="AH1424" i="1"/>
  <c r="AG1424" i="1"/>
  <c r="AF1424" i="1"/>
  <c r="AE1424" i="1"/>
  <c r="AD1424" i="1"/>
  <c r="AB1424" i="1"/>
  <c r="AA1424" i="1"/>
  <c r="Z1424" i="1"/>
  <c r="Y1424" i="1"/>
  <c r="W1424" i="1"/>
  <c r="V1424" i="1"/>
  <c r="U1424" i="1"/>
  <c r="T1424" i="1"/>
  <c r="S1424" i="1"/>
  <c r="R1424" i="1"/>
  <c r="Q1424" i="1"/>
  <c r="P1424" i="1"/>
  <c r="O1424" i="1"/>
  <c r="N1424" i="1"/>
  <c r="AJ1423" i="1"/>
  <c r="AI1423" i="1"/>
  <c r="AH1423" i="1"/>
  <c r="AG1423" i="1"/>
  <c r="AF1423" i="1"/>
  <c r="AE1423" i="1"/>
  <c r="AD1423" i="1"/>
  <c r="AB1423" i="1"/>
  <c r="AA1423" i="1"/>
  <c r="Z1423" i="1"/>
  <c r="Y1423" i="1"/>
  <c r="W1423" i="1"/>
  <c r="V1423" i="1"/>
  <c r="U1423" i="1"/>
  <c r="T1423" i="1"/>
  <c r="S1423" i="1"/>
  <c r="R1423" i="1"/>
  <c r="Q1423" i="1"/>
  <c r="P1423" i="1"/>
  <c r="O1423" i="1"/>
  <c r="N1423" i="1"/>
  <c r="AJ1422" i="1"/>
  <c r="AI1422" i="1"/>
  <c r="AH1422" i="1"/>
  <c r="AG1422" i="1"/>
  <c r="AF1422" i="1"/>
  <c r="AE1422" i="1"/>
  <c r="AD1422" i="1"/>
  <c r="AB1422" i="1"/>
  <c r="AA1422" i="1"/>
  <c r="Z1422" i="1"/>
  <c r="Y1422" i="1"/>
  <c r="W1422" i="1"/>
  <c r="V1422" i="1"/>
  <c r="U1422" i="1"/>
  <c r="T1422" i="1"/>
  <c r="S1422" i="1"/>
  <c r="R1422" i="1"/>
  <c r="Q1422" i="1"/>
  <c r="P1422" i="1"/>
  <c r="O1422" i="1"/>
  <c r="N1422" i="1"/>
  <c r="AJ1421" i="1"/>
  <c r="AI1421" i="1"/>
  <c r="AH1421" i="1"/>
  <c r="AG1421" i="1"/>
  <c r="AF1421" i="1"/>
  <c r="AE1421" i="1"/>
  <c r="AD1421" i="1"/>
  <c r="AB1421" i="1"/>
  <c r="AA1421" i="1"/>
  <c r="Z1421" i="1"/>
  <c r="Y1421" i="1"/>
  <c r="W1421" i="1"/>
  <c r="V1421" i="1"/>
  <c r="U1421" i="1"/>
  <c r="T1421" i="1"/>
  <c r="S1421" i="1"/>
  <c r="R1421" i="1"/>
  <c r="Q1421" i="1"/>
  <c r="P1421" i="1"/>
  <c r="O1421" i="1"/>
  <c r="N1421" i="1"/>
  <c r="AJ1420" i="1"/>
  <c r="AI1420" i="1"/>
  <c r="AH1420" i="1"/>
  <c r="AG1420" i="1"/>
  <c r="AF1420" i="1"/>
  <c r="AE1420" i="1"/>
  <c r="AD1420" i="1"/>
  <c r="AB1420" i="1"/>
  <c r="AA1420" i="1"/>
  <c r="Z1420" i="1"/>
  <c r="Y1420" i="1"/>
  <c r="W1420" i="1"/>
  <c r="V1420" i="1"/>
  <c r="U1420" i="1"/>
  <c r="T1420" i="1"/>
  <c r="S1420" i="1"/>
  <c r="R1420" i="1"/>
  <c r="Q1420" i="1"/>
  <c r="P1420" i="1"/>
  <c r="O1420" i="1"/>
  <c r="N1420" i="1"/>
  <c r="AJ1419" i="1"/>
  <c r="AI1419" i="1"/>
  <c r="AH1419" i="1"/>
  <c r="AG1419" i="1"/>
  <c r="AF1419" i="1"/>
  <c r="AE1419" i="1"/>
  <c r="AD1419" i="1"/>
  <c r="AB1419" i="1"/>
  <c r="AA1419" i="1"/>
  <c r="Z1419" i="1"/>
  <c r="Y1419" i="1"/>
  <c r="W1419" i="1"/>
  <c r="V1419" i="1"/>
  <c r="U1419" i="1"/>
  <c r="T1419" i="1"/>
  <c r="S1419" i="1"/>
  <c r="R1419" i="1"/>
  <c r="Q1419" i="1"/>
  <c r="P1419" i="1"/>
  <c r="O1419" i="1"/>
  <c r="N1419" i="1"/>
  <c r="AJ1418" i="1"/>
  <c r="AI1418" i="1"/>
  <c r="AH1418" i="1"/>
  <c r="AG1418" i="1"/>
  <c r="AF1418" i="1"/>
  <c r="AE1418" i="1"/>
  <c r="AD1418" i="1"/>
  <c r="AB1418" i="1"/>
  <c r="AA1418" i="1"/>
  <c r="Z1418" i="1"/>
  <c r="Y1418" i="1"/>
  <c r="W1418" i="1"/>
  <c r="V1418" i="1"/>
  <c r="U1418" i="1"/>
  <c r="T1418" i="1"/>
  <c r="S1418" i="1"/>
  <c r="R1418" i="1"/>
  <c r="Q1418" i="1"/>
  <c r="P1418" i="1"/>
  <c r="O1418" i="1"/>
  <c r="N1418" i="1"/>
  <c r="AJ1417" i="1"/>
  <c r="AI1417" i="1"/>
  <c r="AH1417" i="1"/>
  <c r="AG1417" i="1"/>
  <c r="AF1417" i="1"/>
  <c r="AE1417" i="1"/>
  <c r="AD1417" i="1"/>
  <c r="AB1417" i="1"/>
  <c r="AA1417" i="1"/>
  <c r="Z1417" i="1"/>
  <c r="Y1417" i="1"/>
  <c r="W1417" i="1"/>
  <c r="V1417" i="1"/>
  <c r="U1417" i="1"/>
  <c r="T1417" i="1"/>
  <c r="S1417" i="1"/>
  <c r="R1417" i="1"/>
  <c r="Q1417" i="1"/>
  <c r="P1417" i="1"/>
  <c r="O1417" i="1"/>
  <c r="N1417" i="1"/>
  <c r="AJ1416" i="1"/>
  <c r="AI1416" i="1"/>
  <c r="AH1416" i="1"/>
  <c r="AG1416" i="1"/>
  <c r="AF1416" i="1"/>
  <c r="AE1416" i="1"/>
  <c r="AD1416" i="1"/>
  <c r="AB1416" i="1"/>
  <c r="AA1416" i="1"/>
  <c r="Z1416" i="1"/>
  <c r="Y1416" i="1"/>
  <c r="W1416" i="1"/>
  <c r="V1416" i="1"/>
  <c r="U1416" i="1"/>
  <c r="T1416" i="1"/>
  <c r="S1416" i="1"/>
  <c r="R1416" i="1"/>
  <c r="Q1416" i="1"/>
  <c r="P1416" i="1"/>
  <c r="O1416" i="1"/>
  <c r="N1416" i="1"/>
  <c r="AJ1415" i="1"/>
  <c r="AI1415" i="1"/>
  <c r="AH1415" i="1"/>
  <c r="AG1415" i="1"/>
  <c r="AF1415" i="1"/>
  <c r="AE1415" i="1"/>
  <c r="AD1415" i="1"/>
  <c r="AB1415" i="1"/>
  <c r="AA1415" i="1"/>
  <c r="Z1415" i="1"/>
  <c r="Y1415" i="1"/>
  <c r="W1415" i="1"/>
  <c r="V1415" i="1"/>
  <c r="U1415" i="1"/>
  <c r="T1415" i="1"/>
  <c r="S1415" i="1"/>
  <c r="R1415" i="1"/>
  <c r="Q1415" i="1"/>
  <c r="P1415" i="1"/>
  <c r="O1415" i="1"/>
  <c r="N1415" i="1"/>
  <c r="AJ1414" i="1"/>
  <c r="AI1414" i="1"/>
  <c r="AH1414" i="1"/>
  <c r="AG1414" i="1"/>
  <c r="AF1414" i="1"/>
  <c r="AE1414" i="1"/>
  <c r="AD1414" i="1"/>
  <c r="AB1414" i="1"/>
  <c r="AA1414" i="1"/>
  <c r="Z1414" i="1"/>
  <c r="Y1414" i="1"/>
  <c r="W1414" i="1"/>
  <c r="V1414" i="1"/>
  <c r="U1414" i="1"/>
  <c r="T1414" i="1"/>
  <c r="S1414" i="1"/>
  <c r="R1414" i="1"/>
  <c r="Q1414" i="1"/>
  <c r="P1414" i="1"/>
  <c r="O1414" i="1"/>
  <c r="N1414" i="1"/>
  <c r="AJ1413" i="1"/>
  <c r="AI1413" i="1"/>
  <c r="AH1413" i="1"/>
  <c r="AG1413" i="1"/>
  <c r="AF1413" i="1"/>
  <c r="AE1413" i="1"/>
  <c r="AD1413" i="1"/>
  <c r="AB1413" i="1"/>
  <c r="AA1413" i="1"/>
  <c r="Z1413" i="1"/>
  <c r="Y1413" i="1"/>
  <c r="W1413" i="1"/>
  <c r="V1413" i="1"/>
  <c r="U1413" i="1"/>
  <c r="T1413" i="1"/>
  <c r="S1413" i="1"/>
  <c r="R1413" i="1"/>
  <c r="Q1413" i="1"/>
  <c r="P1413" i="1"/>
  <c r="O1413" i="1"/>
  <c r="N1413" i="1"/>
  <c r="AJ1412" i="1"/>
  <c r="AI1412" i="1"/>
  <c r="AH1412" i="1"/>
  <c r="AG1412" i="1"/>
  <c r="AF1412" i="1"/>
  <c r="AE1412" i="1"/>
  <c r="AD1412" i="1"/>
  <c r="AB1412" i="1"/>
  <c r="AA1412" i="1"/>
  <c r="Z1412" i="1"/>
  <c r="Y1412" i="1"/>
  <c r="W1412" i="1"/>
  <c r="V1412" i="1"/>
  <c r="U1412" i="1"/>
  <c r="T1412" i="1"/>
  <c r="S1412" i="1"/>
  <c r="R1412" i="1"/>
  <c r="Q1412" i="1"/>
  <c r="P1412" i="1"/>
  <c r="O1412" i="1"/>
  <c r="N1412" i="1"/>
  <c r="AJ1411" i="1"/>
  <c r="AI1411" i="1"/>
  <c r="AH1411" i="1"/>
  <c r="AG1411" i="1"/>
  <c r="AF1411" i="1"/>
  <c r="AE1411" i="1"/>
  <c r="AD1411" i="1"/>
  <c r="AB1411" i="1"/>
  <c r="AA1411" i="1"/>
  <c r="Z1411" i="1"/>
  <c r="Y1411" i="1"/>
  <c r="W1411" i="1"/>
  <c r="V1411" i="1"/>
  <c r="U1411" i="1"/>
  <c r="T1411" i="1"/>
  <c r="S1411" i="1"/>
  <c r="R1411" i="1"/>
  <c r="Q1411" i="1"/>
  <c r="P1411" i="1"/>
  <c r="O1411" i="1"/>
  <c r="N1411" i="1"/>
  <c r="AJ1410" i="1"/>
  <c r="AI1410" i="1"/>
  <c r="AH1410" i="1"/>
  <c r="AG1410" i="1"/>
  <c r="AF1410" i="1"/>
  <c r="AE1410" i="1"/>
  <c r="AD1410" i="1"/>
  <c r="AB1410" i="1"/>
  <c r="AA1410" i="1"/>
  <c r="Z1410" i="1"/>
  <c r="Y1410" i="1"/>
  <c r="W1410" i="1"/>
  <c r="V1410" i="1"/>
  <c r="U1410" i="1"/>
  <c r="T1410" i="1"/>
  <c r="S1410" i="1"/>
  <c r="R1410" i="1"/>
  <c r="Q1410" i="1"/>
  <c r="P1410" i="1"/>
  <c r="O1410" i="1"/>
  <c r="N1410" i="1"/>
  <c r="AJ1409" i="1"/>
  <c r="AI1409" i="1"/>
  <c r="AH1409" i="1"/>
  <c r="AG1409" i="1"/>
  <c r="AF1409" i="1"/>
  <c r="AE1409" i="1"/>
  <c r="AD1409" i="1"/>
  <c r="AB1409" i="1"/>
  <c r="AA1409" i="1"/>
  <c r="Z1409" i="1"/>
  <c r="Y1409" i="1"/>
  <c r="W1409" i="1"/>
  <c r="V1409" i="1"/>
  <c r="U1409" i="1"/>
  <c r="T1409" i="1"/>
  <c r="S1409" i="1"/>
  <c r="R1409" i="1"/>
  <c r="Q1409" i="1"/>
  <c r="P1409" i="1"/>
  <c r="O1409" i="1"/>
  <c r="N1409" i="1"/>
  <c r="AJ1408" i="1"/>
  <c r="AI1408" i="1"/>
  <c r="AH1408" i="1"/>
  <c r="AG1408" i="1"/>
  <c r="AF1408" i="1"/>
  <c r="AE1408" i="1"/>
  <c r="AD1408" i="1"/>
  <c r="AB1408" i="1"/>
  <c r="AA1408" i="1"/>
  <c r="Z1408" i="1"/>
  <c r="Y1408" i="1"/>
  <c r="W1408" i="1"/>
  <c r="V1408" i="1"/>
  <c r="U1408" i="1"/>
  <c r="T1408" i="1"/>
  <c r="S1408" i="1"/>
  <c r="R1408" i="1"/>
  <c r="Q1408" i="1"/>
  <c r="P1408" i="1"/>
  <c r="O1408" i="1"/>
  <c r="N1408" i="1"/>
  <c r="AJ1407" i="1"/>
  <c r="AI1407" i="1"/>
  <c r="AH1407" i="1"/>
  <c r="AG1407" i="1"/>
  <c r="AF1407" i="1"/>
  <c r="AE1407" i="1"/>
  <c r="AD1407" i="1"/>
  <c r="AB1407" i="1"/>
  <c r="AA1407" i="1"/>
  <c r="Z1407" i="1"/>
  <c r="Y1407" i="1"/>
  <c r="W1407" i="1"/>
  <c r="V1407" i="1"/>
  <c r="U1407" i="1"/>
  <c r="T1407" i="1"/>
  <c r="S1407" i="1"/>
  <c r="R1407" i="1"/>
  <c r="Q1407" i="1"/>
  <c r="P1407" i="1"/>
  <c r="O1407" i="1"/>
  <c r="N1407" i="1"/>
  <c r="AJ1406" i="1"/>
  <c r="AI1406" i="1"/>
  <c r="AH1406" i="1"/>
  <c r="AG1406" i="1"/>
  <c r="AF1406" i="1"/>
  <c r="AE1406" i="1"/>
  <c r="AD1406" i="1"/>
  <c r="AB1406" i="1"/>
  <c r="AA1406" i="1"/>
  <c r="Z1406" i="1"/>
  <c r="Y1406" i="1"/>
  <c r="W1406" i="1"/>
  <c r="V1406" i="1"/>
  <c r="U1406" i="1"/>
  <c r="T1406" i="1"/>
  <c r="S1406" i="1"/>
  <c r="R1406" i="1"/>
  <c r="Q1406" i="1"/>
  <c r="P1406" i="1"/>
  <c r="O1406" i="1"/>
  <c r="N1406" i="1"/>
  <c r="AJ1405" i="1"/>
  <c r="AI1405" i="1"/>
  <c r="AH1405" i="1"/>
  <c r="AG1405" i="1"/>
  <c r="AF1405" i="1"/>
  <c r="AE1405" i="1"/>
  <c r="AD1405" i="1"/>
  <c r="AB1405" i="1"/>
  <c r="AA1405" i="1"/>
  <c r="Z1405" i="1"/>
  <c r="Y1405" i="1"/>
  <c r="W1405" i="1"/>
  <c r="V1405" i="1"/>
  <c r="U1405" i="1"/>
  <c r="T1405" i="1"/>
  <c r="S1405" i="1"/>
  <c r="R1405" i="1"/>
  <c r="Q1405" i="1"/>
  <c r="P1405" i="1"/>
  <c r="O1405" i="1"/>
  <c r="N1405" i="1"/>
  <c r="AJ1404" i="1"/>
  <c r="AI1404" i="1"/>
  <c r="AH1404" i="1"/>
  <c r="AG1404" i="1"/>
  <c r="AF1404" i="1"/>
  <c r="AE1404" i="1"/>
  <c r="AD1404" i="1"/>
  <c r="AB1404" i="1"/>
  <c r="AA1404" i="1"/>
  <c r="Z1404" i="1"/>
  <c r="Y1404" i="1"/>
  <c r="W1404" i="1"/>
  <c r="V1404" i="1"/>
  <c r="U1404" i="1"/>
  <c r="T1404" i="1"/>
  <c r="S1404" i="1"/>
  <c r="R1404" i="1"/>
  <c r="Q1404" i="1"/>
  <c r="P1404" i="1"/>
  <c r="O1404" i="1"/>
  <c r="N1404" i="1"/>
  <c r="AJ1403" i="1"/>
  <c r="AI1403" i="1"/>
  <c r="AH1403" i="1"/>
  <c r="AG1403" i="1"/>
  <c r="AF1403" i="1"/>
  <c r="AE1403" i="1"/>
  <c r="AD1403" i="1"/>
  <c r="AB1403" i="1"/>
  <c r="AA1403" i="1"/>
  <c r="Z1403" i="1"/>
  <c r="Y1403" i="1"/>
  <c r="W1403" i="1"/>
  <c r="V1403" i="1"/>
  <c r="U1403" i="1"/>
  <c r="T1403" i="1"/>
  <c r="S1403" i="1"/>
  <c r="R1403" i="1"/>
  <c r="Q1403" i="1"/>
  <c r="P1403" i="1"/>
  <c r="O1403" i="1"/>
  <c r="N1403" i="1"/>
  <c r="AJ1402" i="1"/>
  <c r="AI1402" i="1"/>
  <c r="AH1402" i="1"/>
  <c r="AG1402" i="1"/>
  <c r="AF1402" i="1"/>
  <c r="AE1402" i="1"/>
  <c r="AD1402" i="1"/>
  <c r="AB1402" i="1"/>
  <c r="AA1402" i="1"/>
  <c r="Z1402" i="1"/>
  <c r="Y1402" i="1"/>
  <c r="W1402" i="1"/>
  <c r="V1402" i="1"/>
  <c r="U1402" i="1"/>
  <c r="T1402" i="1"/>
  <c r="S1402" i="1"/>
  <c r="R1402" i="1"/>
  <c r="Q1402" i="1"/>
  <c r="P1402" i="1"/>
  <c r="O1402" i="1"/>
  <c r="N1402" i="1"/>
  <c r="AK1401" i="1"/>
  <c r="AJ1401" i="1"/>
  <c r="AI1401" i="1"/>
  <c r="AH1401" i="1"/>
  <c r="AG1401" i="1"/>
  <c r="AF1401" i="1"/>
  <c r="AE1401" i="1"/>
  <c r="AD1401" i="1"/>
  <c r="AB1401" i="1"/>
  <c r="AA1401" i="1"/>
  <c r="Z1401" i="1"/>
  <c r="Y1401" i="1"/>
  <c r="W1401" i="1"/>
  <c r="V1401" i="1"/>
  <c r="U1401" i="1"/>
  <c r="T1401" i="1"/>
  <c r="S1401" i="1"/>
  <c r="R1401" i="1"/>
  <c r="Q1401" i="1"/>
  <c r="P1401" i="1"/>
  <c r="O1401" i="1"/>
  <c r="N1401" i="1"/>
  <c r="AJ1400" i="1"/>
  <c r="AI1400" i="1"/>
  <c r="AH1400" i="1"/>
  <c r="AG1400" i="1"/>
  <c r="AF1400" i="1"/>
  <c r="AE1400" i="1"/>
  <c r="AD1400" i="1"/>
  <c r="AB1400" i="1"/>
  <c r="AA1400" i="1"/>
  <c r="Z1400" i="1"/>
  <c r="Y1400" i="1"/>
  <c r="W1400" i="1"/>
  <c r="V1400" i="1"/>
  <c r="U1400" i="1"/>
  <c r="T1400" i="1"/>
  <c r="S1400" i="1"/>
  <c r="R1400" i="1"/>
  <c r="Q1400" i="1"/>
  <c r="P1400" i="1"/>
  <c r="O1400" i="1"/>
  <c r="N1400" i="1"/>
  <c r="AJ1399" i="1"/>
  <c r="AI1399" i="1"/>
  <c r="AH1399" i="1"/>
  <c r="AG1399" i="1"/>
  <c r="AF1399" i="1"/>
  <c r="AE1399" i="1"/>
  <c r="AD1399" i="1"/>
  <c r="AB1399" i="1"/>
  <c r="AA1399" i="1"/>
  <c r="Z1399" i="1"/>
  <c r="Y1399" i="1"/>
  <c r="W1399" i="1"/>
  <c r="V1399" i="1"/>
  <c r="U1399" i="1"/>
  <c r="T1399" i="1"/>
  <c r="S1399" i="1"/>
  <c r="R1399" i="1"/>
  <c r="Q1399" i="1"/>
  <c r="P1399" i="1"/>
  <c r="O1399" i="1"/>
  <c r="N1399" i="1"/>
  <c r="AJ1398" i="1"/>
  <c r="AI1398" i="1"/>
  <c r="AH1398" i="1"/>
  <c r="AG1398" i="1"/>
  <c r="AF1398" i="1"/>
  <c r="AE1398" i="1"/>
  <c r="AD1398" i="1"/>
  <c r="AB1398" i="1"/>
  <c r="AA1398" i="1"/>
  <c r="Z1398" i="1"/>
  <c r="Y1398" i="1"/>
  <c r="W1398" i="1"/>
  <c r="V1398" i="1"/>
  <c r="U1398" i="1"/>
  <c r="T1398" i="1"/>
  <c r="S1398" i="1"/>
  <c r="R1398" i="1"/>
  <c r="Q1398" i="1"/>
  <c r="P1398" i="1"/>
  <c r="O1398" i="1"/>
  <c r="N1398" i="1"/>
  <c r="AJ1397" i="1"/>
  <c r="AI1397" i="1"/>
  <c r="AH1397" i="1"/>
  <c r="AG1397" i="1"/>
  <c r="AF1397" i="1"/>
  <c r="AE1397" i="1"/>
  <c r="AD1397" i="1"/>
  <c r="AB1397" i="1"/>
  <c r="AA1397" i="1"/>
  <c r="Z1397" i="1"/>
  <c r="Y1397" i="1"/>
  <c r="W1397" i="1"/>
  <c r="V1397" i="1"/>
  <c r="U1397" i="1"/>
  <c r="T1397" i="1"/>
  <c r="S1397" i="1"/>
  <c r="R1397" i="1"/>
  <c r="Q1397" i="1"/>
  <c r="P1397" i="1"/>
  <c r="O1397" i="1"/>
  <c r="N1397" i="1"/>
  <c r="AJ1396" i="1"/>
  <c r="AI1396" i="1"/>
  <c r="AH1396" i="1"/>
  <c r="AG1396" i="1"/>
  <c r="AF1396" i="1"/>
  <c r="AE1396" i="1"/>
  <c r="AD1396" i="1"/>
  <c r="AB1396" i="1"/>
  <c r="AA1396" i="1"/>
  <c r="Z1396" i="1"/>
  <c r="Y1396" i="1"/>
  <c r="W1396" i="1"/>
  <c r="V1396" i="1"/>
  <c r="U1396" i="1"/>
  <c r="T1396" i="1"/>
  <c r="S1396" i="1"/>
  <c r="R1396" i="1"/>
  <c r="Q1396" i="1"/>
  <c r="P1396" i="1"/>
  <c r="O1396" i="1"/>
  <c r="N1396" i="1"/>
  <c r="AK1395" i="1"/>
  <c r="AJ1395" i="1"/>
  <c r="AI1395" i="1"/>
  <c r="AH1395" i="1"/>
  <c r="AG1395" i="1"/>
  <c r="AF1395" i="1"/>
  <c r="AE1395" i="1"/>
  <c r="AD1395" i="1"/>
  <c r="AB1395" i="1"/>
  <c r="AA1395" i="1"/>
  <c r="Z1395" i="1"/>
  <c r="Y1395" i="1"/>
  <c r="W1395" i="1"/>
  <c r="V1395" i="1"/>
  <c r="U1395" i="1"/>
  <c r="T1395" i="1"/>
  <c r="S1395" i="1"/>
  <c r="R1395" i="1"/>
  <c r="Q1395" i="1"/>
  <c r="P1395" i="1"/>
  <c r="O1395" i="1"/>
  <c r="N1395" i="1"/>
  <c r="AJ1394" i="1"/>
  <c r="AI1394" i="1"/>
  <c r="AH1394" i="1"/>
  <c r="AG1394" i="1"/>
  <c r="AF1394" i="1"/>
  <c r="AE1394" i="1"/>
  <c r="AD1394" i="1"/>
  <c r="AB1394" i="1"/>
  <c r="AA1394" i="1"/>
  <c r="Z1394" i="1"/>
  <c r="Y1394" i="1"/>
  <c r="W1394" i="1"/>
  <c r="V1394" i="1"/>
  <c r="U1394" i="1"/>
  <c r="T1394" i="1"/>
  <c r="S1394" i="1"/>
  <c r="R1394" i="1"/>
  <c r="Q1394" i="1"/>
  <c r="P1394" i="1"/>
  <c r="O1394" i="1"/>
  <c r="N1394" i="1"/>
  <c r="AJ1393" i="1"/>
  <c r="AI1393" i="1"/>
  <c r="AH1393" i="1"/>
  <c r="AG1393" i="1"/>
  <c r="AF1393" i="1"/>
  <c r="AE1393" i="1"/>
  <c r="AD1393" i="1"/>
  <c r="AB1393" i="1"/>
  <c r="AA1393" i="1"/>
  <c r="Z1393" i="1"/>
  <c r="Y1393" i="1"/>
  <c r="W1393" i="1"/>
  <c r="V1393" i="1"/>
  <c r="U1393" i="1"/>
  <c r="T1393" i="1"/>
  <c r="S1393" i="1"/>
  <c r="R1393" i="1"/>
  <c r="Q1393" i="1"/>
  <c r="P1393" i="1"/>
  <c r="O1393" i="1"/>
  <c r="N1393" i="1"/>
  <c r="AJ1392" i="1"/>
  <c r="AI1392" i="1"/>
  <c r="AH1392" i="1"/>
  <c r="AG1392" i="1"/>
  <c r="AF1392" i="1"/>
  <c r="AE1392" i="1"/>
  <c r="AD1392" i="1"/>
  <c r="AB1392" i="1"/>
  <c r="AA1392" i="1"/>
  <c r="Z1392" i="1"/>
  <c r="Y1392" i="1"/>
  <c r="W1392" i="1"/>
  <c r="V1392" i="1"/>
  <c r="U1392" i="1"/>
  <c r="T1392" i="1"/>
  <c r="S1392" i="1"/>
  <c r="R1392" i="1"/>
  <c r="Q1392" i="1"/>
  <c r="P1392" i="1"/>
  <c r="O1392" i="1"/>
  <c r="N1392" i="1"/>
  <c r="AJ1391" i="1"/>
  <c r="AI1391" i="1"/>
  <c r="AH1391" i="1"/>
  <c r="AG1391" i="1"/>
  <c r="AF1391" i="1"/>
  <c r="AE1391" i="1"/>
  <c r="AD1391" i="1"/>
  <c r="AB1391" i="1"/>
  <c r="AA1391" i="1"/>
  <c r="Z1391" i="1"/>
  <c r="Y1391" i="1"/>
  <c r="W1391" i="1"/>
  <c r="V1391" i="1"/>
  <c r="U1391" i="1"/>
  <c r="T1391" i="1"/>
  <c r="S1391" i="1"/>
  <c r="R1391" i="1"/>
  <c r="Q1391" i="1"/>
  <c r="P1391" i="1"/>
  <c r="O1391" i="1"/>
  <c r="N1391" i="1"/>
  <c r="AJ1390" i="1"/>
  <c r="AI1390" i="1"/>
  <c r="AH1390" i="1"/>
  <c r="AG1390" i="1"/>
  <c r="AF1390" i="1"/>
  <c r="AE1390" i="1"/>
  <c r="AD1390" i="1"/>
  <c r="AB1390" i="1"/>
  <c r="AA1390" i="1"/>
  <c r="Z1390" i="1"/>
  <c r="Y1390" i="1"/>
  <c r="W1390" i="1"/>
  <c r="V1390" i="1"/>
  <c r="U1390" i="1"/>
  <c r="T1390" i="1"/>
  <c r="S1390" i="1"/>
  <c r="R1390" i="1"/>
  <c r="Q1390" i="1"/>
  <c r="P1390" i="1"/>
  <c r="O1390" i="1"/>
  <c r="N1390" i="1"/>
  <c r="AJ1389" i="1"/>
  <c r="AI1389" i="1"/>
  <c r="AH1389" i="1"/>
  <c r="AG1389" i="1"/>
  <c r="AF1389" i="1"/>
  <c r="AE1389" i="1"/>
  <c r="AD1389" i="1"/>
  <c r="AB1389" i="1"/>
  <c r="AA1389" i="1"/>
  <c r="Z1389" i="1"/>
  <c r="Y1389" i="1"/>
  <c r="W1389" i="1"/>
  <c r="V1389" i="1"/>
  <c r="U1389" i="1"/>
  <c r="T1389" i="1"/>
  <c r="S1389" i="1"/>
  <c r="R1389" i="1"/>
  <c r="Q1389" i="1"/>
  <c r="P1389" i="1"/>
  <c r="O1389" i="1"/>
  <c r="N1389" i="1"/>
  <c r="AJ1388" i="1"/>
  <c r="AI1388" i="1"/>
  <c r="AH1388" i="1"/>
  <c r="AG1388" i="1"/>
  <c r="AF1388" i="1"/>
  <c r="AE1388" i="1"/>
  <c r="AD1388" i="1"/>
  <c r="AB1388" i="1"/>
  <c r="AA1388" i="1"/>
  <c r="Z1388" i="1"/>
  <c r="Y1388" i="1"/>
  <c r="W1388" i="1"/>
  <c r="V1388" i="1"/>
  <c r="U1388" i="1"/>
  <c r="T1388" i="1"/>
  <c r="S1388" i="1"/>
  <c r="R1388" i="1"/>
  <c r="Q1388" i="1"/>
  <c r="P1388" i="1"/>
  <c r="O1388" i="1"/>
  <c r="N1388" i="1"/>
  <c r="AJ1387" i="1"/>
  <c r="AI1387" i="1"/>
  <c r="AH1387" i="1"/>
  <c r="AG1387" i="1"/>
  <c r="AF1387" i="1"/>
  <c r="AE1387" i="1"/>
  <c r="AD1387" i="1"/>
  <c r="AB1387" i="1"/>
  <c r="AA1387" i="1"/>
  <c r="Z1387" i="1"/>
  <c r="Y1387" i="1"/>
  <c r="W1387" i="1"/>
  <c r="V1387" i="1"/>
  <c r="U1387" i="1"/>
  <c r="T1387" i="1"/>
  <c r="S1387" i="1"/>
  <c r="R1387" i="1"/>
  <c r="Q1387" i="1"/>
  <c r="P1387" i="1"/>
  <c r="O1387" i="1"/>
  <c r="N1387" i="1"/>
  <c r="AJ1386" i="1"/>
  <c r="AI1386" i="1"/>
  <c r="AH1386" i="1"/>
  <c r="AG1386" i="1"/>
  <c r="AF1386" i="1"/>
  <c r="AE1386" i="1"/>
  <c r="AD1386" i="1"/>
  <c r="AB1386" i="1"/>
  <c r="AA1386" i="1"/>
  <c r="Z1386" i="1"/>
  <c r="Y1386" i="1"/>
  <c r="W1386" i="1"/>
  <c r="V1386" i="1"/>
  <c r="U1386" i="1"/>
  <c r="T1386" i="1"/>
  <c r="S1386" i="1"/>
  <c r="R1386" i="1"/>
  <c r="Q1386" i="1"/>
  <c r="P1386" i="1"/>
  <c r="O1386" i="1"/>
  <c r="N1386" i="1"/>
  <c r="AJ1385" i="1"/>
  <c r="AI1385" i="1"/>
  <c r="AH1385" i="1"/>
  <c r="AG1385" i="1"/>
  <c r="AF1385" i="1"/>
  <c r="AE1385" i="1"/>
  <c r="AD1385" i="1"/>
  <c r="AB1385" i="1"/>
  <c r="AA1385" i="1"/>
  <c r="Z1385" i="1"/>
  <c r="Y1385" i="1"/>
  <c r="W1385" i="1"/>
  <c r="V1385" i="1"/>
  <c r="U1385" i="1"/>
  <c r="T1385" i="1"/>
  <c r="S1385" i="1"/>
  <c r="R1385" i="1"/>
  <c r="Q1385" i="1"/>
  <c r="P1385" i="1"/>
  <c r="O1385" i="1"/>
  <c r="N1385" i="1"/>
  <c r="AJ1384" i="1"/>
  <c r="AI1384" i="1"/>
  <c r="AH1384" i="1"/>
  <c r="AG1384" i="1"/>
  <c r="AF1384" i="1"/>
  <c r="AE1384" i="1"/>
  <c r="AD1384" i="1"/>
  <c r="AB1384" i="1"/>
  <c r="AA1384" i="1"/>
  <c r="Z1384" i="1"/>
  <c r="Y1384" i="1"/>
  <c r="W1384" i="1"/>
  <c r="V1384" i="1"/>
  <c r="U1384" i="1"/>
  <c r="T1384" i="1"/>
  <c r="S1384" i="1"/>
  <c r="R1384" i="1"/>
  <c r="Q1384" i="1"/>
  <c r="P1384" i="1"/>
  <c r="O1384" i="1"/>
  <c r="N1384" i="1"/>
  <c r="AK1383" i="1"/>
  <c r="AJ1383" i="1"/>
  <c r="AI1383" i="1"/>
  <c r="AH1383" i="1"/>
  <c r="AG1383" i="1"/>
  <c r="AF1383" i="1"/>
  <c r="AE1383" i="1"/>
  <c r="AD1383" i="1"/>
  <c r="AB1383" i="1"/>
  <c r="AA1383" i="1"/>
  <c r="Z1383" i="1"/>
  <c r="Y1383" i="1"/>
  <c r="W1383" i="1"/>
  <c r="V1383" i="1"/>
  <c r="U1383" i="1"/>
  <c r="T1383" i="1"/>
  <c r="S1383" i="1"/>
  <c r="R1383" i="1"/>
  <c r="Q1383" i="1"/>
  <c r="P1383" i="1"/>
  <c r="O1383" i="1"/>
  <c r="N1383" i="1"/>
  <c r="AJ1382" i="1"/>
  <c r="AI1382" i="1"/>
  <c r="AH1382" i="1"/>
  <c r="AG1382" i="1"/>
  <c r="AF1382" i="1"/>
  <c r="AE1382" i="1"/>
  <c r="AD1382" i="1"/>
  <c r="AB1382" i="1"/>
  <c r="AA1382" i="1"/>
  <c r="Z1382" i="1"/>
  <c r="Y1382" i="1"/>
  <c r="W1382" i="1"/>
  <c r="V1382" i="1"/>
  <c r="U1382" i="1"/>
  <c r="T1382" i="1"/>
  <c r="S1382" i="1"/>
  <c r="R1382" i="1"/>
  <c r="Q1382" i="1"/>
  <c r="P1382" i="1"/>
  <c r="O1382" i="1"/>
  <c r="N1382" i="1"/>
  <c r="AJ1381" i="1"/>
  <c r="AI1381" i="1"/>
  <c r="AH1381" i="1"/>
  <c r="AG1381" i="1"/>
  <c r="AF1381" i="1"/>
  <c r="AE1381" i="1"/>
  <c r="AD1381" i="1"/>
  <c r="AB1381" i="1"/>
  <c r="AA1381" i="1"/>
  <c r="Z1381" i="1"/>
  <c r="Y1381" i="1"/>
  <c r="W1381" i="1"/>
  <c r="V1381" i="1"/>
  <c r="U1381" i="1"/>
  <c r="T1381" i="1"/>
  <c r="S1381" i="1"/>
  <c r="R1381" i="1"/>
  <c r="Q1381" i="1"/>
  <c r="P1381" i="1"/>
  <c r="O1381" i="1"/>
  <c r="N1381" i="1"/>
  <c r="AJ1380" i="1"/>
  <c r="AI1380" i="1"/>
  <c r="AH1380" i="1"/>
  <c r="AG1380" i="1"/>
  <c r="AF1380" i="1"/>
  <c r="AE1380" i="1"/>
  <c r="AD1380" i="1"/>
  <c r="AB1380" i="1"/>
  <c r="AA1380" i="1"/>
  <c r="Z1380" i="1"/>
  <c r="Y1380" i="1"/>
  <c r="W1380" i="1"/>
  <c r="V1380" i="1"/>
  <c r="U1380" i="1"/>
  <c r="T1380" i="1"/>
  <c r="S1380" i="1"/>
  <c r="R1380" i="1"/>
  <c r="Q1380" i="1"/>
  <c r="P1380" i="1"/>
  <c r="O1380" i="1"/>
  <c r="N1380" i="1"/>
  <c r="AJ1379" i="1"/>
  <c r="AI1379" i="1"/>
  <c r="AH1379" i="1"/>
  <c r="AG1379" i="1"/>
  <c r="AF1379" i="1"/>
  <c r="AE1379" i="1"/>
  <c r="AD1379" i="1"/>
  <c r="AB1379" i="1"/>
  <c r="AA1379" i="1"/>
  <c r="Z1379" i="1"/>
  <c r="Y1379" i="1"/>
  <c r="W1379" i="1"/>
  <c r="V1379" i="1"/>
  <c r="U1379" i="1"/>
  <c r="T1379" i="1"/>
  <c r="S1379" i="1"/>
  <c r="R1379" i="1"/>
  <c r="Q1379" i="1"/>
  <c r="P1379" i="1"/>
  <c r="O1379" i="1"/>
  <c r="N1379" i="1"/>
  <c r="AJ1378" i="1"/>
  <c r="AI1378" i="1"/>
  <c r="AH1378" i="1"/>
  <c r="AG1378" i="1"/>
  <c r="AF1378" i="1"/>
  <c r="AE1378" i="1"/>
  <c r="AD1378" i="1"/>
  <c r="AB1378" i="1"/>
  <c r="AA1378" i="1"/>
  <c r="Z1378" i="1"/>
  <c r="Y1378" i="1"/>
  <c r="W1378" i="1"/>
  <c r="V1378" i="1"/>
  <c r="U1378" i="1"/>
  <c r="T1378" i="1"/>
  <c r="S1378" i="1"/>
  <c r="R1378" i="1"/>
  <c r="Q1378" i="1"/>
  <c r="P1378" i="1"/>
  <c r="O1378" i="1"/>
  <c r="N1378" i="1"/>
  <c r="AJ1377" i="1"/>
  <c r="AI1377" i="1"/>
  <c r="AH1377" i="1"/>
  <c r="AG1377" i="1"/>
  <c r="AF1377" i="1"/>
  <c r="AE1377" i="1"/>
  <c r="AD1377" i="1"/>
  <c r="AB1377" i="1"/>
  <c r="AA1377" i="1"/>
  <c r="Z1377" i="1"/>
  <c r="Y1377" i="1"/>
  <c r="W1377" i="1"/>
  <c r="V1377" i="1"/>
  <c r="U1377" i="1"/>
  <c r="T1377" i="1"/>
  <c r="S1377" i="1"/>
  <c r="R1377" i="1"/>
  <c r="Q1377" i="1"/>
  <c r="P1377" i="1"/>
  <c r="O1377" i="1"/>
  <c r="N1377" i="1"/>
  <c r="AJ1376" i="1"/>
  <c r="AI1376" i="1"/>
  <c r="AH1376" i="1"/>
  <c r="AG1376" i="1"/>
  <c r="AF1376" i="1"/>
  <c r="AE1376" i="1"/>
  <c r="AD1376" i="1"/>
  <c r="AB1376" i="1"/>
  <c r="AA1376" i="1"/>
  <c r="Z1376" i="1"/>
  <c r="Y1376" i="1"/>
  <c r="W1376" i="1"/>
  <c r="V1376" i="1"/>
  <c r="U1376" i="1"/>
  <c r="T1376" i="1"/>
  <c r="S1376" i="1"/>
  <c r="R1376" i="1"/>
  <c r="Q1376" i="1"/>
  <c r="P1376" i="1"/>
  <c r="O1376" i="1"/>
  <c r="N1376" i="1"/>
  <c r="AJ1375" i="1"/>
  <c r="AI1375" i="1"/>
  <c r="AH1375" i="1"/>
  <c r="AG1375" i="1"/>
  <c r="AF1375" i="1"/>
  <c r="AE1375" i="1"/>
  <c r="AD1375" i="1"/>
  <c r="AB1375" i="1"/>
  <c r="AA1375" i="1"/>
  <c r="Z1375" i="1"/>
  <c r="Y1375" i="1"/>
  <c r="W1375" i="1"/>
  <c r="V1375" i="1"/>
  <c r="U1375" i="1"/>
  <c r="T1375" i="1"/>
  <c r="S1375" i="1"/>
  <c r="R1375" i="1"/>
  <c r="Q1375" i="1"/>
  <c r="P1375" i="1"/>
  <c r="O1375" i="1"/>
  <c r="N1375" i="1"/>
  <c r="AJ1374" i="1"/>
  <c r="AI1374" i="1"/>
  <c r="AH1374" i="1"/>
  <c r="AG1374" i="1"/>
  <c r="AF1374" i="1"/>
  <c r="AE1374" i="1"/>
  <c r="AD1374" i="1"/>
  <c r="AB1374" i="1"/>
  <c r="AA1374" i="1"/>
  <c r="Z1374" i="1"/>
  <c r="Y1374" i="1"/>
  <c r="W1374" i="1"/>
  <c r="V1374" i="1"/>
  <c r="U1374" i="1"/>
  <c r="T1374" i="1"/>
  <c r="S1374" i="1"/>
  <c r="R1374" i="1"/>
  <c r="Q1374" i="1"/>
  <c r="P1374" i="1"/>
  <c r="O1374" i="1"/>
  <c r="N1374" i="1"/>
  <c r="AJ1373" i="1"/>
  <c r="AI1373" i="1"/>
  <c r="AH1373" i="1"/>
  <c r="AG1373" i="1"/>
  <c r="AF1373" i="1"/>
  <c r="AE1373" i="1"/>
  <c r="AD1373" i="1"/>
  <c r="AB1373" i="1"/>
  <c r="AA1373" i="1"/>
  <c r="Z1373" i="1"/>
  <c r="Y1373" i="1"/>
  <c r="W1373" i="1"/>
  <c r="V1373" i="1"/>
  <c r="U1373" i="1"/>
  <c r="T1373" i="1"/>
  <c r="S1373" i="1"/>
  <c r="R1373" i="1"/>
  <c r="Q1373" i="1"/>
  <c r="P1373" i="1"/>
  <c r="O1373" i="1"/>
  <c r="N1373" i="1"/>
  <c r="AJ1372" i="1"/>
  <c r="AI1372" i="1"/>
  <c r="AH1372" i="1"/>
  <c r="AG1372" i="1"/>
  <c r="AF1372" i="1"/>
  <c r="AE1372" i="1"/>
  <c r="AD1372" i="1"/>
  <c r="AB1372" i="1"/>
  <c r="AA1372" i="1"/>
  <c r="Z1372" i="1"/>
  <c r="Y1372" i="1"/>
  <c r="W1372" i="1"/>
  <c r="V1372" i="1"/>
  <c r="U1372" i="1"/>
  <c r="T1372" i="1"/>
  <c r="S1372" i="1"/>
  <c r="R1372" i="1"/>
  <c r="Q1372" i="1"/>
  <c r="P1372" i="1"/>
  <c r="O1372" i="1"/>
  <c r="N1372" i="1"/>
  <c r="AJ1371" i="1"/>
  <c r="AI1371" i="1"/>
  <c r="AH1371" i="1"/>
  <c r="AG1371" i="1"/>
  <c r="AF1371" i="1"/>
  <c r="AE1371" i="1"/>
  <c r="AD1371" i="1"/>
  <c r="AB1371" i="1"/>
  <c r="AA1371" i="1"/>
  <c r="Z1371" i="1"/>
  <c r="Y1371" i="1"/>
  <c r="W1371" i="1"/>
  <c r="V1371" i="1"/>
  <c r="U1371" i="1"/>
  <c r="T1371" i="1"/>
  <c r="S1371" i="1"/>
  <c r="R1371" i="1"/>
  <c r="Q1371" i="1"/>
  <c r="P1371" i="1"/>
  <c r="O1371" i="1"/>
  <c r="N1371" i="1"/>
  <c r="AJ1370" i="1"/>
  <c r="AI1370" i="1"/>
  <c r="AH1370" i="1"/>
  <c r="AG1370" i="1"/>
  <c r="AF1370" i="1"/>
  <c r="AE1370" i="1"/>
  <c r="AD1370" i="1"/>
  <c r="AB1370" i="1"/>
  <c r="AA1370" i="1"/>
  <c r="Z1370" i="1"/>
  <c r="Y1370" i="1"/>
  <c r="W1370" i="1"/>
  <c r="V1370" i="1"/>
  <c r="U1370" i="1"/>
  <c r="T1370" i="1"/>
  <c r="S1370" i="1"/>
  <c r="R1370" i="1"/>
  <c r="Q1370" i="1"/>
  <c r="P1370" i="1"/>
  <c r="O1370" i="1"/>
  <c r="N1370" i="1"/>
  <c r="AJ1369" i="1"/>
  <c r="AI1369" i="1"/>
  <c r="AH1369" i="1"/>
  <c r="AG1369" i="1"/>
  <c r="AF1369" i="1"/>
  <c r="AE1369" i="1"/>
  <c r="AD1369" i="1"/>
  <c r="AB1369" i="1"/>
  <c r="AA1369" i="1"/>
  <c r="Z1369" i="1"/>
  <c r="Y1369" i="1"/>
  <c r="W1369" i="1"/>
  <c r="V1369" i="1"/>
  <c r="U1369" i="1"/>
  <c r="T1369" i="1"/>
  <c r="S1369" i="1"/>
  <c r="R1369" i="1"/>
  <c r="Q1369" i="1"/>
  <c r="P1369" i="1"/>
  <c r="O1369" i="1"/>
  <c r="N1369" i="1"/>
  <c r="AK1368" i="1"/>
  <c r="AJ1368" i="1"/>
  <c r="AI1368" i="1"/>
  <c r="AH1368" i="1"/>
  <c r="AG1368" i="1"/>
  <c r="AF1368" i="1"/>
  <c r="AE1368" i="1"/>
  <c r="AD1368" i="1"/>
  <c r="AB1368" i="1"/>
  <c r="AA1368" i="1"/>
  <c r="Z1368" i="1"/>
  <c r="Y1368" i="1"/>
  <c r="W1368" i="1"/>
  <c r="V1368" i="1"/>
  <c r="U1368" i="1"/>
  <c r="T1368" i="1"/>
  <c r="S1368" i="1"/>
  <c r="R1368" i="1"/>
  <c r="Q1368" i="1"/>
  <c r="P1368" i="1"/>
  <c r="O1368" i="1"/>
  <c r="N1368" i="1"/>
  <c r="AJ1367" i="1"/>
  <c r="AI1367" i="1"/>
  <c r="AH1367" i="1"/>
  <c r="AG1367" i="1"/>
  <c r="AF1367" i="1"/>
  <c r="AE1367" i="1"/>
  <c r="AD1367" i="1"/>
  <c r="AB1367" i="1"/>
  <c r="AA1367" i="1"/>
  <c r="Z1367" i="1"/>
  <c r="Y1367" i="1"/>
  <c r="W1367" i="1"/>
  <c r="V1367" i="1"/>
  <c r="U1367" i="1"/>
  <c r="T1367" i="1"/>
  <c r="S1367" i="1"/>
  <c r="R1367" i="1"/>
  <c r="Q1367" i="1"/>
  <c r="P1367" i="1"/>
  <c r="O1367" i="1"/>
  <c r="N1367" i="1"/>
  <c r="AJ1366" i="1"/>
  <c r="AI1366" i="1"/>
  <c r="AH1366" i="1"/>
  <c r="AG1366" i="1"/>
  <c r="AF1366" i="1"/>
  <c r="AE1366" i="1"/>
  <c r="AD1366" i="1"/>
  <c r="AB1366" i="1"/>
  <c r="AA1366" i="1"/>
  <c r="Z1366" i="1"/>
  <c r="Y1366" i="1"/>
  <c r="W1366" i="1"/>
  <c r="V1366" i="1"/>
  <c r="U1366" i="1"/>
  <c r="T1366" i="1"/>
  <c r="S1366" i="1"/>
  <c r="R1366" i="1"/>
  <c r="Q1366" i="1"/>
  <c r="P1366" i="1"/>
  <c r="O1366" i="1"/>
  <c r="N1366" i="1"/>
  <c r="AJ1365" i="1"/>
  <c r="AI1365" i="1"/>
  <c r="AH1365" i="1"/>
  <c r="AG1365" i="1"/>
  <c r="AF1365" i="1"/>
  <c r="AE1365" i="1"/>
  <c r="AD1365" i="1"/>
  <c r="AB1365" i="1"/>
  <c r="AA1365" i="1"/>
  <c r="Z1365" i="1"/>
  <c r="Y1365" i="1"/>
  <c r="W1365" i="1"/>
  <c r="V1365" i="1"/>
  <c r="U1365" i="1"/>
  <c r="T1365" i="1"/>
  <c r="S1365" i="1"/>
  <c r="R1365" i="1"/>
  <c r="Q1365" i="1"/>
  <c r="P1365" i="1"/>
  <c r="O1365" i="1"/>
  <c r="N1365" i="1"/>
  <c r="AJ1364" i="1"/>
  <c r="AI1364" i="1"/>
  <c r="AH1364" i="1"/>
  <c r="AG1364" i="1"/>
  <c r="AF1364" i="1"/>
  <c r="AE1364" i="1"/>
  <c r="AD1364" i="1"/>
  <c r="AB1364" i="1"/>
  <c r="AA1364" i="1"/>
  <c r="Z1364" i="1"/>
  <c r="Y1364" i="1"/>
  <c r="W1364" i="1"/>
  <c r="V1364" i="1"/>
  <c r="U1364" i="1"/>
  <c r="T1364" i="1"/>
  <c r="S1364" i="1"/>
  <c r="R1364" i="1"/>
  <c r="Q1364" i="1"/>
  <c r="P1364" i="1"/>
  <c r="O1364" i="1"/>
  <c r="N1364" i="1"/>
  <c r="AJ1363" i="1"/>
  <c r="AI1363" i="1"/>
  <c r="AH1363" i="1"/>
  <c r="AG1363" i="1"/>
  <c r="AF1363" i="1"/>
  <c r="AE1363" i="1"/>
  <c r="AD1363" i="1"/>
  <c r="AB1363" i="1"/>
  <c r="AA1363" i="1"/>
  <c r="Z1363" i="1"/>
  <c r="Y1363" i="1"/>
  <c r="W1363" i="1"/>
  <c r="V1363" i="1"/>
  <c r="U1363" i="1"/>
  <c r="T1363" i="1"/>
  <c r="S1363" i="1"/>
  <c r="R1363" i="1"/>
  <c r="Q1363" i="1"/>
  <c r="P1363" i="1"/>
  <c r="O1363" i="1"/>
  <c r="N1363" i="1"/>
  <c r="AJ1362" i="1"/>
  <c r="AI1362" i="1"/>
  <c r="AH1362" i="1"/>
  <c r="AG1362" i="1"/>
  <c r="AF1362" i="1"/>
  <c r="AE1362" i="1"/>
  <c r="AD1362" i="1"/>
  <c r="AB1362" i="1"/>
  <c r="AA1362" i="1"/>
  <c r="Z1362" i="1"/>
  <c r="Y1362" i="1"/>
  <c r="W1362" i="1"/>
  <c r="V1362" i="1"/>
  <c r="U1362" i="1"/>
  <c r="T1362" i="1"/>
  <c r="S1362" i="1"/>
  <c r="R1362" i="1"/>
  <c r="Q1362" i="1"/>
  <c r="P1362" i="1"/>
  <c r="O1362" i="1"/>
  <c r="N1362" i="1"/>
  <c r="AJ1361" i="1"/>
  <c r="AI1361" i="1"/>
  <c r="AH1361" i="1"/>
  <c r="AG1361" i="1"/>
  <c r="AF1361" i="1"/>
  <c r="AE1361" i="1"/>
  <c r="AD1361" i="1"/>
  <c r="AB1361" i="1"/>
  <c r="AA1361" i="1"/>
  <c r="Z1361" i="1"/>
  <c r="Y1361" i="1"/>
  <c r="W1361" i="1"/>
  <c r="V1361" i="1"/>
  <c r="U1361" i="1"/>
  <c r="T1361" i="1"/>
  <c r="S1361" i="1"/>
  <c r="R1361" i="1"/>
  <c r="Q1361" i="1"/>
  <c r="P1361" i="1"/>
  <c r="O1361" i="1"/>
  <c r="N1361" i="1"/>
  <c r="AJ1360" i="1"/>
  <c r="AI1360" i="1"/>
  <c r="AH1360" i="1"/>
  <c r="AG1360" i="1"/>
  <c r="AF1360" i="1"/>
  <c r="AE1360" i="1"/>
  <c r="AD1360" i="1"/>
  <c r="AB1360" i="1"/>
  <c r="AA1360" i="1"/>
  <c r="Z1360" i="1"/>
  <c r="Y1360" i="1"/>
  <c r="W1360" i="1"/>
  <c r="V1360" i="1"/>
  <c r="U1360" i="1"/>
  <c r="T1360" i="1"/>
  <c r="S1360" i="1"/>
  <c r="R1360" i="1"/>
  <c r="Q1360" i="1"/>
  <c r="P1360" i="1"/>
  <c r="O1360" i="1"/>
  <c r="N1360" i="1"/>
  <c r="AJ1359" i="1"/>
  <c r="AI1359" i="1"/>
  <c r="AH1359" i="1"/>
  <c r="AG1359" i="1"/>
  <c r="AF1359" i="1"/>
  <c r="AE1359" i="1"/>
  <c r="AD1359" i="1"/>
  <c r="AB1359" i="1"/>
  <c r="AA1359" i="1"/>
  <c r="Z1359" i="1"/>
  <c r="Y1359" i="1"/>
  <c r="W1359" i="1"/>
  <c r="V1359" i="1"/>
  <c r="U1359" i="1"/>
  <c r="T1359" i="1"/>
  <c r="S1359" i="1"/>
  <c r="R1359" i="1"/>
  <c r="Q1359" i="1"/>
  <c r="P1359" i="1"/>
  <c r="O1359" i="1"/>
  <c r="N1359" i="1"/>
  <c r="AJ1358" i="1"/>
  <c r="AI1358" i="1"/>
  <c r="AH1358" i="1"/>
  <c r="AG1358" i="1"/>
  <c r="AF1358" i="1"/>
  <c r="AE1358" i="1"/>
  <c r="AD1358" i="1"/>
  <c r="AB1358" i="1"/>
  <c r="AA1358" i="1"/>
  <c r="Z1358" i="1"/>
  <c r="Y1358" i="1"/>
  <c r="W1358" i="1"/>
  <c r="V1358" i="1"/>
  <c r="U1358" i="1"/>
  <c r="T1358" i="1"/>
  <c r="S1358" i="1"/>
  <c r="R1358" i="1"/>
  <c r="Q1358" i="1"/>
  <c r="P1358" i="1"/>
  <c r="O1358" i="1"/>
  <c r="N1358" i="1"/>
  <c r="AJ1357" i="1"/>
  <c r="AI1357" i="1"/>
  <c r="AH1357" i="1"/>
  <c r="AG1357" i="1"/>
  <c r="AF1357" i="1"/>
  <c r="AE1357" i="1"/>
  <c r="AD1357" i="1"/>
  <c r="AB1357" i="1"/>
  <c r="AA1357" i="1"/>
  <c r="Z1357" i="1"/>
  <c r="Y1357" i="1"/>
  <c r="W1357" i="1"/>
  <c r="V1357" i="1"/>
  <c r="U1357" i="1"/>
  <c r="T1357" i="1"/>
  <c r="S1357" i="1"/>
  <c r="R1357" i="1"/>
  <c r="Q1357" i="1"/>
  <c r="P1357" i="1"/>
  <c r="O1357" i="1"/>
  <c r="N1357" i="1"/>
  <c r="AJ1356" i="1"/>
  <c r="AI1356" i="1"/>
  <c r="AH1356" i="1"/>
  <c r="AG1356" i="1"/>
  <c r="AF1356" i="1"/>
  <c r="AE1356" i="1"/>
  <c r="AD1356" i="1"/>
  <c r="AB1356" i="1"/>
  <c r="AA1356" i="1"/>
  <c r="Z1356" i="1"/>
  <c r="Y1356" i="1"/>
  <c r="W1356" i="1"/>
  <c r="V1356" i="1"/>
  <c r="U1356" i="1"/>
  <c r="T1356" i="1"/>
  <c r="S1356" i="1"/>
  <c r="R1356" i="1"/>
  <c r="Q1356" i="1"/>
  <c r="P1356" i="1"/>
  <c r="O1356" i="1"/>
  <c r="N1356" i="1"/>
  <c r="AJ1355" i="1"/>
  <c r="AI1355" i="1"/>
  <c r="AH1355" i="1"/>
  <c r="AG1355" i="1"/>
  <c r="AF1355" i="1"/>
  <c r="AE1355" i="1"/>
  <c r="AD1355" i="1"/>
  <c r="AB1355" i="1"/>
  <c r="AA1355" i="1"/>
  <c r="Z1355" i="1"/>
  <c r="Y1355" i="1"/>
  <c r="W1355" i="1"/>
  <c r="V1355" i="1"/>
  <c r="U1355" i="1"/>
  <c r="T1355" i="1"/>
  <c r="S1355" i="1"/>
  <c r="R1355" i="1"/>
  <c r="Q1355" i="1"/>
  <c r="P1355" i="1"/>
  <c r="O1355" i="1"/>
  <c r="N1355" i="1"/>
  <c r="AJ1354" i="1"/>
  <c r="AI1354" i="1"/>
  <c r="AH1354" i="1"/>
  <c r="AG1354" i="1"/>
  <c r="AF1354" i="1"/>
  <c r="AE1354" i="1"/>
  <c r="AD1354" i="1"/>
  <c r="AB1354" i="1"/>
  <c r="AA1354" i="1"/>
  <c r="Z1354" i="1"/>
  <c r="Y1354" i="1"/>
  <c r="W1354" i="1"/>
  <c r="V1354" i="1"/>
  <c r="U1354" i="1"/>
  <c r="T1354" i="1"/>
  <c r="S1354" i="1"/>
  <c r="R1354" i="1"/>
  <c r="Q1354" i="1"/>
  <c r="P1354" i="1"/>
  <c r="O1354" i="1"/>
  <c r="N1354" i="1"/>
  <c r="AJ1353" i="1"/>
  <c r="AI1353" i="1"/>
  <c r="AH1353" i="1"/>
  <c r="AG1353" i="1"/>
  <c r="AF1353" i="1"/>
  <c r="AE1353" i="1"/>
  <c r="AD1353" i="1"/>
  <c r="AB1353" i="1"/>
  <c r="AA1353" i="1"/>
  <c r="Z1353" i="1"/>
  <c r="Y1353" i="1"/>
  <c r="W1353" i="1"/>
  <c r="V1353" i="1"/>
  <c r="U1353" i="1"/>
  <c r="T1353" i="1"/>
  <c r="S1353" i="1"/>
  <c r="R1353" i="1"/>
  <c r="Q1353" i="1"/>
  <c r="P1353" i="1"/>
  <c r="O1353" i="1"/>
  <c r="N1353" i="1"/>
  <c r="AJ1352" i="1"/>
  <c r="AI1352" i="1"/>
  <c r="AH1352" i="1"/>
  <c r="AG1352" i="1"/>
  <c r="AF1352" i="1"/>
  <c r="AE1352" i="1"/>
  <c r="AD1352" i="1"/>
  <c r="AB1352" i="1"/>
  <c r="AA1352" i="1"/>
  <c r="Z1352" i="1"/>
  <c r="Y1352" i="1"/>
  <c r="W1352" i="1"/>
  <c r="V1352" i="1"/>
  <c r="U1352" i="1"/>
  <c r="T1352" i="1"/>
  <c r="S1352" i="1"/>
  <c r="R1352" i="1"/>
  <c r="Q1352" i="1"/>
  <c r="P1352" i="1"/>
  <c r="O1352" i="1"/>
  <c r="N1352" i="1"/>
  <c r="AJ1351" i="1"/>
  <c r="AI1351" i="1"/>
  <c r="AH1351" i="1"/>
  <c r="AG1351" i="1"/>
  <c r="AF1351" i="1"/>
  <c r="AE1351" i="1"/>
  <c r="AD1351" i="1"/>
  <c r="AB1351" i="1"/>
  <c r="AA1351" i="1"/>
  <c r="Z1351" i="1"/>
  <c r="Y1351" i="1"/>
  <c r="W1351" i="1"/>
  <c r="V1351" i="1"/>
  <c r="U1351" i="1"/>
  <c r="T1351" i="1"/>
  <c r="S1351" i="1"/>
  <c r="R1351" i="1"/>
  <c r="Q1351" i="1"/>
  <c r="P1351" i="1"/>
  <c r="O1351" i="1"/>
  <c r="N1351" i="1"/>
  <c r="AJ1350" i="1"/>
  <c r="AI1350" i="1"/>
  <c r="AH1350" i="1"/>
  <c r="AG1350" i="1"/>
  <c r="AF1350" i="1"/>
  <c r="AE1350" i="1"/>
  <c r="AD1350" i="1"/>
  <c r="AB1350" i="1"/>
  <c r="AA1350" i="1"/>
  <c r="Z1350" i="1"/>
  <c r="Y1350" i="1"/>
  <c r="W1350" i="1"/>
  <c r="V1350" i="1"/>
  <c r="U1350" i="1"/>
  <c r="T1350" i="1"/>
  <c r="S1350" i="1"/>
  <c r="R1350" i="1"/>
  <c r="Q1350" i="1"/>
  <c r="P1350" i="1"/>
  <c r="O1350" i="1"/>
  <c r="N1350" i="1"/>
  <c r="AJ1349" i="1"/>
  <c r="AI1349" i="1"/>
  <c r="AH1349" i="1"/>
  <c r="AG1349" i="1"/>
  <c r="AF1349" i="1"/>
  <c r="AE1349" i="1"/>
  <c r="AD1349" i="1"/>
  <c r="AB1349" i="1"/>
  <c r="AA1349" i="1"/>
  <c r="Z1349" i="1"/>
  <c r="Y1349" i="1"/>
  <c r="W1349" i="1"/>
  <c r="V1349" i="1"/>
  <c r="U1349" i="1"/>
  <c r="T1349" i="1"/>
  <c r="S1349" i="1"/>
  <c r="R1349" i="1"/>
  <c r="Q1349" i="1"/>
  <c r="P1349" i="1"/>
  <c r="O1349" i="1"/>
  <c r="N1349" i="1"/>
  <c r="AJ1348" i="1"/>
  <c r="AI1348" i="1"/>
  <c r="AH1348" i="1"/>
  <c r="AG1348" i="1"/>
  <c r="AF1348" i="1"/>
  <c r="AE1348" i="1"/>
  <c r="AD1348" i="1"/>
  <c r="AB1348" i="1"/>
  <c r="AA1348" i="1"/>
  <c r="Z1348" i="1"/>
  <c r="Y1348" i="1"/>
  <c r="W1348" i="1"/>
  <c r="V1348" i="1"/>
  <c r="U1348" i="1"/>
  <c r="T1348" i="1"/>
  <c r="S1348" i="1"/>
  <c r="R1348" i="1"/>
  <c r="Q1348" i="1"/>
  <c r="P1348" i="1"/>
  <c r="O1348" i="1"/>
  <c r="N1348" i="1"/>
  <c r="AJ1347" i="1"/>
  <c r="AI1347" i="1"/>
  <c r="AH1347" i="1"/>
  <c r="AG1347" i="1"/>
  <c r="AF1347" i="1"/>
  <c r="AE1347" i="1"/>
  <c r="AD1347" i="1"/>
  <c r="AB1347" i="1"/>
  <c r="AA1347" i="1"/>
  <c r="Z1347" i="1"/>
  <c r="Y1347" i="1"/>
  <c r="W1347" i="1"/>
  <c r="V1347" i="1"/>
  <c r="U1347" i="1"/>
  <c r="T1347" i="1"/>
  <c r="S1347" i="1"/>
  <c r="R1347" i="1"/>
  <c r="Q1347" i="1"/>
  <c r="P1347" i="1"/>
  <c r="O1347" i="1"/>
  <c r="N1347" i="1"/>
  <c r="AJ1346" i="1"/>
  <c r="AI1346" i="1"/>
  <c r="AH1346" i="1"/>
  <c r="AG1346" i="1"/>
  <c r="AF1346" i="1"/>
  <c r="AE1346" i="1"/>
  <c r="AD1346" i="1"/>
  <c r="AB1346" i="1"/>
  <c r="AA1346" i="1"/>
  <c r="Z1346" i="1"/>
  <c r="Y1346" i="1"/>
  <c r="W1346" i="1"/>
  <c r="V1346" i="1"/>
  <c r="U1346" i="1"/>
  <c r="T1346" i="1"/>
  <c r="S1346" i="1"/>
  <c r="R1346" i="1"/>
  <c r="Q1346" i="1"/>
  <c r="P1346" i="1"/>
  <c r="O1346" i="1"/>
  <c r="N1346" i="1"/>
  <c r="AJ1345" i="1"/>
  <c r="AI1345" i="1"/>
  <c r="AH1345" i="1"/>
  <c r="AG1345" i="1"/>
  <c r="AF1345" i="1"/>
  <c r="AE1345" i="1"/>
  <c r="AD1345" i="1"/>
  <c r="AB1345" i="1"/>
  <c r="AA1345" i="1"/>
  <c r="Z1345" i="1"/>
  <c r="Y1345" i="1"/>
  <c r="W1345" i="1"/>
  <c r="V1345" i="1"/>
  <c r="U1345" i="1"/>
  <c r="T1345" i="1"/>
  <c r="S1345" i="1"/>
  <c r="R1345" i="1"/>
  <c r="Q1345" i="1"/>
  <c r="P1345" i="1"/>
  <c r="O1345" i="1"/>
  <c r="N1345" i="1"/>
  <c r="AJ1344" i="1"/>
  <c r="AI1344" i="1"/>
  <c r="AH1344" i="1"/>
  <c r="AG1344" i="1"/>
  <c r="AF1344" i="1"/>
  <c r="AE1344" i="1"/>
  <c r="AD1344" i="1"/>
  <c r="AB1344" i="1"/>
  <c r="AA1344" i="1"/>
  <c r="Z1344" i="1"/>
  <c r="Y1344" i="1"/>
  <c r="W1344" i="1"/>
  <c r="V1344" i="1"/>
  <c r="U1344" i="1"/>
  <c r="T1344" i="1"/>
  <c r="S1344" i="1"/>
  <c r="R1344" i="1"/>
  <c r="Q1344" i="1"/>
  <c r="P1344" i="1"/>
  <c r="O1344" i="1"/>
  <c r="N1344" i="1"/>
  <c r="AJ1343" i="1"/>
  <c r="AI1343" i="1"/>
  <c r="AH1343" i="1"/>
  <c r="AG1343" i="1"/>
  <c r="AF1343" i="1"/>
  <c r="AE1343" i="1"/>
  <c r="AD1343" i="1"/>
  <c r="AB1343" i="1"/>
  <c r="AA1343" i="1"/>
  <c r="Z1343" i="1"/>
  <c r="Y1343" i="1"/>
  <c r="W1343" i="1"/>
  <c r="V1343" i="1"/>
  <c r="U1343" i="1"/>
  <c r="T1343" i="1"/>
  <c r="S1343" i="1"/>
  <c r="R1343" i="1"/>
  <c r="Q1343" i="1"/>
  <c r="P1343" i="1"/>
  <c r="O1343" i="1"/>
  <c r="N1343" i="1"/>
  <c r="AJ1342" i="1"/>
  <c r="AI1342" i="1"/>
  <c r="AH1342" i="1"/>
  <c r="AG1342" i="1"/>
  <c r="AF1342" i="1"/>
  <c r="AE1342" i="1"/>
  <c r="AD1342" i="1"/>
  <c r="AB1342" i="1"/>
  <c r="AA1342" i="1"/>
  <c r="Z1342" i="1"/>
  <c r="Y1342" i="1"/>
  <c r="W1342" i="1"/>
  <c r="V1342" i="1"/>
  <c r="U1342" i="1"/>
  <c r="T1342" i="1"/>
  <c r="S1342" i="1"/>
  <c r="R1342" i="1"/>
  <c r="Q1342" i="1"/>
  <c r="P1342" i="1"/>
  <c r="O1342" i="1"/>
  <c r="N1342" i="1"/>
  <c r="AJ1341" i="1"/>
  <c r="AI1341" i="1"/>
  <c r="AH1341" i="1"/>
  <c r="AG1341" i="1"/>
  <c r="AF1341" i="1"/>
  <c r="AE1341" i="1"/>
  <c r="AD1341" i="1"/>
  <c r="AB1341" i="1"/>
  <c r="AA1341" i="1"/>
  <c r="Z1341" i="1"/>
  <c r="Y1341" i="1"/>
  <c r="W1341" i="1"/>
  <c r="V1341" i="1"/>
  <c r="U1341" i="1"/>
  <c r="T1341" i="1"/>
  <c r="S1341" i="1"/>
  <c r="R1341" i="1"/>
  <c r="Q1341" i="1"/>
  <c r="P1341" i="1"/>
  <c r="O1341" i="1"/>
  <c r="N1341" i="1"/>
  <c r="AK1340" i="1"/>
  <c r="AJ1340" i="1"/>
  <c r="AI1340" i="1"/>
  <c r="AH1340" i="1"/>
  <c r="AG1340" i="1"/>
  <c r="AF1340" i="1"/>
  <c r="AE1340" i="1"/>
  <c r="AD1340" i="1"/>
  <c r="AB1340" i="1"/>
  <c r="AA1340" i="1"/>
  <c r="Z1340" i="1"/>
  <c r="Y1340" i="1"/>
  <c r="W1340" i="1"/>
  <c r="V1340" i="1"/>
  <c r="U1340" i="1"/>
  <c r="T1340" i="1"/>
  <c r="S1340" i="1"/>
  <c r="R1340" i="1"/>
  <c r="Q1340" i="1"/>
  <c r="P1340" i="1"/>
  <c r="O1340" i="1"/>
  <c r="N1340" i="1"/>
  <c r="AJ1339" i="1"/>
  <c r="AI1339" i="1"/>
  <c r="AH1339" i="1"/>
  <c r="AG1339" i="1"/>
  <c r="AF1339" i="1"/>
  <c r="AE1339" i="1"/>
  <c r="AD1339" i="1"/>
  <c r="AB1339" i="1"/>
  <c r="AA1339" i="1"/>
  <c r="Z1339" i="1"/>
  <c r="Y1339" i="1"/>
  <c r="W1339" i="1"/>
  <c r="V1339" i="1"/>
  <c r="U1339" i="1"/>
  <c r="T1339" i="1"/>
  <c r="S1339" i="1"/>
  <c r="R1339" i="1"/>
  <c r="Q1339" i="1"/>
  <c r="P1339" i="1"/>
  <c r="O1339" i="1"/>
  <c r="N1339" i="1"/>
  <c r="AJ1338" i="1"/>
  <c r="AI1338" i="1"/>
  <c r="AH1338" i="1"/>
  <c r="AG1338" i="1"/>
  <c r="AF1338" i="1"/>
  <c r="AE1338" i="1"/>
  <c r="AD1338" i="1"/>
  <c r="AB1338" i="1"/>
  <c r="AA1338" i="1"/>
  <c r="Z1338" i="1"/>
  <c r="Y1338" i="1"/>
  <c r="W1338" i="1"/>
  <c r="V1338" i="1"/>
  <c r="U1338" i="1"/>
  <c r="T1338" i="1"/>
  <c r="S1338" i="1"/>
  <c r="R1338" i="1"/>
  <c r="Q1338" i="1"/>
  <c r="P1338" i="1"/>
  <c r="O1338" i="1"/>
  <c r="N1338" i="1"/>
  <c r="AJ1337" i="1"/>
  <c r="AI1337" i="1"/>
  <c r="AH1337" i="1"/>
  <c r="AG1337" i="1"/>
  <c r="AF1337" i="1"/>
  <c r="AE1337" i="1"/>
  <c r="AD1337" i="1"/>
  <c r="AB1337" i="1"/>
  <c r="AA1337" i="1"/>
  <c r="Z1337" i="1"/>
  <c r="Y1337" i="1"/>
  <c r="W1337" i="1"/>
  <c r="V1337" i="1"/>
  <c r="U1337" i="1"/>
  <c r="T1337" i="1"/>
  <c r="S1337" i="1"/>
  <c r="R1337" i="1"/>
  <c r="Q1337" i="1"/>
  <c r="P1337" i="1"/>
  <c r="O1337" i="1"/>
  <c r="N1337" i="1"/>
  <c r="AJ1336" i="1"/>
  <c r="AI1336" i="1"/>
  <c r="AH1336" i="1"/>
  <c r="AG1336" i="1"/>
  <c r="AF1336" i="1"/>
  <c r="AE1336" i="1"/>
  <c r="AD1336" i="1"/>
  <c r="AB1336" i="1"/>
  <c r="AA1336" i="1"/>
  <c r="Z1336" i="1"/>
  <c r="Y1336" i="1"/>
  <c r="W1336" i="1"/>
  <c r="V1336" i="1"/>
  <c r="U1336" i="1"/>
  <c r="T1336" i="1"/>
  <c r="S1336" i="1"/>
  <c r="R1336" i="1"/>
  <c r="Q1336" i="1"/>
  <c r="P1336" i="1"/>
  <c r="O1336" i="1"/>
  <c r="N1336" i="1"/>
  <c r="AJ1335" i="1"/>
  <c r="AI1335" i="1"/>
  <c r="AH1335" i="1"/>
  <c r="AG1335" i="1"/>
  <c r="AF1335" i="1"/>
  <c r="AE1335" i="1"/>
  <c r="AD1335" i="1"/>
  <c r="AB1335" i="1"/>
  <c r="AA1335" i="1"/>
  <c r="Z1335" i="1"/>
  <c r="Y1335" i="1"/>
  <c r="W1335" i="1"/>
  <c r="V1335" i="1"/>
  <c r="U1335" i="1"/>
  <c r="T1335" i="1"/>
  <c r="S1335" i="1"/>
  <c r="R1335" i="1"/>
  <c r="Q1335" i="1"/>
  <c r="P1335" i="1"/>
  <c r="O1335" i="1"/>
  <c r="N1335" i="1"/>
  <c r="AJ1334" i="1"/>
  <c r="AI1334" i="1"/>
  <c r="AH1334" i="1"/>
  <c r="AG1334" i="1"/>
  <c r="AF1334" i="1"/>
  <c r="AE1334" i="1"/>
  <c r="AD1334" i="1"/>
  <c r="AB1334" i="1"/>
  <c r="AA1334" i="1"/>
  <c r="Z1334" i="1"/>
  <c r="Y1334" i="1"/>
  <c r="W1334" i="1"/>
  <c r="V1334" i="1"/>
  <c r="U1334" i="1"/>
  <c r="T1334" i="1"/>
  <c r="S1334" i="1"/>
  <c r="R1334" i="1"/>
  <c r="Q1334" i="1"/>
  <c r="P1334" i="1"/>
  <c r="O1334" i="1"/>
  <c r="N1334" i="1"/>
  <c r="AJ1333" i="1"/>
  <c r="AI1333" i="1"/>
  <c r="AH1333" i="1"/>
  <c r="AG1333" i="1"/>
  <c r="AF1333" i="1"/>
  <c r="AE1333" i="1"/>
  <c r="AD1333" i="1"/>
  <c r="AB1333" i="1"/>
  <c r="AA1333" i="1"/>
  <c r="Z1333" i="1"/>
  <c r="Y1333" i="1"/>
  <c r="W1333" i="1"/>
  <c r="V1333" i="1"/>
  <c r="U1333" i="1"/>
  <c r="T1333" i="1"/>
  <c r="S1333" i="1"/>
  <c r="R1333" i="1"/>
  <c r="Q1333" i="1"/>
  <c r="P1333" i="1"/>
  <c r="O1333" i="1"/>
  <c r="N1333" i="1"/>
  <c r="AJ1332" i="1"/>
  <c r="AI1332" i="1"/>
  <c r="AH1332" i="1"/>
  <c r="AG1332" i="1"/>
  <c r="AF1332" i="1"/>
  <c r="AE1332" i="1"/>
  <c r="AD1332" i="1"/>
  <c r="AB1332" i="1"/>
  <c r="AA1332" i="1"/>
  <c r="Z1332" i="1"/>
  <c r="Y1332" i="1"/>
  <c r="W1332" i="1"/>
  <c r="V1332" i="1"/>
  <c r="U1332" i="1"/>
  <c r="T1332" i="1"/>
  <c r="S1332" i="1"/>
  <c r="R1332" i="1"/>
  <c r="Q1332" i="1"/>
  <c r="P1332" i="1"/>
  <c r="O1332" i="1"/>
  <c r="N1332" i="1"/>
  <c r="AJ1331" i="1"/>
  <c r="AI1331" i="1"/>
  <c r="AH1331" i="1"/>
  <c r="AG1331" i="1"/>
  <c r="AF1331" i="1"/>
  <c r="AE1331" i="1"/>
  <c r="AD1331" i="1"/>
  <c r="AB1331" i="1"/>
  <c r="AA1331" i="1"/>
  <c r="Z1331" i="1"/>
  <c r="Y1331" i="1"/>
  <c r="W1331" i="1"/>
  <c r="V1331" i="1"/>
  <c r="U1331" i="1"/>
  <c r="T1331" i="1"/>
  <c r="S1331" i="1"/>
  <c r="R1331" i="1"/>
  <c r="Q1331" i="1"/>
  <c r="P1331" i="1"/>
  <c r="O1331" i="1"/>
  <c r="N1331" i="1"/>
  <c r="AJ1330" i="1"/>
  <c r="AI1330" i="1"/>
  <c r="AH1330" i="1"/>
  <c r="AG1330" i="1"/>
  <c r="AF1330" i="1"/>
  <c r="AE1330" i="1"/>
  <c r="AD1330" i="1"/>
  <c r="AB1330" i="1"/>
  <c r="AA1330" i="1"/>
  <c r="Z1330" i="1"/>
  <c r="Y1330" i="1"/>
  <c r="W1330" i="1"/>
  <c r="V1330" i="1"/>
  <c r="U1330" i="1"/>
  <c r="T1330" i="1"/>
  <c r="S1330" i="1"/>
  <c r="R1330" i="1"/>
  <c r="Q1330" i="1"/>
  <c r="P1330" i="1"/>
  <c r="O1330" i="1"/>
  <c r="N1330" i="1"/>
  <c r="AJ1329" i="1"/>
  <c r="AI1329" i="1"/>
  <c r="AH1329" i="1"/>
  <c r="AG1329" i="1"/>
  <c r="AF1329" i="1"/>
  <c r="AE1329" i="1"/>
  <c r="AD1329" i="1"/>
  <c r="AB1329" i="1"/>
  <c r="AA1329" i="1"/>
  <c r="Z1329" i="1"/>
  <c r="Y1329" i="1"/>
  <c r="W1329" i="1"/>
  <c r="V1329" i="1"/>
  <c r="U1329" i="1"/>
  <c r="T1329" i="1"/>
  <c r="S1329" i="1"/>
  <c r="R1329" i="1"/>
  <c r="Q1329" i="1"/>
  <c r="P1329" i="1"/>
  <c r="O1329" i="1"/>
  <c r="N1329" i="1"/>
  <c r="AJ1328" i="1"/>
  <c r="AI1328" i="1"/>
  <c r="AH1328" i="1"/>
  <c r="AG1328" i="1"/>
  <c r="AF1328" i="1"/>
  <c r="AE1328" i="1"/>
  <c r="AD1328" i="1"/>
  <c r="AB1328" i="1"/>
  <c r="AA1328" i="1"/>
  <c r="Z1328" i="1"/>
  <c r="Y1328" i="1"/>
  <c r="W1328" i="1"/>
  <c r="V1328" i="1"/>
  <c r="U1328" i="1"/>
  <c r="T1328" i="1"/>
  <c r="S1328" i="1"/>
  <c r="R1328" i="1"/>
  <c r="Q1328" i="1"/>
  <c r="P1328" i="1"/>
  <c r="O1328" i="1"/>
  <c r="N1328" i="1"/>
  <c r="AJ1327" i="1"/>
  <c r="AI1327" i="1"/>
  <c r="AH1327" i="1"/>
  <c r="AG1327" i="1"/>
  <c r="AF1327" i="1"/>
  <c r="AE1327" i="1"/>
  <c r="AD1327" i="1"/>
  <c r="AB1327" i="1"/>
  <c r="AA1327" i="1"/>
  <c r="Z1327" i="1"/>
  <c r="Y1327" i="1"/>
  <c r="W1327" i="1"/>
  <c r="V1327" i="1"/>
  <c r="U1327" i="1"/>
  <c r="T1327" i="1"/>
  <c r="S1327" i="1"/>
  <c r="R1327" i="1"/>
  <c r="Q1327" i="1"/>
  <c r="P1327" i="1"/>
  <c r="O1327" i="1"/>
  <c r="N1327" i="1"/>
  <c r="AJ1326" i="1"/>
  <c r="AI1326" i="1"/>
  <c r="AH1326" i="1"/>
  <c r="AG1326" i="1"/>
  <c r="AF1326" i="1"/>
  <c r="AE1326" i="1"/>
  <c r="AD1326" i="1"/>
  <c r="AB1326" i="1"/>
  <c r="AA1326" i="1"/>
  <c r="Z1326" i="1"/>
  <c r="Y1326" i="1"/>
  <c r="W1326" i="1"/>
  <c r="V1326" i="1"/>
  <c r="U1326" i="1"/>
  <c r="T1326" i="1"/>
  <c r="S1326" i="1"/>
  <c r="R1326" i="1"/>
  <c r="Q1326" i="1"/>
  <c r="P1326" i="1"/>
  <c r="O1326" i="1"/>
  <c r="N1326" i="1"/>
  <c r="AJ1325" i="1"/>
  <c r="AI1325" i="1"/>
  <c r="AH1325" i="1"/>
  <c r="AG1325" i="1"/>
  <c r="AF1325" i="1"/>
  <c r="AE1325" i="1"/>
  <c r="AD1325" i="1"/>
  <c r="AB1325" i="1"/>
  <c r="AA1325" i="1"/>
  <c r="Z1325" i="1"/>
  <c r="Y1325" i="1"/>
  <c r="W1325" i="1"/>
  <c r="V1325" i="1"/>
  <c r="U1325" i="1"/>
  <c r="T1325" i="1"/>
  <c r="S1325" i="1"/>
  <c r="R1325" i="1"/>
  <c r="Q1325" i="1"/>
  <c r="P1325" i="1"/>
  <c r="O1325" i="1"/>
  <c r="N1325" i="1"/>
  <c r="AJ1324" i="1"/>
  <c r="AI1324" i="1"/>
  <c r="AH1324" i="1"/>
  <c r="AG1324" i="1"/>
  <c r="AF1324" i="1"/>
  <c r="AE1324" i="1"/>
  <c r="AD1324" i="1"/>
  <c r="AB1324" i="1"/>
  <c r="AA1324" i="1"/>
  <c r="Z1324" i="1"/>
  <c r="Y1324" i="1"/>
  <c r="W1324" i="1"/>
  <c r="V1324" i="1"/>
  <c r="U1324" i="1"/>
  <c r="T1324" i="1"/>
  <c r="S1324" i="1"/>
  <c r="R1324" i="1"/>
  <c r="Q1324" i="1"/>
  <c r="P1324" i="1"/>
  <c r="O1324" i="1"/>
  <c r="N1324" i="1"/>
  <c r="AJ1323" i="1"/>
  <c r="AI1323" i="1"/>
  <c r="AH1323" i="1"/>
  <c r="AG1323" i="1"/>
  <c r="AF1323" i="1"/>
  <c r="AE1323" i="1"/>
  <c r="AD1323" i="1"/>
  <c r="AB1323" i="1"/>
  <c r="AA1323" i="1"/>
  <c r="Z1323" i="1"/>
  <c r="Y1323" i="1"/>
  <c r="W1323" i="1"/>
  <c r="V1323" i="1"/>
  <c r="U1323" i="1"/>
  <c r="T1323" i="1"/>
  <c r="S1323" i="1"/>
  <c r="R1323" i="1"/>
  <c r="Q1323" i="1"/>
  <c r="P1323" i="1"/>
  <c r="O1323" i="1"/>
  <c r="N1323" i="1"/>
  <c r="AJ1322" i="1"/>
  <c r="AI1322" i="1"/>
  <c r="AH1322" i="1"/>
  <c r="AG1322" i="1"/>
  <c r="AF1322" i="1"/>
  <c r="AE1322" i="1"/>
  <c r="AD1322" i="1"/>
  <c r="AB1322" i="1"/>
  <c r="AA1322" i="1"/>
  <c r="Z1322" i="1"/>
  <c r="Y1322" i="1"/>
  <c r="W1322" i="1"/>
  <c r="V1322" i="1"/>
  <c r="U1322" i="1"/>
  <c r="T1322" i="1"/>
  <c r="S1322" i="1"/>
  <c r="R1322" i="1"/>
  <c r="Q1322" i="1"/>
  <c r="P1322" i="1"/>
  <c r="O1322" i="1"/>
  <c r="N1322" i="1"/>
  <c r="AJ1321" i="1"/>
  <c r="AI1321" i="1"/>
  <c r="AH1321" i="1"/>
  <c r="AG1321" i="1"/>
  <c r="AF1321" i="1"/>
  <c r="AE1321" i="1"/>
  <c r="AD1321" i="1"/>
  <c r="AB1321" i="1"/>
  <c r="AA1321" i="1"/>
  <c r="Z1321" i="1"/>
  <c r="Y1321" i="1"/>
  <c r="W1321" i="1"/>
  <c r="V1321" i="1"/>
  <c r="U1321" i="1"/>
  <c r="T1321" i="1"/>
  <c r="S1321" i="1"/>
  <c r="R1321" i="1"/>
  <c r="Q1321" i="1"/>
  <c r="P1321" i="1"/>
  <c r="O1321" i="1"/>
  <c r="N1321" i="1"/>
  <c r="AJ1320" i="1"/>
  <c r="AI1320" i="1"/>
  <c r="AH1320" i="1"/>
  <c r="AG1320" i="1"/>
  <c r="AF1320" i="1"/>
  <c r="AE1320" i="1"/>
  <c r="AD1320" i="1"/>
  <c r="AB1320" i="1"/>
  <c r="AA1320" i="1"/>
  <c r="Z1320" i="1"/>
  <c r="Y1320" i="1"/>
  <c r="W1320" i="1"/>
  <c r="V1320" i="1"/>
  <c r="U1320" i="1"/>
  <c r="T1320" i="1"/>
  <c r="S1320" i="1"/>
  <c r="R1320" i="1"/>
  <c r="Q1320" i="1"/>
  <c r="P1320" i="1"/>
  <c r="O1320" i="1"/>
  <c r="N1320" i="1"/>
  <c r="AJ1319" i="1"/>
  <c r="AI1319" i="1"/>
  <c r="AH1319" i="1"/>
  <c r="AG1319" i="1"/>
  <c r="AF1319" i="1"/>
  <c r="AE1319" i="1"/>
  <c r="AD1319" i="1"/>
  <c r="AB1319" i="1"/>
  <c r="AA1319" i="1"/>
  <c r="Z1319" i="1"/>
  <c r="Y1319" i="1"/>
  <c r="W1319" i="1"/>
  <c r="V1319" i="1"/>
  <c r="U1319" i="1"/>
  <c r="T1319" i="1"/>
  <c r="S1319" i="1"/>
  <c r="R1319" i="1"/>
  <c r="Q1319" i="1"/>
  <c r="P1319" i="1"/>
  <c r="O1319" i="1"/>
  <c r="N1319" i="1"/>
  <c r="AJ1318" i="1"/>
  <c r="AI1318" i="1"/>
  <c r="AH1318" i="1"/>
  <c r="AG1318" i="1"/>
  <c r="AF1318" i="1"/>
  <c r="AE1318" i="1"/>
  <c r="AD1318" i="1"/>
  <c r="AB1318" i="1"/>
  <c r="AA1318" i="1"/>
  <c r="Z1318" i="1"/>
  <c r="Y1318" i="1"/>
  <c r="W1318" i="1"/>
  <c r="V1318" i="1"/>
  <c r="U1318" i="1"/>
  <c r="T1318" i="1"/>
  <c r="S1318" i="1"/>
  <c r="R1318" i="1"/>
  <c r="Q1318" i="1"/>
  <c r="P1318" i="1"/>
  <c r="O1318" i="1"/>
  <c r="N1318" i="1"/>
  <c r="AJ1317" i="1"/>
  <c r="AI1317" i="1"/>
  <c r="AH1317" i="1"/>
  <c r="AG1317" i="1"/>
  <c r="AF1317" i="1"/>
  <c r="AE1317" i="1"/>
  <c r="AD1317" i="1"/>
  <c r="AB1317" i="1"/>
  <c r="AA1317" i="1"/>
  <c r="Z1317" i="1"/>
  <c r="Y1317" i="1"/>
  <c r="W1317" i="1"/>
  <c r="V1317" i="1"/>
  <c r="U1317" i="1"/>
  <c r="T1317" i="1"/>
  <c r="S1317" i="1"/>
  <c r="R1317" i="1"/>
  <c r="Q1317" i="1"/>
  <c r="P1317" i="1"/>
  <c r="O1317" i="1"/>
  <c r="N1317" i="1"/>
  <c r="AJ1316" i="1"/>
  <c r="AI1316" i="1"/>
  <c r="AH1316" i="1"/>
  <c r="AG1316" i="1"/>
  <c r="AF1316" i="1"/>
  <c r="AE1316" i="1"/>
  <c r="AD1316" i="1"/>
  <c r="AB1316" i="1"/>
  <c r="AA1316" i="1"/>
  <c r="Z1316" i="1"/>
  <c r="Y1316" i="1"/>
  <c r="W1316" i="1"/>
  <c r="V1316" i="1"/>
  <c r="U1316" i="1"/>
  <c r="T1316" i="1"/>
  <c r="S1316" i="1"/>
  <c r="R1316" i="1"/>
  <c r="Q1316" i="1"/>
  <c r="P1316" i="1"/>
  <c r="O1316" i="1"/>
  <c r="N1316" i="1"/>
  <c r="AJ1315" i="1"/>
  <c r="AI1315" i="1"/>
  <c r="AH1315" i="1"/>
  <c r="AG1315" i="1"/>
  <c r="AF1315" i="1"/>
  <c r="AE1315" i="1"/>
  <c r="AD1315" i="1"/>
  <c r="AB1315" i="1"/>
  <c r="AA1315" i="1"/>
  <c r="Z1315" i="1"/>
  <c r="Y1315" i="1"/>
  <c r="W1315" i="1"/>
  <c r="V1315" i="1"/>
  <c r="U1315" i="1"/>
  <c r="T1315" i="1"/>
  <c r="S1315" i="1"/>
  <c r="R1315" i="1"/>
  <c r="Q1315" i="1"/>
  <c r="P1315" i="1"/>
  <c r="O1315" i="1"/>
  <c r="N1315" i="1"/>
  <c r="AJ1314" i="1"/>
  <c r="AI1314" i="1"/>
  <c r="AH1314" i="1"/>
  <c r="AG1314" i="1"/>
  <c r="AF1314" i="1"/>
  <c r="AE1314" i="1"/>
  <c r="AD1314" i="1"/>
  <c r="AB1314" i="1"/>
  <c r="AA1314" i="1"/>
  <c r="Z1314" i="1"/>
  <c r="Y1314" i="1"/>
  <c r="W1314" i="1"/>
  <c r="V1314" i="1"/>
  <c r="U1314" i="1"/>
  <c r="T1314" i="1"/>
  <c r="S1314" i="1"/>
  <c r="R1314" i="1"/>
  <c r="Q1314" i="1"/>
  <c r="P1314" i="1"/>
  <c r="O1314" i="1"/>
  <c r="N1314" i="1"/>
  <c r="AJ1313" i="1"/>
  <c r="AI1313" i="1"/>
  <c r="AH1313" i="1"/>
  <c r="AG1313" i="1"/>
  <c r="AF1313" i="1"/>
  <c r="AE1313" i="1"/>
  <c r="AD1313" i="1"/>
  <c r="AB1313" i="1"/>
  <c r="AA1313" i="1"/>
  <c r="Z1313" i="1"/>
  <c r="Y1313" i="1"/>
  <c r="W1313" i="1"/>
  <c r="V1313" i="1"/>
  <c r="U1313" i="1"/>
  <c r="T1313" i="1"/>
  <c r="S1313" i="1"/>
  <c r="R1313" i="1"/>
  <c r="Q1313" i="1"/>
  <c r="P1313" i="1"/>
  <c r="O1313" i="1"/>
  <c r="N1313" i="1"/>
  <c r="AJ1312" i="1"/>
  <c r="AI1312" i="1"/>
  <c r="AH1312" i="1"/>
  <c r="AG1312" i="1"/>
  <c r="AF1312" i="1"/>
  <c r="AE1312" i="1"/>
  <c r="AD1312" i="1"/>
  <c r="AB1312" i="1"/>
  <c r="AA1312" i="1"/>
  <c r="Z1312" i="1"/>
  <c r="Y1312" i="1"/>
  <c r="W1312" i="1"/>
  <c r="V1312" i="1"/>
  <c r="U1312" i="1"/>
  <c r="T1312" i="1"/>
  <c r="S1312" i="1"/>
  <c r="R1312" i="1"/>
  <c r="Q1312" i="1"/>
  <c r="P1312" i="1"/>
  <c r="O1312" i="1"/>
  <c r="N1312" i="1"/>
  <c r="AJ1311" i="1"/>
  <c r="AI1311" i="1"/>
  <c r="AH1311" i="1"/>
  <c r="AG1311" i="1"/>
  <c r="AF1311" i="1"/>
  <c r="AE1311" i="1"/>
  <c r="AD1311" i="1"/>
  <c r="AB1311" i="1"/>
  <c r="AA1311" i="1"/>
  <c r="Z1311" i="1"/>
  <c r="Y1311" i="1"/>
  <c r="W1311" i="1"/>
  <c r="V1311" i="1"/>
  <c r="U1311" i="1"/>
  <c r="T1311" i="1"/>
  <c r="S1311" i="1"/>
  <c r="R1311" i="1"/>
  <c r="Q1311" i="1"/>
  <c r="P1311" i="1"/>
  <c r="O1311" i="1"/>
  <c r="N1311" i="1"/>
  <c r="AK1310" i="1"/>
  <c r="AJ1310" i="1"/>
  <c r="AI1310" i="1"/>
  <c r="AH1310" i="1"/>
  <c r="AG1310" i="1"/>
  <c r="AF1310" i="1"/>
  <c r="AE1310" i="1"/>
  <c r="AD1310" i="1"/>
  <c r="AB1310" i="1"/>
  <c r="AA1310" i="1"/>
  <c r="Z1310" i="1"/>
  <c r="Y1310" i="1"/>
  <c r="W1310" i="1"/>
  <c r="V1310" i="1"/>
  <c r="U1310" i="1"/>
  <c r="T1310" i="1"/>
  <c r="S1310" i="1"/>
  <c r="R1310" i="1"/>
  <c r="Q1310" i="1"/>
  <c r="P1310" i="1"/>
  <c r="O1310" i="1"/>
  <c r="N1310" i="1"/>
  <c r="AJ1309" i="1"/>
  <c r="AI1309" i="1"/>
  <c r="AH1309" i="1"/>
  <c r="AG1309" i="1"/>
  <c r="AF1309" i="1"/>
  <c r="AE1309" i="1"/>
  <c r="AD1309" i="1"/>
  <c r="AB1309" i="1"/>
  <c r="AA1309" i="1"/>
  <c r="Z1309" i="1"/>
  <c r="Y1309" i="1"/>
  <c r="W1309" i="1"/>
  <c r="V1309" i="1"/>
  <c r="U1309" i="1"/>
  <c r="T1309" i="1"/>
  <c r="S1309" i="1"/>
  <c r="R1309" i="1"/>
  <c r="Q1309" i="1"/>
  <c r="P1309" i="1"/>
  <c r="O1309" i="1"/>
  <c r="N1309" i="1"/>
  <c r="AK1308" i="1"/>
  <c r="AJ1308" i="1"/>
  <c r="AI1308" i="1"/>
  <c r="AH1308" i="1"/>
  <c r="AG1308" i="1"/>
  <c r="AF1308" i="1"/>
  <c r="AE1308" i="1"/>
  <c r="AD1308" i="1"/>
  <c r="AB1308" i="1"/>
  <c r="AA1308" i="1"/>
  <c r="Z1308" i="1"/>
  <c r="Y1308" i="1"/>
  <c r="W1308" i="1"/>
  <c r="V1308" i="1"/>
  <c r="U1308" i="1"/>
  <c r="T1308" i="1"/>
  <c r="S1308" i="1"/>
  <c r="R1308" i="1"/>
  <c r="Q1308" i="1"/>
  <c r="P1308" i="1"/>
  <c r="O1308" i="1"/>
  <c r="N1308" i="1"/>
  <c r="AJ1307" i="1"/>
  <c r="AI1307" i="1"/>
  <c r="AH1307" i="1"/>
  <c r="AG1307" i="1"/>
  <c r="AF1307" i="1"/>
  <c r="AE1307" i="1"/>
  <c r="AD1307" i="1"/>
  <c r="AB1307" i="1"/>
  <c r="AA1307" i="1"/>
  <c r="Z1307" i="1"/>
  <c r="Y1307" i="1"/>
  <c r="W1307" i="1"/>
  <c r="V1307" i="1"/>
  <c r="U1307" i="1"/>
  <c r="T1307" i="1"/>
  <c r="S1307" i="1"/>
  <c r="R1307" i="1"/>
  <c r="Q1307" i="1"/>
  <c r="P1307" i="1"/>
  <c r="O1307" i="1"/>
  <c r="N1307" i="1"/>
  <c r="AJ1306" i="1"/>
  <c r="AI1306" i="1"/>
  <c r="AH1306" i="1"/>
  <c r="AG1306" i="1"/>
  <c r="AF1306" i="1"/>
  <c r="AE1306" i="1"/>
  <c r="AD1306" i="1"/>
  <c r="AB1306" i="1"/>
  <c r="AA1306" i="1"/>
  <c r="Z1306" i="1"/>
  <c r="Y1306" i="1"/>
  <c r="W1306" i="1"/>
  <c r="V1306" i="1"/>
  <c r="U1306" i="1"/>
  <c r="T1306" i="1"/>
  <c r="S1306" i="1"/>
  <c r="R1306" i="1"/>
  <c r="Q1306" i="1"/>
  <c r="P1306" i="1"/>
  <c r="O1306" i="1"/>
  <c r="N1306" i="1"/>
  <c r="AJ1305" i="1"/>
  <c r="AI1305" i="1"/>
  <c r="AH1305" i="1"/>
  <c r="AG1305" i="1"/>
  <c r="AF1305" i="1"/>
  <c r="AE1305" i="1"/>
  <c r="AD1305" i="1"/>
  <c r="AB1305" i="1"/>
  <c r="AA1305" i="1"/>
  <c r="Z1305" i="1"/>
  <c r="Y1305" i="1"/>
  <c r="W1305" i="1"/>
  <c r="V1305" i="1"/>
  <c r="U1305" i="1"/>
  <c r="T1305" i="1"/>
  <c r="S1305" i="1"/>
  <c r="R1305" i="1"/>
  <c r="Q1305" i="1"/>
  <c r="P1305" i="1"/>
  <c r="O1305" i="1"/>
  <c r="N1305" i="1"/>
  <c r="AK1304" i="1"/>
  <c r="AJ1304" i="1"/>
  <c r="AI1304" i="1"/>
  <c r="AH1304" i="1"/>
  <c r="AG1304" i="1"/>
  <c r="AF1304" i="1"/>
  <c r="AE1304" i="1"/>
  <c r="AD1304" i="1"/>
  <c r="AB1304" i="1"/>
  <c r="AA1304" i="1"/>
  <c r="Z1304" i="1"/>
  <c r="Y1304" i="1"/>
  <c r="W1304" i="1"/>
  <c r="V1304" i="1"/>
  <c r="U1304" i="1"/>
  <c r="T1304" i="1"/>
  <c r="S1304" i="1"/>
  <c r="R1304" i="1"/>
  <c r="Q1304" i="1"/>
  <c r="P1304" i="1"/>
  <c r="O1304" i="1"/>
  <c r="N1304" i="1"/>
  <c r="AJ1303" i="1"/>
  <c r="AI1303" i="1"/>
  <c r="AH1303" i="1"/>
  <c r="AG1303" i="1"/>
  <c r="AF1303" i="1"/>
  <c r="AE1303" i="1"/>
  <c r="AD1303" i="1"/>
  <c r="AB1303" i="1"/>
  <c r="AA1303" i="1"/>
  <c r="Z1303" i="1"/>
  <c r="Y1303" i="1"/>
  <c r="W1303" i="1"/>
  <c r="V1303" i="1"/>
  <c r="U1303" i="1"/>
  <c r="T1303" i="1"/>
  <c r="S1303" i="1"/>
  <c r="R1303" i="1"/>
  <c r="Q1303" i="1"/>
  <c r="P1303" i="1"/>
  <c r="O1303" i="1"/>
  <c r="N1303" i="1"/>
  <c r="AJ1302" i="1"/>
  <c r="AI1302" i="1"/>
  <c r="AH1302" i="1"/>
  <c r="AG1302" i="1"/>
  <c r="AF1302" i="1"/>
  <c r="AE1302" i="1"/>
  <c r="AD1302" i="1"/>
  <c r="AB1302" i="1"/>
  <c r="AA1302" i="1"/>
  <c r="Z1302" i="1"/>
  <c r="Y1302" i="1"/>
  <c r="W1302" i="1"/>
  <c r="V1302" i="1"/>
  <c r="U1302" i="1"/>
  <c r="T1302" i="1"/>
  <c r="S1302" i="1"/>
  <c r="R1302" i="1"/>
  <c r="Q1302" i="1"/>
  <c r="P1302" i="1"/>
  <c r="O1302" i="1"/>
  <c r="N1302" i="1"/>
  <c r="AJ1301" i="1"/>
  <c r="AI1301" i="1"/>
  <c r="AH1301" i="1"/>
  <c r="AG1301" i="1"/>
  <c r="AF1301" i="1"/>
  <c r="AE1301" i="1"/>
  <c r="AD1301" i="1"/>
  <c r="AB1301" i="1"/>
  <c r="AA1301" i="1"/>
  <c r="Z1301" i="1"/>
  <c r="Y1301" i="1"/>
  <c r="W1301" i="1"/>
  <c r="V1301" i="1"/>
  <c r="U1301" i="1"/>
  <c r="T1301" i="1"/>
  <c r="S1301" i="1"/>
  <c r="R1301" i="1"/>
  <c r="Q1301" i="1"/>
  <c r="P1301" i="1"/>
  <c r="O1301" i="1"/>
  <c r="N1301" i="1"/>
  <c r="AJ1300" i="1"/>
  <c r="AI1300" i="1"/>
  <c r="AH1300" i="1"/>
  <c r="AG1300" i="1"/>
  <c r="AF1300" i="1"/>
  <c r="AE1300" i="1"/>
  <c r="AD1300" i="1"/>
  <c r="AB1300" i="1"/>
  <c r="AA1300" i="1"/>
  <c r="Z1300" i="1"/>
  <c r="Y1300" i="1"/>
  <c r="W1300" i="1"/>
  <c r="V1300" i="1"/>
  <c r="U1300" i="1"/>
  <c r="T1300" i="1"/>
  <c r="S1300" i="1"/>
  <c r="R1300" i="1"/>
  <c r="Q1300" i="1"/>
  <c r="P1300" i="1"/>
  <c r="O1300" i="1"/>
  <c r="N1300" i="1"/>
  <c r="AJ1299" i="1"/>
  <c r="AI1299" i="1"/>
  <c r="AH1299" i="1"/>
  <c r="AG1299" i="1"/>
  <c r="AF1299" i="1"/>
  <c r="AE1299" i="1"/>
  <c r="AD1299" i="1"/>
  <c r="AB1299" i="1"/>
  <c r="AA1299" i="1"/>
  <c r="Z1299" i="1"/>
  <c r="Y1299" i="1"/>
  <c r="W1299" i="1"/>
  <c r="V1299" i="1"/>
  <c r="U1299" i="1"/>
  <c r="T1299" i="1"/>
  <c r="S1299" i="1"/>
  <c r="R1299" i="1"/>
  <c r="Q1299" i="1"/>
  <c r="P1299" i="1"/>
  <c r="O1299" i="1"/>
  <c r="N1299" i="1"/>
  <c r="AJ1298" i="1"/>
  <c r="AI1298" i="1"/>
  <c r="AH1298" i="1"/>
  <c r="AK1298" i="1" s="1"/>
  <c r="AG1298" i="1"/>
  <c r="AF1298" i="1"/>
  <c r="AE1298" i="1"/>
  <c r="AD1298" i="1"/>
  <c r="AB1298" i="1"/>
  <c r="AA1298" i="1"/>
  <c r="Z1298" i="1"/>
  <c r="Y1298" i="1"/>
  <c r="W1298" i="1"/>
  <c r="V1298" i="1"/>
  <c r="U1298" i="1"/>
  <c r="T1298" i="1"/>
  <c r="S1298" i="1"/>
  <c r="R1298" i="1"/>
  <c r="Q1298" i="1"/>
  <c r="P1298" i="1"/>
  <c r="O1298" i="1"/>
  <c r="N1298" i="1"/>
  <c r="AJ1297" i="1"/>
  <c r="AI1297" i="1"/>
  <c r="AH1297" i="1"/>
  <c r="AG1297" i="1"/>
  <c r="AF1297" i="1"/>
  <c r="AE1297" i="1"/>
  <c r="AD1297" i="1"/>
  <c r="AB1297" i="1"/>
  <c r="AA1297" i="1"/>
  <c r="Z1297" i="1"/>
  <c r="Y1297" i="1"/>
  <c r="W1297" i="1"/>
  <c r="V1297" i="1"/>
  <c r="U1297" i="1"/>
  <c r="T1297" i="1"/>
  <c r="S1297" i="1"/>
  <c r="R1297" i="1"/>
  <c r="Q1297" i="1"/>
  <c r="P1297" i="1"/>
  <c r="O1297" i="1"/>
  <c r="N1297" i="1"/>
  <c r="AJ1296" i="1"/>
  <c r="AI1296" i="1"/>
  <c r="AH1296" i="1"/>
  <c r="AG1296" i="1"/>
  <c r="AF1296" i="1"/>
  <c r="AE1296" i="1"/>
  <c r="AD1296" i="1"/>
  <c r="AB1296" i="1"/>
  <c r="AA1296" i="1"/>
  <c r="Z1296" i="1"/>
  <c r="Y1296" i="1"/>
  <c r="W1296" i="1"/>
  <c r="V1296" i="1"/>
  <c r="U1296" i="1"/>
  <c r="T1296" i="1"/>
  <c r="S1296" i="1"/>
  <c r="R1296" i="1"/>
  <c r="Q1296" i="1"/>
  <c r="P1296" i="1"/>
  <c r="O1296" i="1"/>
  <c r="N1296" i="1"/>
  <c r="AJ1295" i="1"/>
  <c r="AI1295" i="1"/>
  <c r="AH1295" i="1"/>
  <c r="AG1295" i="1"/>
  <c r="AF1295" i="1"/>
  <c r="AE1295" i="1"/>
  <c r="AD1295" i="1"/>
  <c r="AB1295" i="1"/>
  <c r="AA1295" i="1"/>
  <c r="Z1295" i="1"/>
  <c r="Y1295" i="1"/>
  <c r="W1295" i="1"/>
  <c r="V1295" i="1"/>
  <c r="U1295" i="1"/>
  <c r="T1295" i="1"/>
  <c r="S1295" i="1"/>
  <c r="R1295" i="1"/>
  <c r="Q1295" i="1"/>
  <c r="P1295" i="1"/>
  <c r="O1295" i="1"/>
  <c r="N1295" i="1"/>
  <c r="AJ1294" i="1"/>
  <c r="AI1294" i="1"/>
  <c r="AH1294" i="1"/>
  <c r="AG1294" i="1"/>
  <c r="AF1294" i="1"/>
  <c r="AE1294" i="1"/>
  <c r="AD1294" i="1"/>
  <c r="AB1294" i="1"/>
  <c r="AA1294" i="1"/>
  <c r="Z1294" i="1"/>
  <c r="Y1294" i="1"/>
  <c r="W1294" i="1"/>
  <c r="V1294" i="1"/>
  <c r="U1294" i="1"/>
  <c r="T1294" i="1"/>
  <c r="S1294" i="1"/>
  <c r="R1294" i="1"/>
  <c r="Q1294" i="1"/>
  <c r="P1294" i="1"/>
  <c r="O1294" i="1"/>
  <c r="N1294" i="1"/>
  <c r="AJ1293" i="1"/>
  <c r="AI1293" i="1"/>
  <c r="AH1293" i="1"/>
  <c r="AG1293" i="1"/>
  <c r="AF1293" i="1"/>
  <c r="AE1293" i="1"/>
  <c r="AD1293" i="1"/>
  <c r="AB1293" i="1"/>
  <c r="AA1293" i="1"/>
  <c r="Z1293" i="1"/>
  <c r="Y1293" i="1"/>
  <c r="W1293" i="1"/>
  <c r="V1293" i="1"/>
  <c r="U1293" i="1"/>
  <c r="T1293" i="1"/>
  <c r="S1293" i="1"/>
  <c r="R1293" i="1"/>
  <c r="Q1293" i="1"/>
  <c r="P1293" i="1"/>
  <c r="O1293" i="1"/>
  <c r="N1293" i="1"/>
  <c r="AJ1292" i="1"/>
  <c r="AI1292" i="1"/>
  <c r="AH1292" i="1"/>
  <c r="AG1292" i="1"/>
  <c r="AF1292" i="1"/>
  <c r="AE1292" i="1"/>
  <c r="AD1292" i="1"/>
  <c r="AB1292" i="1"/>
  <c r="AA1292" i="1"/>
  <c r="Z1292" i="1"/>
  <c r="Y1292" i="1"/>
  <c r="W1292" i="1"/>
  <c r="V1292" i="1"/>
  <c r="U1292" i="1"/>
  <c r="T1292" i="1"/>
  <c r="S1292" i="1"/>
  <c r="R1292" i="1"/>
  <c r="Q1292" i="1"/>
  <c r="P1292" i="1"/>
  <c r="O1292" i="1"/>
  <c r="N1292" i="1"/>
  <c r="AJ1291" i="1"/>
  <c r="AI1291" i="1"/>
  <c r="AH1291" i="1"/>
  <c r="AG1291" i="1"/>
  <c r="AF1291" i="1"/>
  <c r="AE1291" i="1"/>
  <c r="AD1291" i="1"/>
  <c r="AB1291" i="1"/>
  <c r="AA1291" i="1"/>
  <c r="Z1291" i="1"/>
  <c r="Y1291" i="1"/>
  <c r="W1291" i="1"/>
  <c r="V1291" i="1"/>
  <c r="U1291" i="1"/>
  <c r="T1291" i="1"/>
  <c r="S1291" i="1"/>
  <c r="R1291" i="1"/>
  <c r="Q1291" i="1"/>
  <c r="P1291" i="1"/>
  <c r="O1291" i="1"/>
  <c r="N1291" i="1"/>
  <c r="AJ1290" i="1"/>
  <c r="AI1290" i="1"/>
  <c r="AH1290" i="1"/>
  <c r="AG1290" i="1"/>
  <c r="AF1290" i="1"/>
  <c r="AE1290" i="1"/>
  <c r="AD1290" i="1"/>
  <c r="AB1290" i="1"/>
  <c r="AA1290" i="1"/>
  <c r="Z1290" i="1"/>
  <c r="Y1290" i="1"/>
  <c r="W1290" i="1"/>
  <c r="V1290" i="1"/>
  <c r="U1290" i="1"/>
  <c r="T1290" i="1"/>
  <c r="S1290" i="1"/>
  <c r="R1290" i="1"/>
  <c r="Q1290" i="1"/>
  <c r="P1290" i="1"/>
  <c r="O1290" i="1"/>
  <c r="N1290" i="1"/>
  <c r="AJ1289" i="1"/>
  <c r="AI1289" i="1"/>
  <c r="AH1289" i="1"/>
  <c r="AG1289" i="1"/>
  <c r="AF1289" i="1"/>
  <c r="AE1289" i="1"/>
  <c r="AD1289" i="1"/>
  <c r="AB1289" i="1"/>
  <c r="AA1289" i="1"/>
  <c r="Z1289" i="1"/>
  <c r="Y1289" i="1"/>
  <c r="W1289" i="1"/>
  <c r="V1289" i="1"/>
  <c r="U1289" i="1"/>
  <c r="T1289" i="1"/>
  <c r="S1289" i="1"/>
  <c r="R1289" i="1"/>
  <c r="Q1289" i="1"/>
  <c r="P1289" i="1"/>
  <c r="O1289" i="1"/>
  <c r="N1289" i="1"/>
  <c r="AJ1288" i="1"/>
  <c r="AI1288" i="1"/>
  <c r="AH1288" i="1"/>
  <c r="AG1288" i="1"/>
  <c r="AF1288" i="1"/>
  <c r="AE1288" i="1"/>
  <c r="AD1288" i="1"/>
  <c r="AB1288" i="1"/>
  <c r="AA1288" i="1"/>
  <c r="Z1288" i="1"/>
  <c r="Y1288" i="1"/>
  <c r="W1288" i="1"/>
  <c r="V1288" i="1"/>
  <c r="U1288" i="1"/>
  <c r="T1288" i="1"/>
  <c r="S1288" i="1"/>
  <c r="R1288" i="1"/>
  <c r="Q1288" i="1"/>
  <c r="P1288" i="1"/>
  <c r="O1288" i="1"/>
  <c r="N1288" i="1"/>
  <c r="AJ1287" i="1"/>
  <c r="AI1287" i="1"/>
  <c r="AH1287" i="1"/>
  <c r="AG1287" i="1"/>
  <c r="AF1287" i="1"/>
  <c r="AE1287" i="1"/>
  <c r="AD1287" i="1"/>
  <c r="AB1287" i="1"/>
  <c r="AA1287" i="1"/>
  <c r="Z1287" i="1"/>
  <c r="Y1287" i="1"/>
  <c r="W1287" i="1"/>
  <c r="V1287" i="1"/>
  <c r="U1287" i="1"/>
  <c r="T1287" i="1"/>
  <c r="S1287" i="1"/>
  <c r="R1287" i="1"/>
  <c r="Q1287" i="1"/>
  <c r="P1287" i="1"/>
  <c r="O1287" i="1"/>
  <c r="N1287" i="1"/>
  <c r="AJ1286" i="1"/>
  <c r="AI1286" i="1"/>
  <c r="AH1286" i="1"/>
  <c r="AG1286" i="1"/>
  <c r="AF1286" i="1"/>
  <c r="AE1286" i="1"/>
  <c r="AD1286" i="1"/>
  <c r="AB1286" i="1"/>
  <c r="AA1286" i="1"/>
  <c r="Z1286" i="1"/>
  <c r="Y1286" i="1"/>
  <c r="W1286" i="1"/>
  <c r="V1286" i="1"/>
  <c r="U1286" i="1"/>
  <c r="T1286" i="1"/>
  <c r="S1286" i="1"/>
  <c r="R1286" i="1"/>
  <c r="Q1286" i="1"/>
  <c r="P1286" i="1"/>
  <c r="O1286" i="1"/>
  <c r="N1286" i="1"/>
  <c r="AJ1285" i="1"/>
  <c r="AI1285" i="1"/>
  <c r="AH1285" i="1"/>
  <c r="AG1285" i="1"/>
  <c r="AF1285" i="1"/>
  <c r="AE1285" i="1"/>
  <c r="AD1285" i="1"/>
  <c r="AB1285" i="1"/>
  <c r="AA1285" i="1"/>
  <c r="Z1285" i="1"/>
  <c r="Y1285" i="1"/>
  <c r="W1285" i="1"/>
  <c r="V1285" i="1"/>
  <c r="U1285" i="1"/>
  <c r="T1285" i="1"/>
  <c r="S1285" i="1"/>
  <c r="R1285" i="1"/>
  <c r="Q1285" i="1"/>
  <c r="P1285" i="1"/>
  <c r="O1285" i="1"/>
  <c r="N1285" i="1"/>
  <c r="AJ1284" i="1"/>
  <c r="AI1284" i="1"/>
  <c r="AH1284" i="1"/>
  <c r="AG1284" i="1"/>
  <c r="AF1284" i="1"/>
  <c r="AE1284" i="1"/>
  <c r="AD1284" i="1"/>
  <c r="AB1284" i="1"/>
  <c r="AA1284" i="1"/>
  <c r="Z1284" i="1"/>
  <c r="Y1284" i="1"/>
  <c r="W1284" i="1"/>
  <c r="V1284" i="1"/>
  <c r="U1284" i="1"/>
  <c r="T1284" i="1"/>
  <c r="S1284" i="1"/>
  <c r="R1284" i="1"/>
  <c r="Q1284" i="1"/>
  <c r="P1284" i="1"/>
  <c r="O1284" i="1"/>
  <c r="N1284" i="1"/>
  <c r="AJ1283" i="1"/>
  <c r="AI1283" i="1"/>
  <c r="AH1283" i="1"/>
  <c r="AG1283" i="1"/>
  <c r="AF1283" i="1"/>
  <c r="AE1283" i="1"/>
  <c r="AD1283" i="1"/>
  <c r="AB1283" i="1"/>
  <c r="AA1283" i="1"/>
  <c r="Z1283" i="1"/>
  <c r="Y1283" i="1"/>
  <c r="W1283" i="1"/>
  <c r="V1283" i="1"/>
  <c r="U1283" i="1"/>
  <c r="T1283" i="1"/>
  <c r="S1283" i="1"/>
  <c r="R1283" i="1"/>
  <c r="Q1283" i="1"/>
  <c r="P1283" i="1"/>
  <c r="O1283" i="1"/>
  <c r="N1283" i="1"/>
  <c r="AJ1282" i="1"/>
  <c r="AI1282" i="1"/>
  <c r="AH1282" i="1"/>
  <c r="AG1282" i="1"/>
  <c r="AF1282" i="1"/>
  <c r="AE1282" i="1"/>
  <c r="AD1282" i="1"/>
  <c r="AB1282" i="1"/>
  <c r="AA1282" i="1"/>
  <c r="Z1282" i="1"/>
  <c r="Y1282" i="1"/>
  <c r="W1282" i="1"/>
  <c r="V1282" i="1"/>
  <c r="U1282" i="1"/>
  <c r="T1282" i="1"/>
  <c r="S1282" i="1"/>
  <c r="R1282" i="1"/>
  <c r="Q1282" i="1"/>
  <c r="P1282" i="1"/>
  <c r="O1282" i="1"/>
  <c r="N1282" i="1"/>
  <c r="AJ1281" i="1"/>
  <c r="AI1281" i="1"/>
  <c r="AH1281" i="1"/>
  <c r="AG1281" i="1"/>
  <c r="AF1281" i="1"/>
  <c r="AE1281" i="1"/>
  <c r="AD1281" i="1"/>
  <c r="AB1281" i="1"/>
  <c r="AA1281" i="1"/>
  <c r="Z1281" i="1"/>
  <c r="Y1281" i="1"/>
  <c r="W1281" i="1"/>
  <c r="V1281" i="1"/>
  <c r="U1281" i="1"/>
  <c r="T1281" i="1"/>
  <c r="S1281" i="1"/>
  <c r="R1281" i="1"/>
  <c r="Q1281" i="1"/>
  <c r="P1281" i="1"/>
  <c r="O1281" i="1"/>
  <c r="N1281" i="1"/>
  <c r="AJ1280" i="1"/>
  <c r="AI1280" i="1"/>
  <c r="AH1280" i="1"/>
  <c r="AG1280" i="1"/>
  <c r="AF1280" i="1"/>
  <c r="AE1280" i="1"/>
  <c r="AD1280" i="1"/>
  <c r="AB1280" i="1"/>
  <c r="AA1280" i="1"/>
  <c r="Z1280" i="1"/>
  <c r="Y1280" i="1"/>
  <c r="W1280" i="1"/>
  <c r="V1280" i="1"/>
  <c r="U1280" i="1"/>
  <c r="T1280" i="1"/>
  <c r="S1280" i="1"/>
  <c r="R1280" i="1"/>
  <c r="Q1280" i="1"/>
  <c r="P1280" i="1"/>
  <c r="O1280" i="1"/>
  <c r="N1280" i="1"/>
  <c r="AJ1279" i="1"/>
  <c r="AI1279" i="1"/>
  <c r="AH1279" i="1"/>
  <c r="AG1279" i="1"/>
  <c r="AF1279" i="1"/>
  <c r="AE1279" i="1"/>
  <c r="AD1279" i="1"/>
  <c r="AB1279" i="1"/>
  <c r="AA1279" i="1"/>
  <c r="Z1279" i="1"/>
  <c r="Y1279" i="1"/>
  <c r="W1279" i="1"/>
  <c r="V1279" i="1"/>
  <c r="U1279" i="1"/>
  <c r="T1279" i="1"/>
  <c r="S1279" i="1"/>
  <c r="R1279" i="1"/>
  <c r="Q1279" i="1"/>
  <c r="P1279" i="1"/>
  <c r="O1279" i="1"/>
  <c r="N1279" i="1"/>
  <c r="AJ1278" i="1"/>
  <c r="AI1278" i="1"/>
  <c r="AH1278" i="1"/>
  <c r="AG1278" i="1"/>
  <c r="AF1278" i="1"/>
  <c r="AE1278" i="1"/>
  <c r="AD1278" i="1"/>
  <c r="AB1278" i="1"/>
  <c r="AA1278" i="1"/>
  <c r="Z1278" i="1"/>
  <c r="Y1278" i="1"/>
  <c r="W1278" i="1"/>
  <c r="V1278" i="1"/>
  <c r="U1278" i="1"/>
  <c r="T1278" i="1"/>
  <c r="S1278" i="1"/>
  <c r="R1278" i="1"/>
  <c r="Q1278" i="1"/>
  <c r="P1278" i="1"/>
  <c r="O1278" i="1"/>
  <c r="N1278" i="1"/>
  <c r="AJ1277" i="1"/>
  <c r="AI1277" i="1"/>
  <c r="AH1277" i="1"/>
  <c r="AG1277" i="1"/>
  <c r="AF1277" i="1"/>
  <c r="AE1277" i="1"/>
  <c r="AD1277" i="1"/>
  <c r="AB1277" i="1"/>
  <c r="AA1277" i="1"/>
  <c r="Z1277" i="1"/>
  <c r="Y1277" i="1"/>
  <c r="W1277" i="1"/>
  <c r="V1277" i="1"/>
  <c r="U1277" i="1"/>
  <c r="T1277" i="1"/>
  <c r="S1277" i="1"/>
  <c r="R1277" i="1"/>
  <c r="Q1277" i="1"/>
  <c r="P1277" i="1"/>
  <c r="O1277" i="1"/>
  <c r="N1277" i="1"/>
  <c r="AJ1276" i="1"/>
  <c r="AI1276" i="1"/>
  <c r="AH1276" i="1"/>
  <c r="AG1276" i="1"/>
  <c r="AF1276" i="1"/>
  <c r="AE1276" i="1"/>
  <c r="AD1276" i="1"/>
  <c r="AB1276" i="1"/>
  <c r="AA1276" i="1"/>
  <c r="Z1276" i="1"/>
  <c r="Y1276" i="1"/>
  <c r="W1276" i="1"/>
  <c r="V1276" i="1"/>
  <c r="U1276" i="1"/>
  <c r="T1276" i="1"/>
  <c r="S1276" i="1"/>
  <c r="R1276" i="1"/>
  <c r="Q1276" i="1"/>
  <c r="P1276" i="1"/>
  <c r="O1276" i="1"/>
  <c r="N1276" i="1"/>
  <c r="AJ1275" i="1"/>
  <c r="AI1275" i="1"/>
  <c r="AH1275" i="1"/>
  <c r="AG1275" i="1"/>
  <c r="AF1275" i="1"/>
  <c r="AE1275" i="1"/>
  <c r="AD1275" i="1"/>
  <c r="AB1275" i="1"/>
  <c r="AA1275" i="1"/>
  <c r="Z1275" i="1"/>
  <c r="Y1275" i="1"/>
  <c r="W1275" i="1"/>
  <c r="V1275" i="1"/>
  <c r="U1275" i="1"/>
  <c r="T1275" i="1"/>
  <c r="S1275" i="1"/>
  <c r="R1275" i="1"/>
  <c r="Q1275" i="1"/>
  <c r="P1275" i="1"/>
  <c r="O1275" i="1"/>
  <c r="N1275" i="1"/>
  <c r="AJ1274" i="1"/>
  <c r="AI1274" i="1"/>
  <c r="AH1274" i="1"/>
  <c r="AG1274" i="1"/>
  <c r="AF1274" i="1"/>
  <c r="AE1274" i="1"/>
  <c r="AD1274" i="1"/>
  <c r="AB1274" i="1"/>
  <c r="AA1274" i="1"/>
  <c r="Z1274" i="1"/>
  <c r="Y1274" i="1"/>
  <c r="W1274" i="1"/>
  <c r="V1274" i="1"/>
  <c r="U1274" i="1"/>
  <c r="T1274" i="1"/>
  <c r="S1274" i="1"/>
  <c r="R1274" i="1"/>
  <c r="Q1274" i="1"/>
  <c r="P1274" i="1"/>
  <c r="O1274" i="1"/>
  <c r="N1274" i="1"/>
  <c r="AJ1273" i="1"/>
  <c r="AI1273" i="1"/>
  <c r="AH1273" i="1"/>
  <c r="AG1273" i="1"/>
  <c r="AF1273" i="1"/>
  <c r="AE1273" i="1"/>
  <c r="AD1273" i="1"/>
  <c r="AB1273" i="1"/>
  <c r="AA1273" i="1"/>
  <c r="Z1273" i="1"/>
  <c r="Y1273" i="1"/>
  <c r="W1273" i="1"/>
  <c r="V1273" i="1"/>
  <c r="U1273" i="1"/>
  <c r="T1273" i="1"/>
  <c r="S1273" i="1"/>
  <c r="R1273" i="1"/>
  <c r="Q1273" i="1"/>
  <c r="P1273" i="1"/>
  <c r="O1273" i="1"/>
  <c r="N1273" i="1"/>
  <c r="AJ1272" i="1"/>
  <c r="AI1272" i="1"/>
  <c r="AH1272" i="1"/>
  <c r="AG1272" i="1"/>
  <c r="AF1272" i="1"/>
  <c r="AE1272" i="1"/>
  <c r="AD1272" i="1"/>
  <c r="AB1272" i="1"/>
  <c r="AA1272" i="1"/>
  <c r="Z1272" i="1"/>
  <c r="Y1272" i="1"/>
  <c r="W1272" i="1"/>
  <c r="V1272" i="1"/>
  <c r="U1272" i="1"/>
  <c r="T1272" i="1"/>
  <c r="S1272" i="1"/>
  <c r="R1272" i="1"/>
  <c r="Q1272" i="1"/>
  <c r="P1272" i="1"/>
  <c r="O1272" i="1"/>
  <c r="N1272" i="1"/>
  <c r="AJ1271" i="1"/>
  <c r="AI1271" i="1"/>
  <c r="AH1271" i="1"/>
  <c r="AG1271" i="1"/>
  <c r="AF1271" i="1"/>
  <c r="AE1271" i="1"/>
  <c r="AD1271" i="1"/>
  <c r="AB1271" i="1"/>
  <c r="AA1271" i="1"/>
  <c r="Z1271" i="1"/>
  <c r="Y1271" i="1"/>
  <c r="W1271" i="1"/>
  <c r="V1271" i="1"/>
  <c r="U1271" i="1"/>
  <c r="T1271" i="1"/>
  <c r="S1271" i="1"/>
  <c r="R1271" i="1"/>
  <c r="Q1271" i="1"/>
  <c r="P1271" i="1"/>
  <c r="O1271" i="1"/>
  <c r="N1271" i="1"/>
  <c r="AJ1270" i="1"/>
  <c r="AI1270" i="1"/>
  <c r="AH1270" i="1"/>
  <c r="AG1270" i="1"/>
  <c r="AF1270" i="1"/>
  <c r="AE1270" i="1"/>
  <c r="AD1270" i="1"/>
  <c r="AB1270" i="1"/>
  <c r="AA1270" i="1"/>
  <c r="Z1270" i="1"/>
  <c r="Y1270" i="1"/>
  <c r="W1270" i="1"/>
  <c r="V1270" i="1"/>
  <c r="U1270" i="1"/>
  <c r="T1270" i="1"/>
  <c r="S1270" i="1"/>
  <c r="R1270" i="1"/>
  <c r="Q1270" i="1"/>
  <c r="P1270" i="1"/>
  <c r="O1270" i="1"/>
  <c r="N1270" i="1"/>
  <c r="AJ1269" i="1"/>
  <c r="AI1269" i="1"/>
  <c r="AH1269" i="1"/>
  <c r="AG1269" i="1"/>
  <c r="AF1269" i="1"/>
  <c r="AE1269" i="1"/>
  <c r="AD1269" i="1"/>
  <c r="AB1269" i="1"/>
  <c r="AA1269" i="1"/>
  <c r="Z1269" i="1"/>
  <c r="Y1269" i="1"/>
  <c r="W1269" i="1"/>
  <c r="V1269" i="1"/>
  <c r="U1269" i="1"/>
  <c r="T1269" i="1"/>
  <c r="S1269" i="1"/>
  <c r="R1269" i="1"/>
  <c r="Q1269" i="1"/>
  <c r="P1269" i="1"/>
  <c r="O1269" i="1"/>
  <c r="N1269" i="1"/>
  <c r="AJ1268" i="1"/>
  <c r="AI1268" i="1"/>
  <c r="AH1268" i="1"/>
  <c r="AG1268" i="1"/>
  <c r="AF1268" i="1"/>
  <c r="AE1268" i="1"/>
  <c r="AD1268" i="1"/>
  <c r="AB1268" i="1"/>
  <c r="AA1268" i="1"/>
  <c r="Z1268" i="1"/>
  <c r="Y1268" i="1"/>
  <c r="W1268" i="1"/>
  <c r="V1268" i="1"/>
  <c r="U1268" i="1"/>
  <c r="T1268" i="1"/>
  <c r="S1268" i="1"/>
  <c r="R1268" i="1"/>
  <c r="Q1268" i="1"/>
  <c r="P1268" i="1"/>
  <c r="O1268" i="1"/>
  <c r="N1268" i="1"/>
  <c r="AJ1267" i="1"/>
  <c r="AI1267" i="1"/>
  <c r="AH1267" i="1"/>
  <c r="AG1267" i="1"/>
  <c r="AF1267" i="1"/>
  <c r="AE1267" i="1"/>
  <c r="AD1267" i="1"/>
  <c r="AB1267" i="1"/>
  <c r="AA1267" i="1"/>
  <c r="Z1267" i="1"/>
  <c r="Y1267" i="1"/>
  <c r="W1267" i="1"/>
  <c r="V1267" i="1"/>
  <c r="U1267" i="1"/>
  <c r="T1267" i="1"/>
  <c r="S1267" i="1"/>
  <c r="R1267" i="1"/>
  <c r="Q1267" i="1"/>
  <c r="P1267" i="1"/>
  <c r="O1267" i="1"/>
  <c r="N1267" i="1"/>
  <c r="AJ1266" i="1"/>
  <c r="AI1266" i="1"/>
  <c r="AH1266" i="1"/>
  <c r="AG1266" i="1"/>
  <c r="AF1266" i="1"/>
  <c r="AE1266" i="1"/>
  <c r="AD1266" i="1"/>
  <c r="AB1266" i="1"/>
  <c r="AA1266" i="1"/>
  <c r="Z1266" i="1"/>
  <c r="Y1266" i="1"/>
  <c r="W1266" i="1"/>
  <c r="V1266" i="1"/>
  <c r="U1266" i="1"/>
  <c r="T1266" i="1"/>
  <c r="S1266" i="1"/>
  <c r="R1266" i="1"/>
  <c r="Q1266" i="1"/>
  <c r="P1266" i="1"/>
  <c r="O1266" i="1"/>
  <c r="N1266" i="1"/>
  <c r="AJ1265" i="1"/>
  <c r="AI1265" i="1"/>
  <c r="AH1265" i="1"/>
  <c r="AG1265" i="1"/>
  <c r="AF1265" i="1"/>
  <c r="AE1265" i="1"/>
  <c r="AD1265" i="1"/>
  <c r="AB1265" i="1"/>
  <c r="AA1265" i="1"/>
  <c r="Z1265" i="1"/>
  <c r="Y1265" i="1"/>
  <c r="W1265" i="1"/>
  <c r="V1265" i="1"/>
  <c r="U1265" i="1"/>
  <c r="T1265" i="1"/>
  <c r="S1265" i="1"/>
  <c r="R1265" i="1"/>
  <c r="Q1265" i="1"/>
  <c r="P1265" i="1"/>
  <c r="O1265" i="1"/>
  <c r="N1265" i="1"/>
  <c r="AJ1264" i="1"/>
  <c r="AI1264" i="1"/>
  <c r="AH1264" i="1"/>
  <c r="AG1264" i="1"/>
  <c r="AF1264" i="1"/>
  <c r="AE1264" i="1"/>
  <c r="AD1264" i="1"/>
  <c r="AB1264" i="1"/>
  <c r="AA1264" i="1"/>
  <c r="Z1264" i="1"/>
  <c r="Y1264" i="1"/>
  <c r="W1264" i="1"/>
  <c r="V1264" i="1"/>
  <c r="U1264" i="1"/>
  <c r="T1264" i="1"/>
  <c r="S1264" i="1"/>
  <c r="R1264" i="1"/>
  <c r="Q1264" i="1"/>
  <c r="P1264" i="1"/>
  <c r="O1264" i="1"/>
  <c r="N1264" i="1"/>
  <c r="AJ1263" i="1"/>
  <c r="AI1263" i="1"/>
  <c r="AH1263" i="1"/>
  <c r="AG1263" i="1"/>
  <c r="AF1263" i="1"/>
  <c r="AE1263" i="1"/>
  <c r="AD1263" i="1"/>
  <c r="AB1263" i="1"/>
  <c r="AA1263" i="1"/>
  <c r="Z1263" i="1"/>
  <c r="Y1263" i="1"/>
  <c r="W1263" i="1"/>
  <c r="V1263" i="1"/>
  <c r="U1263" i="1"/>
  <c r="T1263" i="1"/>
  <c r="S1263" i="1"/>
  <c r="R1263" i="1"/>
  <c r="Q1263" i="1"/>
  <c r="P1263" i="1"/>
  <c r="O1263" i="1"/>
  <c r="N1263" i="1"/>
  <c r="AJ1262" i="1"/>
  <c r="AI1262" i="1"/>
  <c r="AH1262" i="1"/>
  <c r="AG1262" i="1"/>
  <c r="AF1262" i="1"/>
  <c r="AE1262" i="1"/>
  <c r="AD1262" i="1"/>
  <c r="AB1262" i="1"/>
  <c r="AA1262" i="1"/>
  <c r="Z1262" i="1"/>
  <c r="Y1262" i="1"/>
  <c r="W1262" i="1"/>
  <c r="V1262" i="1"/>
  <c r="U1262" i="1"/>
  <c r="T1262" i="1"/>
  <c r="S1262" i="1"/>
  <c r="R1262" i="1"/>
  <c r="Q1262" i="1"/>
  <c r="P1262" i="1"/>
  <c r="O1262" i="1"/>
  <c r="N1262" i="1"/>
  <c r="AJ1261" i="1"/>
  <c r="AI1261" i="1"/>
  <c r="AH1261" i="1"/>
  <c r="AG1261" i="1"/>
  <c r="AF1261" i="1"/>
  <c r="AE1261" i="1"/>
  <c r="AD1261" i="1"/>
  <c r="AB1261" i="1"/>
  <c r="AA1261" i="1"/>
  <c r="Z1261" i="1"/>
  <c r="Y1261" i="1"/>
  <c r="W1261" i="1"/>
  <c r="V1261" i="1"/>
  <c r="U1261" i="1"/>
  <c r="T1261" i="1"/>
  <c r="S1261" i="1"/>
  <c r="R1261" i="1"/>
  <c r="Q1261" i="1"/>
  <c r="P1261" i="1"/>
  <c r="O1261" i="1"/>
  <c r="N1261" i="1"/>
  <c r="AJ1260" i="1"/>
  <c r="AI1260" i="1"/>
  <c r="AH1260" i="1"/>
  <c r="AG1260" i="1"/>
  <c r="AF1260" i="1"/>
  <c r="AE1260" i="1"/>
  <c r="AD1260" i="1"/>
  <c r="AB1260" i="1"/>
  <c r="AA1260" i="1"/>
  <c r="Z1260" i="1"/>
  <c r="Y1260" i="1"/>
  <c r="W1260" i="1"/>
  <c r="V1260" i="1"/>
  <c r="U1260" i="1"/>
  <c r="T1260" i="1"/>
  <c r="S1260" i="1"/>
  <c r="R1260" i="1"/>
  <c r="Q1260" i="1"/>
  <c r="P1260" i="1"/>
  <c r="O1260" i="1"/>
  <c r="N1260" i="1"/>
  <c r="AJ1259" i="1"/>
  <c r="AI1259" i="1"/>
  <c r="AH1259" i="1"/>
  <c r="AG1259" i="1"/>
  <c r="AF1259" i="1"/>
  <c r="AE1259" i="1"/>
  <c r="AD1259" i="1"/>
  <c r="AB1259" i="1"/>
  <c r="AA1259" i="1"/>
  <c r="Z1259" i="1"/>
  <c r="Y1259" i="1"/>
  <c r="W1259" i="1"/>
  <c r="V1259" i="1"/>
  <c r="U1259" i="1"/>
  <c r="T1259" i="1"/>
  <c r="S1259" i="1"/>
  <c r="R1259" i="1"/>
  <c r="Q1259" i="1"/>
  <c r="P1259" i="1"/>
  <c r="O1259" i="1"/>
  <c r="N1259" i="1"/>
  <c r="AJ1258" i="1"/>
  <c r="AI1258" i="1"/>
  <c r="AH1258" i="1"/>
  <c r="AG1258" i="1"/>
  <c r="AF1258" i="1"/>
  <c r="AE1258" i="1"/>
  <c r="AD1258" i="1"/>
  <c r="AB1258" i="1"/>
  <c r="AA1258" i="1"/>
  <c r="Z1258" i="1"/>
  <c r="Y1258" i="1"/>
  <c r="W1258" i="1"/>
  <c r="V1258" i="1"/>
  <c r="U1258" i="1"/>
  <c r="T1258" i="1"/>
  <c r="S1258" i="1"/>
  <c r="R1258" i="1"/>
  <c r="Q1258" i="1"/>
  <c r="P1258" i="1"/>
  <c r="O1258" i="1"/>
  <c r="N1258" i="1"/>
  <c r="AJ1257" i="1"/>
  <c r="AI1257" i="1"/>
  <c r="AH1257" i="1"/>
  <c r="AG1257" i="1"/>
  <c r="AF1257" i="1"/>
  <c r="AE1257" i="1"/>
  <c r="AD1257" i="1"/>
  <c r="AB1257" i="1"/>
  <c r="AA1257" i="1"/>
  <c r="Z1257" i="1"/>
  <c r="Y1257" i="1"/>
  <c r="W1257" i="1"/>
  <c r="V1257" i="1"/>
  <c r="U1257" i="1"/>
  <c r="T1257" i="1"/>
  <c r="S1257" i="1"/>
  <c r="R1257" i="1"/>
  <c r="Q1257" i="1"/>
  <c r="P1257" i="1"/>
  <c r="O1257" i="1"/>
  <c r="N1257" i="1"/>
  <c r="AJ1256" i="1"/>
  <c r="AI1256" i="1"/>
  <c r="AH1256" i="1"/>
  <c r="AG1256" i="1"/>
  <c r="AF1256" i="1"/>
  <c r="AE1256" i="1"/>
  <c r="AD1256" i="1"/>
  <c r="AB1256" i="1"/>
  <c r="AA1256" i="1"/>
  <c r="Z1256" i="1"/>
  <c r="Y1256" i="1"/>
  <c r="W1256" i="1"/>
  <c r="V1256" i="1"/>
  <c r="U1256" i="1"/>
  <c r="T1256" i="1"/>
  <c r="S1256" i="1"/>
  <c r="R1256" i="1"/>
  <c r="Q1256" i="1"/>
  <c r="P1256" i="1"/>
  <c r="O1256" i="1"/>
  <c r="N1256" i="1"/>
  <c r="AJ1255" i="1"/>
  <c r="AI1255" i="1"/>
  <c r="AH1255" i="1"/>
  <c r="AG1255" i="1"/>
  <c r="AF1255" i="1"/>
  <c r="AE1255" i="1"/>
  <c r="AD1255" i="1"/>
  <c r="AB1255" i="1"/>
  <c r="AA1255" i="1"/>
  <c r="Z1255" i="1"/>
  <c r="Y1255" i="1"/>
  <c r="W1255" i="1"/>
  <c r="V1255" i="1"/>
  <c r="U1255" i="1"/>
  <c r="T1255" i="1"/>
  <c r="S1255" i="1"/>
  <c r="R1255" i="1"/>
  <c r="Q1255" i="1"/>
  <c r="P1255" i="1"/>
  <c r="O1255" i="1"/>
  <c r="N1255" i="1"/>
  <c r="AJ1254" i="1"/>
  <c r="AI1254" i="1"/>
  <c r="AH1254" i="1"/>
  <c r="AG1254" i="1"/>
  <c r="AF1254" i="1"/>
  <c r="AE1254" i="1"/>
  <c r="AD1254" i="1"/>
  <c r="AB1254" i="1"/>
  <c r="AA1254" i="1"/>
  <c r="Z1254" i="1"/>
  <c r="Y1254" i="1"/>
  <c r="W1254" i="1"/>
  <c r="V1254" i="1"/>
  <c r="U1254" i="1"/>
  <c r="T1254" i="1"/>
  <c r="S1254" i="1"/>
  <c r="R1254" i="1"/>
  <c r="Q1254" i="1"/>
  <c r="P1254" i="1"/>
  <c r="O1254" i="1"/>
  <c r="N1254" i="1"/>
  <c r="AJ1253" i="1"/>
  <c r="AI1253" i="1"/>
  <c r="AH1253" i="1"/>
  <c r="AG1253" i="1"/>
  <c r="AF1253" i="1"/>
  <c r="AE1253" i="1"/>
  <c r="AD1253" i="1"/>
  <c r="AB1253" i="1"/>
  <c r="AA1253" i="1"/>
  <c r="Z1253" i="1"/>
  <c r="Y1253" i="1"/>
  <c r="W1253" i="1"/>
  <c r="V1253" i="1"/>
  <c r="U1253" i="1"/>
  <c r="T1253" i="1"/>
  <c r="S1253" i="1"/>
  <c r="R1253" i="1"/>
  <c r="Q1253" i="1"/>
  <c r="P1253" i="1"/>
  <c r="O1253" i="1"/>
  <c r="N1253" i="1"/>
  <c r="AJ1252" i="1"/>
  <c r="AI1252" i="1"/>
  <c r="AH1252" i="1"/>
  <c r="AG1252" i="1"/>
  <c r="AF1252" i="1"/>
  <c r="AE1252" i="1"/>
  <c r="AD1252" i="1"/>
  <c r="AB1252" i="1"/>
  <c r="AA1252" i="1"/>
  <c r="Z1252" i="1"/>
  <c r="Y1252" i="1"/>
  <c r="W1252" i="1"/>
  <c r="V1252" i="1"/>
  <c r="U1252" i="1"/>
  <c r="T1252" i="1"/>
  <c r="S1252" i="1"/>
  <c r="R1252" i="1"/>
  <c r="Q1252" i="1"/>
  <c r="P1252" i="1"/>
  <c r="O1252" i="1"/>
  <c r="N1252" i="1"/>
  <c r="AJ1251" i="1"/>
  <c r="AI1251" i="1"/>
  <c r="AH1251" i="1"/>
  <c r="AG1251" i="1"/>
  <c r="AF1251" i="1"/>
  <c r="AE1251" i="1"/>
  <c r="AD1251" i="1"/>
  <c r="AB1251" i="1"/>
  <c r="AA1251" i="1"/>
  <c r="Z1251" i="1"/>
  <c r="Y1251" i="1"/>
  <c r="W1251" i="1"/>
  <c r="V1251" i="1"/>
  <c r="U1251" i="1"/>
  <c r="T1251" i="1"/>
  <c r="S1251" i="1"/>
  <c r="R1251" i="1"/>
  <c r="Q1251" i="1"/>
  <c r="P1251" i="1"/>
  <c r="O1251" i="1"/>
  <c r="N1251" i="1"/>
  <c r="AJ1250" i="1"/>
  <c r="AI1250" i="1"/>
  <c r="AH1250" i="1"/>
  <c r="AG1250" i="1"/>
  <c r="AF1250" i="1"/>
  <c r="AE1250" i="1"/>
  <c r="AD1250" i="1"/>
  <c r="AB1250" i="1"/>
  <c r="AA1250" i="1"/>
  <c r="Z1250" i="1"/>
  <c r="Y1250" i="1"/>
  <c r="W1250" i="1"/>
  <c r="V1250" i="1"/>
  <c r="U1250" i="1"/>
  <c r="T1250" i="1"/>
  <c r="S1250" i="1"/>
  <c r="R1250" i="1"/>
  <c r="Q1250" i="1"/>
  <c r="P1250" i="1"/>
  <c r="O1250" i="1"/>
  <c r="N1250" i="1"/>
  <c r="AJ1249" i="1"/>
  <c r="AI1249" i="1"/>
  <c r="AH1249" i="1"/>
  <c r="AG1249" i="1"/>
  <c r="AF1249" i="1"/>
  <c r="AE1249" i="1"/>
  <c r="AD1249" i="1"/>
  <c r="AB1249" i="1"/>
  <c r="AA1249" i="1"/>
  <c r="Z1249" i="1"/>
  <c r="Y1249" i="1"/>
  <c r="W1249" i="1"/>
  <c r="V1249" i="1"/>
  <c r="U1249" i="1"/>
  <c r="T1249" i="1"/>
  <c r="S1249" i="1"/>
  <c r="R1249" i="1"/>
  <c r="Q1249" i="1"/>
  <c r="P1249" i="1"/>
  <c r="O1249" i="1"/>
  <c r="N1249" i="1"/>
  <c r="AJ1248" i="1"/>
  <c r="AI1248" i="1"/>
  <c r="AH1248" i="1"/>
  <c r="AG1248" i="1"/>
  <c r="AF1248" i="1"/>
  <c r="AE1248" i="1"/>
  <c r="AD1248" i="1"/>
  <c r="AB1248" i="1"/>
  <c r="AA1248" i="1"/>
  <c r="Z1248" i="1"/>
  <c r="Y1248" i="1"/>
  <c r="W1248" i="1"/>
  <c r="V1248" i="1"/>
  <c r="U1248" i="1"/>
  <c r="T1248" i="1"/>
  <c r="S1248" i="1"/>
  <c r="R1248" i="1"/>
  <c r="Q1248" i="1"/>
  <c r="P1248" i="1"/>
  <c r="O1248" i="1"/>
  <c r="N1248" i="1"/>
  <c r="AJ1247" i="1"/>
  <c r="AI1247" i="1"/>
  <c r="AH1247" i="1"/>
  <c r="AG1247" i="1"/>
  <c r="AF1247" i="1"/>
  <c r="AE1247" i="1"/>
  <c r="AD1247" i="1"/>
  <c r="AB1247" i="1"/>
  <c r="AA1247" i="1"/>
  <c r="Z1247" i="1"/>
  <c r="Y1247" i="1"/>
  <c r="W1247" i="1"/>
  <c r="V1247" i="1"/>
  <c r="U1247" i="1"/>
  <c r="T1247" i="1"/>
  <c r="S1247" i="1"/>
  <c r="R1247" i="1"/>
  <c r="Q1247" i="1"/>
  <c r="P1247" i="1"/>
  <c r="O1247" i="1"/>
  <c r="N1247" i="1"/>
  <c r="AJ1246" i="1"/>
  <c r="AI1246" i="1"/>
  <c r="AH1246" i="1"/>
  <c r="AG1246" i="1"/>
  <c r="AF1246" i="1"/>
  <c r="AE1246" i="1"/>
  <c r="AD1246" i="1"/>
  <c r="AB1246" i="1"/>
  <c r="AA1246" i="1"/>
  <c r="Z1246" i="1"/>
  <c r="Y1246" i="1"/>
  <c r="W1246" i="1"/>
  <c r="V1246" i="1"/>
  <c r="U1246" i="1"/>
  <c r="T1246" i="1"/>
  <c r="S1246" i="1"/>
  <c r="R1246" i="1"/>
  <c r="Q1246" i="1"/>
  <c r="P1246" i="1"/>
  <c r="O1246" i="1"/>
  <c r="N1246" i="1"/>
  <c r="AJ1245" i="1"/>
  <c r="AI1245" i="1"/>
  <c r="AH1245" i="1"/>
  <c r="AG1245" i="1"/>
  <c r="AF1245" i="1"/>
  <c r="AE1245" i="1"/>
  <c r="AD1245" i="1"/>
  <c r="AB1245" i="1"/>
  <c r="AA1245" i="1"/>
  <c r="Z1245" i="1"/>
  <c r="Y1245" i="1"/>
  <c r="W1245" i="1"/>
  <c r="V1245" i="1"/>
  <c r="U1245" i="1"/>
  <c r="T1245" i="1"/>
  <c r="S1245" i="1"/>
  <c r="R1245" i="1"/>
  <c r="Q1245" i="1"/>
  <c r="P1245" i="1"/>
  <c r="O1245" i="1"/>
  <c r="N1245" i="1"/>
  <c r="AJ1244" i="1"/>
  <c r="AI1244" i="1"/>
  <c r="AH1244" i="1"/>
  <c r="AG1244" i="1"/>
  <c r="AF1244" i="1"/>
  <c r="AE1244" i="1"/>
  <c r="AD1244" i="1"/>
  <c r="AB1244" i="1"/>
  <c r="AA1244" i="1"/>
  <c r="Z1244" i="1"/>
  <c r="Y1244" i="1"/>
  <c r="W1244" i="1"/>
  <c r="V1244" i="1"/>
  <c r="U1244" i="1"/>
  <c r="T1244" i="1"/>
  <c r="S1244" i="1"/>
  <c r="R1244" i="1"/>
  <c r="Q1244" i="1"/>
  <c r="P1244" i="1"/>
  <c r="O1244" i="1"/>
  <c r="N1244" i="1"/>
  <c r="AJ1243" i="1"/>
  <c r="AI1243" i="1"/>
  <c r="AH1243" i="1"/>
  <c r="AG1243" i="1"/>
  <c r="AF1243" i="1"/>
  <c r="AE1243" i="1"/>
  <c r="AD1243" i="1"/>
  <c r="AB1243" i="1"/>
  <c r="AA1243" i="1"/>
  <c r="Z1243" i="1"/>
  <c r="Y1243" i="1"/>
  <c r="W1243" i="1"/>
  <c r="V1243" i="1"/>
  <c r="U1243" i="1"/>
  <c r="T1243" i="1"/>
  <c r="S1243" i="1"/>
  <c r="R1243" i="1"/>
  <c r="Q1243" i="1"/>
  <c r="P1243" i="1"/>
  <c r="O1243" i="1"/>
  <c r="N1243" i="1"/>
  <c r="AJ1242" i="1"/>
  <c r="AI1242" i="1"/>
  <c r="AH1242" i="1"/>
  <c r="AG1242" i="1"/>
  <c r="AF1242" i="1"/>
  <c r="AE1242" i="1"/>
  <c r="AD1242" i="1"/>
  <c r="AB1242" i="1"/>
  <c r="AA1242" i="1"/>
  <c r="Z1242" i="1"/>
  <c r="Y1242" i="1"/>
  <c r="W1242" i="1"/>
  <c r="V1242" i="1"/>
  <c r="U1242" i="1"/>
  <c r="T1242" i="1"/>
  <c r="S1242" i="1"/>
  <c r="R1242" i="1"/>
  <c r="Q1242" i="1"/>
  <c r="P1242" i="1"/>
  <c r="O1242" i="1"/>
  <c r="N1242" i="1"/>
  <c r="AJ1241" i="1"/>
  <c r="AI1241" i="1"/>
  <c r="AH1241" i="1"/>
  <c r="AG1241" i="1"/>
  <c r="AF1241" i="1"/>
  <c r="AE1241" i="1"/>
  <c r="AD1241" i="1"/>
  <c r="AB1241" i="1"/>
  <c r="AA1241" i="1"/>
  <c r="Z1241" i="1"/>
  <c r="Y1241" i="1"/>
  <c r="W1241" i="1"/>
  <c r="V1241" i="1"/>
  <c r="U1241" i="1"/>
  <c r="T1241" i="1"/>
  <c r="S1241" i="1"/>
  <c r="R1241" i="1"/>
  <c r="Q1241" i="1"/>
  <c r="P1241" i="1"/>
  <c r="O1241" i="1"/>
  <c r="N1241" i="1"/>
  <c r="AJ1240" i="1"/>
  <c r="AI1240" i="1"/>
  <c r="AH1240" i="1"/>
  <c r="AG1240" i="1"/>
  <c r="AF1240" i="1"/>
  <c r="AE1240" i="1"/>
  <c r="AD1240" i="1"/>
  <c r="AB1240" i="1"/>
  <c r="AA1240" i="1"/>
  <c r="Z1240" i="1"/>
  <c r="Y1240" i="1"/>
  <c r="W1240" i="1"/>
  <c r="V1240" i="1"/>
  <c r="U1240" i="1"/>
  <c r="T1240" i="1"/>
  <c r="S1240" i="1"/>
  <c r="R1240" i="1"/>
  <c r="Q1240" i="1"/>
  <c r="P1240" i="1"/>
  <c r="O1240" i="1"/>
  <c r="N1240" i="1"/>
  <c r="AJ1239" i="1"/>
  <c r="AI1239" i="1"/>
  <c r="AH1239" i="1"/>
  <c r="AG1239" i="1"/>
  <c r="AF1239" i="1"/>
  <c r="AE1239" i="1"/>
  <c r="AD1239" i="1"/>
  <c r="AB1239" i="1"/>
  <c r="AA1239" i="1"/>
  <c r="Z1239" i="1"/>
  <c r="Y1239" i="1"/>
  <c r="W1239" i="1"/>
  <c r="V1239" i="1"/>
  <c r="U1239" i="1"/>
  <c r="T1239" i="1"/>
  <c r="S1239" i="1"/>
  <c r="R1239" i="1"/>
  <c r="Q1239" i="1"/>
  <c r="P1239" i="1"/>
  <c r="O1239" i="1"/>
  <c r="N1239" i="1"/>
  <c r="AJ1238" i="1"/>
  <c r="AI1238" i="1"/>
  <c r="AH1238" i="1"/>
  <c r="AG1238" i="1"/>
  <c r="AF1238" i="1"/>
  <c r="AE1238" i="1"/>
  <c r="AD1238" i="1"/>
  <c r="AB1238" i="1"/>
  <c r="AA1238" i="1"/>
  <c r="Z1238" i="1"/>
  <c r="Y1238" i="1"/>
  <c r="W1238" i="1"/>
  <c r="V1238" i="1"/>
  <c r="U1238" i="1"/>
  <c r="T1238" i="1"/>
  <c r="S1238" i="1"/>
  <c r="R1238" i="1"/>
  <c r="Q1238" i="1"/>
  <c r="P1238" i="1"/>
  <c r="O1238" i="1"/>
  <c r="N1238" i="1"/>
  <c r="AJ1237" i="1"/>
  <c r="AI1237" i="1"/>
  <c r="AH1237" i="1"/>
  <c r="AG1237" i="1"/>
  <c r="AF1237" i="1"/>
  <c r="AE1237" i="1"/>
  <c r="AD1237" i="1"/>
  <c r="AB1237" i="1"/>
  <c r="AA1237" i="1"/>
  <c r="Z1237" i="1"/>
  <c r="Y1237" i="1"/>
  <c r="W1237" i="1"/>
  <c r="V1237" i="1"/>
  <c r="U1237" i="1"/>
  <c r="T1237" i="1"/>
  <c r="S1237" i="1"/>
  <c r="R1237" i="1"/>
  <c r="Q1237" i="1"/>
  <c r="P1237" i="1"/>
  <c r="O1237" i="1"/>
  <c r="N1237" i="1"/>
  <c r="AJ1236" i="1"/>
  <c r="AI1236" i="1"/>
  <c r="AH1236" i="1"/>
  <c r="AG1236" i="1"/>
  <c r="AF1236" i="1"/>
  <c r="AE1236" i="1"/>
  <c r="AD1236" i="1"/>
  <c r="AB1236" i="1"/>
  <c r="AA1236" i="1"/>
  <c r="Z1236" i="1"/>
  <c r="Y1236" i="1"/>
  <c r="W1236" i="1"/>
  <c r="V1236" i="1"/>
  <c r="U1236" i="1"/>
  <c r="T1236" i="1"/>
  <c r="S1236" i="1"/>
  <c r="R1236" i="1"/>
  <c r="Q1236" i="1"/>
  <c r="P1236" i="1"/>
  <c r="O1236" i="1"/>
  <c r="N1236" i="1"/>
  <c r="AJ1235" i="1"/>
  <c r="AI1235" i="1"/>
  <c r="AH1235" i="1"/>
  <c r="AG1235" i="1"/>
  <c r="AF1235" i="1"/>
  <c r="AE1235" i="1"/>
  <c r="AD1235" i="1"/>
  <c r="AB1235" i="1"/>
  <c r="AA1235" i="1"/>
  <c r="Z1235" i="1"/>
  <c r="Y1235" i="1"/>
  <c r="W1235" i="1"/>
  <c r="V1235" i="1"/>
  <c r="U1235" i="1"/>
  <c r="T1235" i="1"/>
  <c r="S1235" i="1"/>
  <c r="R1235" i="1"/>
  <c r="Q1235" i="1"/>
  <c r="P1235" i="1"/>
  <c r="O1235" i="1"/>
  <c r="N1235" i="1"/>
  <c r="AJ1234" i="1"/>
  <c r="AI1234" i="1"/>
  <c r="AH1234" i="1"/>
  <c r="AG1234" i="1"/>
  <c r="AF1234" i="1"/>
  <c r="AE1234" i="1"/>
  <c r="AD1234" i="1"/>
  <c r="AB1234" i="1"/>
  <c r="AA1234" i="1"/>
  <c r="Z1234" i="1"/>
  <c r="Y1234" i="1"/>
  <c r="W1234" i="1"/>
  <c r="V1234" i="1"/>
  <c r="U1234" i="1"/>
  <c r="T1234" i="1"/>
  <c r="S1234" i="1"/>
  <c r="R1234" i="1"/>
  <c r="Q1234" i="1"/>
  <c r="P1234" i="1"/>
  <c r="O1234" i="1"/>
  <c r="N1234" i="1"/>
  <c r="AJ1233" i="1"/>
  <c r="AI1233" i="1"/>
  <c r="AH1233" i="1"/>
  <c r="AG1233" i="1"/>
  <c r="AF1233" i="1"/>
  <c r="AE1233" i="1"/>
  <c r="AD1233" i="1"/>
  <c r="AB1233" i="1"/>
  <c r="AA1233" i="1"/>
  <c r="Z1233" i="1"/>
  <c r="Y1233" i="1"/>
  <c r="W1233" i="1"/>
  <c r="V1233" i="1"/>
  <c r="U1233" i="1"/>
  <c r="T1233" i="1"/>
  <c r="S1233" i="1"/>
  <c r="R1233" i="1"/>
  <c r="Q1233" i="1"/>
  <c r="P1233" i="1"/>
  <c r="O1233" i="1"/>
  <c r="N1233" i="1"/>
  <c r="AJ1232" i="1"/>
  <c r="AI1232" i="1"/>
  <c r="AH1232" i="1"/>
  <c r="AG1232" i="1"/>
  <c r="AF1232" i="1"/>
  <c r="AE1232" i="1"/>
  <c r="AD1232" i="1"/>
  <c r="AB1232" i="1"/>
  <c r="AA1232" i="1"/>
  <c r="Z1232" i="1"/>
  <c r="Y1232" i="1"/>
  <c r="W1232" i="1"/>
  <c r="V1232" i="1"/>
  <c r="U1232" i="1"/>
  <c r="T1232" i="1"/>
  <c r="S1232" i="1"/>
  <c r="R1232" i="1"/>
  <c r="Q1232" i="1"/>
  <c r="P1232" i="1"/>
  <c r="O1232" i="1"/>
  <c r="N1232" i="1"/>
  <c r="AJ1231" i="1"/>
  <c r="AI1231" i="1"/>
  <c r="AH1231" i="1"/>
  <c r="AG1231" i="1"/>
  <c r="AF1231" i="1"/>
  <c r="AE1231" i="1"/>
  <c r="AD1231" i="1"/>
  <c r="AB1231" i="1"/>
  <c r="AA1231" i="1"/>
  <c r="Z1231" i="1"/>
  <c r="Y1231" i="1"/>
  <c r="W1231" i="1"/>
  <c r="V1231" i="1"/>
  <c r="U1231" i="1"/>
  <c r="T1231" i="1"/>
  <c r="S1231" i="1"/>
  <c r="R1231" i="1"/>
  <c r="Q1231" i="1"/>
  <c r="P1231" i="1"/>
  <c r="O1231" i="1"/>
  <c r="N1231" i="1"/>
  <c r="AJ1230" i="1"/>
  <c r="AI1230" i="1"/>
  <c r="AH1230" i="1"/>
  <c r="AG1230" i="1"/>
  <c r="AF1230" i="1"/>
  <c r="AE1230" i="1"/>
  <c r="AD1230" i="1"/>
  <c r="AB1230" i="1"/>
  <c r="AA1230" i="1"/>
  <c r="Z1230" i="1"/>
  <c r="Y1230" i="1"/>
  <c r="W1230" i="1"/>
  <c r="V1230" i="1"/>
  <c r="U1230" i="1"/>
  <c r="T1230" i="1"/>
  <c r="S1230" i="1"/>
  <c r="R1230" i="1"/>
  <c r="Q1230" i="1"/>
  <c r="P1230" i="1"/>
  <c r="O1230" i="1"/>
  <c r="N1230" i="1"/>
  <c r="AJ1229" i="1"/>
  <c r="AI1229" i="1"/>
  <c r="AH1229" i="1"/>
  <c r="AG1229" i="1"/>
  <c r="AF1229" i="1"/>
  <c r="AE1229" i="1"/>
  <c r="AD1229" i="1"/>
  <c r="AB1229" i="1"/>
  <c r="AA1229" i="1"/>
  <c r="Z1229" i="1"/>
  <c r="Y1229" i="1"/>
  <c r="W1229" i="1"/>
  <c r="V1229" i="1"/>
  <c r="U1229" i="1"/>
  <c r="T1229" i="1"/>
  <c r="S1229" i="1"/>
  <c r="R1229" i="1"/>
  <c r="Q1229" i="1"/>
  <c r="P1229" i="1"/>
  <c r="O1229" i="1"/>
  <c r="N1229" i="1"/>
  <c r="AJ1228" i="1"/>
  <c r="AI1228" i="1"/>
  <c r="AH1228" i="1"/>
  <c r="AG1228" i="1"/>
  <c r="AF1228" i="1"/>
  <c r="AE1228" i="1"/>
  <c r="AD1228" i="1"/>
  <c r="AB1228" i="1"/>
  <c r="AA1228" i="1"/>
  <c r="Z1228" i="1"/>
  <c r="Y1228" i="1"/>
  <c r="W1228" i="1"/>
  <c r="V1228" i="1"/>
  <c r="U1228" i="1"/>
  <c r="T1228" i="1"/>
  <c r="S1228" i="1"/>
  <c r="R1228" i="1"/>
  <c r="Q1228" i="1"/>
  <c r="P1228" i="1"/>
  <c r="O1228" i="1"/>
  <c r="N1228" i="1"/>
  <c r="AJ1227" i="1"/>
  <c r="AI1227" i="1"/>
  <c r="AH1227" i="1"/>
  <c r="AG1227" i="1"/>
  <c r="AF1227" i="1"/>
  <c r="AE1227" i="1"/>
  <c r="AD1227" i="1"/>
  <c r="AB1227" i="1"/>
  <c r="AA1227" i="1"/>
  <c r="Z1227" i="1"/>
  <c r="Y1227" i="1"/>
  <c r="W1227" i="1"/>
  <c r="V1227" i="1"/>
  <c r="U1227" i="1"/>
  <c r="T1227" i="1"/>
  <c r="S1227" i="1"/>
  <c r="R1227" i="1"/>
  <c r="Q1227" i="1"/>
  <c r="P1227" i="1"/>
  <c r="O1227" i="1"/>
  <c r="N1227" i="1"/>
  <c r="AJ1226" i="1"/>
  <c r="AI1226" i="1"/>
  <c r="AH1226" i="1"/>
  <c r="AG1226" i="1"/>
  <c r="AF1226" i="1"/>
  <c r="AE1226" i="1"/>
  <c r="AD1226" i="1"/>
  <c r="AB1226" i="1"/>
  <c r="AA1226" i="1"/>
  <c r="Z1226" i="1"/>
  <c r="Y1226" i="1"/>
  <c r="W1226" i="1"/>
  <c r="V1226" i="1"/>
  <c r="U1226" i="1"/>
  <c r="T1226" i="1"/>
  <c r="S1226" i="1"/>
  <c r="R1226" i="1"/>
  <c r="Q1226" i="1"/>
  <c r="P1226" i="1"/>
  <c r="O1226" i="1"/>
  <c r="N1226" i="1"/>
  <c r="AJ1225" i="1"/>
  <c r="AI1225" i="1"/>
  <c r="AH1225" i="1"/>
  <c r="AG1225" i="1"/>
  <c r="AF1225" i="1"/>
  <c r="AE1225" i="1"/>
  <c r="AD1225" i="1"/>
  <c r="AB1225" i="1"/>
  <c r="AA1225" i="1"/>
  <c r="Z1225" i="1"/>
  <c r="Y1225" i="1"/>
  <c r="W1225" i="1"/>
  <c r="V1225" i="1"/>
  <c r="U1225" i="1"/>
  <c r="T1225" i="1"/>
  <c r="S1225" i="1"/>
  <c r="R1225" i="1"/>
  <c r="Q1225" i="1"/>
  <c r="P1225" i="1"/>
  <c r="O1225" i="1"/>
  <c r="N1225" i="1"/>
  <c r="AJ1224" i="1"/>
  <c r="AI1224" i="1"/>
  <c r="AH1224" i="1"/>
  <c r="AG1224" i="1"/>
  <c r="AF1224" i="1"/>
  <c r="AE1224" i="1"/>
  <c r="AD1224" i="1"/>
  <c r="AB1224" i="1"/>
  <c r="AA1224" i="1"/>
  <c r="Z1224" i="1"/>
  <c r="Y1224" i="1"/>
  <c r="W1224" i="1"/>
  <c r="V1224" i="1"/>
  <c r="U1224" i="1"/>
  <c r="T1224" i="1"/>
  <c r="S1224" i="1"/>
  <c r="R1224" i="1"/>
  <c r="Q1224" i="1"/>
  <c r="P1224" i="1"/>
  <c r="O1224" i="1"/>
  <c r="N1224" i="1"/>
  <c r="AJ1223" i="1"/>
  <c r="AI1223" i="1"/>
  <c r="AH1223" i="1"/>
  <c r="AG1223" i="1"/>
  <c r="AF1223" i="1"/>
  <c r="AE1223" i="1"/>
  <c r="AD1223" i="1"/>
  <c r="AB1223" i="1"/>
  <c r="AA1223" i="1"/>
  <c r="Z1223" i="1"/>
  <c r="Y1223" i="1"/>
  <c r="W1223" i="1"/>
  <c r="V1223" i="1"/>
  <c r="U1223" i="1"/>
  <c r="T1223" i="1"/>
  <c r="S1223" i="1"/>
  <c r="R1223" i="1"/>
  <c r="Q1223" i="1"/>
  <c r="P1223" i="1"/>
  <c r="O1223" i="1"/>
  <c r="N1223" i="1"/>
  <c r="AJ1222" i="1"/>
  <c r="AI1222" i="1"/>
  <c r="AH1222" i="1"/>
  <c r="AG1222" i="1"/>
  <c r="AF1222" i="1"/>
  <c r="AE1222" i="1"/>
  <c r="AD1222" i="1"/>
  <c r="AB1222" i="1"/>
  <c r="AA1222" i="1"/>
  <c r="Z1222" i="1"/>
  <c r="Y1222" i="1"/>
  <c r="W1222" i="1"/>
  <c r="V1222" i="1"/>
  <c r="U1222" i="1"/>
  <c r="T1222" i="1"/>
  <c r="S1222" i="1"/>
  <c r="R1222" i="1"/>
  <c r="Q1222" i="1"/>
  <c r="P1222" i="1"/>
  <c r="O1222" i="1"/>
  <c r="N1222" i="1"/>
  <c r="AJ1221" i="1"/>
  <c r="AI1221" i="1"/>
  <c r="AH1221" i="1"/>
  <c r="AG1221" i="1"/>
  <c r="AF1221" i="1"/>
  <c r="AE1221" i="1"/>
  <c r="AD1221" i="1"/>
  <c r="AB1221" i="1"/>
  <c r="AA1221" i="1"/>
  <c r="Z1221" i="1"/>
  <c r="Y1221" i="1"/>
  <c r="W1221" i="1"/>
  <c r="V1221" i="1"/>
  <c r="U1221" i="1"/>
  <c r="T1221" i="1"/>
  <c r="S1221" i="1"/>
  <c r="R1221" i="1"/>
  <c r="Q1221" i="1"/>
  <c r="P1221" i="1"/>
  <c r="O1221" i="1"/>
  <c r="N1221" i="1"/>
  <c r="AJ1220" i="1"/>
  <c r="AI1220" i="1"/>
  <c r="AH1220" i="1"/>
  <c r="AG1220" i="1"/>
  <c r="AF1220" i="1"/>
  <c r="AE1220" i="1"/>
  <c r="AD1220" i="1"/>
  <c r="AB1220" i="1"/>
  <c r="AA1220" i="1"/>
  <c r="Z1220" i="1"/>
  <c r="Y1220" i="1"/>
  <c r="W1220" i="1"/>
  <c r="V1220" i="1"/>
  <c r="U1220" i="1"/>
  <c r="T1220" i="1"/>
  <c r="S1220" i="1"/>
  <c r="R1220" i="1"/>
  <c r="Q1220" i="1"/>
  <c r="P1220" i="1"/>
  <c r="O1220" i="1"/>
  <c r="N1220" i="1"/>
  <c r="AJ1219" i="1"/>
  <c r="AI1219" i="1"/>
  <c r="AH1219" i="1"/>
  <c r="AG1219" i="1"/>
  <c r="AF1219" i="1"/>
  <c r="AE1219" i="1"/>
  <c r="AD1219" i="1"/>
  <c r="AB1219" i="1"/>
  <c r="AA1219" i="1"/>
  <c r="Z1219" i="1"/>
  <c r="Y1219" i="1"/>
  <c r="W1219" i="1"/>
  <c r="V1219" i="1"/>
  <c r="U1219" i="1"/>
  <c r="T1219" i="1"/>
  <c r="S1219" i="1"/>
  <c r="R1219" i="1"/>
  <c r="Q1219" i="1"/>
  <c r="P1219" i="1"/>
  <c r="O1219" i="1"/>
  <c r="N1219" i="1"/>
  <c r="AJ1218" i="1"/>
  <c r="AI1218" i="1"/>
  <c r="AH1218" i="1"/>
  <c r="AG1218" i="1"/>
  <c r="AF1218" i="1"/>
  <c r="AE1218" i="1"/>
  <c r="AD1218" i="1"/>
  <c r="AB1218" i="1"/>
  <c r="AA1218" i="1"/>
  <c r="Z1218" i="1"/>
  <c r="Y1218" i="1"/>
  <c r="W1218" i="1"/>
  <c r="V1218" i="1"/>
  <c r="U1218" i="1"/>
  <c r="T1218" i="1"/>
  <c r="S1218" i="1"/>
  <c r="R1218" i="1"/>
  <c r="Q1218" i="1"/>
  <c r="P1218" i="1"/>
  <c r="O1218" i="1"/>
  <c r="N1218" i="1"/>
  <c r="AJ1217" i="1"/>
  <c r="AI1217" i="1"/>
  <c r="AH1217" i="1"/>
  <c r="AG1217" i="1"/>
  <c r="AF1217" i="1"/>
  <c r="AE1217" i="1"/>
  <c r="AD1217" i="1"/>
  <c r="AB1217" i="1"/>
  <c r="AA1217" i="1"/>
  <c r="Z1217" i="1"/>
  <c r="Y1217" i="1"/>
  <c r="W1217" i="1"/>
  <c r="V1217" i="1"/>
  <c r="U1217" i="1"/>
  <c r="T1217" i="1"/>
  <c r="S1217" i="1"/>
  <c r="R1217" i="1"/>
  <c r="Q1217" i="1"/>
  <c r="P1217" i="1"/>
  <c r="O1217" i="1"/>
  <c r="N1217" i="1"/>
  <c r="AJ1216" i="1"/>
  <c r="AI1216" i="1"/>
  <c r="AH1216" i="1"/>
  <c r="AG1216" i="1"/>
  <c r="AF1216" i="1"/>
  <c r="AE1216" i="1"/>
  <c r="AD1216" i="1"/>
  <c r="AB1216" i="1"/>
  <c r="AA1216" i="1"/>
  <c r="Z1216" i="1"/>
  <c r="Y1216" i="1"/>
  <c r="W1216" i="1"/>
  <c r="V1216" i="1"/>
  <c r="U1216" i="1"/>
  <c r="T1216" i="1"/>
  <c r="S1216" i="1"/>
  <c r="R1216" i="1"/>
  <c r="Q1216" i="1"/>
  <c r="P1216" i="1"/>
  <c r="O1216" i="1"/>
  <c r="N1216" i="1"/>
  <c r="AJ1215" i="1"/>
  <c r="AI1215" i="1"/>
  <c r="AH1215" i="1"/>
  <c r="AG1215" i="1"/>
  <c r="AF1215" i="1"/>
  <c r="AE1215" i="1"/>
  <c r="AD1215" i="1"/>
  <c r="AB1215" i="1"/>
  <c r="AA1215" i="1"/>
  <c r="Z1215" i="1"/>
  <c r="Y1215" i="1"/>
  <c r="W1215" i="1"/>
  <c r="V1215" i="1"/>
  <c r="U1215" i="1"/>
  <c r="T1215" i="1"/>
  <c r="S1215" i="1"/>
  <c r="R1215" i="1"/>
  <c r="Q1215" i="1"/>
  <c r="P1215" i="1"/>
  <c r="O1215" i="1"/>
  <c r="N1215" i="1"/>
  <c r="AJ1214" i="1"/>
  <c r="AI1214" i="1"/>
  <c r="AH1214" i="1"/>
  <c r="AG1214" i="1"/>
  <c r="AF1214" i="1"/>
  <c r="AE1214" i="1"/>
  <c r="AD1214" i="1"/>
  <c r="AB1214" i="1"/>
  <c r="AA1214" i="1"/>
  <c r="Z1214" i="1"/>
  <c r="Y1214" i="1"/>
  <c r="W1214" i="1"/>
  <c r="V1214" i="1"/>
  <c r="U1214" i="1"/>
  <c r="T1214" i="1"/>
  <c r="S1214" i="1"/>
  <c r="R1214" i="1"/>
  <c r="Q1214" i="1"/>
  <c r="P1214" i="1"/>
  <c r="O1214" i="1"/>
  <c r="N1214" i="1"/>
  <c r="AJ1213" i="1"/>
  <c r="AI1213" i="1"/>
  <c r="AH1213" i="1"/>
  <c r="AG1213" i="1"/>
  <c r="AF1213" i="1"/>
  <c r="AE1213" i="1"/>
  <c r="AD1213" i="1"/>
  <c r="AB1213" i="1"/>
  <c r="AA1213" i="1"/>
  <c r="Z1213" i="1"/>
  <c r="Y1213" i="1"/>
  <c r="W1213" i="1"/>
  <c r="V1213" i="1"/>
  <c r="U1213" i="1"/>
  <c r="T1213" i="1"/>
  <c r="S1213" i="1"/>
  <c r="R1213" i="1"/>
  <c r="Q1213" i="1"/>
  <c r="P1213" i="1"/>
  <c r="O1213" i="1"/>
  <c r="N1213" i="1"/>
  <c r="AJ1212" i="1"/>
  <c r="AI1212" i="1"/>
  <c r="AH1212" i="1"/>
  <c r="AG1212" i="1"/>
  <c r="AF1212" i="1"/>
  <c r="AE1212" i="1"/>
  <c r="AD1212" i="1"/>
  <c r="AB1212" i="1"/>
  <c r="AA1212" i="1"/>
  <c r="Z1212" i="1"/>
  <c r="Y1212" i="1"/>
  <c r="W1212" i="1"/>
  <c r="V1212" i="1"/>
  <c r="U1212" i="1"/>
  <c r="T1212" i="1"/>
  <c r="S1212" i="1"/>
  <c r="R1212" i="1"/>
  <c r="Q1212" i="1"/>
  <c r="P1212" i="1"/>
  <c r="O1212" i="1"/>
  <c r="N1212" i="1"/>
  <c r="AJ1211" i="1"/>
  <c r="AI1211" i="1"/>
  <c r="AH1211" i="1"/>
  <c r="AG1211" i="1"/>
  <c r="AF1211" i="1"/>
  <c r="AE1211" i="1"/>
  <c r="AD1211" i="1"/>
  <c r="AB1211" i="1"/>
  <c r="AA1211" i="1"/>
  <c r="Z1211" i="1"/>
  <c r="Y1211" i="1"/>
  <c r="W1211" i="1"/>
  <c r="V1211" i="1"/>
  <c r="U1211" i="1"/>
  <c r="T1211" i="1"/>
  <c r="S1211" i="1"/>
  <c r="R1211" i="1"/>
  <c r="Q1211" i="1"/>
  <c r="P1211" i="1"/>
  <c r="O1211" i="1"/>
  <c r="N1211" i="1"/>
  <c r="AJ1210" i="1"/>
  <c r="AI1210" i="1"/>
  <c r="AH1210" i="1"/>
  <c r="AG1210" i="1"/>
  <c r="AF1210" i="1"/>
  <c r="AE1210" i="1"/>
  <c r="AD1210" i="1"/>
  <c r="AB1210" i="1"/>
  <c r="AA1210" i="1"/>
  <c r="Z1210" i="1"/>
  <c r="Y1210" i="1"/>
  <c r="W1210" i="1"/>
  <c r="V1210" i="1"/>
  <c r="U1210" i="1"/>
  <c r="T1210" i="1"/>
  <c r="S1210" i="1"/>
  <c r="R1210" i="1"/>
  <c r="Q1210" i="1"/>
  <c r="P1210" i="1"/>
  <c r="O1210" i="1"/>
  <c r="N1210" i="1"/>
  <c r="AJ1209" i="1"/>
  <c r="AI1209" i="1"/>
  <c r="AH1209" i="1"/>
  <c r="AG1209" i="1"/>
  <c r="AF1209" i="1"/>
  <c r="AE1209" i="1"/>
  <c r="AD1209" i="1"/>
  <c r="AB1209" i="1"/>
  <c r="AA1209" i="1"/>
  <c r="Z1209" i="1"/>
  <c r="Y1209" i="1"/>
  <c r="W1209" i="1"/>
  <c r="V1209" i="1"/>
  <c r="U1209" i="1"/>
  <c r="T1209" i="1"/>
  <c r="S1209" i="1"/>
  <c r="R1209" i="1"/>
  <c r="Q1209" i="1"/>
  <c r="P1209" i="1"/>
  <c r="O1209" i="1"/>
  <c r="N1209" i="1"/>
  <c r="AJ1208" i="1"/>
  <c r="AI1208" i="1"/>
  <c r="AH1208" i="1"/>
  <c r="AG1208" i="1"/>
  <c r="AF1208" i="1"/>
  <c r="AE1208" i="1"/>
  <c r="AD1208" i="1"/>
  <c r="AB1208" i="1"/>
  <c r="AA1208" i="1"/>
  <c r="Z1208" i="1"/>
  <c r="Y1208" i="1"/>
  <c r="W1208" i="1"/>
  <c r="V1208" i="1"/>
  <c r="U1208" i="1"/>
  <c r="T1208" i="1"/>
  <c r="S1208" i="1"/>
  <c r="R1208" i="1"/>
  <c r="Q1208" i="1"/>
  <c r="P1208" i="1"/>
  <c r="O1208" i="1"/>
  <c r="N1208" i="1"/>
  <c r="AJ1207" i="1"/>
  <c r="AI1207" i="1"/>
  <c r="AH1207" i="1"/>
  <c r="AG1207" i="1"/>
  <c r="AF1207" i="1"/>
  <c r="AE1207" i="1"/>
  <c r="AD1207" i="1"/>
  <c r="AB1207" i="1"/>
  <c r="AA1207" i="1"/>
  <c r="Z1207" i="1"/>
  <c r="Y1207" i="1"/>
  <c r="W1207" i="1"/>
  <c r="V1207" i="1"/>
  <c r="U1207" i="1"/>
  <c r="T1207" i="1"/>
  <c r="S1207" i="1"/>
  <c r="R1207" i="1"/>
  <c r="Q1207" i="1"/>
  <c r="P1207" i="1"/>
  <c r="O1207" i="1"/>
  <c r="N1207" i="1"/>
  <c r="AJ1206" i="1"/>
  <c r="AI1206" i="1"/>
  <c r="AH1206" i="1"/>
  <c r="AG1206" i="1"/>
  <c r="AF1206" i="1"/>
  <c r="AE1206" i="1"/>
  <c r="AD1206" i="1"/>
  <c r="AB1206" i="1"/>
  <c r="AA1206" i="1"/>
  <c r="Z1206" i="1"/>
  <c r="Y1206" i="1"/>
  <c r="W1206" i="1"/>
  <c r="V1206" i="1"/>
  <c r="U1206" i="1"/>
  <c r="T1206" i="1"/>
  <c r="S1206" i="1"/>
  <c r="R1206" i="1"/>
  <c r="Q1206" i="1"/>
  <c r="P1206" i="1"/>
  <c r="O1206" i="1"/>
  <c r="N1206" i="1"/>
  <c r="AJ1205" i="1"/>
  <c r="AI1205" i="1"/>
  <c r="AH1205" i="1"/>
  <c r="AG1205" i="1"/>
  <c r="AF1205" i="1"/>
  <c r="AE1205" i="1"/>
  <c r="AD1205" i="1"/>
  <c r="AB1205" i="1"/>
  <c r="AA1205" i="1"/>
  <c r="Z1205" i="1"/>
  <c r="Y1205" i="1"/>
  <c r="W1205" i="1"/>
  <c r="V1205" i="1"/>
  <c r="U1205" i="1"/>
  <c r="T1205" i="1"/>
  <c r="S1205" i="1"/>
  <c r="R1205" i="1"/>
  <c r="Q1205" i="1"/>
  <c r="P1205" i="1"/>
  <c r="O1205" i="1"/>
  <c r="N1205" i="1"/>
  <c r="AJ1204" i="1"/>
  <c r="AI1204" i="1"/>
  <c r="AH1204" i="1"/>
  <c r="AG1204" i="1"/>
  <c r="AF1204" i="1"/>
  <c r="AE1204" i="1"/>
  <c r="AD1204" i="1"/>
  <c r="AB1204" i="1"/>
  <c r="AA1204" i="1"/>
  <c r="Z1204" i="1"/>
  <c r="Y1204" i="1"/>
  <c r="W1204" i="1"/>
  <c r="V1204" i="1"/>
  <c r="U1204" i="1"/>
  <c r="T1204" i="1"/>
  <c r="S1204" i="1"/>
  <c r="R1204" i="1"/>
  <c r="Q1204" i="1"/>
  <c r="P1204" i="1"/>
  <c r="O1204" i="1"/>
  <c r="N1204" i="1"/>
  <c r="AJ1203" i="1"/>
  <c r="AI1203" i="1"/>
  <c r="AH1203" i="1"/>
  <c r="AG1203" i="1"/>
  <c r="AF1203" i="1"/>
  <c r="AE1203" i="1"/>
  <c r="AD1203" i="1"/>
  <c r="AB1203" i="1"/>
  <c r="AA1203" i="1"/>
  <c r="Z1203" i="1"/>
  <c r="Y1203" i="1"/>
  <c r="W1203" i="1"/>
  <c r="V1203" i="1"/>
  <c r="U1203" i="1"/>
  <c r="T1203" i="1"/>
  <c r="S1203" i="1"/>
  <c r="R1203" i="1"/>
  <c r="Q1203" i="1"/>
  <c r="P1203" i="1"/>
  <c r="O1203" i="1"/>
  <c r="N1203" i="1"/>
  <c r="AJ1202" i="1"/>
  <c r="AI1202" i="1"/>
  <c r="AH1202" i="1"/>
  <c r="AG1202" i="1"/>
  <c r="AF1202" i="1"/>
  <c r="AE1202" i="1"/>
  <c r="AD1202" i="1"/>
  <c r="AB1202" i="1"/>
  <c r="AA1202" i="1"/>
  <c r="Z1202" i="1"/>
  <c r="Y1202" i="1"/>
  <c r="W1202" i="1"/>
  <c r="V1202" i="1"/>
  <c r="U1202" i="1"/>
  <c r="T1202" i="1"/>
  <c r="S1202" i="1"/>
  <c r="R1202" i="1"/>
  <c r="Q1202" i="1"/>
  <c r="P1202" i="1"/>
  <c r="O1202" i="1"/>
  <c r="N1202" i="1"/>
  <c r="AJ1201" i="1"/>
  <c r="AI1201" i="1"/>
  <c r="AH1201" i="1"/>
  <c r="AG1201" i="1"/>
  <c r="AF1201" i="1"/>
  <c r="AE1201" i="1"/>
  <c r="AD1201" i="1"/>
  <c r="AB1201" i="1"/>
  <c r="AA1201" i="1"/>
  <c r="Z1201" i="1"/>
  <c r="Y1201" i="1"/>
  <c r="W1201" i="1"/>
  <c r="V1201" i="1"/>
  <c r="U1201" i="1"/>
  <c r="T1201" i="1"/>
  <c r="S1201" i="1"/>
  <c r="R1201" i="1"/>
  <c r="Q1201" i="1"/>
  <c r="P1201" i="1"/>
  <c r="O1201" i="1"/>
  <c r="N1201" i="1"/>
  <c r="AJ1200" i="1"/>
  <c r="AI1200" i="1"/>
  <c r="AH1200" i="1"/>
  <c r="AG1200" i="1"/>
  <c r="AF1200" i="1"/>
  <c r="AE1200" i="1"/>
  <c r="AD1200" i="1"/>
  <c r="AB1200" i="1"/>
  <c r="AA1200" i="1"/>
  <c r="Z1200" i="1"/>
  <c r="Y1200" i="1"/>
  <c r="W1200" i="1"/>
  <c r="V1200" i="1"/>
  <c r="U1200" i="1"/>
  <c r="T1200" i="1"/>
  <c r="S1200" i="1"/>
  <c r="R1200" i="1"/>
  <c r="Q1200" i="1"/>
  <c r="P1200" i="1"/>
  <c r="O1200" i="1"/>
  <c r="N1200" i="1"/>
  <c r="AK1199" i="1"/>
  <c r="AJ1199" i="1"/>
  <c r="AI1199" i="1"/>
  <c r="AH1199" i="1"/>
  <c r="AG1199" i="1"/>
  <c r="AF1199" i="1"/>
  <c r="AE1199" i="1"/>
  <c r="AD1199" i="1"/>
  <c r="AB1199" i="1"/>
  <c r="AA1199" i="1"/>
  <c r="Z1199" i="1"/>
  <c r="Y1199" i="1"/>
  <c r="W1199" i="1"/>
  <c r="V1199" i="1"/>
  <c r="U1199" i="1"/>
  <c r="T1199" i="1"/>
  <c r="S1199" i="1"/>
  <c r="R1199" i="1"/>
  <c r="Q1199" i="1"/>
  <c r="P1199" i="1"/>
  <c r="O1199" i="1"/>
  <c r="N1199" i="1"/>
  <c r="AJ1198" i="1"/>
  <c r="AI1198" i="1"/>
  <c r="AH1198" i="1"/>
  <c r="AG1198" i="1"/>
  <c r="AF1198" i="1"/>
  <c r="AE1198" i="1"/>
  <c r="AD1198" i="1"/>
  <c r="AB1198" i="1"/>
  <c r="AA1198" i="1"/>
  <c r="Z1198" i="1"/>
  <c r="Y1198" i="1"/>
  <c r="W1198" i="1"/>
  <c r="V1198" i="1"/>
  <c r="U1198" i="1"/>
  <c r="T1198" i="1"/>
  <c r="S1198" i="1"/>
  <c r="R1198" i="1"/>
  <c r="Q1198" i="1"/>
  <c r="P1198" i="1"/>
  <c r="O1198" i="1"/>
  <c r="N1198" i="1"/>
  <c r="AJ1197" i="1"/>
  <c r="AI1197" i="1"/>
  <c r="AH1197" i="1"/>
  <c r="AG1197" i="1"/>
  <c r="AF1197" i="1"/>
  <c r="AE1197" i="1"/>
  <c r="AD1197" i="1"/>
  <c r="AB1197" i="1"/>
  <c r="AA1197" i="1"/>
  <c r="Z1197" i="1"/>
  <c r="Y1197" i="1"/>
  <c r="W1197" i="1"/>
  <c r="V1197" i="1"/>
  <c r="U1197" i="1"/>
  <c r="T1197" i="1"/>
  <c r="S1197" i="1"/>
  <c r="R1197" i="1"/>
  <c r="Q1197" i="1"/>
  <c r="P1197" i="1"/>
  <c r="O1197" i="1"/>
  <c r="N1197" i="1"/>
  <c r="AJ1196" i="1"/>
  <c r="AI1196" i="1"/>
  <c r="AH1196" i="1"/>
  <c r="AG1196" i="1"/>
  <c r="AF1196" i="1"/>
  <c r="AE1196" i="1"/>
  <c r="AD1196" i="1"/>
  <c r="AB1196" i="1"/>
  <c r="AA1196" i="1"/>
  <c r="Z1196" i="1"/>
  <c r="Y1196" i="1"/>
  <c r="W1196" i="1"/>
  <c r="V1196" i="1"/>
  <c r="U1196" i="1"/>
  <c r="T1196" i="1"/>
  <c r="S1196" i="1"/>
  <c r="R1196" i="1"/>
  <c r="Q1196" i="1"/>
  <c r="P1196" i="1"/>
  <c r="O1196" i="1"/>
  <c r="N1196" i="1"/>
  <c r="AJ1195" i="1"/>
  <c r="AI1195" i="1"/>
  <c r="AH1195" i="1"/>
  <c r="AG1195" i="1"/>
  <c r="AF1195" i="1"/>
  <c r="AE1195" i="1"/>
  <c r="AD1195" i="1"/>
  <c r="AB1195" i="1"/>
  <c r="AA1195" i="1"/>
  <c r="Z1195" i="1"/>
  <c r="Y1195" i="1"/>
  <c r="W1195" i="1"/>
  <c r="V1195" i="1"/>
  <c r="U1195" i="1"/>
  <c r="T1195" i="1"/>
  <c r="S1195" i="1"/>
  <c r="R1195" i="1"/>
  <c r="Q1195" i="1"/>
  <c r="P1195" i="1"/>
  <c r="O1195" i="1"/>
  <c r="N1195" i="1"/>
  <c r="AJ1194" i="1"/>
  <c r="AI1194" i="1"/>
  <c r="AH1194" i="1"/>
  <c r="AG1194" i="1"/>
  <c r="AF1194" i="1"/>
  <c r="AE1194" i="1"/>
  <c r="AD1194" i="1"/>
  <c r="AB1194" i="1"/>
  <c r="AA1194" i="1"/>
  <c r="Z1194" i="1"/>
  <c r="Y1194" i="1"/>
  <c r="W1194" i="1"/>
  <c r="V1194" i="1"/>
  <c r="U1194" i="1"/>
  <c r="T1194" i="1"/>
  <c r="S1194" i="1"/>
  <c r="R1194" i="1"/>
  <c r="Q1194" i="1"/>
  <c r="P1194" i="1"/>
  <c r="O1194" i="1"/>
  <c r="N1194" i="1"/>
  <c r="AK1193" i="1"/>
  <c r="AJ1193" i="1"/>
  <c r="AI1193" i="1"/>
  <c r="AH1193" i="1"/>
  <c r="AG1193" i="1"/>
  <c r="AF1193" i="1"/>
  <c r="AE1193" i="1"/>
  <c r="AD1193" i="1"/>
  <c r="AB1193" i="1"/>
  <c r="AA1193" i="1"/>
  <c r="Z1193" i="1"/>
  <c r="Y1193" i="1"/>
  <c r="W1193" i="1"/>
  <c r="V1193" i="1"/>
  <c r="U1193" i="1"/>
  <c r="T1193" i="1"/>
  <c r="S1193" i="1"/>
  <c r="R1193" i="1"/>
  <c r="Q1193" i="1"/>
  <c r="P1193" i="1"/>
  <c r="O1193" i="1"/>
  <c r="N1193" i="1"/>
  <c r="AJ1192" i="1"/>
  <c r="AI1192" i="1"/>
  <c r="AH1192" i="1"/>
  <c r="AG1192" i="1"/>
  <c r="AF1192" i="1"/>
  <c r="AE1192" i="1"/>
  <c r="AD1192" i="1"/>
  <c r="AB1192" i="1"/>
  <c r="AA1192" i="1"/>
  <c r="Z1192" i="1"/>
  <c r="Y1192" i="1"/>
  <c r="W1192" i="1"/>
  <c r="V1192" i="1"/>
  <c r="U1192" i="1"/>
  <c r="T1192" i="1"/>
  <c r="S1192" i="1"/>
  <c r="R1192" i="1"/>
  <c r="Q1192" i="1"/>
  <c r="P1192" i="1"/>
  <c r="O1192" i="1"/>
  <c r="N1192" i="1"/>
  <c r="AJ1191" i="1"/>
  <c r="AI1191" i="1"/>
  <c r="AH1191" i="1"/>
  <c r="AG1191" i="1"/>
  <c r="AF1191" i="1"/>
  <c r="AE1191" i="1"/>
  <c r="AD1191" i="1"/>
  <c r="AB1191" i="1"/>
  <c r="AA1191" i="1"/>
  <c r="Z1191" i="1"/>
  <c r="Y1191" i="1"/>
  <c r="W1191" i="1"/>
  <c r="V1191" i="1"/>
  <c r="U1191" i="1"/>
  <c r="T1191" i="1"/>
  <c r="S1191" i="1"/>
  <c r="R1191" i="1"/>
  <c r="Q1191" i="1"/>
  <c r="P1191" i="1"/>
  <c r="O1191" i="1"/>
  <c r="N1191" i="1"/>
  <c r="AK1190" i="1"/>
  <c r="AJ1190" i="1"/>
  <c r="AI1190" i="1"/>
  <c r="AH1190" i="1"/>
  <c r="AG1190" i="1"/>
  <c r="AF1190" i="1"/>
  <c r="AE1190" i="1"/>
  <c r="AD1190" i="1"/>
  <c r="AB1190" i="1"/>
  <c r="AA1190" i="1"/>
  <c r="Z1190" i="1"/>
  <c r="Y1190" i="1"/>
  <c r="W1190" i="1"/>
  <c r="V1190" i="1"/>
  <c r="U1190" i="1"/>
  <c r="T1190" i="1"/>
  <c r="S1190" i="1"/>
  <c r="R1190" i="1"/>
  <c r="Q1190" i="1"/>
  <c r="P1190" i="1"/>
  <c r="O1190" i="1"/>
  <c r="N1190" i="1"/>
  <c r="AJ1189" i="1"/>
  <c r="AI1189" i="1"/>
  <c r="AH1189" i="1"/>
  <c r="AG1189" i="1"/>
  <c r="AF1189" i="1"/>
  <c r="AE1189" i="1"/>
  <c r="AD1189" i="1"/>
  <c r="AB1189" i="1"/>
  <c r="AA1189" i="1"/>
  <c r="Z1189" i="1"/>
  <c r="Y1189" i="1"/>
  <c r="W1189" i="1"/>
  <c r="V1189" i="1"/>
  <c r="U1189" i="1"/>
  <c r="T1189" i="1"/>
  <c r="S1189" i="1"/>
  <c r="R1189" i="1"/>
  <c r="Q1189" i="1"/>
  <c r="P1189" i="1"/>
  <c r="O1189" i="1"/>
  <c r="N1189" i="1"/>
  <c r="AJ1188" i="1"/>
  <c r="AI1188" i="1"/>
  <c r="AH1188" i="1"/>
  <c r="AG1188" i="1"/>
  <c r="AF1188" i="1"/>
  <c r="AE1188" i="1"/>
  <c r="AD1188" i="1"/>
  <c r="AB1188" i="1"/>
  <c r="AA1188" i="1"/>
  <c r="Z1188" i="1"/>
  <c r="Y1188" i="1"/>
  <c r="W1188" i="1"/>
  <c r="V1188" i="1"/>
  <c r="U1188" i="1"/>
  <c r="T1188" i="1"/>
  <c r="S1188" i="1"/>
  <c r="R1188" i="1"/>
  <c r="Q1188" i="1"/>
  <c r="P1188" i="1"/>
  <c r="O1188" i="1"/>
  <c r="N1188" i="1"/>
  <c r="AJ1187" i="1"/>
  <c r="AI1187" i="1"/>
  <c r="AH1187" i="1"/>
  <c r="AG1187" i="1"/>
  <c r="AF1187" i="1"/>
  <c r="AE1187" i="1"/>
  <c r="AD1187" i="1"/>
  <c r="AB1187" i="1"/>
  <c r="AA1187" i="1"/>
  <c r="Z1187" i="1"/>
  <c r="Y1187" i="1"/>
  <c r="W1187" i="1"/>
  <c r="V1187" i="1"/>
  <c r="U1187" i="1"/>
  <c r="T1187" i="1"/>
  <c r="S1187" i="1"/>
  <c r="R1187" i="1"/>
  <c r="Q1187" i="1"/>
  <c r="P1187" i="1"/>
  <c r="O1187" i="1"/>
  <c r="N1187" i="1"/>
  <c r="AJ1186" i="1"/>
  <c r="AI1186" i="1"/>
  <c r="AH1186" i="1"/>
  <c r="AG1186" i="1"/>
  <c r="AF1186" i="1"/>
  <c r="AE1186" i="1"/>
  <c r="AD1186" i="1"/>
  <c r="AB1186" i="1"/>
  <c r="AA1186" i="1"/>
  <c r="Z1186" i="1"/>
  <c r="Y1186" i="1"/>
  <c r="W1186" i="1"/>
  <c r="V1186" i="1"/>
  <c r="U1186" i="1"/>
  <c r="T1186" i="1"/>
  <c r="S1186" i="1"/>
  <c r="R1186" i="1"/>
  <c r="Q1186" i="1"/>
  <c r="P1186" i="1"/>
  <c r="O1186" i="1"/>
  <c r="N1186" i="1"/>
  <c r="AJ1185" i="1"/>
  <c r="AI1185" i="1"/>
  <c r="AH1185" i="1"/>
  <c r="AG1185" i="1"/>
  <c r="AF1185" i="1"/>
  <c r="AE1185" i="1"/>
  <c r="AD1185" i="1"/>
  <c r="AB1185" i="1"/>
  <c r="AA1185" i="1"/>
  <c r="Z1185" i="1"/>
  <c r="Y1185" i="1"/>
  <c r="W1185" i="1"/>
  <c r="V1185" i="1"/>
  <c r="U1185" i="1"/>
  <c r="T1185" i="1"/>
  <c r="S1185" i="1"/>
  <c r="R1185" i="1"/>
  <c r="Q1185" i="1"/>
  <c r="P1185" i="1"/>
  <c r="O1185" i="1"/>
  <c r="N1185" i="1"/>
  <c r="AK1184" i="1"/>
  <c r="AJ1184" i="1"/>
  <c r="AI1184" i="1"/>
  <c r="AH1184" i="1"/>
  <c r="AG1184" i="1"/>
  <c r="AF1184" i="1"/>
  <c r="AE1184" i="1"/>
  <c r="AD1184" i="1"/>
  <c r="AB1184" i="1"/>
  <c r="AA1184" i="1"/>
  <c r="Z1184" i="1"/>
  <c r="Y1184" i="1"/>
  <c r="W1184" i="1"/>
  <c r="V1184" i="1"/>
  <c r="U1184" i="1"/>
  <c r="T1184" i="1"/>
  <c r="S1184" i="1"/>
  <c r="R1184" i="1"/>
  <c r="Q1184" i="1"/>
  <c r="P1184" i="1"/>
  <c r="O1184" i="1"/>
  <c r="N1184" i="1"/>
  <c r="AJ1183" i="1"/>
  <c r="AI1183" i="1"/>
  <c r="AH1183" i="1"/>
  <c r="AG1183" i="1"/>
  <c r="AF1183" i="1"/>
  <c r="AE1183" i="1"/>
  <c r="AD1183" i="1"/>
  <c r="AB1183" i="1"/>
  <c r="AA1183" i="1"/>
  <c r="Z1183" i="1"/>
  <c r="Y1183" i="1"/>
  <c r="W1183" i="1"/>
  <c r="V1183" i="1"/>
  <c r="U1183" i="1"/>
  <c r="T1183" i="1"/>
  <c r="S1183" i="1"/>
  <c r="R1183" i="1"/>
  <c r="Q1183" i="1"/>
  <c r="P1183" i="1"/>
  <c r="O1183" i="1"/>
  <c r="N1183" i="1"/>
  <c r="AJ1182" i="1"/>
  <c r="AI1182" i="1"/>
  <c r="AH1182" i="1"/>
  <c r="AG1182" i="1"/>
  <c r="AF1182" i="1"/>
  <c r="AE1182" i="1"/>
  <c r="AD1182" i="1"/>
  <c r="AB1182" i="1"/>
  <c r="AA1182" i="1"/>
  <c r="Z1182" i="1"/>
  <c r="Y1182" i="1"/>
  <c r="W1182" i="1"/>
  <c r="V1182" i="1"/>
  <c r="U1182" i="1"/>
  <c r="T1182" i="1"/>
  <c r="S1182" i="1"/>
  <c r="R1182" i="1"/>
  <c r="Q1182" i="1"/>
  <c r="P1182" i="1"/>
  <c r="O1182" i="1"/>
  <c r="N1182" i="1"/>
  <c r="AJ1181" i="1"/>
  <c r="AI1181" i="1"/>
  <c r="AH1181" i="1"/>
  <c r="AG1181" i="1"/>
  <c r="AF1181" i="1"/>
  <c r="AE1181" i="1"/>
  <c r="AD1181" i="1"/>
  <c r="AB1181" i="1"/>
  <c r="AA1181" i="1"/>
  <c r="Z1181" i="1"/>
  <c r="Y1181" i="1"/>
  <c r="W1181" i="1"/>
  <c r="V1181" i="1"/>
  <c r="U1181" i="1"/>
  <c r="T1181" i="1"/>
  <c r="S1181" i="1"/>
  <c r="R1181" i="1"/>
  <c r="Q1181" i="1"/>
  <c r="P1181" i="1"/>
  <c r="O1181" i="1"/>
  <c r="N1181" i="1"/>
  <c r="AJ1180" i="1"/>
  <c r="AI1180" i="1"/>
  <c r="AH1180" i="1"/>
  <c r="AG1180" i="1"/>
  <c r="AF1180" i="1"/>
  <c r="AE1180" i="1"/>
  <c r="AD1180" i="1"/>
  <c r="AB1180" i="1"/>
  <c r="AA1180" i="1"/>
  <c r="Z1180" i="1"/>
  <c r="Y1180" i="1"/>
  <c r="W1180" i="1"/>
  <c r="V1180" i="1"/>
  <c r="U1180" i="1"/>
  <c r="T1180" i="1"/>
  <c r="S1180" i="1"/>
  <c r="R1180" i="1"/>
  <c r="Q1180" i="1"/>
  <c r="P1180" i="1"/>
  <c r="O1180" i="1"/>
  <c r="N1180" i="1"/>
  <c r="AJ1179" i="1"/>
  <c r="AI1179" i="1"/>
  <c r="AH1179" i="1"/>
  <c r="AG1179" i="1"/>
  <c r="AF1179" i="1"/>
  <c r="AE1179" i="1"/>
  <c r="AD1179" i="1"/>
  <c r="AB1179" i="1"/>
  <c r="AA1179" i="1"/>
  <c r="Z1179" i="1"/>
  <c r="Y1179" i="1"/>
  <c r="W1179" i="1"/>
  <c r="V1179" i="1"/>
  <c r="U1179" i="1"/>
  <c r="T1179" i="1"/>
  <c r="S1179" i="1"/>
  <c r="R1179" i="1"/>
  <c r="Q1179" i="1"/>
  <c r="P1179" i="1"/>
  <c r="O1179" i="1"/>
  <c r="N1179" i="1"/>
  <c r="AJ1178" i="1"/>
  <c r="AI1178" i="1"/>
  <c r="AH1178" i="1"/>
  <c r="AG1178" i="1"/>
  <c r="AF1178" i="1"/>
  <c r="AE1178" i="1"/>
  <c r="AD1178" i="1"/>
  <c r="AB1178" i="1"/>
  <c r="AA1178" i="1"/>
  <c r="Z1178" i="1"/>
  <c r="Y1178" i="1"/>
  <c r="W1178" i="1"/>
  <c r="V1178" i="1"/>
  <c r="U1178" i="1"/>
  <c r="T1178" i="1"/>
  <c r="S1178" i="1"/>
  <c r="R1178" i="1"/>
  <c r="Q1178" i="1"/>
  <c r="P1178" i="1"/>
  <c r="O1178" i="1"/>
  <c r="N1178" i="1"/>
  <c r="AJ1177" i="1"/>
  <c r="AI1177" i="1"/>
  <c r="AH1177" i="1"/>
  <c r="AG1177" i="1"/>
  <c r="AF1177" i="1"/>
  <c r="AE1177" i="1"/>
  <c r="AD1177" i="1"/>
  <c r="AB1177" i="1"/>
  <c r="AA1177" i="1"/>
  <c r="Z1177" i="1"/>
  <c r="Y1177" i="1"/>
  <c r="W1177" i="1"/>
  <c r="V1177" i="1"/>
  <c r="U1177" i="1"/>
  <c r="T1177" i="1"/>
  <c r="S1177" i="1"/>
  <c r="R1177" i="1"/>
  <c r="Q1177" i="1"/>
  <c r="P1177" i="1"/>
  <c r="O1177" i="1"/>
  <c r="N1177" i="1"/>
  <c r="AJ1176" i="1"/>
  <c r="AI1176" i="1"/>
  <c r="AH1176" i="1"/>
  <c r="AG1176" i="1"/>
  <c r="AF1176" i="1"/>
  <c r="AE1176" i="1"/>
  <c r="AD1176" i="1"/>
  <c r="AB1176" i="1"/>
  <c r="AA1176" i="1"/>
  <c r="Z1176" i="1"/>
  <c r="Y1176" i="1"/>
  <c r="W1176" i="1"/>
  <c r="V1176" i="1"/>
  <c r="U1176" i="1"/>
  <c r="T1176" i="1"/>
  <c r="S1176" i="1"/>
  <c r="R1176" i="1"/>
  <c r="Q1176" i="1"/>
  <c r="P1176" i="1"/>
  <c r="O1176" i="1"/>
  <c r="N1176" i="1"/>
  <c r="AJ1175" i="1"/>
  <c r="AI1175" i="1"/>
  <c r="AH1175" i="1"/>
  <c r="AG1175" i="1"/>
  <c r="AF1175" i="1"/>
  <c r="AE1175" i="1"/>
  <c r="AD1175" i="1"/>
  <c r="AB1175" i="1"/>
  <c r="AA1175" i="1"/>
  <c r="Z1175" i="1"/>
  <c r="Y1175" i="1"/>
  <c r="W1175" i="1"/>
  <c r="V1175" i="1"/>
  <c r="U1175" i="1"/>
  <c r="T1175" i="1"/>
  <c r="S1175" i="1"/>
  <c r="R1175" i="1"/>
  <c r="Q1175" i="1"/>
  <c r="P1175" i="1"/>
  <c r="O1175" i="1"/>
  <c r="N1175" i="1"/>
  <c r="AJ1174" i="1"/>
  <c r="AI1174" i="1"/>
  <c r="AH1174" i="1"/>
  <c r="AG1174" i="1"/>
  <c r="AF1174" i="1"/>
  <c r="AE1174" i="1"/>
  <c r="AD1174" i="1"/>
  <c r="AB1174" i="1"/>
  <c r="AA1174" i="1"/>
  <c r="Z1174" i="1"/>
  <c r="Y1174" i="1"/>
  <c r="W1174" i="1"/>
  <c r="V1174" i="1"/>
  <c r="U1174" i="1"/>
  <c r="T1174" i="1"/>
  <c r="S1174" i="1"/>
  <c r="R1174" i="1"/>
  <c r="Q1174" i="1"/>
  <c r="P1174" i="1"/>
  <c r="O1174" i="1"/>
  <c r="N1174" i="1"/>
  <c r="AJ1173" i="1"/>
  <c r="AI1173" i="1"/>
  <c r="AH1173" i="1"/>
  <c r="AG1173" i="1"/>
  <c r="AF1173" i="1"/>
  <c r="AE1173" i="1"/>
  <c r="AD1173" i="1"/>
  <c r="AB1173" i="1"/>
  <c r="AA1173" i="1"/>
  <c r="Z1173" i="1"/>
  <c r="Y1173" i="1"/>
  <c r="W1173" i="1"/>
  <c r="V1173" i="1"/>
  <c r="U1173" i="1"/>
  <c r="T1173" i="1"/>
  <c r="S1173" i="1"/>
  <c r="R1173" i="1"/>
  <c r="Q1173" i="1"/>
  <c r="P1173" i="1"/>
  <c r="O1173" i="1"/>
  <c r="N1173" i="1"/>
  <c r="AK1172" i="1"/>
  <c r="AJ1172" i="1"/>
  <c r="AI1172" i="1"/>
  <c r="AH1172" i="1"/>
  <c r="AG1172" i="1"/>
  <c r="AF1172" i="1"/>
  <c r="AE1172" i="1"/>
  <c r="AD1172" i="1"/>
  <c r="AB1172" i="1"/>
  <c r="AA1172" i="1"/>
  <c r="Z1172" i="1"/>
  <c r="Y1172" i="1"/>
  <c r="W1172" i="1"/>
  <c r="V1172" i="1"/>
  <c r="U1172" i="1"/>
  <c r="T1172" i="1"/>
  <c r="S1172" i="1"/>
  <c r="R1172" i="1"/>
  <c r="Q1172" i="1"/>
  <c r="P1172" i="1"/>
  <c r="O1172" i="1"/>
  <c r="N1172" i="1"/>
  <c r="AJ1171" i="1"/>
  <c r="AI1171" i="1"/>
  <c r="AH1171" i="1"/>
  <c r="AG1171" i="1"/>
  <c r="AF1171" i="1"/>
  <c r="AE1171" i="1"/>
  <c r="AD1171" i="1"/>
  <c r="AB1171" i="1"/>
  <c r="AA1171" i="1"/>
  <c r="Z1171" i="1"/>
  <c r="Y1171" i="1"/>
  <c r="W1171" i="1"/>
  <c r="V1171" i="1"/>
  <c r="U1171" i="1"/>
  <c r="T1171" i="1"/>
  <c r="S1171" i="1"/>
  <c r="R1171" i="1"/>
  <c r="Q1171" i="1"/>
  <c r="P1171" i="1"/>
  <c r="O1171" i="1"/>
  <c r="N1171" i="1"/>
  <c r="AJ1170" i="1"/>
  <c r="AI1170" i="1"/>
  <c r="AH1170" i="1"/>
  <c r="AG1170" i="1"/>
  <c r="AF1170" i="1"/>
  <c r="AE1170" i="1"/>
  <c r="AD1170" i="1"/>
  <c r="AB1170" i="1"/>
  <c r="AA1170" i="1"/>
  <c r="Z1170" i="1"/>
  <c r="Y1170" i="1"/>
  <c r="W1170" i="1"/>
  <c r="V1170" i="1"/>
  <c r="U1170" i="1"/>
  <c r="T1170" i="1"/>
  <c r="S1170" i="1"/>
  <c r="R1170" i="1"/>
  <c r="Q1170" i="1"/>
  <c r="P1170" i="1"/>
  <c r="O1170" i="1"/>
  <c r="N1170" i="1"/>
  <c r="AJ1169" i="1"/>
  <c r="AI1169" i="1"/>
  <c r="AH1169" i="1"/>
  <c r="AG1169" i="1"/>
  <c r="AF1169" i="1"/>
  <c r="AE1169" i="1"/>
  <c r="AD1169" i="1"/>
  <c r="AB1169" i="1"/>
  <c r="AA1169" i="1"/>
  <c r="Z1169" i="1"/>
  <c r="Y1169" i="1"/>
  <c r="W1169" i="1"/>
  <c r="V1169" i="1"/>
  <c r="U1169" i="1"/>
  <c r="T1169" i="1"/>
  <c r="S1169" i="1"/>
  <c r="R1169" i="1"/>
  <c r="Q1169" i="1"/>
  <c r="P1169" i="1"/>
  <c r="O1169" i="1"/>
  <c r="N1169" i="1"/>
  <c r="AJ1168" i="1"/>
  <c r="AI1168" i="1"/>
  <c r="AH1168" i="1"/>
  <c r="AG1168" i="1"/>
  <c r="AF1168" i="1"/>
  <c r="AE1168" i="1"/>
  <c r="AD1168" i="1"/>
  <c r="AB1168" i="1"/>
  <c r="AA1168" i="1"/>
  <c r="Z1168" i="1"/>
  <c r="Y1168" i="1"/>
  <c r="W1168" i="1"/>
  <c r="V1168" i="1"/>
  <c r="U1168" i="1"/>
  <c r="T1168" i="1"/>
  <c r="S1168" i="1"/>
  <c r="R1168" i="1"/>
  <c r="Q1168" i="1"/>
  <c r="P1168" i="1"/>
  <c r="O1168" i="1"/>
  <c r="N1168" i="1"/>
  <c r="AJ1167" i="1"/>
  <c r="AI1167" i="1"/>
  <c r="AH1167" i="1"/>
  <c r="AG1167" i="1"/>
  <c r="AF1167" i="1"/>
  <c r="AE1167" i="1"/>
  <c r="AD1167" i="1"/>
  <c r="AB1167" i="1"/>
  <c r="AA1167" i="1"/>
  <c r="Z1167" i="1"/>
  <c r="Y1167" i="1"/>
  <c r="W1167" i="1"/>
  <c r="V1167" i="1"/>
  <c r="U1167" i="1"/>
  <c r="T1167" i="1"/>
  <c r="S1167" i="1"/>
  <c r="R1167" i="1"/>
  <c r="Q1167" i="1"/>
  <c r="P1167" i="1"/>
  <c r="O1167" i="1"/>
  <c r="N1167" i="1"/>
  <c r="AJ1166" i="1"/>
  <c r="AI1166" i="1"/>
  <c r="AH1166" i="1"/>
  <c r="AG1166" i="1"/>
  <c r="AF1166" i="1"/>
  <c r="AE1166" i="1"/>
  <c r="AD1166" i="1"/>
  <c r="AB1166" i="1"/>
  <c r="AA1166" i="1"/>
  <c r="Z1166" i="1"/>
  <c r="Y1166" i="1"/>
  <c r="W1166" i="1"/>
  <c r="V1166" i="1"/>
  <c r="U1166" i="1"/>
  <c r="T1166" i="1"/>
  <c r="S1166" i="1"/>
  <c r="R1166" i="1"/>
  <c r="Q1166" i="1"/>
  <c r="P1166" i="1"/>
  <c r="O1166" i="1"/>
  <c r="N1166" i="1"/>
  <c r="AJ1165" i="1"/>
  <c r="AI1165" i="1"/>
  <c r="AH1165" i="1"/>
  <c r="AG1165" i="1"/>
  <c r="AF1165" i="1"/>
  <c r="AE1165" i="1"/>
  <c r="AD1165" i="1"/>
  <c r="AB1165" i="1"/>
  <c r="AA1165" i="1"/>
  <c r="Z1165" i="1"/>
  <c r="Y1165" i="1"/>
  <c r="W1165" i="1"/>
  <c r="V1165" i="1"/>
  <c r="U1165" i="1"/>
  <c r="T1165" i="1"/>
  <c r="S1165" i="1"/>
  <c r="R1165" i="1"/>
  <c r="Q1165" i="1"/>
  <c r="P1165" i="1"/>
  <c r="O1165" i="1"/>
  <c r="N1165" i="1"/>
  <c r="AJ1164" i="1"/>
  <c r="AI1164" i="1"/>
  <c r="AH1164" i="1"/>
  <c r="AG1164" i="1"/>
  <c r="AF1164" i="1"/>
  <c r="AE1164" i="1"/>
  <c r="AD1164" i="1"/>
  <c r="AB1164" i="1"/>
  <c r="AA1164" i="1"/>
  <c r="Z1164" i="1"/>
  <c r="Y1164" i="1"/>
  <c r="W1164" i="1"/>
  <c r="V1164" i="1"/>
  <c r="U1164" i="1"/>
  <c r="T1164" i="1"/>
  <c r="S1164" i="1"/>
  <c r="R1164" i="1"/>
  <c r="Q1164" i="1"/>
  <c r="P1164" i="1"/>
  <c r="O1164" i="1"/>
  <c r="N1164" i="1"/>
  <c r="AJ1163" i="1"/>
  <c r="AI1163" i="1"/>
  <c r="AH1163" i="1"/>
  <c r="AG1163" i="1"/>
  <c r="AF1163" i="1"/>
  <c r="AE1163" i="1"/>
  <c r="AD1163" i="1"/>
  <c r="AB1163" i="1"/>
  <c r="AA1163" i="1"/>
  <c r="Z1163" i="1"/>
  <c r="Y1163" i="1"/>
  <c r="W1163" i="1"/>
  <c r="V1163" i="1"/>
  <c r="U1163" i="1"/>
  <c r="T1163" i="1"/>
  <c r="S1163" i="1"/>
  <c r="R1163" i="1"/>
  <c r="Q1163" i="1"/>
  <c r="P1163" i="1"/>
  <c r="O1163" i="1"/>
  <c r="N1163" i="1"/>
  <c r="AJ1162" i="1"/>
  <c r="AI1162" i="1"/>
  <c r="AH1162" i="1"/>
  <c r="AG1162" i="1"/>
  <c r="AF1162" i="1"/>
  <c r="AE1162" i="1"/>
  <c r="AD1162" i="1"/>
  <c r="AB1162" i="1"/>
  <c r="AA1162" i="1"/>
  <c r="Z1162" i="1"/>
  <c r="Y1162" i="1"/>
  <c r="W1162" i="1"/>
  <c r="V1162" i="1"/>
  <c r="U1162" i="1"/>
  <c r="T1162" i="1"/>
  <c r="S1162" i="1"/>
  <c r="R1162" i="1"/>
  <c r="Q1162" i="1"/>
  <c r="P1162" i="1"/>
  <c r="O1162" i="1"/>
  <c r="N1162" i="1"/>
  <c r="AK1161" i="1"/>
  <c r="AJ1161" i="1"/>
  <c r="AI1161" i="1"/>
  <c r="AH1161" i="1"/>
  <c r="AG1161" i="1"/>
  <c r="AF1161" i="1"/>
  <c r="AE1161" i="1"/>
  <c r="AD1161" i="1"/>
  <c r="AB1161" i="1"/>
  <c r="AA1161" i="1"/>
  <c r="Z1161" i="1"/>
  <c r="Y1161" i="1"/>
  <c r="W1161" i="1"/>
  <c r="V1161" i="1"/>
  <c r="U1161" i="1"/>
  <c r="T1161" i="1"/>
  <c r="S1161" i="1"/>
  <c r="R1161" i="1"/>
  <c r="Q1161" i="1"/>
  <c r="P1161" i="1"/>
  <c r="O1161" i="1"/>
  <c r="N1161" i="1"/>
  <c r="AJ1160" i="1"/>
  <c r="AI1160" i="1"/>
  <c r="AH1160" i="1"/>
  <c r="AG1160" i="1"/>
  <c r="AF1160" i="1"/>
  <c r="AE1160" i="1"/>
  <c r="AD1160" i="1"/>
  <c r="AB1160" i="1"/>
  <c r="AA1160" i="1"/>
  <c r="Z1160" i="1"/>
  <c r="Y1160" i="1"/>
  <c r="W1160" i="1"/>
  <c r="V1160" i="1"/>
  <c r="U1160" i="1"/>
  <c r="T1160" i="1"/>
  <c r="S1160" i="1"/>
  <c r="R1160" i="1"/>
  <c r="Q1160" i="1"/>
  <c r="P1160" i="1"/>
  <c r="O1160" i="1"/>
  <c r="N1160" i="1"/>
  <c r="AJ1159" i="1"/>
  <c r="AI1159" i="1"/>
  <c r="AH1159" i="1"/>
  <c r="AG1159" i="1"/>
  <c r="AF1159" i="1"/>
  <c r="AE1159" i="1"/>
  <c r="AD1159" i="1"/>
  <c r="AB1159" i="1"/>
  <c r="AA1159" i="1"/>
  <c r="Z1159" i="1"/>
  <c r="Y1159" i="1"/>
  <c r="W1159" i="1"/>
  <c r="V1159" i="1"/>
  <c r="U1159" i="1"/>
  <c r="T1159" i="1"/>
  <c r="S1159" i="1"/>
  <c r="R1159" i="1"/>
  <c r="Q1159" i="1"/>
  <c r="P1159" i="1"/>
  <c r="O1159" i="1"/>
  <c r="N1159" i="1"/>
  <c r="AJ1158" i="1"/>
  <c r="AI1158" i="1"/>
  <c r="AH1158" i="1"/>
  <c r="AG1158" i="1"/>
  <c r="AF1158" i="1"/>
  <c r="AE1158" i="1"/>
  <c r="AD1158" i="1"/>
  <c r="AB1158" i="1"/>
  <c r="AA1158" i="1"/>
  <c r="Z1158" i="1"/>
  <c r="Y1158" i="1"/>
  <c r="W1158" i="1"/>
  <c r="V1158" i="1"/>
  <c r="U1158" i="1"/>
  <c r="T1158" i="1"/>
  <c r="S1158" i="1"/>
  <c r="R1158" i="1"/>
  <c r="Q1158" i="1"/>
  <c r="P1158" i="1"/>
  <c r="O1158" i="1"/>
  <c r="N1158" i="1"/>
  <c r="AJ1157" i="1"/>
  <c r="AI1157" i="1"/>
  <c r="AH1157" i="1"/>
  <c r="AG1157" i="1"/>
  <c r="AF1157" i="1"/>
  <c r="AE1157" i="1"/>
  <c r="AD1157" i="1"/>
  <c r="AB1157" i="1"/>
  <c r="AA1157" i="1"/>
  <c r="Z1157" i="1"/>
  <c r="Y1157" i="1"/>
  <c r="W1157" i="1"/>
  <c r="V1157" i="1"/>
  <c r="U1157" i="1"/>
  <c r="T1157" i="1"/>
  <c r="S1157" i="1"/>
  <c r="R1157" i="1"/>
  <c r="Q1157" i="1"/>
  <c r="P1157" i="1"/>
  <c r="O1157" i="1"/>
  <c r="N1157" i="1"/>
  <c r="AJ1156" i="1"/>
  <c r="AI1156" i="1"/>
  <c r="AH1156" i="1"/>
  <c r="AG1156" i="1"/>
  <c r="AF1156" i="1"/>
  <c r="AE1156" i="1"/>
  <c r="AD1156" i="1"/>
  <c r="AB1156" i="1"/>
  <c r="AA1156" i="1"/>
  <c r="Z1156" i="1"/>
  <c r="Y1156" i="1"/>
  <c r="W1156" i="1"/>
  <c r="V1156" i="1"/>
  <c r="U1156" i="1"/>
  <c r="T1156" i="1"/>
  <c r="S1156" i="1"/>
  <c r="R1156" i="1"/>
  <c r="Q1156" i="1"/>
  <c r="P1156" i="1"/>
  <c r="O1156" i="1"/>
  <c r="N1156" i="1"/>
  <c r="AJ1155" i="1"/>
  <c r="AI1155" i="1"/>
  <c r="AH1155" i="1"/>
  <c r="AG1155" i="1"/>
  <c r="AF1155" i="1"/>
  <c r="AE1155" i="1"/>
  <c r="AD1155" i="1"/>
  <c r="AB1155" i="1"/>
  <c r="AA1155" i="1"/>
  <c r="Z1155" i="1"/>
  <c r="Y1155" i="1"/>
  <c r="W1155" i="1"/>
  <c r="V1155" i="1"/>
  <c r="U1155" i="1"/>
  <c r="T1155" i="1"/>
  <c r="S1155" i="1"/>
  <c r="R1155" i="1"/>
  <c r="Q1155" i="1"/>
  <c r="P1155" i="1"/>
  <c r="O1155" i="1"/>
  <c r="N1155" i="1"/>
  <c r="AJ1154" i="1"/>
  <c r="AI1154" i="1"/>
  <c r="AH1154" i="1"/>
  <c r="AG1154" i="1"/>
  <c r="AF1154" i="1"/>
  <c r="AE1154" i="1"/>
  <c r="AD1154" i="1"/>
  <c r="AB1154" i="1"/>
  <c r="AA1154" i="1"/>
  <c r="Z1154" i="1"/>
  <c r="Y1154" i="1"/>
  <c r="W1154" i="1"/>
  <c r="V1154" i="1"/>
  <c r="U1154" i="1"/>
  <c r="T1154" i="1"/>
  <c r="S1154" i="1"/>
  <c r="R1154" i="1"/>
  <c r="Q1154" i="1"/>
  <c r="P1154" i="1"/>
  <c r="O1154" i="1"/>
  <c r="N1154" i="1"/>
  <c r="AJ1153" i="1"/>
  <c r="AI1153" i="1"/>
  <c r="AH1153" i="1"/>
  <c r="AG1153" i="1"/>
  <c r="AF1153" i="1"/>
  <c r="AE1153" i="1"/>
  <c r="AD1153" i="1"/>
  <c r="AB1153" i="1"/>
  <c r="AA1153" i="1"/>
  <c r="Z1153" i="1"/>
  <c r="Y1153" i="1"/>
  <c r="W1153" i="1"/>
  <c r="V1153" i="1"/>
  <c r="U1153" i="1"/>
  <c r="T1153" i="1"/>
  <c r="S1153" i="1"/>
  <c r="R1153" i="1"/>
  <c r="Q1153" i="1"/>
  <c r="P1153" i="1"/>
  <c r="O1153" i="1"/>
  <c r="N1153" i="1"/>
  <c r="AJ1152" i="1"/>
  <c r="AI1152" i="1"/>
  <c r="AH1152" i="1"/>
  <c r="AG1152" i="1"/>
  <c r="AF1152" i="1"/>
  <c r="AE1152" i="1"/>
  <c r="AD1152" i="1"/>
  <c r="AB1152" i="1"/>
  <c r="AA1152" i="1"/>
  <c r="Z1152" i="1"/>
  <c r="Y1152" i="1"/>
  <c r="W1152" i="1"/>
  <c r="V1152" i="1"/>
  <c r="U1152" i="1"/>
  <c r="T1152" i="1"/>
  <c r="S1152" i="1"/>
  <c r="R1152" i="1"/>
  <c r="Q1152" i="1"/>
  <c r="P1152" i="1"/>
  <c r="O1152" i="1"/>
  <c r="N1152" i="1"/>
  <c r="AJ1151" i="1"/>
  <c r="AI1151" i="1"/>
  <c r="AH1151" i="1"/>
  <c r="AG1151" i="1"/>
  <c r="AF1151" i="1"/>
  <c r="AE1151" i="1"/>
  <c r="AD1151" i="1"/>
  <c r="AB1151" i="1"/>
  <c r="AA1151" i="1"/>
  <c r="Z1151" i="1"/>
  <c r="Y1151" i="1"/>
  <c r="W1151" i="1"/>
  <c r="V1151" i="1"/>
  <c r="U1151" i="1"/>
  <c r="T1151" i="1"/>
  <c r="S1151" i="1"/>
  <c r="R1151" i="1"/>
  <c r="Q1151" i="1"/>
  <c r="P1151" i="1"/>
  <c r="O1151" i="1"/>
  <c r="N1151" i="1"/>
  <c r="AJ1150" i="1"/>
  <c r="AI1150" i="1"/>
  <c r="AH1150" i="1"/>
  <c r="AG1150" i="1"/>
  <c r="AF1150" i="1"/>
  <c r="AE1150" i="1"/>
  <c r="AD1150" i="1"/>
  <c r="AB1150" i="1"/>
  <c r="AA1150" i="1"/>
  <c r="Z1150" i="1"/>
  <c r="Y1150" i="1"/>
  <c r="W1150" i="1"/>
  <c r="V1150" i="1"/>
  <c r="U1150" i="1"/>
  <c r="T1150" i="1"/>
  <c r="S1150" i="1"/>
  <c r="R1150" i="1"/>
  <c r="Q1150" i="1"/>
  <c r="P1150" i="1"/>
  <c r="O1150" i="1"/>
  <c r="N1150" i="1"/>
  <c r="AJ1149" i="1"/>
  <c r="AI1149" i="1"/>
  <c r="AH1149" i="1"/>
  <c r="AG1149" i="1"/>
  <c r="AF1149" i="1"/>
  <c r="AE1149" i="1"/>
  <c r="AD1149" i="1"/>
  <c r="AB1149" i="1"/>
  <c r="AA1149" i="1"/>
  <c r="Z1149" i="1"/>
  <c r="Y1149" i="1"/>
  <c r="W1149" i="1"/>
  <c r="V1149" i="1"/>
  <c r="U1149" i="1"/>
  <c r="T1149" i="1"/>
  <c r="S1149" i="1"/>
  <c r="R1149" i="1"/>
  <c r="Q1149" i="1"/>
  <c r="P1149" i="1"/>
  <c r="O1149" i="1"/>
  <c r="N1149" i="1"/>
  <c r="AJ1148" i="1"/>
  <c r="AI1148" i="1"/>
  <c r="AH1148" i="1"/>
  <c r="AG1148" i="1"/>
  <c r="AF1148" i="1"/>
  <c r="AE1148" i="1"/>
  <c r="AD1148" i="1"/>
  <c r="AB1148" i="1"/>
  <c r="AA1148" i="1"/>
  <c r="Z1148" i="1"/>
  <c r="Y1148" i="1"/>
  <c r="W1148" i="1"/>
  <c r="V1148" i="1"/>
  <c r="U1148" i="1"/>
  <c r="T1148" i="1"/>
  <c r="S1148" i="1"/>
  <c r="R1148" i="1"/>
  <c r="Q1148" i="1"/>
  <c r="P1148" i="1"/>
  <c r="O1148" i="1"/>
  <c r="N1148" i="1"/>
  <c r="AJ1147" i="1"/>
  <c r="AI1147" i="1"/>
  <c r="AH1147" i="1"/>
  <c r="AG1147" i="1"/>
  <c r="AF1147" i="1"/>
  <c r="AE1147" i="1"/>
  <c r="AD1147" i="1"/>
  <c r="AB1147" i="1"/>
  <c r="AA1147" i="1"/>
  <c r="Z1147" i="1"/>
  <c r="Y1147" i="1"/>
  <c r="W1147" i="1"/>
  <c r="V1147" i="1"/>
  <c r="U1147" i="1"/>
  <c r="T1147" i="1"/>
  <c r="S1147" i="1"/>
  <c r="R1147" i="1"/>
  <c r="Q1147" i="1"/>
  <c r="P1147" i="1"/>
  <c r="O1147" i="1"/>
  <c r="N1147" i="1"/>
  <c r="AJ1146" i="1"/>
  <c r="AI1146" i="1"/>
  <c r="AH1146" i="1"/>
  <c r="AG1146" i="1"/>
  <c r="AF1146" i="1"/>
  <c r="AE1146" i="1"/>
  <c r="AD1146" i="1"/>
  <c r="AB1146" i="1"/>
  <c r="AA1146" i="1"/>
  <c r="Z1146" i="1"/>
  <c r="Y1146" i="1"/>
  <c r="W1146" i="1"/>
  <c r="V1146" i="1"/>
  <c r="U1146" i="1"/>
  <c r="T1146" i="1"/>
  <c r="S1146" i="1"/>
  <c r="R1146" i="1"/>
  <c r="Q1146" i="1"/>
  <c r="P1146" i="1"/>
  <c r="O1146" i="1"/>
  <c r="N1146" i="1"/>
  <c r="AJ1145" i="1"/>
  <c r="AI1145" i="1"/>
  <c r="AH1145" i="1"/>
  <c r="AG1145" i="1"/>
  <c r="AF1145" i="1"/>
  <c r="AE1145" i="1"/>
  <c r="AD1145" i="1"/>
  <c r="AB1145" i="1"/>
  <c r="AA1145" i="1"/>
  <c r="Z1145" i="1"/>
  <c r="Y1145" i="1"/>
  <c r="W1145" i="1"/>
  <c r="V1145" i="1"/>
  <c r="U1145" i="1"/>
  <c r="T1145" i="1"/>
  <c r="S1145" i="1"/>
  <c r="R1145" i="1"/>
  <c r="Q1145" i="1"/>
  <c r="P1145" i="1"/>
  <c r="O1145" i="1"/>
  <c r="N1145" i="1"/>
  <c r="AJ1144" i="1"/>
  <c r="AI1144" i="1"/>
  <c r="AH1144" i="1"/>
  <c r="AG1144" i="1"/>
  <c r="AF1144" i="1"/>
  <c r="AE1144" i="1"/>
  <c r="AD1144" i="1"/>
  <c r="AB1144" i="1"/>
  <c r="AA1144" i="1"/>
  <c r="Z1144" i="1"/>
  <c r="Y1144" i="1"/>
  <c r="W1144" i="1"/>
  <c r="V1144" i="1"/>
  <c r="U1144" i="1"/>
  <c r="T1144" i="1"/>
  <c r="S1144" i="1"/>
  <c r="R1144" i="1"/>
  <c r="Q1144" i="1"/>
  <c r="P1144" i="1"/>
  <c r="O1144" i="1"/>
  <c r="N1144" i="1"/>
  <c r="AJ1143" i="1"/>
  <c r="AI1143" i="1"/>
  <c r="AH1143" i="1"/>
  <c r="AG1143" i="1"/>
  <c r="AF1143" i="1"/>
  <c r="AE1143" i="1"/>
  <c r="AD1143" i="1"/>
  <c r="AB1143" i="1"/>
  <c r="AA1143" i="1"/>
  <c r="Z1143" i="1"/>
  <c r="Y1143" i="1"/>
  <c r="W1143" i="1"/>
  <c r="V1143" i="1"/>
  <c r="U1143" i="1"/>
  <c r="T1143" i="1"/>
  <c r="S1143" i="1"/>
  <c r="R1143" i="1"/>
  <c r="Q1143" i="1"/>
  <c r="P1143" i="1"/>
  <c r="O1143" i="1"/>
  <c r="N1143" i="1"/>
  <c r="AK1142" i="1"/>
  <c r="AJ1142" i="1"/>
  <c r="AI1142" i="1"/>
  <c r="AH1142" i="1"/>
  <c r="AG1142" i="1"/>
  <c r="AF1142" i="1"/>
  <c r="AE1142" i="1"/>
  <c r="AD1142" i="1"/>
  <c r="AB1142" i="1"/>
  <c r="AA1142" i="1"/>
  <c r="Z1142" i="1"/>
  <c r="Y1142" i="1"/>
  <c r="W1142" i="1"/>
  <c r="V1142" i="1"/>
  <c r="U1142" i="1"/>
  <c r="T1142" i="1"/>
  <c r="S1142" i="1"/>
  <c r="R1142" i="1"/>
  <c r="Q1142" i="1"/>
  <c r="P1142" i="1"/>
  <c r="O1142" i="1"/>
  <c r="N1142" i="1"/>
  <c r="AJ1141" i="1"/>
  <c r="AI1141" i="1"/>
  <c r="AH1141" i="1"/>
  <c r="AG1141" i="1"/>
  <c r="AF1141" i="1"/>
  <c r="AE1141" i="1"/>
  <c r="AD1141" i="1"/>
  <c r="AB1141" i="1"/>
  <c r="AA1141" i="1"/>
  <c r="Z1141" i="1"/>
  <c r="Y1141" i="1"/>
  <c r="W1141" i="1"/>
  <c r="V1141" i="1"/>
  <c r="U1141" i="1"/>
  <c r="T1141" i="1"/>
  <c r="S1141" i="1"/>
  <c r="R1141" i="1"/>
  <c r="Q1141" i="1"/>
  <c r="P1141" i="1"/>
  <c r="O1141" i="1"/>
  <c r="N1141" i="1"/>
  <c r="AJ1140" i="1"/>
  <c r="AI1140" i="1"/>
  <c r="AH1140" i="1"/>
  <c r="AG1140" i="1"/>
  <c r="AF1140" i="1"/>
  <c r="AE1140" i="1"/>
  <c r="AD1140" i="1"/>
  <c r="AB1140" i="1"/>
  <c r="AA1140" i="1"/>
  <c r="Z1140" i="1"/>
  <c r="Y1140" i="1"/>
  <c r="W1140" i="1"/>
  <c r="V1140" i="1"/>
  <c r="U1140" i="1"/>
  <c r="T1140" i="1"/>
  <c r="S1140" i="1"/>
  <c r="R1140" i="1"/>
  <c r="Q1140" i="1"/>
  <c r="P1140" i="1"/>
  <c r="O1140" i="1"/>
  <c r="N1140" i="1"/>
  <c r="AJ1139" i="1"/>
  <c r="AI1139" i="1"/>
  <c r="AH1139" i="1"/>
  <c r="AG1139" i="1"/>
  <c r="AF1139" i="1"/>
  <c r="AE1139" i="1"/>
  <c r="AD1139" i="1"/>
  <c r="AB1139" i="1"/>
  <c r="AA1139" i="1"/>
  <c r="Z1139" i="1"/>
  <c r="Y1139" i="1"/>
  <c r="W1139" i="1"/>
  <c r="V1139" i="1"/>
  <c r="U1139" i="1"/>
  <c r="T1139" i="1"/>
  <c r="S1139" i="1"/>
  <c r="R1139" i="1"/>
  <c r="Q1139" i="1"/>
  <c r="P1139" i="1"/>
  <c r="O1139" i="1"/>
  <c r="N1139" i="1"/>
  <c r="AJ1138" i="1"/>
  <c r="AI1138" i="1"/>
  <c r="AH1138" i="1"/>
  <c r="AG1138" i="1"/>
  <c r="AF1138" i="1"/>
  <c r="AE1138" i="1"/>
  <c r="AD1138" i="1"/>
  <c r="AB1138" i="1"/>
  <c r="AA1138" i="1"/>
  <c r="Z1138" i="1"/>
  <c r="Y1138" i="1"/>
  <c r="W1138" i="1"/>
  <c r="V1138" i="1"/>
  <c r="U1138" i="1"/>
  <c r="T1138" i="1"/>
  <c r="S1138" i="1"/>
  <c r="R1138" i="1"/>
  <c r="Q1138" i="1"/>
  <c r="P1138" i="1"/>
  <c r="O1138" i="1"/>
  <c r="N1138" i="1"/>
  <c r="AJ1137" i="1"/>
  <c r="AI1137" i="1"/>
  <c r="AH1137" i="1"/>
  <c r="AG1137" i="1"/>
  <c r="AF1137" i="1"/>
  <c r="AE1137" i="1"/>
  <c r="AD1137" i="1"/>
  <c r="AB1137" i="1"/>
  <c r="AA1137" i="1"/>
  <c r="Z1137" i="1"/>
  <c r="Y1137" i="1"/>
  <c r="W1137" i="1"/>
  <c r="V1137" i="1"/>
  <c r="U1137" i="1"/>
  <c r="T1137" i="1"/>
  <c r="S1137" i="1"/>
  <c r="R1137" i="1"/>
  <c r="Q1137" i="1"/>
  <c r="P1137" i="1"/>
  <c r="O1137" i="1"/>
  <c r="N1137" i="1"/>
  <c r="AJ1136" i="1"/>
  <c r="AI1136" i="1"/>
  <c r="AH1136" i="1"/>
  <c r="AG1136" i="1"/>
  <c r="AF1136" i="1"/>
  <c r="AE1136" i="1"/>
  <c r="AD1136" i="1"/>
  <c r="AB1136" i="1"/>
  <c r="AA1136" i="1"/>
  <c r="Z1136" i="1"/>
  <c r="Y1136" i="1"/>
  <c r="W1136" i="1"/>
  <c r="V1136" i="1"/>
  <c r="U1136" i="1"/>
  <c r="T1136" i="1"/>
  <c r="S1136" i="1"/>
  <c r="R1136" i="1"/>
  <c r="Q1136" i="1"/>
  <c r="P1136" i="1"/>
  <c r="O1136" i="1"/>
  <c r="N1136" i="1"/>
  <c r="AJ1135" i="1"/>
  <c r="AI1135" i="1"/>
  <c r="AH1135" i="1"/>
  <c r="AG1135" i="1"/>
  <c r="AF1135" i="1"/>
  <c r="AE1135" i="1"/>
  <c r="AD1135" i="1"/>
  <c r="AB1135" i="1"/>
  <c r="AA1135" i="1"/>
  <c r="Z1135" i="1"/>
  <c r="Y1135" i="1"/>
  <c r="W1135" i="1"/>
  <c r="V1135" i="1"/>
  <c r="U1135" i="1"/>
  <c r="T1135" i="1"/>
  <c r="S1135" i="1"/>
  <c r="R1135" i="1"/>
  <c r="Q1135" i="1"/>
  <c r="P1135" i="1"/>
  <c r="O1135" i="1"/>
  <c r="N1135" i="1"/>
  <c r="AJ1134" i="1"/>
  <c r="AI1134" i="1"/>
  <c r="AH1134" i="1"/>
  <c r="AG1134" i="1"/>
  <c r="AF1134" i="1"/>
  <c r="AE1134" i="1"/>
  <c r="AD1134" i="1"/>
  <c r="AB1134" i="1"/>
  <c r="AA1134" i="1"/>
  <c r="Z1134" i="1"/>
  <c r="Y1134" i="1"/>
  <c r="W1134" i="1"/>
  <c r="V1134" i="1"/>
  <c r="U1134" i="1"/>
  <c r="T1134" i="1"/>
  <c r="S1134" i="1"/>
  <c r="R1134" i="1"/>
  <c r="Q1134" i="1"/>
  <c r="P1134" i="1"/>
  <c r="O1134" i="1"/>
  <c r="N1134" i="1"/>
  <c r="AJ1133" i="1"/>
  <c r="AI1133" i="1"/>
  <c r="AH1133" i="1"/>
  <c r="AG1133" i="1"/>
  <c r="AF1133" i="1"/>
  <c r="AE1133" i="1"/>
  <c r="AD1133" i="1"/>
  <c r="AB1133" i="1"/>
  <c r="AA1133" i="1"/>
  <c r="Z1133" i="1"/>
  <c r="Y1133" i="1"/>
  <c r="W1133" i="1"/>
  <c r="V1133" i="1"/>
  <c r="U1133" i="1"/>
  <c r="T1133" i="1"/>
  <c r="S1133" i="1"/>
  <c r="R1133" i="1"/>
  <c r="Q1133" i="1"/>
  <c r="P1133" i="1"/>
  <c r="O1133" i="1"/>
  <c r="N1133" i="1"/>
  <c r="AJ1132" i="1"/>
  <c r="AI1132" i="1"/>
  <c r="AH1132" i="1"/>
  <c r="AG1132" i="1"/>
  <c r="AF1132" i="1"/>
  <c r="AE1132" i="1"/>
  <c r="AD1132" i="1"/>
  <c r="AB1132" i="1"/>
  <c r="AA1132" i="1"/>
  <c r="Z1132" i="1"/>
  <c r="Y1132" i="1"/>
  <c r="W1132" i="1"/>
  <c r="V1132" i="1"/>
  <c r="U1132" i="1"/>
  <c r="T1132" i="1"/>
  <c r="S1132" i="1"/>
  <c r="R1132" i="1"/>
  <c r="Q1132" i="1"/>
  <c r="P1132" i="1"/>
  <c r="O1132" i="1"/>
  <c r="N1132" i="1"/>
  <c r="AJ1131" i="1"/>
  <c r="AI1131" i="1"/>
  <c r="AH1131" i="1"/>
  <c r="AG1131" i="1"/>
  <c r="AF1131" i="1"/>
  <c r="AE1131" i="1"/>
  <c r="AD1131" i="1"/>
  <c r="AB1131" i="1"/>
  <c r="AA1131" i="1"/>
  <c r="Z1131" i="1"/>
  <c r="Y1131" i="1"/>
  <c r="W1131" i="1"/>
  <c r="V1131" i="1"/>
  <c r="U1131" i="1"/>
  <c r="T1131" i="1"/>
  <c r="S1131" i="1"/>
  <c r="R1131" i="1"/>
  <c r="Q1131" i="1"/>
  <c r="P1131" i="1"/>
  <c r="O1131" i="1"/>
  <c r="N1131" i="1"/>
  <c r="AJ1130" i="1"/>
  <c r="AI1130" i="1"/>
  <c r="AH1130" i="1"/>
  <c r="AG1130" i="1"/>
  <c r="AF1130" i="1"/>
  <c r="AE1130" i="1"/>
  <c r="AD1130" i="1"/>
  <c r="AB1130" i="1"/>
  <c r="AA1130" i="1"/>
  <c r="Z1130" i="1"/>
  <c r="Y1130" i="1"/>
  <c r="W1130" i="1"/>
  <c r="V1130" i="1"/>
  <c r="U1130" i="1"/>
  <c r="T1130" i="1"/>
  <c r="S1130" i="1"/>
  <c r="R1130" i="1"/>
  <c r="Q1130" i="1"/>
  <c r="P1130" i="1"/>
  <c r="O1130" i="1"/>
  <c r="N1130" i="1"/>
  <c r="AJ1129" i="1"/>
  <c r="AI1129" i="1"/>
  <c r="AH1129" i="1"/>
  <c r="AG1129" i="1"/>
  <c r="AF1129" i="1"/>
  <c r="AE1129" i="1"/>
  <c r="AD1129" i="1"/>
  <c r="AB1129" i="1"/>
  <c r="AA1129" i="1"/>
  <c r="Z1129" i="1"/>
  <c r="Y1129" i="1"/>
  <c r="W1129" i="1"/>
  <c r="V1129" i="1"/>
  <c r="U1129" i="1"/>
  <c r="T1129" i="1"/>
  <c r="S1129" i="1"/>
  <c r="R1129" i="1"/>
  <c r="Q1129" i="1"/>
  <c r="P1129" i="1"/>
  <c r="O1129" i="1"/>
  <c r="N1129" i="1"/>
  <c r="AJ1128" i="1"/>
  <c r="AI1128" i="1"/>
  <c r="AH1128" i="1"/>
  <c r="AG1128" i="1"/>
  <c r="AF1128" i="1"/>
  <c r="AE1128" i="1"/>
  <c r="AD1128" i="1"/>
  <c r="AB1128" i="1"/>
  <c r="AA1128" i="1"/>
  <c r="Z1128" i="1"/>
  <c r="Y1128" i="1"/>
  <c r="W1128" i="1"/>
  <c r="V1128" i="1"/>
  <c r="U1128" i="1"/>
  <c r="T1128" i="1"/>
  <c r="S1128" i="1"/>
  <c r="R1128" i="1"/>
  <c r="Q1128" i="1"/>
  <c r="P1128" i="1"/>
  <c r="O1128" i="1"/>
  <c r="N1128" i="1"/>
  <c r="AJ1127" i="1"/>
  <c r="AI1127" i="1"/>
  <c r="AH1127" i="1"/>
  <c r="AG1127" i="1"/>
  <c r="AF1127" i="1"/>
  <c r="AE1127" i="1"/>
  <c r="AD1127" i="1"/>
  <c r="AB1127" i="1"/>
  <c r="AA1127" i="1"/>
  <c r="Z1127" i="1"/>
  <c r="Y1127" i="1"/>
  <c r="W1127" i="1"/>
  <c r="V1127" i="1"/>
  <c r="U1127" i="1"/>
  <c r="T1127" i="1"/>
  <c r="S1127" i="1"/>
  <c r="R1127" i="1"/>
  <c r="Q1127" i="1"/>
  <c r="P1127" i="1"/>
  <c r="O1127" i="1"/>
  <c r="N1127" i="1"/>
  <c r="AJ1126" i="1"/>
  <c r="AI1126" i="1"/>
  <c r="AH1126" i="1"/>
  <c r="AG1126" i="1"/>
  <c r="AF1126" i="1"/>
  <c r="AE1126" i="1"/>
  <c r="AD1126" i="1"/>
  <c r="AB1126" i="1"/>
  <c r="AA1126" i="1"/>
  <c r="Z1126" i="1"/>
  <c r="Y1126" i="1"/>
  <c r="W1126" i="1"/>
  <c r="V1126" i="1"/>
  <c r="U1126" i="1"/>
  <c r="T1126" i="1"/>
  <c r="S1126" i="1"/>
  <c r="R1126" i="1"/>
  <c r="Q1126" i="1"/>
  <c r="P1126" i="1"/>
  <c r="O1126" i="1"/>
  <c r="N1126" i="1"/>
  <c r="AJ1125" i="1"/>
  <c r="AI1125" i="1"/>
  <c r="AH1125" i="1"/>
  <c r="AG1125" i="1"/>
  <c r="AF1125" i="1"/>
  <c r="AE1125" i="1"/>
  <c r="AD1125" i="1"/>
  <c r="AB1125" i="1"/>
  <c r="AA1125" i="1"/>
  <c r="Z1125" i="1"/>
  <c r="Y1125" i="1"/>
  <c r="W1125" i="1"/>
  <c r="V1125" i="1"/>
  <c r="U1125" i="1"/>
  <c r="T1125" i="1"/>
  <c r="S1125" i="1"/>
  <c r="R1125" i="1"/>
  <c r="Q1125" i="1"/>
  <c r="P1125" i="1"/>
  <c r="O1125" i="1"/>
  <c r="N1125" i="1"/>
  <c r="AJ1124" i="1"/>
  <c r="AI1124" i="1"/>
  <c r="AH1124" i="1"/>
  <c r="AG1124" i="1"/>
  <c r="AF1124" i="1"/>
  <c r="AE1124" i="1"/>
  <c r="AD1124" i="1"/>
  <c r="AB1124" i="1"/>
  <c r="AA1124" i="1"/>
  <c r="Z1124" i="1"/>
  <c r="Y1124" i="1"/>
  <c r="W1124" i="1"/>
  <c r="V1124" i="1"/>
  <c r="U1124" i="1"/>
  <c r="T1124" i="1"/>
  <c r="S1124" i="1"/>
  <c r="R1124" i="1"/>
  <c r="Q1124" i="1"/>
  <c r="P1124" i="1"/>
  <c r="O1124" i="1"/>
  <c r="N1124" i="1"/>
  <c r="AJ1123" i="1"/>
  <c r="AI1123" i="1"/>
  <c r="AH1123" i="1"/>
  <c r="AG1123" i="1"/>
  <c r="AF1123" i="1"/>
  <c r="AE1123" i="1"/>
  <c r="AD1123" i="1"/>
  <c r="AB1123" i="1"/>
  <c r="AA1123" i="1"/>
  <c r="Z1123" i="1"/>
  <c r="Y1123" i="1"/>
  <c r="W1123" i="1"/>
  <c r="V1123" i="1"/>
  <c r="U1123" i="1"/>
  <c r="T1123" i="1"/>
  <c r="S1123" i="1"/>
  <c r="R1123" i="1"/>
  <c r="Q1123" i="1"/>
  <c r="P1123" i="1"/>
  <c r="O1123" i="1"/>
  <c r="N1123" i="1"/>
  <c r="AJ1122" i="1"/>
  <c r="AI1122" i="1"/>
  <c r="AH1122" i="1"/>
  <c r="AG1122" i="1"/>
  <c r="AF1122" i="1"/>
  <c r="AE1122" i="1"/>
  <c r="AD1122" i="1"/>
  <c r="AB1122" i="1"/>
  <c r="AA1122" i="1"/>
  <c r="Z1122" i="1"/>
  <c r="Y1122" i="1"/>
  <c r="W1122" i="1"/>
  <c r="V1122" i="1"/>
  <c r="U1122" i="1"/>
  <c r="T1122" i="1"/>
  <c r="S1122" i="1"/>
  <c r="R1122" i="1"/>
  <c r="Q1122" i="1"/>
  <c r="P1122" i="1"/>
  <c r="O1122" i="1"/>
  <c r="N1122" i="1"/>
  <c r="AJ1121" i="1"/>
  <c r="AI1121" i="1"/>
  <c r="AH1121" i="1"/>
  <c r="AG1121" i="1"/>
  <c r="AF1121" i="1"/>
  <c r="AE1121" i="1"/>
  <c r="AD1121" i="1"/>
  <c r="AB1121" i="1"/>
  <c r="AA1121" i="1"/>
  <c r="Z1121" i="1"/>
  <c r="Y1121" i="1"/>
  <c r="W1121" i="1"/>
  <c r="V1121" i="1"/>
  <c r="U1121" i="1"/>
  <c r="T1121" i="1"/>
  <c r="S1121" i="1"/>
  <c r="R1121" i="1"/>
  <c r="Q1121" i="1"/>
  <c r="P1121" i="1"/>
  <c r="O1121" i="1"/>
  <c r="N1121" i="1"/>
  <c r="AJ1120" i="1"/>
  <c r="AI1120" i="1"/>
  <c r="AH1120" i="1"/>
  <c r="AG1120" i="1"/>
  <c r="AF1120" i="1"/>
  <c r="AE1120" i="1"/>
  <c r="AD1120" i="1"/>
  <c r="AB1120" i="1"/>
  <c r="AA1120" i="1"/>
  <c r="Z1120" i="1"/>
  <c r="Y1120" i="1"/>
  <c r="W1120" i="1"/>
  <c r="V1120" i="1"/>
  <c r="U1120" i="1"/>
  <c r="T1120" i="1"/>
  <c r="S1120" i="1"/>
  <c r="R1120" i="1"/>
  <c r="Q1120" i="1"/>
  <c r="P1120" i="1"/>
  <c r="O1120" i="1"/>
  <c r="N1120" i="1"/>
  <c r="AJ1119" i="1"/>
  <c r="AI1119" i="1"/>
  <c r="AH1119" i="1"/>
  <c r="AG1119" i="1"/>
  <c r="AF1119" i="1"/>
  <c r="AE1119" i="1"/>
  <c r="AD1119" i="1"/>
  <c r="AB1119" i="1"/>
  <c r="AA1119" i="1"/>
  <c r="Z1119" i="1"/>
  <c r="Y1119" i="1"/>
  <c r="W1119" i="1"/>
  <c r="V1119" i="1"/>
  <c r="U1119" i="1"/>
  <c r="T1119" i="1"/>
  <c r="S1119" i="1"/>
  <c r="R1119" i="1"/>
  <c r="Q1119" i="1"/>
  <c r="P1119" i="1"/>
  <c r="O1119" i="1"/>
  <c r="N1119" i="1"/>
  <c r="AJ1118" i="1"/>
  <c r="AI1118" i="1"/>
  <c r="AH1118" i="1"/>
  <c r="AG1118" i="1"/>
  <c r="AF1118" i="1"/>
  <c r="AE1118" i="1"/>
  <c r="AD1118" i="1"/>
  <c r="AB1118" i="1"/>
  <c r="AA1118" i="1"/>
  <c r="Z1118" i="1"/>
  <c r="Y1118" i="1"/>
  <c r="W1118" i="1"/>
  <c r="V1118" i="1"/>
  <c r="U1118" i="1"/>
  <c r="T1118" i="1"/>
  <c r="S1118" i="1"/>
  <c r="R1118" i="1"/>
  <c r="Q1118" i="1"/>
  <c r="P1118" i="1"/>
  <c r="O1118" i="1"/>
  <c r="N1118" i="1"/>
  <c r="AJ1117" i="1"/>
  <c r="AI1117" i="1"/>
  <c r="AH1117" i="1"/>
  <c r="AG1117" i="1"/>
  <c r="AF1117" i="1"/>
  <c r="AE1117" i="1"/>
  <c r="AD1117" i="1"/>
  <c r="AB1117" i="1"/>
  <c r="AA1117" i="1"/>
  <c r="Z1117" i="1"/>
  <c r="Y1117" i="1"/>
  <c r="W1117" i="1"/>
  <c r="V1117" i="1"/>
  <c r="U1117" i="1"/>
  <c r="T1117" i="1"/>
  <c r="S1117" i="1"/>
  <c r="R1117" i="1"/>
  <c r="Q1117" i="1"/>
  <c r="P1117" i="1"/>
  <c r="O1117" i="1"/>
  <c r="N1117" i="1"/>
  <c r="AJ1116" i="1"/>
  <c r="AI1116" i="1"/>
  <c r="AH1116" i="1"/>
  <c r="AG1116" i="1"/>
  <c r="AF1116" i="1"/>
  <c r="AE1116" i="1"/>
  <c r="AD1116" i="1"/>
  <c r="AB1116" i="1"/>
  <c r="AA1116" i="1"/>
  <c r="Z1116" i="1"/>
  <c r="Y1116" i="1"/>
  <c r="W1116" i="1"/>
  <c r="V1116" i="1"/>
  <c r="U1116" i="1"/>
  <c r="T1116" i="1"/>
  <c r="S1116" i="1"/>
  <c r="R1116" i="1"/>
  <c r="Q1116" i="1"/>
  <c r="P1116" i="1"/>
  <c r="O1116" i="1"/>
  <c r="N1116" i="1"/>
  <c r="AJ1115" i="1"/>
  <c r="AI1115" i="1"/>
  <c r="AH1115" i="1"/>
  <c r="AG1115" i="1"/>
  <c r="AF1115" i="1"/>
  <c r="AE1115" i="1"/>
  <c r="AD1115" i="1"/>
  <c r="AB1115" i="1"/>
  <c r="AA1115" i="1"/>
  <c r="Z1115" i="1"/>
  <c r="Y1115" i="1"/>
  <c r="W1115" i="1"/>
  <c r="V1115" i="1"/>
  <c r="U1115" i="1"/>
  <c r="T1115" i="1"/>
  <c r="S1115" i="1"/>
  <c r="R1115" i="1"/>
  <c r="Q1115" i="1"/>
  <c r="P1115" i="1"/>
  <c r="O1115" i="1"/>
  <c r="N1115" i="1"/>
  <c r="AJ1114" i="1"/>
  <c r="AI1114" i="1"/>
  <c r="AH1114" i="1"/>
  <c r="AG1114" i="1"/>
  <c r="AF1114" i="1"/>
  <c r="AE1114" i="1"/>
  <c r="AD1114" i="1"/>
  <c r="AB1114" i="1"/>
  <c r="AA1114" i="1"/>
  <c r="Z1114" i="1"/>
  <c r="Y1114" i="1"/>
  <c r="W1114" i="1"/>
  <c r="V1114" i="1"/>
  <c r="U1114" i="1"/>
  <c r="T1114" i="1"/>
  <c r="S1114" i="1"/>
  <c r="R1114" i="1"/>
  <c r="Q1114" i="1"/>
  <c r="P1114" i="1"/>
  <c r="O1114" i="1"/>
  <c r="N1114" i="1"/>
  <c r="AJ1113" i="1"/>
  <c r="AI1113" i="1"/>
  <c r="AH1113" i="1"/>
  <c r="AG1113" i="1"/>
  <c r="AF1113" i="1"/>
  <c r="AE1113" i="1"/>
  <c r="AD1113" i="1"/>
  <c r="AB1113" i="1"/>
  <c r="AA1113" i="1"/>
  <c r="Z1113" i="1"/>
  <c r="Y1113" i="1"/>
  <c r="W1113" i="1"/>
  <c r="V1113" i="1"/>
  <c r="U1113" i="1"/>
  <c r="T1113" i="1"/>
  <c r="S1113" i="1"/>
  <c r="R1113" i="1"/>
  <c r="Q1113" i="1"/>
  <c r="P1113" i="1"/>
  <c r="O1113" i="1"/>
  <c r="N1113" i="1"/>
  <c r="AJ1112" i="1"/>
  <c r="AI1112" i="1"/>
  <c r="AH1112" i="1"/>
  <c r="AG1112" i="1"/>
  <c r="AF1112" i="1"/>
  <c r="AE1112" i="1"/>
  <c r="AD1112" i="1"/>
  <c r="AB1112" i="1"/>
  <c r="AA1112" i="1"/>
  <c r="Z1112" i="1"/>
  <c r="Y1112" i="1"/>
  <c r="W1112" i="1"/>
  <c r="V1112" i="1"/>
  <c r="U1112" i="1"/>
  <c r="T1112" i="1"/>
  <c r="S1112" i="1"/>
  <c r="R1112" i="1"/>
  <c r="Q1112" i="1"/>
  <c r="P1112" i="1"/>
  <c r="O1112" i="1"/>
  <c r="N1112" i="1"/>
  <c r="AJ1111" i="1"/>
  <c r="AI1111" i="1"/>
  <c r="AH1111" i="1"/>
  <c r="AG1111" i="1"/>
  <c r="AF1111" i="1"/>
  <c r="AE1111" i="1"/>
  <c r="AD1111" i="1"/>
  <c r="AB1111" i="1"/>
  <c r="AA1111" i="1"/>
  <c r="Z1111" i="1"/>
  <c r="Y1111" i="1"/>
  <c r="W1111" i="1"/>
  <c r="V1111" i="1"/>
  <c r="U1111" i="1"/>
  <c r="T1111" i="1"/>
  <c r="S1111" i="1"/>
  <c r="R1111" i="1"/>
  <c r="Q1111" i="1"/>
  <c r="P1111" i="1"/>
  <c r="O1111" i="1"/>
  <c r="N1111" i="1"/>
  <c r="AJ1110" i="1"/>
  <c r="AI1110" i="1"/>
  <c r="AH1110" i="1"/>
  <c r="AG1110" i="1"/>
  <c r="AF1110" i="1"/>
  <c r="AE1110" i="1"/>
  <c r="AD1110" i="1"/>
  <c r="AB1110" i="1"/>
  <c r="AA1110" i="1"/>
  <c r="Z1110" i="1"/>
  <c r="Y1110" i="1"/>
  <c r="W1110" i="1"/>
  <c r="V1110" i="1"/>
  <c r="U1110" i="1"/>
  <c r="T1110" i="1"/>
  <c r="S1110" i="1"/>
  <c r="R1110" i="1"/>
  <c r="Q1110" i="1"/>
  <c r="P1110" i="1"/>
  <c r="O1110" i="1"/>
  <c r="N1110" i="1"/>
  <c r="AJ1109" i="1"/>
  <c r="AI1109" i="1"/>
  <c r="AH1109" i="1"/>
  <c r="AG1109" i="1"/>
  <c r="AF1109" i="1"/>
  <c r="AE1109" i="1"/>
  <c r="AD1109" i="1"/>
  <c r="AB1109" i="1"/>
  <c r="AA1109" i="1"/>
  <c r="Z1109" i="1"/>
  <c r="Y1109" i="1"/>
  <c r="W1109" i="1"/>
  <c r="V1109" i="1"/>
  <c r="U1109" i="1"/>
  <c r="T1109" i="1"/>
  <c r="S1109" i="1"/>
  <c r="R1109" i="1"/>
  <c r="Q1109" i="1"/>
  <c r="P1109" i="1"/>
  <c r="O1109" i="1"/>
  <c r="N1109" i="1"/>
  <c r="AJ1108" i="1"/>
  <c r="AI1108" i="1"/>
  <c r="AH1108" i="1"/>
  <c r="AG1108" i="1"/>
  <c r="AF1108" i="1"/>
  <c r="AE1108" i="1"/>
  <c r="AD1108" i="1"/>
  <c r="AB1108" i="1"/>
  <c r="AA1108" i="1"/>
  <c r="Z1108" i="1"/>
  <c r="Y1108" i="1"/>
  <c r="W1108" i="1"/>
  <c r="V1108" i="1"/>
  <c r="U1108" i="1"/>
  <c r="T1108" i="1"/>
  <c r="S1108" i="1"/>
  <c r="R1108" i="1"/>
  <c r="Q1108" i="1"/>
  <c r="P1108" i="1"/>
  <c r="O1108" i="1"/>
  <c r="N1108" i="1"/>
  <c r="AJ1107" i="1"/>
  <c r="AI1107" i="1"/>
  <c r="AH1107" i="1"/>
  <c r="AG1107" i="1"/>
  <c r="AF1107" i="1"/>
  <c r="AE1107" i="1"/>
  <c r="AD1107" i="1"/>
  <c r="AB1107" i="1"/>
  <c r="AA1107" i="1"/>
  <c r="Z1107" i="1"/>
  <c r="Y1107" i="1"/>
  <c r="W1107" i="1"/>
  <c r="V1107" i="1"/>
  <c r="U1107" i="1"/>
  <c r="T1107" i="1"/>
  <c r="S1107" i="1"/>
  <c r="R1107" i="1"/>
  <c r="Q1107" i="1"/>
  <c r="P1107" i="1"/>
  <c r="O1107" i="1"/>
  <c r="N1107" i="1"/>
  <c r="AJ1106" i="1"/>
  <c r="AI1106" i="1"/>
  <c r="AH1106" i="1"/>
  <c r="AG1106" i="1"/>
  <c r="AF1106" i="1"/>
  <c r="AE1106" i="1"/>
  <c r="AD1106" i="1"/>
  <c r="AB1106" i="1"/>
  <c r="AA1106" i="1"/>
  <c r="Z1106" i="1"/>
  <c r="Y1106" i="1"/>
  <c r="W1106" i="1"/>
  <c r="V1106" i="1"/>
  <c r="U1106" i="1"/>
  <c r="T1106" i="1"/>
  <c r="S1106" i="1"/>
  <c r="R1106" i="1"/>
  <c r="Q1106" i="1"/>
  <c r="P1106" i="1"/>
  <c r="O1106" i="1"/>
  <c r="N1106" i="1"/>
  <c r="AJ1105" i="1"/>
  <c r="AI1105" i="1"/>
  <c r="AH1105" i="1"/>
  <c r="AG1105" i="1"/>
  <c r="AF1105" i="1"/>
  <c r="AE1105" i="1"/>
  <c r="AD1105" i="1"/>
  <c r="AB1105" i="1"/>
  <c r="AA1105" i="1"/>
  <c r="Z1105" i="1"/>
  <c r="Y1105" i="1"/>
  <c r="W1105" i="1"/>
  <c r="V1105" i="1"/>
  <c r="U1105" i="1"/>
  <c r="T1105" i="1"/>
  <c r="S1105" i="1"/>
  <c r="R1105" i="1"/>
  <c r="Q1105" i="1"/>
  <c r="P1105" i="1"/>
  <c r="O1105" i="1"/>
  <c r="N1105" i="1"/>
  <c r="AJ1104" i="1"/>
  <c r="AI1104" i="1"/>
  <c r="AH1104" i="1"/>
  <c r="AG1104" i="1"/>
  <c r="AF1104" i="1"/>
  <c r="AE1104" i="1"/>
  <c r="AD1104" i="1"/>
  <c r="AB1104" i="1"/>
  <c r="AA1104" i="1"/>
  <c r="Z1104" i="1"/>
  <c r="Y1104" i="1"/>
  <c r="W1104" i="1"/>
  <c r="V1104" i="1"/>
  <c r="U1104" i="1"/>
  <c r="T1104" i="1"/>
  <c r="S1104" i="1"/>
  <c r="R1104" i="1"/>
  <c r="Q1104" i="1"/>
  <c r="P1104" i="1"/>
  <c r="O1104" i="1"/>
  <c r="N1104" i="1"/>
  <c r="AJ1103" i="1"/>
  <c r="AI1103" i="1"/>
  <c r="AH1103" i="1"/>
  <c r="AG1103" i="1"/>
  <c r="AF1103" i="1"/>
  <c r="AE1103" i="1"/>
  <c r="AD1103" i="1"/>
  <c r="AB1103" i="1"/>
  <c r="AA1103" i="1"/>
  <c r="Z1103" i="1"/>
  <c r="Y1103" i="1"/>
  <c r="W1103" i="1"/>
  <c r="V1103" i="1"/>
  <c r="U1103" i="1"/>
  <c r="T1103" i="1"/>
  <c r="S1103" i="1"/>
  <c r="R1103" i="1"/>
  <c r="Q1103" i="1"/>
  <c r="P1103" i="1"/>
  <c r="O1103" i="1"/>
  <c r="N1103" i="1"/>
  <c r="AJ1102" i="1"/>
  <c r="AI1102" i="1"/>
  <c r="AH1102" i="1"/>
  <c r="AG1102" i="1"/>
  <c r="AF1102" i="1"/>
  <c r="AE1102" i="1"/>
  <c r="AD1102" i="1"/>
  <c r="AB1102" i="1"/>
  <c r="AA1102" i="1"/>
  <c r="Z1102" i="1"/>
  <c r="Y1102" i="1"/>
  <c r="W1102" i="1"/>
  <c r="V1102" i="1"/>
  <c r="U1102" i="1"/>
  <c r="T1102" i="1"/>
  <c r="S1102" i="1"/>
  <c r="R1102" i="1"/>
  <c r="Q1102" i="1"/>
  <c r="P1102" i="1"/>
  <c r="O1102" i="1"/>
  <c r="N1102" i="1"/>
  <c r="AJ1101" i="1"/>
  <c r="AI1101" i="1"/>
  <c r="AH1101" i="1"/>
  <c r="AG1101" i="1"/>
  <c r="AF1101" i="1"/>
  <c r="AE1101" i="1"/>
  <c r="AD1101" i="1"/>
  <c r="AB1101" i="1"/>
  <c r="AA1101" i="1"/>
  <c r="Z1101" i="1"/>
  <c r="Y1101" i="1"/>
  <c r="W1101" i="1"/>
  <c r="V1101" i="1"/>
  <c r="U1101" i="1"/>
  <c r="T1101" i="1"/>
  <c r="S1101" i="1"/>
  <c r="R1101" i="1"/>
  <c r="Q1101" i="1"/>
  <c r="P1101" i="1"/>
  <c r="O1101" i="1"/>
  <c r="N1101" i="1"/>
  <c r="AJ1100" i="1"/>
  <c r="AI1100" i="1"/>
  <c r="AH1100" i="1"/>
  <c r="AG1100" i="1"/>
  <c r="AF1100" i="1"/>
  <c r="AE1100" i="1"/>
  <c r="AD1100" i="1"/>
  <c r="AB1100" i="1"/>
  <c r="AA1100" i="1"/>
  <c r="Z1100" i="1"/>
  <c r="Y1100" i="1"/>
  <c r="W1100" i="1"/>
  <c r="V1100" i="1"/>
  <c r="U1100" i="1"/>
  <c r="T1100" i="1"/>
  <c r="S1100" i="1"/>
  <c r="R1100" i="1"/>
  <c r="Q1100" i="1"/>
  <c r="P1100" i="1"/>
  <c r="O1100" i="1"/>
  <c r="N1100" i="1"/>
  <c r="AJ1099" i="1"/>
  <c r="AI1099" i="1"/>
  <c r="AH1099" i="1"/>
  <c r="AG1099" i="1"/>
  <c r="AF1099" i="1"/>
  <c r="AE1099" i="1"/>
  <c r="AD1099" i="1"/>
  <c r="AB1099" i="1"/>
  <c r="AA1099" i="1"/>
  <c r="Z1099" i="1"/>
  <c r="Y1099" i="1"/>
  <c r="W1099" i="1"/>
  <c r="V1099" i="1"/>
  <c r="U1099" i="1"/>
  <c r="T1099" i="1"/>
  <c r="S1099" i="1"/>
  <c r="R1099" i="1"/>
  <c r="Q1099" i="1"/>
  <c r="P1099" i="1"/>
  <c r="O1099" i="1"/>
  <c r="N1099" i="1"/>
  <c r="AJ1098" i="1"/>
  <c r="AI1098" i="1"/>
  <c r="AH1098" i="1"/>
  <c r="AG1098" i="1"/>
  <c r="AF1098" i="1"/>
  <c r="AE1098" i="1"/>
  <c r="AD1098" i="1"/>
  <c r="AB1098" i="1"/>
  <c r="AA1098" i="1"/>
  <c r="Z1098" i="1"/>
  <c r="Y1098" i="1"/>
  <c r="W1098" i="1"/>
  <c r="V1098" i="1"/>
  <c r="U1098" i="1"/>
  <c r="T1098" i="1"/>
  <c r="S1098" i="1"/>
  <c r="R1098" i="1"/>
  <c r="Q1098" i="1"/>
  <c r="P1098" i="1"/>
  <c r="O1098" i="1"/>
  <c r="N1098" i="1"/>
  <c r="AJ1097" i="1"/>
  <c r="AI1097" i="1"/>
  <c r="AH1097" i="1"/>
  <c r="AG1097" i="1"/>
  <c r="AF1097" i="1"/>
  <c r="AE1097" i="1"/>
  <c r="AD1097" i="1"/>
  <c r="AB1097" i="1"/>
  <c r="AA1097" i="1"/>
  <c r="Z1097" i="1"/>
  <c r="Y1097" i="1"/>
  <c r="W1097" i="1"/>
  <c r="V1097" i="1"/>
  <c r="U1097" i="1"/>
  <c r="T1097" i="1"/>
  <c r="S1097" i="1"/>
  <c r="R1097" i="1"/>
  <c r="Q1097" i="1"/>
  <c r="P1097" i="1"/>
  <c r="O1097" i="1"/>
  <c r="N1097" i="1"/>
  <c r="AK1096" i="1"/>
  <c r="AJ1096" i="1"/>
  <c r="AI1096" i="1"/>
  <c r="AH1096" i="1"/>
  <c r="AG1096" i="1"/>
  <c r="AF1096" i="1"/>
  <c r="AE1096" i="1"/>
  <c r="AD1096" i="1"/>
  <c r="AB1096" i="1"/>
  <c r="AA1096" i="1"/>
  <c r="Z1096" i="1"/>
  <c r="Y1096" i="1"/>
  <c r="W1096" i="1"/>
  <c r="V1096" i="1"/>
  <c r="U1096" i="1"/>
  <c r="T1096" i="1"/>
  <c r="S1096" i="1"/>
  <c r="R1096" i="1"/>
  <c r="Q1096" i="1"/>
  <c r="P1096" i="1"/>
  <c r="O1096" i="1"/>
  <c r="N1096" i="1"/>
  <c r="AJ1095" i="1"/>
  <c r="AI1095" i="1"/>
  <c r="AH1095" i="1"/>
  <c r="AG1095" i="1"/>
  <c r="AF1095" i="1"/>
  <c r="AE1095" i="1"/>
  <c r="AD1095" i="1"/>
  <c r="AB1095" i="1"/>
  <c r="AA1095" i="1"/>
  <c r="Z1095" i="1"/>
  <c r="Y1095" i="1"/>
  <c r="W1095" i="1"/>
  <c r="V1095" i="1"/>
  <c r="U1095" i="1"/>
  <c r="T1095" i="1"/>
  <c r="S1095" i="1"/>
  <c r="R1095" i="1"/>
  <c r="Q1095" i="1"/>
  <c r="P1095" i="1"/>
  <c r="O1095" i="1"/>
  <c r="N1095" i="1"/>
  <c r="AJ1094" i="1"/>
  <c r="AI1094" i="1"/>
  <c r="AH1094" i="1"/>
  <c r="AG1094" i="1"/>
  <c r="AF1094" i="1"/>
  <c r="AE1094" i="1"/>
  <c r="AD1094" i="1"/>
  <c r="AB1094" i="1"/>
  <c r="AA1094" i="1"/>
  <c r="Z1094" i="1"/>
  <c r="Y1094" i="1"/>
  <c r="W1094" i="1"/>
  <c r="V1094" i="1"/>
  <c r="U1094" i="1"/>
  <c r="T1094" i="1"/>
  <c r="S1094" i="1"/>
  <c r="R1094" i="1"/>
  <c r="Q1094" i="1"/>
  <c r="P1094" i="1"/>
  <c r="O1094" i="1"/>
  <c r="N1094" i="1"/>
  <c r="AJ1093" i="1"/>
  <c r="AI1093" i="1"/>
  <c r="AH1093" i="1"/>
  <c r="AG1093" i="1"/>
  <c r="AF1093" i="1"/>
  <c r="AE1093" i="1"/>
  <c r="AD1093" i="1"/>
  <c r="AB1093" i="1"/>
  <c r="AA1093" i="1"/>
  <c r="Z1093" i="1"/>
  <c r="Y1093" i="1"/>
  <c r="W1093" i="1"/>
  <c r="V1093" i="1"/>
  <c r="U1093" i="1"/>
  <c r="T1093" i="1"/>
  <c r="S1093" i="1"/>
  <c r="R1093" i="1"/>
  <c r="Q1093" i="1"/>
  <c r="P1093" i="1"/>
  <c r="O1093" i="1"/>
  <c r="N1093" i="1"/>
  <c r="AJ1092" i="1"/>
  <c r="AI1092" i="1"/>
  <c r="AH1092" i="1"/>
  <c r="AG1092" i="1"/>
  <c r="AF1092" i="1"/>
  <c r="AE1092" i="1"/>
  <c r="AD1092" i="1"/>
  <c r="AB1092" i="1"/>
  <c r="AA1092" i="1"/>
  <c r="Z1092" i="1"/>
  <c r="Y1092" i="1"/>
  <c r="W1092" i="1"/>
  <c r="V1092" i="1"/>
  <c r="U1092" i="1"/>
  <c r="T1092" i="1"/>
  <c r="S1092" i="1"/>
  <c r="R1092" i="1"/>
  <c r="Q1092" i="1"/>
  <c r="P1092" i="1"/>
  <c r="O1092" i="1"/>
  <c r="N1092" i="1"/>
  <c r="AJ1091" i="1"/>
  <c r="AI1091" i="1"/>
  <c r="AH1091" i="1"/>
  <c r="AG1091" i="1"/>
  <c r="AF1091" i="1"/>
  <c r="AE1091" i="1"/>
  <c r="AD1091" i="1"/>
  <c r="AB1091" i="1"/>
  <c r="AA1091" i="1"/>
  <c r="Z1091" i="1"/>
  <c r="Y1091" i="1"/>
  <c r="W1091" i="1"/>
  <c r="V1091" i="1"/>
  <c r="U1091" i="1"/>
  <c r="T1091" i="1"/>
  <c r="S1091" i="1"/>
  <c r="R1091" i="1"/>
  <c r="Q1091" i="1"/>
  <c r="P1091" i="1"/>
  <c r="O1091" i="1"/>
  <c r="N1091" i="1"/>
  <c r="AJ1090" i="1"/>
  <c r="AI1090" i="1"/>
  <c r="AH1090" i="1"/>
  <c r="AG1090" i="1"/>
  <c r="AF1090" i="1"/>
  <c r="AE1090" i="1"/>
  <c r="AD1090" i="1"/>
  <c r="AB1090" i="1"/>
  <c r="AA1090" i="1"/>
  <c r="Z1090" i="1"/>
  <c r="Y1090" i="1"/>
  <c r="W1090" i="1"/>
  <c r="V1090" i="1"/>
  <c r="U1090" i="1"/>
  <c r="T1090" i="1"/>
  <c r="S1090" i="1"/>
  <c r="R1090" i="1"/>
  <c r="Q1090" i="1"/>
  <c r="P1090" i="1"/>
  <c r="O1090" i="1"/>
  <c r="N1090" i="1"/>
  <c r="AJ1089" i="1"/>
  <c r="AI1089" i="1"/>
  <c r="AH1089" i="1"/>
  <c r="AG1089" i="1"/>
  <c r="AF1089" i="1"/>
  <c r="AE1089" i="1"/>
  <c r="AD1089" i="1"/>
  <c r="AB1089" i="1"/>
  <c r="AA1089" i="1"/>
  <c r="Z1089" i="1"/>
  <c r="Y1089" i="1"/>
  <c r="W1089" i="1"/>
  <c r="V1089" i="1"/>
  <c r="U1089" i="1"/>
  <c r="T1089" i="1"/>
  <c r="S1089" i="1"/>
  <c r="R1089" i="1"/>
  <c r="Q1089" i="1"/>
  <c r="P1089" i="1"/>
  <c r="O1089" i="1"/>
  <c r="N1089" i="1"/>
  <c r="AJ1088" i="1"/>
  <c r="AI1088" i="1"/>
  <c r="AH1088" i="1"/>
  <c r="AG1088" i="1"/>
  <c r="AF1088" i="1"/>
  <c r="AE1088" i="1"/>
  <c r="AD1088" i="1"/>
  <c r="AB1088" i="1"/>
  <c r="AA1088" i="1"/>
  <c r="Z1088" i="1"/>
  <c r="Y1088" i="1"/>
  <c r="W1088" i="1"/>
  <c r="V1088" i="1"/>
  <c r="U1088" i="1"/>
  <c r="T1088" i="1"/>
  <c r="S1088" i="1"/>
  <c r="R1088" i="1"/>
  <c r="Q1088" i="1"/>
  <c r="P1088" i="1"/>
  <c r="O1088" i="1"/>
  <c r="N1088" i="1"/>
  <c r="AJ1087" i="1"/>
  <c r="AI1087" i="1"/>
  <c r="AH1087" i="1"/>
  <c r="AG1087" i="1"/>
  <c r="AF1087" i="1"/>
  <c r="AE1087" i="1"/>
  <c r="AD1087" i="1"/>
  <c r="AB1087" i="1"/>
  <c r="AA1087" i="1"/>
  <c r="Z1087" i="1"/>
  <c r="Y1087" i="1"/>
  <c r="W1087" i="1"/>
  <c r="V1087" i="1"/>
  <c r="U1087" i="1"/>
  <c r="T1087" i="1"/>
  <c r="S1087" i="1"/>
  <c r="R1087" i="1"/>
  <c r="Q1087" i="1"/>
  <c r="P1087" i="1"/>
  <c r="O1087" i="1"/>
  <c r="N1087" i="1"/>
  <c r="AJ1086" i="1"/>
  <c r="AI1086" i="1"/>
  <c r="AH1086" i="1"/>
  <c r="AG1086" i="1"/>
  <c r="AF1086" i="1"/>
  <c r="AE1086" i="1"/>
  <c r="AD1086" i="1"/>
  <c r="AB1086" i="1"/>
  <c r="AA1086" i="1"/>
  <c r="Z1086" i="1"/>
  <c r="Y1086" i="1"/>
  <c r="W1086" i="1"/>
  <c r="V1086" i="1"/>
  <c r="U1086" i="1"/>
  <c r="T1086" i="1"/>
  <c r="S1086" i="1"/>
  <c r="R1086" i="1"/>
  <c r="Q1086" i="1"/>
  <c r="P1086" i="1"/>
  <c r="O1086" i="1"/>
  <c r="N1086" i="1"/>
  <c r="AJ1085" i="1"/>
  <c r="AI1085" i="1"/>
  <c r="AH1085" i="1"/>
  <c r="AG1085" i="1"/>
  <c r="AF1085" i="1"/>
  <c r="AE1085" i="1"/>
  <c r="AD1085" i="1"/>
  <c r="AB1085" i="1"/>
  <c r="AA1085" i="1"/>
  <c r="Z1085" i="1"/>
  <c r="Y1085" i="1"/>
  <c r="W1085" i="1"/>
  <c r="V1085" i="1"/>
  <c r="U1085" i="1"/>
  <c r="T1085" i="1"/>
  <c r="S1085" i="1"/>
  <c r="R1085" i="1"/>
  <c r="Q1085" i="1"/>
  <c r="P1085" i="1"/>
  <c r="O1085" i="1"/>
  <c r="N1085" i="1"/>
  <c r="AJ1084" i="1"/>
  <c r="AI1084" i="1"/>
  <c r="AH1084" i="1"/>
  <c r="AG1084" i="1"/>
  <c r="AF1084" i="1"/>
  <c r="AE1084" i="1"/>
  <c r="AD1084" i="1"/>
  <c r="AB1084" i="1"/>
  <c r="AA1084" i="1"/>
  <c r="Z1084" i="1"/>
  <c r="Y1084" i="1"/>
  <c r="W1084" i="1"/>
  <c r="V1084" i="1"/>
  <c r="U1084" i="1"/>
  <c r="T1084" i="1"/>
  <c r="S1084" i="1"/>
  <c r="R1084" i="1"/>
  <c r="Q1084" i="1"/>
  <c r="P1084" i="1"/>
  <c r="O1084" i="1"/>
  <c r="N1084" i="1"/>
  <c r="AJ1083" i="1"/>
  <c r="AI1083" i="1"/>
  <c r="AH1083" i="1"/>
  <c r="AG1083" i="1"/>
  <c r="AF1083" i="1"/>
  <c r="AE1083" i="1"/>
  <c r="AD1083" i="1"/>
  <c r="AB1083" i="1"/>
  <c r="AA1083" i="1"/>
  <c r="Z1083" i="1"/>
  <c r="Y1083" i="1"/>
  <c r="W1083" i="1"/>
  <c r="V1083" i="1"/>
  <c r="U1083" i="1"/>
  <c r="T1083" i="1"/>
  <c r="S1083" i="1"/>
  <c r="R1083" i="1"/>
  <c r="Q1083" i="1"/>
  <c r="P1083" i="1"/>
  <c r="O1083" i="1"/>
  <c r="N1083" i="1"/>
  <c r="AJ1082" i="1"/>
  <c r="AI1082" i="1"/>
  <c r="AH1082" i="1"/>
  <c r="AG1082" i="1"/>
  <c r="AF1082" i="1"/>
  <c r="AE1082" i="1"/>
  <c r="AD1082" i="1"/>
  <c r="AB1082" i="1"/>
  <c r="AA1082" i="1"/>
  <c r="Z1082" i="1"/>
  <c r="Y1082" i="1"/>
  <c r="W1082" i="1"/>
  <c r="V1082" i="1"/>
  <c r="U1082" i="1"/>
  <c r="T1082" i="1"/>
  <c r="S1082" i="1"/>
  <c r="R1082" i="1"/>
  <c r="Q1082" i="1"/>
  <c r="P1082" i="1"/>
  <c r="O1082" i="1"/>
  <c r="N1082" i="1"/>
  <c r="AJ1081" i="1"/>
  <c r="AI1081" i="1"/>
  <c r="AH1081" i="1"/>
  <c r="AG1081" i="1"/>
  <c r="AF1081" i="1"/>
  <c r="AE1081" i="1"/>
  <c r="AD1081" i="1"/>
  <c r="AB1081" i="1"/>
  <c r="AA1081" i="1"/>
  <c r="Z1081" i="1"/>
  <c r="Y1081" i="1"/>
  <c r="W1081" i="1"/>
  <c r="V1081" i="1"/>
  <c r="U1081" i="1"/>
  <c r="T1081" i="1"/>
  <c r="S1081" i="1"/>
  <c r="R1081" i="1"/>
  <c r="Q1081" i="1"/>
  <c r="P1081" i="1"/>
  <c r="O1081" i="1"/>
  <c r="N1081" i="1"/>
  <c r="AJ1080" i="1"/>
  <c r="AI1080" i="1"/>
  <c r="AH1080" i="1"/>
  <c r="AG1080" i="1"/>
  <c r="AF1080" i="1"/>
  <c r="AE1080" i="1"/>
  <c r="AD1080" i="1"/>
  <c r="AB1080" i="1"/>
  <c r="AA1080" i="1"/>
  <c r="Z1080" i="1"/>
  <c r="Y1080" i="1"/>
  <c r="W1080" i="1"/>
  <c r="V1080" i="1"/>
  <c r="U1080" i="1"/>
  <c r="T1080" i="1"/>
  <c r="S1080" i="1"/>
  <c r="R1080" i="1"/>
  <c r="Q1080" i="1"/>
  <c r="P1080" i="1"/>
  <c r="O1080" i="1"/>
  <c r="N1080" i="1"/>
  <c r="AJ1079" i="1"/>
  <c r="AI1079" i="1"/>
  <c r="AH1079" i="1"/>
  <c r="AG1079" i="1"/>
  <c r="AF1079" i="1"/>
  <c r="AE1079" i="1"/>
  <c r="AD1079" i="1"/>
  <c r="AB1079" i="1"/>
  <c r="AA1079" i="1"/>
  <c r="Z1079" i="1"/>
  <c r="Y1079" i="1"/>
  <c r="W1079" i="1"/>
  <c r="V1079" i="1"/>
  <c r="U1079" i="1"/>
  <c r="T1079" i="1"/>
  <c r="S1079" i="1"/>
  <c r="R1079" i="1"/>
  <c r="Q1079" i="1"/>
  <c r="P1079" i="1"/>
  <c r="O1079" i="1"/>
  <c r="N1079" i="1"/>
  <c r="AK1078" i="1"/>
  <c r="AJ1078" i="1"/>
  <c r="AI1078" i="1"/>
  <c r="AH1078" i="1"/>
  <c r="AG1078" i="1"/>
  <c r="AF1078" i="1"/>
  <c r="AE1078" i="1"/>
  <c r="AD1078" i="1"/>
  <c r="AB1078" i="1"/>
  <c r="AA1078" i="1"/>
  <c r="Z1078" i="1"/>
  <c r="Y1078" i="1"/>
  <c r="W1078" i="1"/>
  <c r="V1078" i="1"/>
  <c r="U1078" i="1"/>
  <c r="T1078" i="1"/>
  <c r="S1078" i="1"/>
  <c r="R1078" i="1"/>
  <c r="Q1078" i="1"/>
  <c r="P1078" i="1"/>
  <c r="O1078" i="1"/>
  <c r="N1078" i="1"/>
  <c r="AJ1077" i="1"/>
  <c r="AI1077" i="1"/>
  <c r="AH1077" i="1"/>
  <c r="AG1077" i="1"/>
  <c r="AF1077" i="1"/>
  <c r="AE1077" i="1"/>
  <c r="AD1077" i="1"/>
  <c r="AB1077" i="1"/>
  <c r="AA1077" i="1"/>
  <c r="Z1077" i="1"/>
  <c r="Y1077" i="1"/>
  <c r="W1077" i="1"/>
  <c r="V1077" i="1"/>
  <c r="U1077" i="1"/>
  <c r="T1077" i="1"/>
  <c r="S1077" i="1"/>
  <c r="R1077" i="1"/>
  <c r="Q1077" i="1"/>
  <c r="P1077" i="1"/>
  <c r="O1077" i="1"/>
  <c r="N1077" i="1"/>
  <c r="AJ1076" i="1"/>
  <c r="AI1076" i="1"/>
  <c r="AH1076" i="1"/>
  <c r="AG1076" i="1"/>
  <c r="AF1076" i="1"/>
  <c r="AE1076" i="1"/>
  <c r="AD1076" i="1"/>
  <c r="AB1076" i="1"/>
  <c r="AA1076" i="1"/>
  <c r="Z1076" i="1"/>
  <c r="Y1076" i="1"/>
  <c r="W1076" i="1"/>
  <c r="V1076" i="1"/>
  <c r="U1076" i="1"/>
  <c r="T1076" i="1"/>
  <c r="S1076" i="1"/>
  <c r="R1076" i="1"/>
  <c r="Q1076" i="1"/>
  <c r="P1076" i="1"/>
  <c r="O1076" i="1"/>
  <c r="N1076" i="1"/>
  <c r="AJ1075" i="1"/>
  <c r="AI1075" i="1"/>
  <c r="AH1075" i="1"/>
  <c r="AG1075" i="1"/>
  <c r="AF1075" i="1"/>
  <c r="AE1075" i="1"/>
  <c r="AD1075" i="1"/>
  <c r="AB1075" i="1"/>
  <c r="AA1075" i="1"/>
  <c r="Z1075" i="1"/>
  <c r="Y1075" i="1"/>
  <c r="W1075" i="1"/>
  <c r="V1075" i="1"/>
  <c r="U1075" i="1"/>
  <c r="T1075" i="1"/>
  <c r="S1075" i="1"/>
  <c r="R1075" i="1"/>
  <c r="Q1075" i="1"/>
  <c r="P1075" i="1"/>
  <c r="O1075" i="1"/>
  <c r="N1075" i="1"/>
  <c r="AJ1074" i="1"/>
  <c r="AI1074" i="1"/>
  <c r="AH1074" i="1"/>
  <c r="AG1074" i="1"/>
  <c r="AF1074" i="1"/>
  <c r="AE1074" i="1"/>
  <c r="AD1074" i="1"/>
  <c r="AB1074" i="1"/>
  <c r="AA1074" i="1"/>
  <c r="Z1074" i="1"/>
  <c r="Y1074" i="1"/>
  <c r="W1074" i="1"/>
  <c r="V1074" i="1"/>
  <c r="U1074" i="1"/>
  <c r="T1074" i="1"/>
  <c r="S1074" i="1"/>
  <c r="R1074" i="1"/>
  <c r="Q1074" i="1"/>
  <c r="P1074" i="1"/>
  <c r="O1074" i="1"/>
  <c r="N1074" i="1"/>
  <c r="AJ1073" i="1"/>
  <c r="AI1073" i="1"/>
  <c r="AH1073" i="1"/>
  <c r="AG1073" i="1"/>
  <c r="AF1073" i="1"/>
  <c r="AE1073" i="1"/>
  <c r="AD1073" i="1"/>
  <c r="AB1073" i="1"/>
  <c r="AA1073" i="1"/>
  <c r="Z1073" i="1"/>
  <c r="Y1073" i="1"/>
  <c r="W1073" i="1"/>
  <c r="V1073" i="1"/>
  <c r="U1073" i="1"/>
  <c r="T1073" i="1"/>
  <c r="S1073" i="1"/>
  <c r="R1073" i="1"/>
  <c r="Q1073" i="1"/>
  <c r="P1073" i="1"/>
  <c r="O1073" i="1"/>
  <c r="N1073" i="1"/>
  <c r="AJ1072" i="1"/>
  <c r="AI1072" i="1"/>
  <c r="AH1072" i="1"/>
  <c r="AG1072" i="1"/>
  <c r="AF1072" i="1"/>
  <c r="AE1072" i="1"/>
  <c r="AD1072" i="1"/>
  <c r="AB1072" i="1"/>
  <c r="AA1072" i="1"/>
  <c r="Z1072" i="1"/>
  <c r="Y1072" i="1"/>
  <c r="W1072" i="1"/>
  <c r="V1072" i="1"/>
  <c r="U1072" i="1"/>
  <c r="T1072" i="1"/>
  <c r="S1072" i="1"/>
  <c r="R1072" i="1"/>
  <c r="Q1072" i="1"/>
  <c r="P1072" i="1"/>
  <c r="O1072" i="1"/>
  <c r="N1072" i="1"/>
  <c r="AJ1071" i="1"/>
  <c r="AI1071" i="1"/>
  <c r="AH1071" i="1"/>
  <c r="AG1071" i="1"/>
  <c r="AF1071" i="1"/>
  <c r="AE1071" i="1"/>
  <c r="AD1071" i="1"/>
  <c r="AB1071" i="1"/>
  <c r="AA1071" i="1"/>
  <c r="Z1071" i="1"/>
  <c r="Y1071" i="1"/>
  <c r="W1071" i="1"/>
  <c r="V1071" i="1"/>
  <c r="U1071" i="1"/>
  <c r="T1071" i="1"/>
  <c r="S1071" i="1"/>
  <c r="R1071" i="1"/>
  <c r="Q1071" i="1"/>
  <c r="P1071" i="1"/>
  <c r="O1071" i="1"/>
  <c r="N1071" i="1"/>
  <c r="AJ1070" i="1"/>
  <c r="AI1070" i="1"/>
  <c r="AH1070" i="1"/>
  <c r="AG1070" i="1"/>
  <c r="AF1070" i="1"/>
  <c r="AE1070" i="1"/>
  <c r="AD1070" i="1"/>
  <c r="AB1070" i="1"/>
  <c r="AA1070" i="1"/>
  <c r="Z1070" i="1"/>
  <c r="Y1070" i="1"/>
  <c r="W1070" i="1"/>
  <c r="V1070" i="1"/>
  <c r="U1070" i="1"/>
  <c r="T1070" i="1"/>
  <c r="S1070" i="1"/>
  <c r="R1070" i="1"/>
  <c r="Q1070" i="1"/>
  <c r="P1070" i="1"/>
  <c r="O1070" i="1"/>
  <c r="N1070" i="1"/>
  <c r="AJ1069" i="1"/>
  <c r="AI1069" i="1"/>
  <c r="AH1069" i="1"/>
  <c r="AG1069" i="1"/>
  <c r="AF1069" i="1"/>
  <c r="AE1069" i="1"/>
  <c r="AD1069" i="1"/>
  <c r="AB1069" i="1"/>
  <c r="AA1069" i="1"/>
  <c r="Z1069" i="1"/>
  <c r="Y1069" i="1"/>
  <c r="W1069" i="1"/>
  <c r="V1069" i="1"/>
  <c r="U1069" i="1"/>
  <c r="T1069" i="1"/>
  <c r="S1069" i="1"/>
  <c r="R1069" i="1"/>
  <c r="Q1069" i="1"/>
  <c r="P1069" i="1"/>
  <c r="O1069" i="1"/>
  <c r="N1069" i="1"/>
  <c r="AJ1068" i="1"/>
  <c r="AI1068" i="1"/>
  <c r="AH1068" i="1"/>
  <c r="AG1068" i="1"/>
  <c r="AF1068" i="1"/>
  <c r="AE1068" i="1"/>
  <c r="AD1068" i="1"/>
  <c r="AB1068" i="1"/>
  <c r="AA1068" i="1"/>
  <c r="Z1068" i="1"/>
  <c r="Y1068" i="1"/>
  <c r="W1068" i="1"/>
  <c r="V1068" i="1"/>
  <c r="U1068" i="1"/>
  <c r="T1068" i="1"/>
  <c r="S1068" i="1"/>
  <c r="R1068" i="1"/>
  <c r="Q1068" i="1"/>
  <c r="P1068" i="1"/>
  <c r="O1068" i="1"/>
  <c r="N1068" i="1"/>
  <c r="AJ1067" i="1"/>
  <c r="AI1067" i="1"/>
  <c r="AH1067" i="1"/>
  <c r="AG1067" i="1"/>
  <c r="AF1067" i="1"/>
  <c r="AE1067" i="1"/>
  <c r="AD1067" i="1"/>
  <c r="AB1067" i="1"/>
  <c r="AA1067" i="1"/>
  <c r="Z1067" i="1"/>
  <c r="Y1067" i="1"/>
  <c r="W1067" i="1"/>
  <c r="V1067" i="1"/>
  <c r="U1067" i="1"/>
  <c r="T1067" i="1"/>
  <c r="S1067" i="1"/>
  <c r="R1067" i="1"/>
  <c r="Q1067" i="1"/>
  <c r="P1067" i="1"/>
  <c r="O1067" i="1"/>
  <c r="N1067" i="1"/>
  <c r="AJ1066" i="1"/>
  <c r="AI1066" i="1"/>
  <c r="AH1066" i="1"/>
  <c r="AG1066" i="1"/>
  <c r="AF1066" i="1"/>
  <c r="AE1066" i="1"/>
  <c r="AD1066" i="1"/>
  <c r="AB1066" i="1"/>
  <c r="AA1066" i="1"/>
  <c r="Z1066" i="1"/>
  <c r="Y1066" i="1"/>
  <c r="W1066" i="1"/>
  <c r="V1066" i="1"/>
  <c r="U1066" i="1"/>
  <c r="T1066" i="1"/>
  <c r="S1066" i="1"/>
  <c r="R1066" i="1"/>
  <c r="Q1066" i="1"/>
  <c r="P1066" i="1"/>
  <c r="O1066" i="1"/>
  <c r="N1066" i="1"/>
  <c r="AJ1065" i="1"/>
  <c r="AI1065" i="1"/>
  <c r="AH1065" i="1"/>
  <c r="AG1065" i="1"/>
  <c r="AF1065" i="1"/>
  <c r="AE1065" i="1"/>
  <c r="AD1065" i="1"/>
  <c r="AB1065" i="1"/>
  <c r="AA1065" i="1"/>
  <c r="Z1065" i="1"/>
  <c r="Y1065" i="1"/>
  <c r="W1065" i="1"/>
  <c r="V1065" i="1"/>
  <c r="U1065" i="1"/>
  <c r="T1065" i="1"/>
  <c r="S1065" i="1"/>
  <c r="R1065" i="1"/>
  <c r="Q1065" i="1"/>
  <c r="P1065" i="1"/>
  <c r="O1065" i="1"/>
  <c r="N1065" i="1"/>
  <c r="AJ1064" i="1"/>
  <c r="AI1064" i="1"/>
  <c r="AH1064" i="1"/>
  <c r="AG1064" i="1"/>
  <c r="AF1064" i="1"/>
  <c r="AE1064" i="1"/>
  <c r="AD1064" i="1"/>
  <c r="AB1064" i="1"/>
  <c r="AA1064" i="1"/>
  <c r="Z1064" i="1"/>
  <c r="Y1064" i="1"/>
  <c r="W1064" i="1"/>
  <c r="V1064" i="1"/>
  <c r="U1064" i="1"/>
  <c r="T1064" i="1"/>
  <c r="S1064" i="1"/>
  <c r="R1064" i="1"/>
  <c r="Q1064" i="1"/>
  <c r="P1064" i="1"/>
  <c r="O1064" i="1"/>
  <c r="N1064" i="1"/>
  <c r="AJ1063" i="1"/>
  <c r="AI1063" i="1"/>
  <c r="AH1063" i="1"/>
  <c r="AG1063" i="1"/>
  <c r="AF1063" i="1"/>
  <c r="AE1063" i="1"/>
  <c r="AD1063" i="1"/>
  <c r="AB1063" i="1"/>
  <c r="AA1063" i="1"/>
  <c r="Z1063" i="1"/>
  <c r="Y1063" i="1"/>
  <c r="W1063" i="1"/>
  <c r="V1063" i="1"/>
  <c r="U1063" i="1"/>
  <c r="T1063" i="1"/>
  <c r="S1063" i="1"/>
  <c r="R1063" i="1"/>
  <c r="Q1063" i="1"/>
  <c r="P1063" i="1"/>
  <c r="O1063" i="1"/>
  <c r="N1063" i="1"/>
  <c r="AJ1062" i="1"/>
  <c r="AI1062" i="1"/>
  <c r="AH1062" i="1"/>
  <c r="AG1062" i="1"/>
  <c r="AF1062" i="1"/>
  <c r="AE1062" i="1"/>
  <c r="AD1062" i="1"/>
  <c r="AB1062" i="1"/>
  <c r="AA1062" i="1"/>
  <c r="Z1062" i="1"/>
  <c r="Y1062" i="1"/>
  <c r="W1062" i="1"/>
  <c r="V1062" i="1"/>
  <c r="U1062" i="1"/>
  <c r="T1062" i="1"/>
  <c r="S1062" i="1"/>
  <c r="R1062" i="1"/>
  <c r="Q1062" i="1"/>
  <c r="P1062" i="1"/>
  <c r="O1062" i="1"/>
  <c r="N1062" i="1"/>
  <c r="AJ1061" i="1"/>
  <c r="AI1061" i="1"/>
  <c r="AH1061" i="1"/>
  <c r="AG1061" i="1"/>
  <c r="AF1061" i="1"/>
  <c r="AE1061" i="1"/>
  <c r="AD1061" i="1"/>
  <c r="AB1061" i="1"/>
  <c r="AA1061" i="1"/>
  <c r="Z1061" i="1"/>
  <c r="Y1061" i="1"/>
  <c r="W1061" i="1"/>
  <c r="V1061" i="1"/>
  <c r="U1061" i="1"/>
  <c r="T1061" i="1"/>
  <c r="S1061" i="1"/>
  <c r="R1061" i="1"/>
  <c r="Q1061" i="1"/>
  <c r="P1061" i="1"/>
  <c r="O1061" i="1"/>
  <c r="N1061" i="1"/>
  <c r="AJ1060" i="1"/>
  <c r="AI1060" i="1"/>
  <c r="AH1060" i="1"/>
  <c r="AG1060" i="1"/>
  <c r="AF1060" i="1"/>
  <c r="AE1060" i="1"/>
  <c r="AD1060" i="1"/>
  <c r="AB1060" i="1"/>
  <c r="AA1060" i="1"/>
  <c r="Z1060" i="1"/>
  <c r="Y1060" i="1"/>
  <c r="W1060" i="1"/>
  <c r="V1060" i="1"/>
  <c r="U1060" i="1"/>
  <c r="T1060" i="1"/>
  <c r="S1060" i="1"/>
  <c r="R1060" i="1"/>
  <c r="Q1060" i="1"/>
  <c r="P1060" i="1"/>
  <c r="O1060" i="1"/>
  <c r="N1060" i="1"/>
  <c r="AJ1059" i="1"/>
  <c r="AI1059" i="1"/>
  <c r="AH1059" i="1"/>
  <c r="AG1059" i="1"/>
  <c r="AF1059" i="1"/>
  <c r="AE1059" i="1"/>
  <c r="AD1059" i="1"/>
  <c r="AB1059" i="1"/>
  <c r="AA1059" i="1"/>
  <c r="Z1059" i="1"/>
  <c r="Y1059" i="1"/>
  <c r="W1059" i="1"/>
  <c r="V1059" i="1"/>
  <c r="U1059" i="1"/>
  <c r="T1059" i="1"/>
  <c r="S1059" i="1"/>
  <c r="R1059" i="1"/>
  <c r="Q1059" i="1"/>
  <c r="P1059" i="1"/>
  <c r="O1059" i="1"/>
  <c r="N1059" i="1"/>
  <c r="AJ1058" i="1"/>
  <c r="AI1058" i="1"/>
  <c r="AH1058" i="1"/>
  <c r="AG1058" i="1"/>
  <c r="AF1058" i="1"/>
  <c r="AE1058" i="1"/>
  <c r="AD1058" i="1"/>
  <c r="AB1058" i="1"/>
  <c r="AA1058" i="1"/>
  <c r="Z1058" i="1"/>
  <c r="Y1058" i="1"/>
  <c r="W1058" i="1"/>
  <c r="V1058" i="1"/>
  <c r="U1058" i="1"/>
  <c r="T1058" i="1"/>
  <c r="S1058" i="1"/>
  <c r="R1058" i="1"/>
  <c r="Q1058" i="1"/>
  <c r="P1058" i="1"/>
  <c r="O1058" i="1"/>
  <c r="N1058" i="1"/>
  <c r="AK1057" i="1"/>
  <c r="AJ1057" i="1"/>
  <c r="AI1057" i="1"/>
  <c r="AH1057" i="1"/>
  <c r="AG1057" i="1"/>
  <c r="AF1057" i="1"/>
  <c r="AE1057" i="1"/>
  <c r="AD1057" i="1"/>
  <c r="AB1057" i="1"/>
  <c r="AA1057" i="1"/>
  <c r="Z1057" i="1"/>
  <c r="Y1057" i="1"/>
  <c r="W1057" i="1"/>
  <c r="V1057" i="1"/>
  <c r="U1057" i="1"/>
  <c r="T1057" i="1"/>
  <c r="S1057" i="1"/>
  <c r="R1057" i="1"/>
  <c r="Q1057" i="1"/>
  <c r="P1057" i="1"/>
  <c r="O1057" i="1"/>
  <c r="N1057" i="1"/>
  <c r="AJ1056" i="1"/>
  <c r="AI1056" i="1"/>
  <c r="AH1056" i="1"/>
  <c r="AG1056" i="1"/>
  <c r="AF1056" i="1"/>
  <c r="AE1056" i="1"/>
  <c r="AD1056" i="1"/>
  <c r="AB1056" i="1"/>
  <c r="AA1056" i="1"/>
  <c r="Z1056" i="1"/>
  <c r="Y1056" i="1"/>
  <c r="W1056" i="1"/>
  <c r="V1056" i="1"/>
  <c r="U1056" i="1"/>
  <c r="T1056" i="1"/>
  <c r="S1056" i="1"/>
  <c r="R1056" i="1"/>
  <c r="Q1056" i="1"/>
  <c r="P1056" i="1"/>
  <c r="O1056" i="1"/>
  <c r="N1056" i="1"/>
  <c r="AJ1055" i="1"/>
  <c r="AI1055" i="1"/>
  <c r="AH1055" i="1"/>
  <c r="AG1055" i="1"/>
  <c r="AF1055" i="1"/>
  <c r="AE1055" i="1"/>
  <c r="AD1055" i="1"/>
  <c r="AB1055" i="1"/>
  <c r="AA1055" i="1"/>
  <c r="Z1055" i="1"/>
  <c r="Y1055" i="1"/>
  <c r="W1055" i="1"/>
  <c r="V1055" i="1"/>
  <c r="U1055" i="1"/>
  <c r="T1055" i="1"/>
  <c r="S1055" i="1"/>
  <c r="R1055" i="1"/>
  <c r="Q1055" i="1"/>
  <c r="P1055" i="1"/>
  <c r="O1055" i="1"/>
  <c r="N1055" i="1"/>
  <c r="AJ1054" i="1"/>
  <c r="AI1054" i="1"/>
  <c r="AH1054" i="1"/>
  <c r="AG1054" i="1"/>
  <c r="AF1054" i="1"/>
  <c r="AE1054" i="1"/>
  <c r="AD1054" i="1"/>
  <c r="AB1054" i="1"/>
  <c r="AA1054" i="1"/>
  <c r="Z1054" i="1"/>
  <c r="Y1054" i="1"/>
  <c r="W1054" i="1"/>
  <c r="V1054" i="1"/>
  <c r="U1054" i="1"/>
  <c r="T1054" i="1"/>
  <c r="S1054" i="1"/>
  <c r="R1054" i="1"/>
  <c r="Q1054" i="1"/>
  <c r="P1054" i="1"/>
  <c r="O1054" i="1"/>
  <c r="N1054" i="1"/>
  <c r="AJ1053" i="1"/>
  <c r="AI1053" i="1"/>
  <c r="AH1053" i="1"/>
  <c r="AG1053" i="1"/>
  <c r="AF1053" i="1"/>
  <c r="AE1053" i="1"/>
  <c r="AD1053" i="1"/>
  <c r="AB1053" i="1"/>
  <c r="AA1053" i="1"/>
  <c r="Z1053" i="1"/>
  <c r="Y1053" i="1"/>
  <c r="W1053" i="1"/>
  <c r="V1053" i="1"/>
  <c r="U1053" i="1"/>
  <c r="T1053" i="1"/>
  <c r="S1053" i="1"/>
  <c r="R1053" i="1"/>
  <c r="Q1053" i="1"/>
  <c r="P1053" i="1"/>
  <c r="O1053" i="1"/>
  <c r="N1053" i="1"/>
  <c r="AJ1052" i="1"/>
  <c r="AI1052" i="1"/>
  <c r="AH1052" i="1"/>
  <c r="AG1052" i="1"/>
  <c r="AF1052" i="1"/>
  <c r="AE1052" i="1"/>
  <c r="AD1052" i="1"/>
  <c r="AB1052" i="1"/>
  <c r="AA1052" i="1"/>
  <c r="Z1052" i="1"/>
  <c r="Y1052" i="1"/>
  <c r="W1052" i="1"/>
  <c r="V1052" i="1"/>
  <c r="U1052" i="1"/>
  <c r="T1052" i="1"/>
  <c r="S1052" i="1"/>
  <c r="R1052" i="1"/>
  <c r="Q1052" i="1"/>
  <c r="P1052" i="1"/>
  <c r="O1052" i="1"/>
  <c r="N1052" i="1"/>
  <c r="AJ1051" i="1"/>
  <c r="AI1051" i="1"/>
  <c r="AH1051" i="1"/>
  <c r="AG1051" i="1"/>
  <c r="AF1051" i="1"/>
  <c r="AE1051" i="1"/>
  <c r="AD1051" i="1"/>
  <c r="AB1051" i="1"/>
  <c r="AA1051" i="1"/>
  <c r="Z1051" i="1"/>
  <c r="Y1051" i="1"/>
  <c r="W1051" i="1"/>
  <c r="V1051" i="1"/>
  <c r="U1051" i="1"/>
  <c r="T1051" i="1"/>
  <c r="S1051" i="1"/>
  <c r="R1051" i="1"/>
  <c r="Q1051" i="1"/>
  <c r="P1051" i="1"/>
  <c r="O1051" i="1"/>
  <c r="N1051" i="1"/>
  <c r="AJ1050" i="1"/>
  <c r="AI1050" i="1"/>
  <c r="AH1050" i="1"/>
  <c r="AG1050" i="1"/>
  <c r="AF1050" i="1"/>
  <c r="AE1050" i="1"/>
  <c r="AD1050" i="1"/>
  <c r="AB1050" i="1"/>
  <c r="AA1050" i="1"/>
  <c r="Z1050" i="1"/>
  <c r="Y1050" i="1"/>
  <c r="W1050" i="1"/>
  <c r="V1050" i="1"/>
  <c r="U1050" i="1"/>
  <c r="T1050" i="1"/>
  <c r="S1050" i="1"/>
  <c r="R1050" i="1"/>
  <c r="Q1050" i="1"/>
  <c r="P1050" i="1"/>
  <c r="O1050" i="1"/>
  <c r="N1050" i="1"/>
  <c r="AJ1049" i="1"/>
  <c r="AI1049" i="1"/>
  <c r="AH1049" i="1"/>
  <c r="AG1049" i="1"/>
  <c r="AF1049" i="1"/>
  <c r="AE1049" i="1"/>
  <c r="AD1049" i="1"/>
  <c r="AB1049" i="1"/>
  <c r="AA1049" i="1"/>
  <c r="Z1049" i="1"/>
  <c r="Y1049" i="1"/>
  <c r="W1049" i="1"/>
  <c r="V1049" i="1"/>
  <c r="U1049" i="1"/>
  <c r="T1049" i="1"/>
  <c r="S1049" i="1"/>
  <c r="R1049" i="1"/>
  <c r="Q1049" i="1"/>
  <c r="P1049" i="1"/>
  <c r="O1049" i="1"/>
  <c r="N1049" i="1"/>
  <c r="AJ1048" i="1"/>
  <c r="AI1048" i="1"/>
  <c r="AH1048" i="1"/>
  <c r="AG1048" i="1"/>
  <c r="AF1048" i="1"/>
  <c r="AE1048" i="1"/>
  <c r="AD1048" i="1"/>
  <c r="AB1048" i="1"/>
  <c r="AA1048" i="1"/>
  <c r="Z1048" i="1"/>
  <c r="Y1048" i="1"/>
  <c r="W1048" i="1"/>
  <c r="V1048" i="1"/>
  <c r="U1048" i="1"/>
  <c r="T1048" i="1"/>
  <c r="S1048" i="1"/>
  <c r="R1048" i="1"/>
  <c r="Q1048" i="1"/>
  <c r="P1048" i="1"/>
  <c r="O1048" i="1"/>
  <c r="N1048" i="1"/>
  <c r="AJ1047" i="1"/>
  <c r="AI1047" i="1"/>
  <c r="AH1047" i="1"/>
  <c r="AG1047" i="1"/>
  <c r="AF1047" i="1"/>
  <c r="AE1047" i="1"/>
  <c r="AD1047" i="1"/>
  <c r="AB1047" i="1"/>
  <c r="AA1047" i="1"/>
  <c r="Z1047" i="1"/>
  <c r="Y1047" i="1"/>
  <c r="W1047" i="1"/>
  <c r="V1047" i="1"/>
  <c r="U1047" i="1"/>
  <c r="T1047" i="1"/>
  <c r="S1047" i="1"/>
  <c r="R1047" i="1"/>
  <c r="Q1047" i="1"/>
  <c r="P1047" i="1"/>
  <c r="O1047" i="1"/>
  <c r="N1047" i="1"/>
  <c r="AJ1046" i="1"/>
  <c r="AI1046" i="1"/>
  <c r="AH1046" i="1"/>
  <c r="AG1046" i="1"/>
  <c r="AF1046" i="1"/>
  <c r="AE1046" i="1"/>
  <c r="AD1046" i="1"/>
  <c r="AB1046" i="1"/>
  <c r="AA1046" i="1"/>
  <c r="Z1046" i="1"/>
  <c r="Y1046" i="1"/>
  <c r="W1046" i="1"/>
  <c r="V1046" i="1"/>
  <c r="U1046" i="1"/>
  <c r="T1046" i="1"/>
  <c r="S1046" i="1"/>
  <c r="R1046" i="1"/>
  <c r="Q1046" i="1"/>
  <c r="P1046" i="1"/>
  <c r="O1046" i="1"/>
  <c r="N1046" i="1"/>
  <c r="AJ1045" i="1"/>
  <c r="AI1045" i="1"/>
  <c r="AH1045" i="1"/>
  <c r="AG1045" i="1"/>
  <c r="AF1045" i="1"/>
  <c r="AE1045" i="1"/>
  <c r="AD1045" i="1"/>
  <c r="AB1045" i="1"/>
  <c r="AA1045" i="1"/>
  <c r="Z1045" i="1"/>
  <c r="Y1045" i="1"/>
  <c r="W1045" i="1"/>
  <c r="V1045" i="1"/>
  <c r="U1045" i="1"/>
  <c r="T1045" i="1"/>
  <c r="S1045" i="1"/>
  <c r="R1045" i="1"/>
  <c r="Q1045" i="1"/>
  <c r="P1045" i="1"/>
  <c r="O1045" i="1"/>
  <c r="N1045" i="1"/>
  <c r="AJ1044" i="1"/>
  <c r="AI1044" i="1"/>
  <c r="AH1044" i="1"/>
  <c r="AG1044" i="1"/>
  <c r="AF1044" i="1"/>
  <c r="AE1044" i="1"/>
  <c r="AD1044" i="1"/>
  <c r="AB1044" i="1"/>
  <c r="AA1044" i="1"/>
  <c r="Z1044" i="1"/>
  <c r="Y1044" i="1"/>
  <c r="W1044" i="1"/>
  <c r="V1044" i="1"/>
  <c r="U1044" i="1"/>
  <c r="T1044" i="1"/>
  <c r="S1044" i="1"/>
  <c r="R1044" i="1"/>
  <c r="Q1044" i="1"/>
  <c r="P1044" i="1"/>
  <c r="O1044" i="1"/>
  <c r="N1044" i="1"/>
  <c r="AJ1043" i="1"/>
  <c r="AI1043" i="1"/>
  <c r="AH1043" i="1"/>
  <c r="AG1043" i="1"/>
  <c r="AF1043" i="1"/>
  <c r="AE1043" i="1"/>
  <c r="AD1043" i="1"/>
  <c r="AB1043" i="1"/>
  <c r="AA1043" i="1"/>
  <c r="Z1043" i="1"/>
  <c r="Y1043" i="1"/>
  <c r="W1043" i="1"/>
  <c r="V1043" i="1"/>
  <c r="U1043" i="1"/>
  <c r="T1043" i="1"/>
  <c r="S1043" i="1"/>
  <c r="R1043" i="1"/>
  <c r="Q1043" i="1"/>
  <c r="P1043" i="1"/>
  <c r="O1043" i="1"/>
  <c r="N1043" i="1"/>
  <c r="AJ1042" i="1"/>
  <c r="AI1042" i="1"/>
  <c r="AH1042" i="1"/>
  <c r="AG1042" i="1"/>
  <c r="AF1042" i="1"/>
  <c r="AE1042" i="1"/>
  <c r="AD1042" i="1"/>
  <c r="AB1042" i="1"/>
  <c r="AA1042" i="1"/>
  <c r="Z1042" i="1"/>
  <c r="Y1042" i="1"/>
  <c r="W1042" i="1"/>
  <c r="V1042" i="1"/>
  <c r="U1042" i="1"/>
  <c r="T1042" i="1"/>
  <c r="S1042" i="1"/>
  <c r="R1042" i="1"/>
  <c r="Q1042" i="1"/>
  <c r="P1042" i="1"/>
  <c r="O1042" i="1"/>
  <c r="N1042" i="1"/>
  <c r="AJ1041" i="1"/>
  <c r="AI1041" i="1"/>
  <c r="AH1041" i="1"/>
  <c r="AG1041" i="1"/>
  <c r="AF1041" i="1"/>
  <c r="AE1041" i="1"/>
  <c r="AD1041" i="1"/>
  <c r="AB1041" i="1"/>
  <c r="AA1041" i="1"/>
  <c r="Z1041" i="1"/>
  <c r="Y1041" i="1"/>
  <c r="W1041" i="1"/>
  <c r="V1041" i="1"/>
  <c r="U1041" i="1"/>
  <c r="T1041" i="1"/>
  <c r="S1041" i="1"/>
  <c r="R1041" i="1"/>
  <c r="Q1041" i="1"/>
  <c r="P1041" i="1"/>
  <c r="O1041" i="1"/>
  <c r="N1041" i="1"/>
  <c r="AJ1040" i="1"/>
  <c r="AI1040" i="1"/>
  <c r="AH1040" i="1"/>
  <c r="AG1040" i="1"/>
  <c r="AF1040" i="1"/>
  <c r="AE1040" i="1"/>
  <c r="AD1040" i="1"/>
  <c r="AB1040" i="1"/>
  <c r="AA1040" i="1"/>
  <c r="Z1040" i="1"/>
  <c r="Y1040" i="1"/>
  <c r="W1040" i="1"/>
  <c r="V1040" i="1"/>
  <c r="U1040" i="1"/>
  <c r="T1040" i="1"/>
  <c r="S1040" i="1"/>
  <c r="R1040" i="1"/>
  <c r="Q1040" i="1"/>
  <c r="P1040" i="1"/>
  <c r="O1040" i="1"/>
  <c r="N1040" i="1"/>
  <c r="AJ1039" i="1"/>
  <c r="AI1039" i="1"/>
  <c r="AH1039" i="1"/>
  <c r="AG1039" i="1"/>
  <c r="AF1039" i="1"/>
  <c r="AE1039" i="1"/>
  <c r="AD1039" i="1"/>
  <c r="AB1039" i="1"/>
  <c r="AA1039" i="1"/>
  <c r="Z1039" i="1"/>
  <c r="Y1039" i="1"/>
  <c r="W1039" i="1"/>
  <c r="V1039" i="1"/>
  <c r="U1039" i="1"/>
  <c r="T1039" i="1"/>
  <c r="S1039" i="1"/>
  <c r="R1039" i="1"/>
  <c r="Q1039" i="1"/>
  <c r="P1039" i="1"/>
  <c r="O1039" i="1"/>
  <c r="N1039" i="1"/>
  <c r="AJ1038" i="1"/>
  <c r="AI1038" i="1"/>
  <c r="AH1038" i="1"/>
  <c r="AG1038" i="1"/>
  <c r="AF1038" i="1"/>
  <c r="AE1038" i="1"/>
  <c r="AD1038" i="1"/>
  <c r="AB1038" i="1"/>
  <c r="AA1038" i="1"/>
  <c r="Z1038" i="1"/>
  <c r="Y1038" i="1"/>
  <c r="W1038" i="1"/>
  <c r="V1038" i="1"/>
  <c r="U1038" i="1"/>
  <c r="T1038" i="1"/>
  <c r="S1038" i="1"/>
  <c r="R1038" i="1"/>
  <c r="Q1038" i="1"/>
  <c r="P1038" i="1"/>
  <c r="O1038" i="1"/>
  <c r="N1038" i="1"/>
  <c r="AJ1037" i="1"/>
  <c r="AI1037" i="1"/>
  <c r="AH1037" i="1"/>
  <c r="AG1037" i="1"/>
  <c r="AF1037" i="1"/>
  <c r="AE1037" i="1"/>
  <c r="AD1037" i="1"/>
  <c r="AB1037" i="1"/>
  <c r="AA1037" i="1"/>
  <c r="Z1037" i="1"/>
  <c r="Y1037" i="1"/>
  <c r="W1037" i="1"/>
  <c r="V1037" i="1"/>
  <c r="U1037" i="1"/>
  <c r="T1037" i="1"/>
  <c r="S1037" i="1"/>
  <c r="R1037" i="1"/>
  <c r="Q1037" i="1"/>
  <c r="P1037" i="1"/>
  <c r="O1037" i="1"/>
  <c r="N1037" i="1"/>
  <c r="AJ1036" i="1"/>
  <c r="AI1036" i="1"/>
  <c r="AH1036" i="1"/>
  <c r="AG1036" i="1"/>
  <c r="AF1036" i="1"/>
  <c r="AE1036" i="1"/>
  <c r="AD1036" i="1"/>
  <c r="AB1036" i="1"/>
  <c r="AA1036" i="1"/>
  <c r="Z1036" i="1"/>
  <c r="Y1036" i="1"/>
  <c r="W1036" i="1"/>
  <c r="V1036" i="1"/>
  <c r="U1036" i="1"/>
  <c r="T1036" i="1"/>
  <c r="S1036" i="1"/>
  <c r="R1036" i="1"/>
  <c r="Q1036" i="1"/>
  <c r="P1036" i="1"/>
  <c r="O1036" i="1"/>
  <c r="N1036" i="1"/>
  <c r="AJ1035" i="1"/>
  <c r="AI1035" i="1"/>
  <c r="AH1035" i="1"/>
  <c r="AG1035" i="1"/>
  <c r="AF1035" i="1"/>
  <c r="AE1035" i="1"/>
  <c r="AD1035" i="1"/>
  <c r="AB1035" i="1"/>
  <c r="AA1035" i="1"/>
  <c r="Z1035" i="1"/>
  <c r="Y1035" i="1"/>
  <c r="W1035" i="1"/>
  <c r="V1035" i="1"/>
  <c r="U1035" i="1"/>
  <c r="T1035" i="1"/>
  <c r="S1035" i="1"/>
  <c r="R1035" i="1"/>
  <c r="Q1035" i="1"/>
  <c r="P1035" i="1"/>
  <c r="O1035" i="1"/>
  <c r="N1035" i="1"/>
  <c r="AJ1034" i="1"/>
  <c r="AI1034" i="1"/>
  <c r="AH1034" i="1"/>
  <c r="AG1034" i="1"/>
  <c r="AF1034" i="1"/>
  <c r="AE1034" i="1"/>
  <c r="AD1034" i="1"/>
  <c r="AB1034" i="1"/>
  <c r="AA1034" i="1"/>
  <c r="Z1034" i="1"/>
  <c r="Y1034" i="1"/>
  <c r="W1034" i="1"/>
  <c r="V1034" i="1"/>
  <c r="U1034" i="1"/>
  <c r="T1034" i="1"/>
  <c r="S1034" i="1"/>
  <c r="R1034" i="1"/>
  <c r="Q1034" i="1"/>
  <c r="P1034" i="1"/>
  <c r="O1034" i="1"/>
  <c r="N1034" i="1"/>
  <c r="AJ1033" i="1"/>
  <c r="AI1033" i="1"/>
  <c r="AH1033" i="1"/>
  <c r="AG1033" i="1"/>
  <c r="AF1033" i="1"/>
  <c r="AE1033" i="1"/>
  <c r="AD1033" i="1"/>
  <c r="AB1033" i="1"/>
  <c r="AA1033" i="1"/>
  <c r="Z1033" i="1"/>
  <c r="Y1033" i="1"/>
  <c r="W1033" i="1"/>
  <c r="V1033" i="1"/>
  <c r="U1033" i="1"/>
  <c r="T1033" i="1"/>
  <c r="S1033" i="1"/>
  <c r="R1033" i="1"/>
  <c r="Q1033" i="1"/>
  <c r="P1033" i="1"/>
  <c r="O1033" i="1"/>
  <c r="N1033" i="1"/>
  <c r="AJ1032" i="1"/>
  <c r="AI1032" i="1"/>
  <c r="AH1032" i="1"/>
  <c r="AG1032" i="1"/>
  <c r="AF1032" i="1"/>
  <c r="AE1032" i="1"/>
  <c r="AD1032" i="1"/>
  <c r="AB1032" i="1"/>
  <c r="AA1032" i="1"/>
  <c r="Z1032" i="1"/>
  <c r="Y1032" i="1"/>
  <c r="W1032" i="1"/>
  <c r="V1032" i="1"/>
  <c r="U1032" i="1"/>
  <c r="T1032" i="1"/>
  <c r="S1032" i="1"/>
  <c r="R1032" i="1"/>
  <c r="Q1032" i="1"/>
  <c r="P1032" i="1"/>
  <c r="O1032" i="1"/>
  <c r="N1032" i="1"/>
  <c r="AJ1031" i="1"/>
  <c r="AI1031" i="1"/>
  <c r="AH1031" i="1"/>
  <c r="AG1031" i="1"/>
  <c r="AF1031" i="1"/>
  <c r="AE1031" i="1"/>
  <c r="AD1031" i="1"/>
  <c r="AB1031" i="1"/>
  <c r="AA1031" i="1"/>
  <c r="Z1031" i="1"/>
  <c r="Y1031" i="1"/>
  <c r="W1031" i="1"/>
  <c r="V1031" i="1"/>
  <c r="U1031" i="1"/>
  <c r="T1031" i="1"/>
  <c r="S1031" i="1"/>
  <c r="R1031" i="1"/>
  <c r="Q1031" i="1"/>
  <c r="P1031" i="1"/>
  <c r="O1031" i="1"/>
  <c r="N1031" i="1"/>
  <c r="AJ1030" i="1"/>
  <c r="AI1030" i="1"/>
  <c r="AH1030" i="1"/>
  <c r="AG1030" i="1"/>
  <c r="AF1030" i="1"/>
  <c r="AE1030" i="1"/>
  <c r="AD1030" i="1"/>
  <c r="AB1030" i="1"/>
  <c r="AA1030" i="1"/>
  <c r="Z1030" i="1"/>
  <c r="Y1030" i="1"/>
  <c r="W1030" i="1"/>
  <c r="V1030" i="1"/>
  <c r="U1030" i="1"/>
  <c r="T1030" i="1"/>
  <c r="S1030" i="1"/>
  <c r="R1030" i="1"/>
  <c r="Q1030" i="1"/>
  <c r="P1030" i="1"/>
  <c r="O1030" i="1"/>
  <c r="N1030" i="1"/>
  <c r="AJ1029" i="1"/>
  <c r="AI1029" i="1"/>
  <c r="AH1029" i="1"/>
  <c r="AG1029" i="1"/>
  <c r="AF1029" i="1"/>
  <c r="AE1029" i="1"/>
  <c r="AD1029" i="1"/>
  <c r="AB1029" i="1"/>
  <c r="AA1029" i="1"/>
  <c r="Z1029" i="1"/>
  <c r="Y1029" i="1"/>
  <c r="W1029" i="1"/>
  <c r="V1029" i="1"/>
  <c r="U1029" i="1"/>
  <c r="T1029" i="1"/>
  <c r="S1029" i="1"/>
  <c r="R1029" i="1"/>
  <c r="Q1029" i="1"/>
  <c r="P1029" i="1"/>
  <c r="O1029" i="1"/>
  <c r="N1029" i="1"/>
  <c r="AJ1028" i="1"/>
  <c r="AI1028" i="1"/>
  <c r="AH1028" i="1"/>
  <c r="AG1028" i="1"/>
  <c r="AF1028" i="1"/>
  <c r="AE1028" i="1"/>
  <c r="AD1028" i="1"/>
  <c r="AB1028" i="1"/>
  <c r="AA1028" i="1"/>
  <c r="Z1028" i="1"/>
  <c r="Y1028" i="1"/>
  <c r="W1028" i="1"/>
  <c r="V1028" i="1"/>
  <c r="U1028" i="1"/>
  <c r="T1028" i="1"/>
  <c r="S1028" i="1"/>
  <c r="R1028" i="1"/>
  <c r="Q1028" i="1"/>
  <c r="P1028" i="1"/>
  <c r="O1028" i="1"/>
  <c r="N1028" i="1"/>
  <c r="AJ1027" i="1"/>
  <c r="AI1027" i="1"/>
  <c r="AH1027" i="1"/>
  <c r="AG1027" i="1"/>
  <c r="AF1027" i="1"/>
  <c r="AE1027" i="1"/>
  <c r="AD1027" i="1"/>
  <c r="AB1027" i="1"/>
  <c r="AA1027" i="1"/>
  <c r="Z1027" i="1"/>
  <c r="Y1027" i="1"/>
  <c r="W1027" i="1"/>
  <c r="V1027" i="1"/>
  <c r="U1027" i="1"/>
  <c r="T1027" i="1"/>
  <c r="S1027" i="1"/>
  <c r="R1027" i="1"/>
  <c r="Q1027" i="1"/>
  <c r="P1027" i="1"/>
  <c r="O1027" i="1"/>
  <c r="N1027" i="1"/>
  <c r="AJ1026" i="1"/>
  <c r="AI1026" i="1"/>
  <c r="AH1026" i="1"/>
  <c r="AG1026" i="1"/>
  <c r="AF1026" i="1"/>
  <c r="AE1026" i="1"/>
  <c r="AD1026" i="1"/>
  <c r="AB1026" i="1"/>
  <c r="AA1026" i="1"/>
  <c r="Z1026" i="1"/>
  <c r="Y1026" i="1"/>
  <c r="W1026" i="1"/>
  <c r="V1026" i="1"/>
  <c r="U1026" i="1"/>
  <c r="T1026" i="1"/>
  <c r="S1026" i="1"/>
  <c r="R1026" i="1"/>
  <c r="Q1026" i="1"/>
  <c r="P1026" i="1"/>
  <c r="O1026" i="1"/>
  <c r="N1026" i="1"/>
  <c r="AJ1025" i="1"/>
  <c r="AI1025" i="1"/>
  <c r="AH1025" i="1"/>
  <c r="AG1025" i="1"/>
  <c r="AF1025" i="1"/>
  <c r="AE1025" i="1"/>
  <c r="AD1025" i="1"/>
  <c r="AB1025" i="1"/>
  <c r="AA1025" i="1"/>
  <c r="Z1025" i="1"/>
  <c r="Y1025" i="1"/>
  <c r="W1025" i="1"/>
  <c r="V1025" i="1"/>
  <c r="U1025" i="1"/>
  <c r="T1025" i="1"/>
  <c r="S1025" i="1"/>
  <c r="R1025" i="1"/>
  <c r="Q1025" i="1"/>
  <c r="P1025" i="1"/>
  <c r="O1025" i="1"/>
  <c r="N1025" i="1"/>
  <c r="AJ1024" i="1"/>
  <c r="AI1024" i="1"/>
  <c r="AH1024" i="1"/>
  <c r="AG1024" i="1"/>
  <c r="AF1024" i="1"/>
  <c r="AE1024" i="1"/>
  <c r="AD1024" i="1"/>
  <c r="AB1024" i="1"/>
  <c r="AA1024" i="1"/>
  <c r="Z1024" i="1"/>
  <c r="Y1024" i="1"/>
  <c r="W1024" i="1"/>
  <c r="V1024" i="1"/>
  <c r="U1024" i="1"/>
  <c r="T1024" i="1"/>
  <c r="S1024" i="1"/>
  <c r="R1024" i="1"/>
  <c r="Q1024" i="1"/>
  <c r="P1024" i="1"/>
  <c r="O1024" i="1"/>
  <c r="N1024" i="1"/>
  <c r="AJ1023" i="1"/>
  <c r="AI1023" i="1"/>
  <c r="AH1023" i="1"/>
  <c r="AG1023" i="1"/>
  <c r="AF1023" i="1"/>
  <c r="AE1023" i="1"/>
  <c r="AD1023" i="1"/>
  <c r="AB1023" i="1"/>
  <c r="AA1023" i="1"/>
  <c r="Z1023" i="1"/>
  <c r="Y1023" i="1"/>
  <c r="W1023" i="1"/>
  <c r="V1023" i="1"/>
  <c r="U1023" i="1"/>
  <c r="T1023" i="1"/>
  <c r="S1023" i="1"/>
  <c r="R1023" i="1"/>
  <c r="Q1023" i="1"/>
  <c r="P1023" i="1"/>
  <c r="O1023" i="1"/>
  <c r="N1023" i="1"/>
  <c r="AJ1022" i="1"/>
  <c r="AI1022" i="1"/>
  <c r="AH1022" i="1"/>
  <c r="AG1022" i="1"/>
  <c r="AF1022" i="1"/>
  <c r="AE1022" i="1"/>
  <c r="AD1022" i="1"/>
  <c r="AB1022" i="1"/>
  <c r="AA1022" i="1"/>
  <c r="Z1022" i="1"/>
  <c r="Y1022" i="1"/>
  <c r="W1022" i="1"/>
  <c r="V1022" i="1"/>
  <c r="U1022" i="1"/>
  <c r="T1022" i="1"/>
  <c r="S1022" i="1"/>
  <c r="R1022" i="1"/>
  <c r="Q1022" i="1"/>
  <c r="P1022" i="1"/>
  <c r="O1022" i="1"/>
  <c r="N1022" i="1"/>
  <c r="AJ1021" i="1"/>
  <c r="AI1021" i="1"/>
  <c r="AH1021" i="1"/>
  <c r="AG1021" i="1"/>
  <c r="AF1021" i="1"/>
  <c r="AE1021" i="1"/>
  <c r="AD1021" i="1"/>
  <c r="AB1021" i="1"/>
  <c r="AA1021" i="1"/>
  <c r="Z1021" i="1"/>
  <c r="Y1021" i="1"/>
  <c r="W1021" i="1"/>
  <c r="V1021" i="1"/>
  <c r="U1021" i="1"/>
  <c r="T1021" i="1"/>
  <c r="S1021" i="1"/>
  <c r="R1021" i="1"/>
  <c r="Q1021" i="1"/>
  <c r="P1021" i="1"/>
  <c r="O1021" i="1"/>
  <c r="N1021" i="1"/>
  <c r="AJ1020" i="1"/>
  <c r="AI1020" i="1"/>
  <c r="AH1020" i="1"/>
  <c r="AG1020" i="1"/>
  <c r="AF1020" i="1"/>
  <c r="AE1020" i="1"/>
  <c r="AD1020" i="1"/>
  <c r="AB1020" i="1"/>
  <c r="AA1020" i="1"/>
  <c r="Z1020" i="1"/>
  <c r="Y1020" i="1"/>
  <c r="W1020" i="1"/>
  <c r="V1020" i="1"/>
  <c r="U1020" i="1"/>
  <c r="T1020" i="1"/>
  <c r="S1020" i="1"/>
  <c r="R1020" i="1"/>
  <c r="Q1020" i="1"/>
  <c r="P1020" i="1"/>
  <c r="O1020" i="1"/>
  <c r="N1020" i="1"/>
  <c r="AJ1019" i="1"/>
  <c r="AI1019" i="1"/>
  <c r="AH1019" i="1"/>
  <c r="AG1019" i="1"/>
  <c r="AF1019" i="1"/>
  <c r="AE1019" i="1"/>
  <c r="AD1019" i="1"/>
  <c r="AB1019" i="1"/>
  <c r="AA1019" i="1"/>
  <c r="Z1019" i="1"/>
  <c r="Y1019" i="1"/>
  <c r="W1019" i="1"/>
  <c r="V1019" i="1"/>
  <c r="U1019" i="1"/>
  <c r="T1019" i="1"/>
  <c r="S1019" i="1"/>
  <c r="R1019" i="1"/>
  <c r="Q1019" i="1"/>
  <c r="P1019" i="1"/>
  <c r="O1019" i="1"/>
  <c r="N1019" i="1"/>
  <c r="AJ1018" i="1"/>
  <c r="AI1018" i="1"/>
  <c r="AH1018" i="1"/>
  <c r="AG1018" i="1"/>
  <c r="AF1018" i="1"/>
  <c r="AE1018" i="1"/>
  <c r="AD1018" i="1"/>
  <c r="AB1018" i="1"/>
  <c r="AA1018" i="1"/>
  <c r="Z1018" i="1"/>
  <c r="Y1018" i="1"/>
  <c r="W1018" i="1"/>
  <c r="V1018" i="1"/>
  <c r="U1018" i="1"/>
  <c r="T1018" i="1"/>
  <c r="S1018" i="1"/>
  <c r="R1018" i="1"/>
  <c r="Q1018" i="1"/>
  <c r="P1018" i="1"/>
  <c r="O1018" i="1"/>
  <c r="N1018" i="1"/>
  <c r="AJ1017" i="1"/>
  <c r="AI1017" i="1"/>
  <c r="AH1017" i="1"/>
  <c r="AG1017" i="1"/>
  <c r="AF1017" i="1"/>
  <c r="AE1017" i="1"/>
  <c r="AD1017" i="1"/>
  <c r="AB1017" i="1"/>
  <c r="AA1017" i="1"/>
  <c r="Z1017" i="1"/>
  <c r="Y1017" i="1"/>
  <c r="W1017" i="1"/>
  <c r="V1017" i="1"/>
  <c r="U1017" i="1"/>
  <c r="T1017" i="1"/>
  <c r="S1017" i="1"/>
  <c r="R1017" i="1"/>
  <c r="Q1017" i="1"/>
  <c r="P1017" i="1"/>
  <c r="O1017" i="1"/>
  <c r="N1017" i="1"/>
  <c r="AJ1016" i="1"/>
  <c r="AI1016" i="1"/>
  <c r="AH1016" i="1"/>
  <c r="AG1016" i="1"/>
  <c r="AF1016" i="1"/>
  <c r="AE1016" i="1"/>
  <c r="AD1016" i="1"/>
  <c r="AB1016" i="1"/>
  <c r="AA1016" i="1"/>
  <c r="Z1016" i="1"/>
  <c r="Y1016" i="1"/>
  <c r="W1016" i="1"/>
  <c r="V1016" i="1"/>
  <c r="U1016" i="1"/>
  <c r="T1016" i="1"/>
  <c r="S1016" i="1"/>
  <c r="R1016" i="1"/>
  <c r="Q1016" i="1"/>
  <c r="P1016" i="1"/>
  <c r="O1016" i="1"/>
  <c r="N1016" i="1"/>
  <c r="AJ1015" i="1"/>
  <c r="AI1015" i="1"/>
  <c r="AH1015" i="1"/>
  <c r="AG1015" i="1"/>
  <c r="AF1015" i="1"/>
  <c r="AE1015" i="1"/>
  <c r="AD1015" i="1"/>
  <c r="AB1015" i="1"/>
  <c r="AA1015" i="1"/>
  <c r="Z1015" i="1"/>
  <c r="Y1015" i="1"/>
  <c r="W1015" i="1"/>
  <c r="V1015" i="1"/>
  <c r="U1015" i="1"/>
  <c r="T1015" i="1"/>
  <c r="S1015" i="1"/>
  <c r="R1015" i="1"/>
  <c r="Q1015" i="1"/>
  <c r="P1015" i="1"/>
  <c r="O1015" i="1"/>
  <c r="N1015" i="1"/>
  <c r="AJ1014" i="1"/>
  <c r="AI1014" i="1"/>
  <c r="AH1014" i="1"/>
  <c r="AG1014" i="1"/>
  <c r="AF1014" i="1"/>
  <c r="AE1014" i="1"/>
  <c r="AD1014" i="1"/>
  <c r="AB1014" i="1"/>
  <c r="AA1014" i="1"/>
  <c r="Z1014" i="1"/>
  <c r="Y1014" i="1"/>
  <c r="W1014" i="1"/>
  <c r="V1014" i="1"/>
  <c r="U1014" i="1"/>
  <c r="T1014" i="1"/>
  <c r="S1014" i="1"/>
  <c r="R1014" i="1"/>
  <c r="Q1014" i="1"/>
  <c r="P1014" i="1"/>
  <c r="O1014" i="1"/>
  <c r="N1014" i="1"/>
  <c r="AJ1013" i="1"/>
  <c r="AI1013" i="1"/>
  <c r="AH1013" i="1"/>
  <c r="AG1013" i="1"/>
  <c r="AF1013" i="1"/>
  <c r="AE1013" i="1"/>
  <c r="AD1013" i="1"/>
  <c r="AB1013" i="1"/>
  <c r="AA1013" i="1"/>
  <c r="Z1013" i="1"/>
  <c r="Y1013" i="1"/>
  <c r="W1013" i="1"/>
  <c r="V1013" i="1"/>
  <c r="U1013" i="1"/>
  <c r="T1013" i="1"/>
  <c r="S1013" i="1"/>
  <c r="R1013" i="1"/>
  <c r="Q1013" i="1"/>
  <c r="P1013" i="1"/>
  <c r="O1013" i="1"/>
  <c r="N1013" i="1"/>
  <c r="AJ1012" i="1"/>
  <c r="AI1012" i="1"/>
  <c r="AH1012" i="1"/>
  <c r="AG1012" i="1"/>
  <c r="AF1012" i="1"/>
  <c r="AE1012" i="1"/>
  <c r="AD1012" i="1"/>
  <c r="AB1012" i="1"/>
  <c r="AA1012" i="1"/>
  <c r="Z1012" i="1"/>
  <c r="Y1012" i="1"/>
  <c r="W1012" i="1"/>
  <c r="V1012" i="1"/>
  <c r="U1012" i="1"/>
  <c r="T1012" i="1"/>
  <c r="S1012" i="1"/>
  <c r="R1012" i="1"/>
  <c r="Q1012" i="1"/>
  <c r="P1012" i="1"/>
  <c r="O1012" i="1"/>
  <c r="N1012" i="1"/>
  <c r="AJ1011" i="1"/>
  <c r="AI1011" i="1"/>
  <c r="AH1011" i="1"/>
  <c r="AG1011" i="1"/>
  <c r="AF1011" i="1"/>
  <c r="AE1011" i="1"/>
  <c r="AD1011" i="1"/>
  <c r="AB1011" i="1"/>
  <c r="AA1011" i="1"/>
  <c r="Z1011" i="1"/>
  <c r="Y1011" i="1"/>
  <c r="W1011" i="1"/>
  <c r="V1011" i="1"/>
  <c r="U1011" i="1"/>
  <c r="T1011" i="1"/>
  <c r="S1011" i="1"/>
  <c r="R1011" i="1"/>
  <c r="Q1011" i="1"/>
  <c r="P1011" i="1"/>
  <c r="O1011" i="1"/>
  <c r="N1011" i="1"/>
  <c r="AJ1010" i="1"/>
  <c r="AI1010" i="1"/>
  <c r="AH1010" i="1"/>
  <c r="AG1010" i="1"/>
  <c r="AF1010" i="1"/>
  <c r="AE1010" i="1"/>
  <c r="AD1010" i="1"/>
  <c r="AB1010" i="1"/>
  <c r="AA1010" i="1"/>
  <c r="Z1010" i="1"/>
  <c r="Y1010" i="1"/>
  <c r="W1010" i="1"/>
  <c r="V1010" i="1"/>
  <c r="U1010" i="1"/>
  <c r="T1010" i="1"/>
  <c r="S1010" i="1"/>
  <c r="R1010" i="1"/>
  <c r="Q1010" i="1"/>
  <c r="P1010" i="1"/>
  <c r="O1010" i="1"/>
  <c r="N1010" i="1"/>
  <c r="AJ1009" i="1"/>
  <c r="AI1009" i="1"/>
  <c r="AH1009" i="1"/>
  <c r="AG1009" i="1"/>
  <c r="AF1009" i="1"/>
  <c r="AE1009" i="1"/>
  <c r="AD1009" i="1"/>
  <c r="AB1009" i="1"/>
  <c r="AA1009" i="1"/>
  <c r="Z1009" i="1"/>
  <c r="Y1009" i="1"/>
  <c r="W1009" i="1"/>
  <c r="V1009" i="1"/>
  <c r="U1009" i="1"/>
  <c r="T1009" i="1"/>
  <c r="S1009" i="1"/>
  <c r="R1009" i="1"/>
  <c r="Q1009" i="1"/>
  <c r="P1009" i="1"/>
  <c r="O1009" i="1"/>
  <c r="N1009" i="1"/>
  <c r="AJ1008" i="1"/>
  <c r="AI1008" i="1"/>
  <c r="AH1008" i="1"/>
  <c r="AG1008" i="1"/>
  <c r="AF1008" i="1"/>
  <c r="AE1008" i="1"/>
  <c r="AD1008" i="1"/>
  <c r="AB1008" i="1"/>
  <c r="AA1008" i="1"/>
  <c r="Z1008" i="1"/>
  <c r="Y1008" i="1"/>
  <c r="W1008" i="1"/>
  <c r="V1008" i="1"/>
  <c r="U1008" i="1"/>
  <c r="T1008" i="1"/>
  <c r="S1008" i="1"/>
  <c r="R1008" i="1"/>
  <c r="Q1008" i="1"/>
  <c r="P1008" i="1"/>
  <c r="O1008" i="1"/>
  <c r="N1008" i="1"/>
  <c r="AJ1007" i="1"/>
  <c r="AI1007" i="1"/>
  <c r="AH1007" i="1"/>
  <c r="AG1007" i="1"/>
  <c r="AF1007" i="1"/>
  <c r="AE1007" i="1"/>
  <c r="AD1007" i="1"/>
  <c r="AB1007" i="1"/>
  <c r="AA1007" i="1"/>
  <c r="Z1007" i="1"/>
  <c r="Y1007" i="1"/>
  <c r="W1007" i="1"/>
  <c r="V1007" i="1"/>
  <c r="U1007" i="1"/>
  <c r="T1007" i="1"/>
  <c r="S1007" i="1"/>
  <c r="R1007" i="1"/>
  <c r="Q1007" i="1"/>
  <c r="P1007" i="1"/>
  <c r="O1007" i="1"/>
  <c r="N1007" i="1"/>
  <c r="AJ1006" i="1"/>
  <c r="AI1006" i="1"/>
  <c r="AH1006" i="1"/>
  <c r="AG1006" i="1"/>
  <c r="AF1006" i="1"/>
  <c r="AE1006" i="1"/>
  <c r="AD1006" i="1"/>
  <c r="AB1006" i="1"/>
  <c r="AA1006" i="1"/>
  <c r="Z1006" i="1"/>
  <c r="Y1006" i="1"/>
  <c r="W1006" i="1"/>
  <c r="V1006" i="1"/>
  <c r="U1006" i="1"/>
  <c r="T1006" i="1"/>
  <c r="S1006" i="1"/>
  <c r="R1006" i="1"/>
  <c r="Q1006" i="1"/>
  <c r="P1006" i="1"/>
  <c r="O1006" i="1"/>
  <c r="N1006" i="1"/>
  <c r="AJ1005" i="1"/>
  <c r="AI1005" i="1"/>
  <c r="AH1005" i="1"/>
  <c r="AG1005" i="1"/>
  <c r="AF1005" i="1"/>
  <c r="AE1005" i="1"/>
  <c r="AD1005" i="1"/>
  <c r="AB1005" i="1"/>
  <c r="AA1005" i="1"/>
  <c r="Z1005" i="1"/>
  <c r="Y1005" i="1"/>
  <c r="W1005" i="1"/>
  <c r="V1005" i="1"/>
  <c r="U1005" i="1"/>
  <c r="T1005" i="1"/>
  <c r="S1005" i="1"/>
  <c r="R1005" i="1"/>
  <c r="Q1005" i="1"/>
  <c r="P1005" i="1"/>
  <c r="O1005" i="1"/>
  <c r="N1005" i="1"/>
  <c r="AJ1004" i="1"/>
  <c r="AI1004" i="1"/>
  <c r="AH1004" i="1"/>
  <c r="AG1004" i="1"/>
  <c r="AF1004" i="1"/>
  <c r="AE1004" i="1"/>
  <c r="AD1004" i="1"/>
  <c r="AB1004" i="1"/>
  <c r="AA1004" i="1"/>
  <c r="Z1004" i="1"/>
  <c r="Y1004" i="1"/>
  <c r="W1004" i="1"/>
  <c r="V1004" i="1"/>
  <c r="U1004" i="1"/>
  <c r="T1004" i="1"/>
  <c r="S1004" i="1"/>
  <c r="R1004" i="1"/>
  <c r="Q1004" i="1"/>
  <c r="P1004" i="1"/>
  <c r="O1004" i="1"/>
  <c r="N1004" i="1"/>
  <c r="AJ1003" i="1"/>
  <c r="AI1003" i="1"/>
  <c r="AH1003" i="1"/>
  <c r="AG1003" i="1"/>
  <c r="AF1003" i="1"/>
  <c r="AE1003" i="1"/>
  <c r="AD1003" i="1"/>
  <c r="AB1003" i="1"/>
  <c r="AA1003" i="1"/>
  <c r="Z1003" i="1"/>
  <c r="Y1003" i="1"/>
  <c r="W1003" i="1"/>
  <c r="V1003" i="1"/>
  <c r="U1003" i="1"/>
  <c r="T1003" i="1"/>
  <c r="S1003" i="1"/>
  <c r="R1003" i="1"/>
  <c r="Q1003" i="1"/>
  <c r="P1003" i="1"/>
  <c r="O1003" i="1"/>
  <c r="N1003" i="1"/>
  <c r="AJ1002" i="1"/>
  <c r="AI1002" i="1"/>
  <c r="AH1002" i="1"/>
  <c r="AG1002" i="1"/>
  <c r="AF1002" i="1"/>
  <c r="AE1002" i="1"/>
  <c r="AD1002" i="1"/>
  <c r="AB1002" i="1"/>
  <c r="AA1002" i="1"/>
  <c r="Z1002" i="1"/>
  <c r="Y1002" i="1"/>
  <c r="W1002" i="1"/>
  <c r="V1002" i="1"/>
  <c r="U1002" i="1"/>
  <c r="T1002" i="1"/>
  <c r="S1002" i="1"/>
  <c r="R1002" i="1"/>
  <c r="Q1002" i="1"/>
  <c r="P1002" i="1"/>
  <c r="O1002" i="1"/>
  <c r="N1002" i="1"/>
  <c r="AJ1001" i="1"/>
  <c r="AI1001" i="1"/>
  <c r="AH1001" i="1"/>
  <c r="AG1001" i="1"/>
  <c r="AF1001" i="1"/>
  <c r="AE1001" i="1"/>
  <c r="AD1001" i="1"/>
  <c r="AB1001" i="1"/>
  <c r="AA1001" i="1"/>
  <c r="Z1001" i="1"/>
  <c r="Y1001" i="1"/>
  <c r="W1001" i="1"/>
  <c r="V1001" i="1"/>
  <c r="U1001" i="1"/>
  <c r="T1001" i="1"/>
  <c r="S1001" i="1"/>
  <c r="R1001" i="1"/>
  <c r="Q1001" i="1"/>
  <c r="P1001" i="1"/>
  <c r="O1001" i="1"/>
  <c r="N1001" i="1"/>
  <c r="AJ1000" i="1"/>
  <c r="AI1000" i="1"/>
  <c r="AH1000" i="1"/>
  <c r="AG1000" i="1"/>
  <c r="AF1000" i="1"/>
  <c r="AE1000" i="1"/>
  <c r="AD1000" i="1"/>
  <c r="AB1000" i="1"/>
  <c r="AA1000" i="1"/>
  <c r="Z1000" i="1"/>
  <c r="Y1000" i="1"/>
  <c r="W1000" i="1"/>
  <c r="V1000" i="1"/>
  <c r="U1000" i="1"/>
  <c r="T1000" i="1"/>
  <c r="S1000" i="1"/>
  <c r="R1000" i="1"/>
  <c r="Q1000" i="1"/>
  <c r="P1000" i="1"/>
  <c r="O1000" i="1"/>
  <c r="N1000" i="1"/>
  <c r="AJ999" i="1"/>
  <c r="AI999" i="1"/>
  <c r="AH999" i="1"/>
  <c r="AG999" i="1"/>
  <c r="AF999" i="1"/>
  <c r="AE999" i="1"/>
  <c r="AD999" i="1"/>
  <c r="AB999" i="1"/>
  <c r="AA999" i="1"/>
  <c r="Z999" i="1"/>
  <c r="Y999" i="1"/>
  <c r="W999" i="1"/>
  <c r="V999" i="1"/>
  <c r="U999" i="1"/>
  <c r="T999" i="1"/>
  <c r="S999" i="1"/>
  <c r="R999" i="1"/>
  <c r="Q999" i="1"/>
  <c r="P999" i="1"/>
  <c r="O999" i="1"/>
  <c r="N999" i="1"/>
  <c r="AJ998" i="1"/>
  <c r="AI998" i="1"/>
  <c r="AH998" i="1"/>
  <c r="AG998" i="1"/>
  <c r="AF998" i="1"/>
  <c r="AE998" i="1"/>
  <c r="AD998" i="1"/>
  <c r="AB998" i="1"/>
  <c r="AA998" i="1"/>
  <c r="Z998" i="1"/>
  <c r="Y998" i="1"/>
  <c r="W998" i="1"/>
  <c r="V998" i="1"/>
  <c r="U998" i="1"/>
  <c r="T998" i="1"/>
  <c r="S998" i="1"/>
  <c r="R998" i="1"/>
  <c r="Q998" i="1"/>
  <c r="P998" i="1"/>
  <c r="O998" i="1"/>
  <c r="N998" i="1"/>
  <c r="AJ997" i="1"/>
  <c r="AI997" i="1"/>
  <c r="AH997" i="1"/>
  <c r="AG997" i="1"/>
  <c r="AF997" i="1"/>
  <c r="AE997" i="1"/>
  <c r="AD997" i="1"/>
  <c r="AB997" i="1"/>
  <c r="AA997" i="1"/>
  <c r="Z997" i="1"/>
  <c r="Y997" i="1"/>
  <c r="W997" i="1"/>
  <c r="V997" i="1"/>
  <c r="U997" i="1"/>
  <c r="T997" i="1"/>
  <c r="S997" i="1"/>
  <c r="R997" i="1"/>
  <c r="Q997" i="1"/>
  <c r="P997" i="1"/>
  <c r="O997" i="1"/>
  <c r="N997" i="1"/>
  <c r="AJ996" i="1"/>
  <c r="AI996" i="1"/>
  <c r="AH996" i="1"/>
  <c r="AG996" i="1"/>
  <c r="AF996" i="1"/>
  <c r="AE996" i="1"/>
  <c r="AD996" i="1"/>
  <c r="AB996" i="1"/>
  <c r="AA996" i="1"/>
  <c r="Z996" i="1"/>
  <c r="Y996" i="1"/>
  <c r="W996" i="1"/>
  <c r="V996" i="1"/>
  <c r="U996" i="1"/>
  <c r="T996" i="1"/>
  <c r="S996" i="1"/>
  <c r="R996" i="1"/>
  <c r="Q996" i="1"/>
  <c r="P996" i="1"/>
  <c r="O996" i="1"/>
  <c r="N996" i="1"/>
  <c r="AJ995" i="1"/>
  <c r="AI995" i="1"/>
  <c r="AH995" i="1"/>
  <c r="AG995" i="1"/>
  <c r="AF995" i="1"/>
  <c r="AE995" i="1"/>
  <c r="AD995" i="1"/>
  <c r="AB995" i="1"/>
  <c r="AA995" i="1"/>
  <c r="Z995" i="1"/>
  <c r="Y995" i="1"/>
  <c r="W995" i="1"/>
  <c r="V995" i="1"/>
  <c r="U995" i="1"/>
  <c r="T995" i="1"/>
  <c r="S995" i="1"/>
  <c r="R995" i="1"/>
  <c r="Q995" i="1"/>
  <c r="P995" i="1"/>
  <c r="O995" i="1"/>
  <c r="N995" i="1"/>
  <c r="AJ994" i="1"/>
  <c r="AI994" i="1"/>
  <c r="AH994" i="1"/>
  <c r="AG994" i="1"/>
  <c r="AF994" i="1"/>
  <c r="AE994" i="1"/>
  <c r="AD994" i="1"/>
  <c r="AB994" i="1"/>
  <c r="AA994" i="1"/>
  <c r="Z994" i="1"/>
  <c r="Y994" i="1"/>
  <c r="W994" i="1"/>
  <c r="V994" i="1"/>
  <c r="U994" i="1"/>
  <c r="T994" i="1"/>
  <c r="S994" i="1"/>
  <c r="R994" i="1"/>
  <c r="Q994" i="1"/>
  <c r="P994" i="1"/>
  <c r="O994" i="1"/>
  <c r="N994" i="1"/>
  <c r="AJ993" i="1"/>
  <c r="AI993" i="1"/>
  <c r="AH993" i="1"/>
  <c r="AG993" i="1"/>
  <c r="AF993" i="1"/>
  <c r="AE993" i="1"/>
  <c r="AD993" i="1"/>
  <c r="AB993" i="1"/>
  <c r="AA993" i="1"/>
  <c r="Z993" i="1"/>
  <c r="Y993" i="1"/>
  <c r="W993" i="1"/>
  <c r="V993" i="1"/>
  <c r="U993" i="1"/>
  <c r="T993" i="1"/>
  <c r="S993" i="1"/>
  <c r="R993" i="1"/>
  <c r="Q993" i="1"/>
  <c r="P993" i="1"/>
  <c r="O993" i="1"/>
  <c r="N993" i="1"/>
  <c r="AJ992" i="1"/>
  <c r="AI992" i="1"/>
  <c r="AH992" i="1"/>
  <c r="AG992" i="1"/>
  <c r="AF992" i="1"/>
  <c r="AE992" i="1"/>
  <c r="AD992" i="1"/>
  <c r="AB992" i="1"/>
  <c r="AA992" i="1"/>
  <c r="Z992" i="1"/>
  <c r="Y992" i="1"/>
  <c r="W992" i="1"/>
  <c r="V992" i="1"/>
  <c r="U992" i="1"/>
  <c r="T992" i="1"/>
  <c r="S992" i="1"/>
  <c r="R992" i="1"/>
  <c r="Q992" i="1"/>
  <c r="P992" i="1"/>
  <c r="O992" i="1"/>
  <c r="N992" i="1"/>
  <c r="AJ991" i="1"/>
  <c r="AI991" i="1"/>
  <c r="AH991" i="1"/>
  <c r="AG991" i="1"/>
  <c r="AF991" i="1"/>
  <c r="AE991" i="1"/>
  <c r="AD991" i="1"/>
  <c r="AB991" i="1"/>
  <c r="AA991" i="1"/>
  <c r="Z991" i="1"/>
  <c r="Y991" i="1"/>
  <c r="W991" i="1"/>
  <c r="V991" i="1"/>
  <c r="U991" i="1"/>
  <c r="T991" i="1"/>
  <c r="S991" i="1"/>
  <c r="R991" i="1"/>
  <c r="Q991" i="1"/>
  <c r="P991" i="1"/>
  <c r="O991" i="1"/>
  <c r="N991" i="1"/>
  <c r="AJ990" i="1"/>
  <c r="AI990" i="1"/>
  <c r="AH990" i="1"/>
  <c r="AG990" i="1"/>
  <c r="AF990" i="1"/>
  <c r="AE990" i="1"/>
  <c r="AD990" i="1"/>
  <c r="AB990" i="1"/>
  <c r="AA990" i="1"/>
  <c r="Z990" i="1"/>
  <c r="Y990" i="1"/>
  <c r="W990" i="1"/>
  <c r="V990" i="1"/>
  <c r="U990" i="1"/>
  <c r="T990" i="1"/>
  <c r="S990" i="1"/>
  <c r="R990" i="1"/>
  <c r="Q990" i="1"/>
  <c r="P990" i="1"/>
  <c r="O990" i="1"/>
  <c r="N990" i="1"/>
  <c r="AJ989" i="1"/>
  <c r="AI989" i="1"/>
  <c r="AH989" i="1"/>
  <c r="AG989" i="1"/>
  <c r="AF989" i="1"/>
  <c r="AE989" i="1"/>
  <c r="AD989" i="1"/>
  <c r="AB989" i="1"/>
  <c r="AA989" i="1"/>
  <c r="Z989" i="1"/>
  <c r="Y989" i="1"/>
  <c r="W989" i="1"/>
  <c r="V989" i="1"/>
  <c r="U989" i="1"/>
  <c r="T989" i="1"/>
  <c r="S989" i="1"/>
  <c r="R989" i="1"/>
  <c r="Q989" i="1"/>
  <c r="P989" i="1"/>
  <c r="O989" i="1"/>
  <c r="N989" i="1"/>
  <c r="AK988" i="1"/>
  <c r="AJ988" i="1"/>
  <c r="AI988" i="1"/>
  <c r="AH988" i="1"/>
  <c r="AG988" i="1"/>
  <c r="AF988" i="1"/>
  <c r="AE988" i="1"/>
  <c r="AD988" i="1"/>
  <c r="AB988" i="1"/>
  <c r="AA988" i="1"/>
  <c r="Z988" i="1"/>
  <c r="Y988" i="1"/>
  <c r="W988" i="1"/>
  <c r="V988" i="1"/>
  <c r="U988" i="1"/>
  <c r="T988" i="1"/>
  <c r="S988" i="1"/>
  <c r="R988" i="1"/>
  <c r="Q988" i="1"/>
  <c r="P988" i="1"/>
  <c r="O988" i="1"/>
  <c r="N988" i="1"/>
  <c r="AK987" i="1"/>
  <c r="AJ987" i="1"/>
  <c r="AI987" i="1"/>
  <c r="AH987" i="1"/>
  <c r="AG987" i="1"/>
  <c r="AF987" i="1"/>
  <c r="AE987" i="1"/>
  <c r="AD987" i="1"/>
  <c r="AB987" i="1"/>
  <c r="AA987" i="1"/>
  <c r="Z987" i="1"/>
  <c r="Y987" i="1"/>
  <c r="W987" i="1"/>
  <c r="V987" i="1"/>
  <c r="U987" i="1"/>
  <c r="T987" i="1"/>
  <c r="S987" i="1"/>
  <c r="R987" i="1"/>
  <c r="Q987" i="1"/>
  <c r="P987" i="1"/>
  <c r="O987" i="1"/>
  <c r="N987" i="1"/>
  <c r="AJ986" i="1"/>
  <c r="AI986" i="1"/>
  <c r="AH986" i="1"/>
  <c r="AG986" i="1"/>
  <c r="AF986" i="1"/>
  <c r="AE986" i="1"/>
  <c r="AD986" i="1"/>
  <c r="AB986" i="1"/>
  <c r="AA986" i="1"/>
  <c r="Z986" i="1"/>
  <c r="Y986" i="1"/>
  <c r="W986" i="1"/>
  <c r="V986" i="1"/>
  <c r="U986" i="1"/>
  <c r="T986" i="1"/>
  <c r="S986" i="1"/>
  <c r="R986" i="1"/>
  <c r="Q986" i="1"/>
  <c r="P986" i="1"/>
  <c r="O986" i="1"/>
  <c r="N986" i="1"/>
  <c r="AJ985" i="1"/>
  <c r="AI985" i="1"/>
  <c r="AH985" i="1"/>
  <c r="AG985" i="1"/>
  <c r="AF985" i="1"/>
  <c r="AE985" i="1"/>
  <c r="AD985" i="1"/>
  <c r="AB985" i="1"/>
  <c r="AA985" i="1"/>
  <c r="Z985" i="1"/>
  <c r="Y985" i="1"/>
  <c r="W985" i="1"/>
  <c r="V985" i="1"/>
  <c r="U985" i="1"/>
  <c r="T985" i="1"/>
  <c r="S985" i="1"/>
  <c r="R985" i="1"/>
  <c r="Q985" i="1"/>
  <c r="P985" i="1"/>
  <c r="O985" i="1"/>
  <c r="N985" i="1"/>
  <c r="AJ984" i="1"/>
  <c r="AI984" i="1"/>
  <c r="AH984" i="1"/>
  <c r="AG984" i="1"/>
  <c r="AF984" i="1"/>
  <c r="AE984" i="1"/>
  <c r="AD984" i="1"/>
  <c r="AB984" i="1"/>
  <c r="AA984" i="1"/>
  <c r="Z984" i="1"/>
  <c r="Y984" i="1"/>
  <c r="W984" i="1"/>
  <c r="V984" i="1"/>
  <c r="U984" i="1"/>
  <c r="T984" i="1"/>
  <c r="S984" i="1"/>
  <c r="R984" i="1"/>
  <c r="Q984" i="1"/>
  <c r="P984" i="1"/>
  <c r="O984" i="1"/>
  <c r="N984" i="1"/>
  <c r="AJ983" i="1"/>
  <c r="AI983" i="1"/>
  <c r="AH983" i="1"/>
  <c r="AG983" i="1"/>
  <c r="AF983" i="1"/>
  <c r="AE983" i="1"/>
  <c r="AD983" i="1"/>
  <c r="AB983" i="1"/>
  <c r="AA983" i="1"/>
  <c r="Z983" i="1"/>
  <c r="Y983" i="1"/>
  <c r="W983" i="1"/>
  <c r="V983" i="1"/>
  <c r="U983" i="1"/>
  <c r="T983" i="1"/>
  <c r="S983" i="1"/>
  <c r="R983" i="1"/>
  <c r="Q983" i="1"/>
  <c r="P983" i="1"/>
  <c r="O983" i="1"/>
  <c r="N983" i="1"/>
  <c r="AJ982" i="1"/>
  <c r="AI982" i="1"/>
  <c r="AH982" i="1"/>
  <c r="AG982" i="1"/>
  <c r="AF982" i="1"/>
  <c r="AE982" i="1"/>
  <c r="AD982" i="1"/>
  <c r="AB982" i="1"/>
  <c r="AA982" i="1"/>
  <c r="Z982" i="1"/>
  <c r="Y982" i="1"/>
  <c r="W982" i="1"/>
  <c r="V982" i="1"/>
  <c r="U982" i="1"/>
  <c r="T982" i="1"/>
  <c r="S982" i="1"/>
  <c r="R982" i="1"/>
  <c r="Q982" i="1"/>
  <c r="P982" i="1"/>
  <c r="O982" i="1"/>
  <c r="N982" i="1"/>
  <c r="AJ981" i="1"/>
  <c r="AI981" i="1"/>
  <c r="AH981" i="1"/>
  <c r="AG981" i="1"/>
  <c r="AF981" i="1"/>
  <c r="AE981" i="1"/>
  <c r="AD981" i="1"/>
  <c r="AB981" i="1"/>
  <c r="AA981" i="1"/>
  <c r="Z981" i="1"/>
  <c r="Y981" i="1"/>
  <c r="W981" i="1"/>
  <c r="V981" i="1"/>
  <c r="U981" i="1"/>
  <c r="T981" i="1"/>
  <c r="S981" i="1"/>
  <c r="R981" i="1"/>
  <c r="Q981" i="1"/>
  <c r="P981" i="1"/>
  <c r="O981" i="1"/>
  <c r="N981" i="1"/>
  <c r="AJ980" i="1"/>
  <c r="AI980" i="1"/>
  <c r="AH980" i="1"/>
  <c r="AG980" i="1"/>
  <c r="AF980" i="1"/>
  <c r="AE980" i="1"/>
  <c r="AD980" i="1"/>
  <c r="AB980" i="1"/>
  <c r="AA980" i="1"/>
  <c r="Z980" i="1"/>
  <c r="Y980" i="1"/>
  <c r="W980" i="1"/>
  <c r="V980" i="1"/>
  <c r="U980" i="1"/>
  <c r="T980" i="1"/>
  <c r="S980" i="1"/>
  <c r="R980" i="1"/>
  <c r="Q980" i="1"/>
  <c r="P980" i="1"/>
  <c r="O980" i="1"/>
  <c r="N980" i="1"/>
  <c r="AJ979" i="1"/>
  <c r="AI979" i="1"/>
  <c r="AH979" i="1"/>
  <c r="AG979" i="1"/>
  <c r="AF979" i="1"/>
  <c r="AE979" i="1"/>
  <c r="AD979" i="1"/>
  <c r="AB979" i="1"/>
  <c r="AA979" i="1"/>
  <c r="Z979" i="1"/>
  <c r="Y979" i="1"/>
  <c r="W979" i="1"/>
  <c r="V979" i="1"/>
  <c r="U979" i="1"/>
  <c r="T979" i="1"/>
  <c r="S979" i="1"/>
  <c r="R979" i="1"/>
  <c r="Q979" i="1"/>
  <c r="P979" i="1"/>
  <c r="O979" i="1"/>
  <c r="N979" i="1"/>
  <c r="AJ978" i="1"/>
  <c r="AI978" i="1"/>
  <c r="AH978" i="1"/>
  <c r="AG978" i="1"/>
  <c r="AF978" i="1"/>
  <c r="AE978" i="1"/>
  <c r="AK978" i="1" s="1"/>
  <c r="AD978" i="1"/>
  <c r="AB978" i="1"/>
  <c r="AA978" i="1"/>
  <c r="Z978" i="1"/>
  <c r="Y978" i="1"/>
  <c r="W978" i="1"/>
  <c r="V978" i="1"/>
  <c r="U978" i="1"/>
  <c r="T978" i="1"/>
  <c r="S978" i="1"/>
  <c r="R978" i="1"/>
  <c r="Q978" i="1"/>
  <c r="P978" i="1"/>
  <c r="O978" i="1"/>
  <c r="N978" i="1"/>
  <c r="AJ977" i="1"/>
  <c r="AI977" i="1"/>
  <c r="AH977" i="1"/>
  <c r="AG977" i="1"/>
  <c r="AF977" i="1"/>
  <c r="AE977" i="1"/>
  <c r="AD977" i="1"/>
  <c r="AB977" i="1"/>
  <c r="AA977" i="1"/>
  <c r="Z977" i="1"/>
  <c r="Y977" i="1"/>
  <c r="W977" i="1"/>
  <c r="V977" i="1"/>
  <c r="U977" i="1"/>
  <c r="T977" i="1"/>
  <c r="S977" i="1"/>
  <c r="R977" i="1"/>
  <c r="Q977" i="1"/>
  <c r="P977" i="1"/>
  <c r="O977" i="1"/>
  <c r="N977" i="1"/>
  <c r="AJ976" i="1"/>
  <c r="AI976" i="1"/>
  <c r="AH976" i="1"/>
  <c r="AG976" i="1"/>
  <c r="AF976" i="1"/>
  <c r="AE976" i="1"/>
  <c r="AD976" i="1"/>
  <c r="AB976" i="1"/>
  <c r="AA976" i="1"/>
  <c r="Z976" i="1"/>
  <c r="Y976" i="1"/>
  <c r="W976" i="1"/>
  <c r="V976" i="1"/>
  <c r="U976" i="1"/>
  <c r="T976" i="1"/>
  <c r="S976" i="1"/>
  <c r="R976" i="1"/>
  <c r="Q976" i="1"/>
  <c r="P976" i="1"/>
  <c r="O976" i="1"/>
  <c r="N976" i="1"/>
  <c r="AJ975" i="1"/>
  <c r="AI975" i="1"/>
  <c r="AH975" i="1"/>
  <c r="AG975" i="1"/>
  <c r="AF975" i="1"/>
  <c r="AE975" i="1"/>
  <c r="AD975" i="1"/>
  <c r="AB975" i="1"/>
  <c r="AA975" i="1"/>
  <c r="Z975" i="1"/>
  <c r="Y975" i="1"/>
  <c r="W975" i="1"/>
  <c r="V975" i="1"/>
  <c r="U975" i="1"/>
  <c r="T975" i="1"/>
  <c r="S975" i="1"/>
  <c r="R975" i="1"/>
  <c r="Q975" i="1"/>
  <c r="P975" i="1"/>
  <c r="O975" i="1"/>
  <c r="N975" i="1"/>
  <c r="AJ974" i="1"/>
  <c r="AI974" i="1"/>
  <c r="AH974" i="1"/>
  <c r="AG974" i="1"/>
  <c r="AF974" i="1"/>
  <c r="AE974" i="1"/>
  <c r="AD974" i="1"/>
  <c r="AB974" i="1"/>
  <c r="AA974" i="1"/>
  <c r="Z974" i="1"/>
  <c r="Y974" i="1"/>
  <c r="W974" i="1"/>
  <c r="V974" i="1"/>
  <c r="U974" i="1"/>
  <c r="T974" i="1"/>
  <c r="S974" i="1"/>
  <c r="R974" i="1"/>
  <c r="Q974" i="1"/>
  <c r="P974" i="1"/>
  <c r="O974" i="1"/>
  <c r="N974" i="1"/>
  <c r="AJ973" i="1"/>
  <c r="AI973" i="1"/>
  <c r="AH973" i="1"/>
  <c r="AG973" i="1"/>
  <c r="AF973" i="1"/>
  <c r="AE973" i="1"/>
  <c r="AD973" i="1"/>
  <c r="AB973" i="1"/>
  <c r="AA973" i="1"/>
  <c r="Z973" i="1"/>
  <c r="Y973" i="1"/>
  <c r="W973" i="1"/>
  <c r="V973" i="1"/>
  <c r="U973" i="1"/>
  <c r="T973" i="1"/>
  <c r="S973" i="1"/>
  <c r="R973" i="1"/>
  <c r="Q973" i="1"/>
  <c r="P973" i="1"/>
  <c r="O973" i="1"/>
  <c r="N973" i="1"/>
  <c r="AJ972" i="1"/>
  <c r="AI972" i="1"/>
  <c r="AH972" i="1"/>
  <c r="AG972" i="1"/>
  <c r="AF972" i="1"/>
  <c r="AE972" i="1"/>
  <c r="AD972" i="1"/>
  <c r="AB972" i="1"/>
  <c r="AA972" i="1"/>
  <c r="Z972" i="1"/>
  <c r="Y972" i="1"/>
  <c r="W972" i="1"/>
  <c r="V972" i="1"/>
  <c r="U972" i="1"/>
  <c r="T972" i="1"/>
  <c r="S972" i="1"/>
  <c r="R972" i="1"/>
  <c r="Q972" i="1"/>
  <c r="P972" i="1"/>
  <c r="O972" i="1"/>
  <c r="N972" i="1"/>
  <c r="AJ971" i="1"/>
  <c r="AI971" i="1"/>
  <c r="AH971" i="1"/>
  <c r="AG971" i="1"/>
  <c r="AF971" i="1"/>
  <c r="AE971" i="1"/>
  <c r="AD971" i="1"/>
  <c r="AB971" i="1"/>
  <c r="AA971" i="1"/>
  <c r="Z971" i="1"/>
  <c r="Y971" i="1"/>
  <c r="W971" i="1"/>
  <c r="V971" i="1"/>
  <c r="U971" i="1"/>
  <c r="T971" i="1"/>
  <c r="S971" i="1"/>
  <c r="R971" i="1"/>
  <c r="Q971" i="1"/>
  <c r="P971" i="1"/>
  <c r="O971" i="1"/>
  <c r="N971" i="1"/>
  <c r="AJ970" i="1"/>
  <c r="AI970" i="1"/>
  <c r="AH970" i="1"/>
  <c r="AG970" i="1"/>
  <c r="AF970" i="1"/>
  <c r="AE970" i="1"/>
  <c r="AD970" i="1"/>
  <c r="AB970" i="1"/>
  <c r="AA970" i="1"/>
  <c r="Z970" i="1"/>
  <c r="Y970" i="1"/>
  <c r="W970" i="1"/>
  <c r="V970" i="1"/>
  <c r="U970" i="1"/>
  <c r="T970" i="1"/>
  <c r="S970" i="1"/>
  <c r="R970" i="1"/>
  <c r="Q970" i="1"/>
  <c r="P970" i="1"/>
  <c r="O970" i="1"/>
  <c r="N970" i="1"/>
  <c r="AK969" i="1"/>
  <c r="AJ969" i="1"/>
  <c r="AI969" i="1"/>
  <c r="AH969" i="1"/>
  <c r="AG969" i="1"/>
  <c r="AF969" i="1"/>
  <c r="AE969" i="1"/>
  <c r="AD969" i="1"/>
  <c r="AB969" i="1"/>
  <c r="AA969" i="1"/>
  <c r="Z969" i="1"/>
  <c r="Y969" i="1"/>
  <c r="W969" i="1"/>
  <c r="V969" i="1"/>
  <c r="U969" i="1"/>
  <c r="T969" i="1"/>
  <c r="S969" i="1"/>
  <c r="R969" i="1"/>
  <c r="Q969" i="1"/>
  <c r="P969" i="1"/>
  <c r="O969" i="1"/>
  <c r="N969" i="1"/>
  <c r="AJ968" i="1"/>
  <c r="AI968" i="1"/>
  <c r="AH968" i="1"/>
  <c r="AG968" i="1"/>
  <c r="AF968" i="1"/>
  <c r="AE968" i="1"/>
  <c r="AD968" i="1"/>
  <c r="AB968" i="1"/>
  <c r="AA968" i="1"/>
  <c r="Z968" i="1"/>
  <c r="Y968" i="1"/>
  <c r="W968" i="1"/>
  <c r="V968" i="1"/>
  <c r="U968" i="1"/>
  <c r="T968" i="1"/>
  <c r="S968" i="1"/>
  <c r="R968" i="1"/>
  <c r="Q968" i="1"/>
  <c r="P968" i="1"/>
  <c r="O968" i="1"/>
  <c r="N968" i="1"/>
  <c r="AJ967" i="1"/>
  <c r="AI967" i="1"/>
  <c r="AH967" i="1"/>
  <c r="AG967" i="1"/>
  <c r="AF967" i="1"/>
  <c r="AE967" i="1"/>
  <c r="AD967" i="1"/>
  <c r="AB967" i="1"/>
  <c r="AA967" i="1"/>
  <c r="Z967" i="1"/>
  <c r="Y967" i="1"/>
  <c r="W967" i="1"/>
  <c r="V967" i="1"/>
  <c r="U967" i="1"/>
  <c r="T967" i="1"/>
  <c r="S967" i="1"/>
  <c r="R967" i="1"/>
  <c r="Q967" i="1"/>
  <c r="P967" i="1"/>
  <c r="O967" i="1"/>
  <c r="N967" i="1"/>
  <c r="AJ966" i="1"/>
  <c r="AI966" i="1"/>
  <c r="AH966" i="1"/>
  <c r="AG966" i="1"/>
  <c r="AF966" i="1"/>
  <c r="AE966" i="1"/>
  <c r="AD966" i="1"/>
  <c r="AB966" i="1"/>
  <c r="AA966" i="1"/>
  <c r="Z966" i="1"/>
  <c r="Y966" i="1"/>
  <c r="W966" i="1"/>
  <c r="V966" i="1"/>
  <c r="U966" i="1"/>
  <c r="T966" i="1"/>
  <c r="S966" i="1"/>
  <c r="R966" i="1"/>
  <c r="Q966" i="1"/>
  <c r="P966" i="1"/>
  <c r="O966" i="1"/>
  <c r="N966" i="1"/>
  <c r="AJ965" i="1"/>
  <c r="AI965" i="1"/>
  <c r="AH965" i="1"/>
  <c r="AG965" i="1"/>
  <c r="AF965" i="1"/>
  <c r="AE965" i="1"/>
  <c r="AD965" i="1"/>
  <c r="AB965" i="1"/>
  <c r="AA965" i="1"/>
  <c r="Z965" i="1"/>
  <c r="Y965" i="1"/>
  <c r="W965" i="1"/>
  <c r="V965" i="1"/>
  <c r="U965" i="1"/>
  <c r="T965" i="1"/>
  <c r="S965" i="1"/>
  <c r="R965" i="1"/>
  <c r="Q965" i="1"/>
  <c r="P965" i="1"/>
  <c r="O965" i="1"/>
  <c r="N965" i="1"/>
  <c r="AJ964" i="1"/>
  <c r="AI964" i="1"/>
  <c r="AH964" i="1"/>
  <c r="AG964" i="1"/>
  <c r="AF964" i="1"/>
  <c r="AE964" i="1"/>
  <c r="AD964" i="1"/>
  <c r="AB964" i="1"/>
  <c r="AA964" i="1"/>
  <c r="Z964" i="1"/>
  <c r="Y964" i="1"/>
  <c r="W964" i="1"/>
  <c r="V964" i="1"/>
  <c r="U964" i="1"/>
  <c r="T964" i="1"/>
  <c r="S964" i="1"/>
  <c r="R964" i="1"/>
  <c r="Q964" i="1"/>
  <c r="P964" i="1"/>
  <c r="O964" i="1"/>
  <c r="N964" i="1"/>
  <c r="AJ963" i="1"/>
  <c r="AI963" i="1"/>
  <c r="AH963" i="1"/>
  <c r="AG963" i="1"/>
  <c r="AF963" i="1"/>
  <c r="AE963" i="1"/>
  <c r="AD963" i="1"/>
  <c r="AB963" i="1"/>
  <c r="AA963" i="1"/>
  <c r="Z963" i="1"/>
  <c r="Y963" i="1"/>
  <c r="W963" i="1"/>
  <c r="V963" i="1"/>
  <c r="U963" i="1"/>
  <c r="T963" i="1"/>
  <c r="S963" i="1"/>
  <c r="R963" i="1"/>
  <c r="Q963" i="1"/>
  <c r="P963" i="1"/>
  <c r="O963" i="1"/>
  <c r="N963" i="1"/>
  <c r="AJ962" i="1"/>
  <c r="AI962" i="1"/>
  <c r="AH962" i="1"/>
  <c r="AG962" i="1"/>
  <c r="AF962" i="1"/>
  <c r="AE962" i="1"/>
  <c r="AD962" i="1"/>
  <c r="AB962" i="1"/>
  <c r="AA962" i="1"/>
  <c r="Z962" i="1"/>
  <c r="Y962" i="1"/>
  <c r="W962" i="1"/>
  <c r="V962" i="1"/>
  <c r="U962" i="1"/>
  <c r="T962" i="1"/>
  <c r="S962" i="1"/>
  <c r="R962" i="1"/>
  <c r="Q962" i="1"/>
  <c r="P962" i="1"/>
  <c r="O962" i="1"/>
  <c r="N962" i="1"/>
  <c r="AJ961" i="1"/>
  <c r="AI961" i="1"/>
  <c r="AH961" i="1"/>
  <c r="AG961" i="1"/>
  <c r="AF961" i="1"/>
  <c r="AE961" i="1"/>
  <c r="AD961" i="1"/>
  <c r="AB961" i="1"/>
  <c r="AA961" i="1"/>
  <c r="Z961" i="1"/>
  <c r="Y961" i="1"/>
  <c r="W961" i="1"/>
  <c r="V961" i="1"/>
  <c r="U961" i="1"/>
  <c r="T961" i="1"/>
  <c r="S961" i="1"/>
  <c r="R961" i="1"/>
  <c r="Q961" i="1"/>
  <c r="P961" i="1"/>
  <c r="O961" i="1"/>
  <c r="N961" i="1"/>
  <c r="AJ960" i="1"/>
  <c r="AI960" i="1"/>
  <c r="AH960" i="1"/>
  <c r="AG960" i="1"/>
  <c r="AF960" i="1"/>
  <c r="AE960" i="1"/>
  <c r="AD960" i="1"/>
  <c r="AB960" i="1"/>
  <c r="AA960" i="1"/>
  <c r="Z960" i="1"/>
  <c r="Y960" i="1"/>
  <c r="W960" i="1"/>
  <c r="V960" i="1"/>
  <c r="U960" i="1"/>
  <c r="T960" i="1"/>
  <c r="S960" i="1"/>
  <c r="R960" i="1"/>
  <c r="Q960" i="1"/>
  <c r="P960" i="1"/>
  <c r="O960" i="1"/>
  <c r="N960" i="1"/>
  <c r="AJ959" i="1"/>
  <c r="AI959" i="1"/>
  <c r="AH959" i="1"/>
  <c r="AG959" i="1"/>
  <c r="AF959" i="1"/>
  <c r="AE959" i="1"/>
  <c r="AD959" i="1"/>
  <c r="AB959" i="1"/>
  <c r="AA959" i="1"/>
  <c r="Z959" i="1"/>
  <c r="Y959" i="1"/>
  <c r="W959" i="1"/>
  <c r="V959" i="1"/>
  <c r="U959" i="1"/>
  <c r="T959" i="1"/>
  <c r="S959" i="1"/>
  <c r="R959" i="1"/>
  <c r="Q959" i="1"/>
  <c r="P959" i="1"/>
  <c r="O959" i="1"/>
  <c r="N959" i="1"/>
  <c r="AJ958" i="1"/>
  <c r="AI958" i="1"/>
  <c r="AH958" i="1"/>
  <c r="AG958" i="1"/>
  <c r="AF958" i="1"/>
  <c r="AE958" i="1"/>
  <c r="AD958" i="1"/>
  <c r="AB958" i="1"/>
  <c r="AA958" i="1"/>
  <c r="Z958" i="1"/>
  <c r="Y958" i="1"/>
  <c r="W958" i="1"/>
  <c r="V958" i="1"/>
  <c r="U958" i="1"/>
  <c r="T958" i="1"/>
  <c r="S958" i="1"/>
  <c r="R958" i="1"/>
  <c r="Q958" i="1"/>
  <c r="P958" i="1"/>
  <c r="O958" i="1"/>
  <c r="N958" i="1"/>
  <c r="AJ957" i="1"/>
  <c r="AI957" i="1"/>
  <c r="AH957" i="1"/>
  <c r="AG957" i="1"/>
  <c r="AF957" i="1"/>
  <c r="AE957" i="1"/>
  <c r="AD957" i="1"/>
  <c r="AB957" i="1"/>
  <c r="AA957" i="1"/>
  <c r="Z957" i="1"/>
  <c r="Y957" i="1"/>
  <c r="W957" i="1"/>
  <c r="V957" i="1"/>
  <c r="U957" i="1"/>
  <c r="T957" i="1"/>
  <c r="S957" i="1"/>
  <c r="R957" i="1"/>
  <c r="Q957" i="1"/>
  <c r="P957" i="1"/>
  <c r="O957" i="1"/>
  <c r="N957" i="1"/>
  <c r="AJ956" i="1"/>
  <c r="AI956" i="1"/>
  <c r="AH956" i="1"/>
  <c r="AG956" i="1"/>
  <c r="AF956" i="1"/>
  <c r="AE956" i="1"/>
  <c r="AD956" i="1"/>
  <c r="AB956" i="1"/>
  <c r="AA956" i="1"/>
  <c r="Z956" i="1"/>
  <c r="Y956" i="1"/>
  <c r="W956" i="1"/>
  <c r="V956" i="1"/>
  <c r="U956" i="1"/>
  <c r="T956" i="1"/>
  <c r="S956" i="1"/>
  <c r="R956" i="1"/>
  <c r="Q956" i="1"/>
  <c r="P956" i="1"/>
  <c r="O956" i="1"/>
  <c r="N956" i="1"/>
  <c r="AJ955" i="1"/>
  <c r="AI955" i="1"/>
  <c r="AH955" i="1"/>
  <c r="AG955" i="1"/>
  <c r="AF955" i="1"/>
  <c r="AE955" i="1"/>
  <c r="AD955" i="1"/>
  <c r="AB955" i="1"/>
  <c r="AA955" i="1"/>
  <c r="Z955" i="1"/>
  <c r="Y955" i="1"/>
  <c r="W955" i="1"/>
  <c r="V955" i="1"/>
  <c r="U955" i="1"/>
  <c r="T955" i="1"/>
  <c r="S955" i="1"/>
  <c r="R955" i="1"/>
  <c r="Q955" i="1"/>
  <c r="P955" i="1"/>
  <c r="O955" i="1"/>
  <c r="N955" i="1"/>
  <c r="AJ954" i="1"/>
  <c r="AI954" i="1"/>
  <c r="AH954" i="1"/>
  <c r="AG954" i="1"/>
  <c r="AF954" i="1"/>
  <c r="AE954" i="1"/>
  <c r="AD954" i="1"/>
  <c r="AB954" i="1"/>
  <c r="AA954" i="1"/>
  <c r="Z954" i="1"/>
  <c r="Y954" i="1"/>
  <c r="W954" i="1"/>
  <c r="V954" i="1"/>
  <c r="U954" i="1"/>
  <c r="T954" i="1"/>
  <c r="S954" i="1"/>
  <c r="R954" i="1"/>
  <c r="Q954" i="1"/>
  <c r="P954" i="1"/>
  <c r="O954" i="1"/>
  <c r="N954" i="1"/>
  <c r="AJ953" i="1"/>
  <c r="AI953" i="1"/>
  <c r="AH953" i="1"/>
  <c r="AG953" i="1"/>
  <c r="AF953" i="1"/>
  <c r="AE953" i="1"/>
  <c r="AD953" i="1"/>
  <c r="AB953" i="1"/>
  <c r="AA953" i="1"/>
  <c r="Z953" i="1"/>
  <c r="Y953" i="1"/>
  <c r="W953" i="1"/>
  <c r="V953" i="1"/>
  <c r="U953" i="1"/>
  <c r="T953" i="1"/>
  <c r="S953" i="1"/>
  <c r="R953" i="1"/>
  <c r="Q953" i="1"/>
  <c r="P953" i="1"/>
  <c r="O953" i="1"/>
  <c r="N953" i="1"/>
  <c r="AJ952" i="1"/>
  <c r="AI952" i="1"/>
  <c r="AH952" i="1"/>
  <c r="AG952" i="1"/>
  <c r="AF952" i="1"/>
  <c r="AE952" i="1"/>
  <c r="AD952" i="1"/>
  <c r="AB952" i="1"/>
  <c r="AA952" i="1"/>
  <c r="Z952" i="1"/>
  <c r="Y952" i="1"/>
  <c r="W952" i="1"/>
  <c r="V952" i="1"/>
  <c r="U952" i="1"/>
  <c r="T952" i="1"/>
  <c r="S952" i="1"/>
  <c r="R952" i="1"/>
  <c r="Q952" i="1"/>
  <c r="P952" i="1"/>
  <c r="O952" i="1"/>
  <c r="N952" i="1"/>
  <c r="AJ951" i="1"/>
  <c r="AI951" i="1"/>
  <c r="AH951" i="1"/>
  <c r="AG951" i="1"/>
  <c r="AF951" i="1"/>
  <c r="AE951" i="1"/>
  <c r="AD951" i="1"/>
  <c r="AB951" i="1"/>
  <c r="AA951" i="1"/>
  <c r="Z951" i="1"/>
  <c r="Y951" i="1"/>
  <c r="W951" i="1"/>
  <c r="V951" i="1"/>
  <c r="U951" i="1"/>
  <c r="T951" i="1"/>
  <c r="S951" i="1"/>
  <c r="R951" i="1"/>
  <c r="Q951" i="1"/>
  <c r="P951" i="1"/>
  <c r="O951" i="1"/>
  <c r="N951" i="1"/>
  <c r="AJ950" i="1"/>
  <c r="AI950" i="1"/>
  <c r="AH950" i="1"/>
  <c r="AG950" i="1"/>
  <c r="AF950" i="1"/>
  <c r="AE950" i="1"/>
  <c r="AD950" i="1"/>
  <c r="AB950" i="1"/>
  <c r="AA950" i="1"/>
  <c r="Z950" i="1"/>
  <c r="Y950" i="1"/>
  <c r="W950" i="1"/>
  <c r="V950" i="1"/>
  <c r="U950" i="1"/>
  <c r="T950" i="1"/>
  <c r="S950" i="1"/>
  <c r="R950" i="1"/>
  <c r="Q950" i="1"/>
  <c r="P950" i="1"/>
  <c r="O950" i="1"/>
  <c r="N950" i="1"/>
  <c r="AJ949" i="1"/>
  <c r="AI949" i="1"/>
  <c r="AH949" i="1"/>
  <c r="AG949" i="1"/>
  <c r="AF949" i="1"/>
  <c r="AE949" i="1"/>
  <c r="AD949" i="1"/>
  <c r="AB949" i="1"/>
  <c r="AA949" i="1"/>
  <c r="Z949" i="1"/>
  <c r="Y949" i="1"/>
  <c r="W949" i="1"/>
  <c r="V949" i="1"/>
  <c r="U949" i="1"/>
  <c r="T949" i="1"/>
  <c r="S949" i="1"/>
  <c r="R949" i="1"/>
  <c r="Q949" i="1"/>
  <c r="P949" i="1"/>
  <c r="O949" i="1"/>
  <c r="N949" i="1"/>
  <c r="AJ948" i="1"/>
  <c r="AI948" i="1"/>
  <c r="AH948" i="1"/>
  <c r="AG948" i="1"/>
  <c r="AF948" i="1"/>
  <c r="AE948" i="1"/>
  <c r="AD948" i="1"/>
  <c r="AB948" i="1"/>
  <c r="AA948" i="1"/>
  <c r="Z948" i="1"/>
  <c r="Y948" i="1"/>
  <c r="W948" i="1"/>
  <c r="V948" i="1"/>
  <c r="U948" i="1"/>
  <c r="T948" i="1"/>
  <c r="S948" i="1"/>
  <c r="R948" i="1"/>
  <c r="Q948" i="1"/>
  <c r="P948" i="1"/>
  <c r="O948" i="1"/>
  <c r="N948" i="1"/>
  <c r="AJ947" i="1"/>
  <c r="AI947" i="1"/>
  <c r="AH947" i="1"/>
  <c r="AG947" i="1"/>
  <c r="AF947" i="1"/>
  <c r="AE947" i="1"/>
  <c r="AD947" i="1"/>
  <c r="AB947" i="1"/>
  <c r="AA947" i="1"/>
  <c r="Z947" i="1"/>
  <c r="Y947" i="1"/>
  <c r="W947" i="1"/>
  <c r="V947" i="1"/>
  <c r="U947" i="1"/>
  <c r="T947" i="1"/>
  <c r="S947" i="1"/>
  <c r="R947" i="1"/>
  <c r="Q947" i="1"/>
  <c r="P947" i="1"/>
  <c r="O947" i="1"/>
  <c r="N947" i="1"/>
  <c r="AK946" i="1"/>
  <c r="AJ946" i="1"/>
  <c r="AI946" i="1"/>
  <c r="AH946" i="1"/>
  <c r="AG946" i="1"/>
  <c r="AF946" i="1"/>
  <c r="AE946" i="1"/>
  <c r="AD946" i="1"/>
  <c r="AB946" i="1"/>
  <c r="AA946" i="1"/>
  <c r="Z946" i="1"/>
  <c r="Y946" i="1"/>
  <c r="W946" i="1"/>
  <c r="V946" i="1"/>
  <c r="U946" i="1"/>
  <c r="T946" i="1"/>
  <c r="S946" i="1"/>
  <c r="R946" i="1"/>
  <c r="Q946" i="1"/>
  <c r="P946" i="1"/>
  <c r="O946" i="1"/>
  <c r="N946" i="1"/>
  <c r="AJ945" i="1"/>
  <c r="AI945" i="1"/>
  <c r="AH945" i="1"/>
  <c r="AG945" i="1"/>
  <c r="AF945" i="1"/>
  <c r="AE945" i="1"/>
  <c r="AD945" i="1"/>
  <c r="AB945" i="1"/>
  <c r="AA945" i="1"/>
  <c r="Z945" i="1"/>
  <c r="Y945" i="1"/>
  <c r="W945" i="1"/>
  <c r="V945" i="1"/>
  <c r="U945" i="1"/>
  <c r="T945" i="1"/>
  <c r="S945" i="1"/>
  <c r="R945" i="1"/>
  <c r="Q945" i="1"/>
  <c r="P945" i="1"/>
  <c r="O945" i="1"/>
  <c r="N945" i="1"/>
  <c r="AJ944" i="1"/>
  <c r="AI944" i="1"/>
  <c r="AH944" i="1"/>
  <c r="AG944" i="1"/>
  <c r="AF944" i="1"/>
  <c r="AE944" i="1"/>
  <c r="AD944" i="1"/>
  <c r="AB944" i="1"/>
  <c r="AA944" i="1"/>
  <c r="Z944" i="1"/>
  <c r="Y944" i="1"/>
  <c r="W944" i="1"/>
  <c r="V944" i="1"/>
  <c r="U944" i="1"/>
  <c r="T944" i="1"/>
  <c r="S944" i="1"/>
  <c r="R944" i="1"/>
  <c r="Q944" i="1"/>
  <c r="P944" i="1"/>
  <c r="O944" i="1"/>
  <c r="N944" i="1"/>
  <c r="AJ943" i="1"/>
  <c r="AI943" i="1"/>
  <c r="AH943" i="1"/>
  <c r="AG943" i="1"/>
  <c r="AF943" i="1"/>
  <c r="AE943" i="1"/>
  <c r="AD943" i="1"/>
  <c r="AB943" i="1"/>
  <c r="AA943" i="1"/>
  <c r="Z943" i="1"/>
  <c r="Y943" i="1"/>
  <c r="W943" i="1"/>
  <c r="V943" i="1"/>
  <c r="U943" i="1"/>
  <c r="T943" i="1"/>
  <c r="S943" i="1"/>
  <c r="R943" i="1"/>
  <c r="Q943" i="1"/>
  <c r="P943" i="1"/>
  <c r="O943" i="1"/>
  <c r="N943" i="1"/>
  <c r="AK942" i="1"/>
  <c r="AJ942" i="1"/>
  <c r="AI942" i="1"/>
  <c r="AH942" i="1"/>
  <c r="AG942" i="1"/>
  <c r="AF942" i="1"/>
  <c r="AE942" i="1"/>
  <c r="AD942" i="1"/>
  <c r="AB942" i="1"/>
  <c r="AA942" i="1"/>
  <c r="Z942" i="1"/>
  <c r="Y942" i="1"/>
  <c r="W942" i="1"/>
  <c r="V942" i="1"/>
  <c r="U942" i="1"/>
  <c r="T942" i="1"/>
  <c r="S942" i="1"/>
  <c r="R942" i="1"/>
  <c r="Q942" i="1"/>
  <c r="P942" i="1"/>
  <c r="O942" i="1"/>
  <c r="N942" i="1"/>
  <c r="AJ941" i="1"/>
  <c r="AI941" i="1"/>
  <c r="AH941" i="1"/>
  <c r="AG941" i="1"/>
  <c r="AF941" i="1"/>
  <c r="AE941" i="1"/>
  <c r="AD941" i="1"/>
  <c r="AB941" i="1"/>
  <c r="AA941" i="1"/>
  <c r="Z941" i="1"/>
  <c r="Y941" i="1"/>
  <c r="W941" i="1"/>
  <c r="V941" i="1"/>
  <c r="U941" i="1"/>
  <c r="T941" i="1"/>
  <c r="S941" i="1"/>
  <c r="R941" i="1"/>
  <c r="Q941" i="1"/>
  <c r="P941" i="1"/>
  <c r="O941" i="1"/>
  <c r="N941" i="1"/>
  <c r="AJ940" i="1"/>
  <c r="AI940" i="1"/>
  <c r="AH940" i="1"/>
  <c r="AG940" i="1"/>
  <c r="AF940" i="1"/>
  <c r="AE940" i="1"/>
  <c r="AD940" i="1"/>
  <c r="AB940" i="1"/>
  <c r="AA940" i="1"/>
  <c r="Z940" i="1"/>
  <c r="Y940" i="1"/>
  <c r="W940" i="1"/>
  <c r="V940" i="1"/>
  <c r="U940" i="1"/>
  <c r="T940" i="1"/>
  <c r="S940" i="1"/>
  <c r="R940" i="1"/>
  <c r="Q940" i="1"/>
  <c r="P940" i="1"/>
  <c r="O940" i="1"/>
  <c r="N940" i="1"/>
  <c r="AJ939" i="1"/>
  <c r="AI939" i="1"/>
  <c r="AH939" i="1"/>
  <c r="AG939" i="1"/>
  <c r="AF939" i="1"/>
  <c r="AE939" i="1"/>
  <c r="AD939" i="1"/>
  <c r="AB939" i="1"/>
  <c r="AA939" i="1"/>
  <c r="Z939" i="1"/>
  <c r="Y939" i="1"/>
  <c r="W939" i="1"/>
  <c r="V939" i="1"/>
  <c r="U939" i="1"/>
  <c r="T939" i="1"/>
  <c r="S939" i="1"/>
  <c r="R939" i="1"/>
  <c r="Q939" i="1"/>
  <c r="P939" i="1"/>
  <c r="O939" i="1"/>
  <c r="N939" i="1"/>
  <c r="AJ938" i="1"/>
  <c r="AI938" i="1"/>
  <c r="AH938" i="1"/>
  <c r="AG938" i="1"/>
  <c r="AF938" i="1"/>
  <c r="AE938" i="1"/>
  <c r="AD938" i="1"/>
  <c r="AB938" i="1"/>
  <c r="AA938" i="1"/>
  <c r="Z938" i="1"/>
  <c r="Y938" i="1"/>
  <c r="W938" i="1"/>
  <c r="V938" i="1"/>
  <c r="U938" i="1"/>
  <c r="T938" i="1"/>
  <c r="S938" i="1"/>
  <c r="R938" i="1"/>
  <c r="Q938" i="1"/>
  <c r="P938" i="1"/>
  <c r="O938" i="1"/>
  <c r="N938" i="1"/>
  <c r="AJ937" i="1"/>
  <c r="AI937" i="1"/>
  <c r="AH937" i="1"/>
  <c r="AG937" i="1"/>
  <c r="AF937" i="1"/>
  <c r="AE937" i="1"/>
  <c r="AD937" i="1"/>
  <c r="AB937" i="1"/>
  <c r="AA937" i="1"/>
  <c r="Z937" i="1"/>
  <c r="Y937" i="1"/>
  <c r="W937" i="1"/>
  <c r="V937" i="1"/>
  <c r="U937" i="1"/>
  <c r="T937" i="1"/>
  <c r="S937" i="1"/>
  <c r="R937" i="1"/>
  <c r="Q937" i="1"/>
  <c r="P937" i="1"/>
  <c r="O937" i="1"/>
  <c r="N937" i="1"/>
  <c r="AJ936" i="1"/>
  <c r="AI936" i="1"/>
  <c r="AH936" i="1"/>
  <c r="AG936" i="1"/>
  <c r="AF936" i="1"/>
  <c r="AE936" i="1"/>
  <c r="AD936" i="1"/>
  <c r="AB936" i="1"/>
  <c r="AA936" i="1"/>
  <c r="Z936" i="1"/>
  <c r="Y936" i="1"/>
  <c r="W936" i="1"/>
  <c r="V936" i="1"/>
  <c r="U936" i="1"/>
  <c r="T936" i="1"/>
  <c r="S936" i="1"/>
  <c r="R936" i="1"/>
  <c r="Q936" i="1"/>
  <c r="P936" i="1"/>
  <c r="O936" i="1"/>
  <c r="N936" i="1"/>
  <c r="AJ935" i="1"/>
  <c r="AI935" i="1"/>
  <c r="AH935" i="1"/>
  <c r="AG935" i="1"/>
  <c r="AF935" i="1"/>
  <c r="AE935" i="1"/>
  <c r="AD935" i="1"/>
  <c r="AB935" i="1"/>
  <c r="AA935" i="1"/>
  <c r="Z935" i="1"/>
  <c r="Y935" i="1"/>
  <c r="W935" i="1"/>
  <c r="V935" i="1"/>
  <c r="U935" i="1"/>
  <c r="T935" i="1"/>
  <c r="S935" i="1"/>
  <c r="R935" i="1"/>
  <c r="Q935" i="1"/>
  <c r="P935" i="1"/>
  <c r="O935" i="1"/>
  <c r="N935" i="1"/>
  <c r="AJ934" i="1"/>
  <c r="AI934" i="1"/>
  <c r="AH934" i="1"/>
  <c r="AG934" i="1"/>
  <c r="AF934" i="1"/>
  <c r="AE934" i="1"/>
  <c r="AD934" i="1"/>
  <c r="AB934" i="1"/>
  <c r="AA934" i="1"/>
  <c r="Z934" i="1"/>
  <c r="Y934" i="1"/>
  <c r="W934" i="1"/>
  <c r="V934" i="1"/>
  <c r="U934" i="1"/>
  <c r="T934" i="1"/>
  <c r="S934" i="1"/>
  <c r="R934" i="1"/>
  <c r="Q934" i="1"/>
  <c r="P934" i="1"/>
  <c r="O934" i="1"/>
  <c r="N934" i="1"/>
  <c r="AJ933" i="1"/>
  <c r="AI933" i="1"/>
  <c r="AH933" i="1"/>
  <c r="AG933" i="1"/>
  <c r="AF933" i="1"/>
  <c r="AE933" i="1"/>
  <c r="AD933" i="1"/>
  <c r="AB933" i="1"/>
  <c r="AA933" i="1"/>
  <c r="Z933" i="1"/>
  <c r="Y933" i="1"/>
  <c r="W933" i="1"/>
  <c r="V933" i="1"/>
  <c r="U933" i="1"/>
  <c r="T933" i="1"/>
  <c r="S933" i="1"/>
  <c r="R933" i="1"/>
  <c r="Q933" i="1"/>
  <c r="P933" i="1"/>
  <c r="O933" i="1"/>
  <c r="N933" i="1"/>
  <c r="AJ932" i="1"/>
  <c r="AI932" i="1"/>
  <c r="AH932" i="1"/>
  <c r="AG932" i="1"/>
  <c r="AF932" i="1"/>
  <c r="AE932" i="1"/>
  <c r="AD932" i="1"/>
  <c r="AB932" i="1"/>
  <c r="AA932" i="1"/>
  <c r="Z932" i="1"/>
  <c r="Y932" i="1"/>
  <c r="W932" i="1"/>
  <c r="V932" i="1"/>
  <c r="U932" i="1"/>
  <c r="T932" i="1"/>
  <c r="S932" i="1"/>
  <c r="R932" i="1"/>
  <c r="Q932" i="1"/>
  <c r="P932" i="1"/>
  <c r="O932" i="1"/>
  <c r="N932" i="1"/>
  <c r="AJ931" i="1"/>
  <c r="AI931" i="1"/>
  <c r="AH931" i="1"/>
  <c r="AG931" i="1"/>
  <c r="AF931" i="1"/>
  <c r="AE931" i="1"/>
  <c r="AD931" i="1"/>
  <c r="AB931" i="1"/>
  <c r="AA931" i="1"/>
  <c r="Z931" i="1"/>
  <c r="Y931" i="1"/>
  <c r="W931" i="1"/>
  <c r="V931" i="1"/>
  <c r="U931" i="1"/>
  <c r="T931" i="1"/>
  <c r="S931" i="1"/>
  <c r="R931" i="1"/>
  <c r="Q931" i="1"/>
  <c r="P931" i="1"/>
  <c r="O931" i="1"/>
  <c r="N931" i="1"/>
  <c r="AJ930" i="1"/>
  <c r="AI930" i="1"/>
  <c r="AH930" i="1"/>
  <c r="AG930" i="1"/>
  <c r="AF930" i="1"/>
  <c r="AE930" i="1"/>
  <c r="AD930" i="1"/>
  <c r="AB930" i="1"/>
  <c r="AA930" i="1"/>
  <c r="Z930" i="1"/>
  <c r="Y930" i="1"/>
  <c r="W930" i="1"/>
  <c r="V930" i="1"/>
  <c r="U930" i="1"/>
  <c r="T930" i="1"/>
  <c r="S930" i="1"/>
  <c r="R930" i="1"/>
  <c r="Q930" i="1"/>
  <c r="P930" i="1"/>
  <c r="O930" i="1"/>
  <c r="N930" i="1"/>
  <c r="AJ929" i="1"/>
  <c r="AI929" i="1"/>
  <c r="AH929" i="1"/>
  <c r="AG929" i="1"/>
  <c r="AF929" i="1"/>
  <c r="AE929" i="1"/>
  <c r="AD929" i="1"/>
  <c r="AB929" i="1"/>
  <c r="AA929" i="1"/>
  <c r="Z929" i="1"/>
  <c r="Y929" i="1"/>
  <c r="W929" i="1"/>
  <c r="V929" i="1"/>
  <c r="U929" i="1"/>
  <c r="T929" i="1"/>
  <c r="S929" i="1"/>
  <c r="R929" i="1"/>
  <c r="Q929" i="1"/>
  <c r="P929" i="1"/>
  <c r="O929" i="1"/>
  <c r="N929" i="1"/>
  <c r="AJ928" i="1"/>
  <c r="AI928" i="1"/>
  <c r="AH928" i="1"/>
  <c r="AG928" i="1"/>
  <c r="AF928" i="1"/>
  <c r="AE928" i="1"/>
  <c r="AD928" i="1"/>
  <c r="AB928" i="1"/>
  <c r="AA928" i="1"/>
  <c r="Z928" i="1"/>
  <c r="Y928" i="1"/>
  <c r="W928" i="1"/>
  <c r="V928" i="1"/>
  <c r="U928" i="1"/>
  <c r="T928" i="1"/>
  <c r="S928" i="1"/>
  <c r="R928" i="1"/>
  <c r="Q928" i="1"/>
  <c r="P928" i="1"/>
  <c r="O928" i="1"/>
  <c r="N928" i="1"/>
  <c r="AJ927" i="1"/>
  <c r="AI927" i="1"/>
  <c r="AH927" i="1"/>
  <c r="AG927" i="1"/>
  <c r="AF927" i="1"/>
  <c r="AE927" i="1"/>
  <c r="AD927" i="1"/>
  <c r="AB927" i="1"/>
  <c r="AA927" i="1"/>
  <c r="Z927" i="1"/>
  <c r="Y927" i="1"/>
  <c r="W927" i="1"/>
  <c r="V927" i="1"/>
  <c r="U927" i="1"/>
  <c r="T927" i="1"/>
  <c r="S927" i="1"/>
  <c r="R927" i="1"/>
  <c r="Q927" i="1"/>
  <c r="P927" i="1"/>
  <c r="O927" i="1"/>
  <c r="N927" i="1"/>
  <c r="AJ926" i="1"/>
  <c r="AI926" i="1"/>
  <c r="AH926" i="1"/>
  <c r="AG926" i="1"/>
  <c r="AF926" i="1"/>
  <c r="AE926" i="1"/>
  <c r="AD926" i="1"/>
  <c r="AB926" i="1"/>
  <c r="AA926" i="1"/>
  <c r="Z926" i="1"/>
  <c r="Y926" i="1"/>
  <c r="W926" i="1"/>
  <c r="V926" i="1"/>
  <c r="U926" i="1"/>
  <c r="T926" i="1"/>
  <c r="S926" i="1"/>
  <c r="R926" i="1"/>
  <c r="Q926" i="1"/>
  <c r="P926" i="1"/>
  <c r="O926" i="1"/>
  <c r="N926" i="1"/>
  <c r="AJ925" i="1"/>
  <c r="AI925" i="1"/>
  <c r="AH925" i="1"/>
  <c r="AG925" i="1"/>
  <c r="AF925" i="1"/>
  <c r="AE925" i="1"/>
  <c r="AD925" i="1"/>
  <c r="AB925" i="1"/>
  <c r="AA925" i="1"/>
  <c r="Z925" i="1"/>
  <c r="Y925" i="1"/>
  <c r="W925" i="1"/>
  <c r="V925" i="1"/>
  <c r="U925" i="1"/>
  <c r="T925" i="1"/>
  <c r="S925" i="1"/>
  <c r="R925" i="1"/>
  <c r="Q925" i="1"/>
  <c r="P925" i="1"/>
  <c r="O925" i="1"/>
  <c r="N925" i="1"/>
  <c r="AJ924" i="1"/>
  <c r="AI924" i="1"/>
  <c r="AH924" i="1"/>
  <c r="AG924" i="1"/>
  <c r="AF924" i="1"/>
  <c r="AE924" i="1"/>
  <c r="AD924" i="1"/>
  <c r="AB924" i="1"/>
  <c r="AA924" i="1"/>
  <c r="Z924" i="1"/>
  <c r="Y924" i="1"/>
  <c r="W924" i="1"/>
  <c r="V924" i="1"/>
  <c r="U924" i="1"/>
  <c r="T924" i="1"/>
  <c r="S924" i="1"/>
  <c r="R924" i="1"/>
  <c r="Q924" i="1"/>
  <c r="P924" i="1"/>
  <c r="O924" i="1"/>
  <c r="N924" i="1"/>
  <c r="AJ923" i="1"/>
  <c r="AI923" i="1"/>
  <c r="AH923" i="1"/>
  <c r="AG923" i="1"/>
  <c r="AF923" i="1"/>
  <c r="AE923" i="1"/>
  <c r="AD923" i="1"/>
  <c r="AB923" i="1"/>
  <c r="AA923" i="1"/>
  <c r="Z923" i="1"/>
  <c r="Y923" i="1"/>
  <c r="W923" i="1"/>
  <c r="V923" i="1"/>
  <c r="U923" i="1"/>
  <c r="T923" i="1"/>
  <c r="S923" i="1"/>
  <c r="R923" i="1"/>
  <c r="Q923" i="1"/>
  <c r="P923" i="1"/>
  <c r="O923" i="1"/>
  <c r="N923" i="1"/>
  <c r="AJ922" i="1"/>
  <c r="AI922" i="1"/>
  <c r="AH922" i="1"/>
  <c r="AG922" i="1"/>
  <c r="AF922" i="1"/>
  <c r="AE922" i="1"/>
  <c r="AD922" i="1"/>
  <c r="AB922" i="1"/>
  <c r="AA922" i="1"/>
  <c r="Z922" i="1"/>
  <c r="Y922" i="1"/>
  <c r="W922" i="1"/>
  <c r="V922" i="1"/>
  <c r="U922" i="1"/>
  <c r="T922" i="1"/>
  <c r="S922" i="1"/>
  <c r="R922" i="1"/>
  <c r="Q922" i="1"/>
  <c r="P922" i="1"/>
  <c r="O922" i="1"/>
  <c r="N922" i="1"/>
  <c r="AJ921" i="1"/>
  <c r="AI921" i="1"/>
  <c r="AH921" i="1"/>
  <c r="AG921" i="1"/>
  <c r="AF921" i="1"/>
  <c r="AE921" i="1"/>
  <c r="AD921" i="1"/>
  <c r="AB921" i="1"/>
  <c r="AA921" i="1"/>
  <c r="Z921" i="1"/>
  <c r="Y921" i="1"/>
  <c r="W921" i="1"/>
  <c r="V921" i="1"/>
  <c r="U921" i="1"/>
  <c r="T921" i="1"/>
  <c r="S921" i="1"/>
  <c r="R921" i="1"/>
  <c r="Q921" i="1"/>
  <c r="P921" i="1"/>
  <c r="O921" i="1"/>
  <c r="N921" i="1"/>
  <c r="AJ920" i="1"/>
  <c r="AI920" i="1"/>
  <c r="AH920" i="1"/>
  <c r="AG920" i="1"/>
  <c r="AF920" i="1"/>
  <c r="AE920" i="1"/>
  <c r="AD920" i="1"/>
  <c r="AB920" i="1"/>
  <c r="AA920" i="1"/>
  <c r="Z920" i="1"/>
  <c r="Y920" i="1"/>
  <c r="W920" i="1"/>
  <c r="V920" i="1"/>
  <c r="U920" i="1"/>
  <c r="T920" i="1"/>
  <c r="S920" i="1"/>
  <c r="R920" i="1"/>
  <c r="Q920" i="1"/>
  <c r="P920" i="1"/>
  <c r="O920" i="1"/>
  <c r="N920" i="1"/>
  <c r="AJ919" i="1"/>
  <c r="AI919" i="1"/>
  <c r="AH919" i="1"/>
  <c r="AG919" i="1"/>
  <c r="AF919" i="1"/>
  <c r="AE919" i="1"/>
  <c r="AD919" i="1"/>
  <c r="AB919" i="1"/>
  <c r="AA919" i="1"/>
  <c r="Z919" i="1"/>
  <c r="Y919" i="1"/>
  <c r="W919" i="1"/>
  <c r="V919" i="1"/>
  <c r="U919" i="1"/>
  <c r="T919" i="1"/>
  <c r="S919" i="1"/>
  <c r="R919" i="1"/>
  <c r="Q919" i="1"/>
  <c r="P919" i="1"/>
  <c r="O919" i="1"/>
  <c r="N919" i="1"/>
  <c r="AJ918" i="1"/>
  <c r="AI918" i="1"/>
  <c r="AH918" i="1"/>
  <c r="AG918" i="1"/>
  <c r="AF918" i="1"/>
  <c r="AE918" i="1"/>
  <c r="AD918" i="1"/>
  <c r="AB918" i="1"/>
  <c r="AA918" i="1"/>
  <c r="Z918" i="1"/>
  <c r="Y918" i="1"/>
  <c r="W918" i="1"/>
  <c r="V918" i="1"/>
  <c r="U918" i="1"/>
  <c r="T918" i="1"/>
  <c r="S918" i="1"/>
  <c r="R918" i="1"/>
  <c r="Q918" i="1"/>
  <c r="P918" i="1"/>
  <c r="O918" i="1"/>
  <c r="N918" i="1"/>
  <c r="AJ917" i="1"/>
  <c r="AI917" i="1"/>
  <c r="AH917" i="1"/>
  <c r="AG917" i="1"/>
  <c r="AF917" i="1"/>
  <c r="AE917" i="1"/>
  <c r="AD917" i="1"/>
  <c r="AB917" i="1"/>
  <c r="AA917" i="1"/>
  <c r="Z917" i="1"/>
  <c r="Y917" i="1"/>
  <c r="W917" i="1"/>
  <c r="V917" i="1"/>
  <c r="U917" i="1"/>
  <c r="T917" i="1"/>
  <c r="S917" i="1"/>
  <c r="R917" i="1"/>
  <c r="Q917" i="1"/>
  <c r="P917" i="1"/>
  <c r="O917" i="1"/>
  <c r="N917" i="1"/>
  <c r="AK916" i="1"/>
  <c r="AJ916" i="1"/>
  <c r="AI916" i="1"/>
  <c r="AH916" i="1"/>
  <c r="AG916" i="1"/>
  <c r="AF916" i="1"/>
  <c r="AE916" i="1"/>
  <c r="AD916" i="1"/>
  <c r="AB916" i="1"/>
  <c r="AA916" i="1"/>
  <c r="Z916" i="1"/>
  <c r="Y916" i="1"/>
  <c r="W916" i="1"/>
  <c r="V916" i="1"/>
  <c r="U916" i="1"/>
  <c r="T916" i="1"/>
  <c r="S916" i="1"/>
  <c r="R916" i="1"/>
  <c r="Q916" i="1"/>
  <c r="P916" i="1"/>
  <c r="O916" i="1"/>
  <c r="N916" i="1"/>
  <c r="AK915" i="1"/>
  <c r="AJ915" i="1"/>
  <c r="AI915" i="1"/>
  <c r="AH915" i="1"/>
  <c r="AG915" i="1"/>
  <c r="AF915" i="1"/>
  <c r="AE915" i="1"/>
  <c r="AD915" i="1"/>
  <c r="AB915" i="1"/>
  <c r="AA915" i="1"/>
  <c r="Z915" i="1"/>
  <c r="Y915" i="1"/>
  <c r="W915" i="1"/>
  <c r="V915" i="1"/>
  <c r="U915" i="1"/>
  <c r="T915" i="1"/>
  <c r="S915" i="1"/>
  <c r="R915" i="1"/>
  <c r="Q915" i="1"/>
  <c r="P915" i="1"/>
  <c r="O915" i="1"/>
  <c r="N915" i="1"/>
  <c r="AJ914" i="1"/>
  <c r="AI914" i="1"/>
  <c r="AH914" i="1"/>
  <c r="AG914" i="1"/>
  <c r="AF914" i="1"/>
  <c r="AE914" i="1"/>
  <c r="AD914" i="1"/>
  <c r="AB914" i="1"/>
  <c r="AA914" i="1"/>
  <c r="Z914" i="1"/>
  <c r="Y914" i="1"/>
  <c r="W914" i="1"/>
  <c r="V914" i="1"/>
  <c r="U914" i="1"/>
  <c r="T914" i="1"/>
  <c r="S914" i="1"/>
  <c r="R914" i="1"/>
  <c r="Q914" i="1"/>
  <c r="P914" i="1"/>
  <c r="O914" i="1"/>
  <c r="N914" i="1"/>
  <c r="AJ913" i="1"/>
  <c r="AI913" i="1"/>
  <c r="AH913" i="1"/>
  <c r="AG913" i="1"/>
  <c r="AF913" i="1"/>
  <c r="AE913" i="1"/>
  <c r="AD913" i="1"/>
  <c r="AB913" i="1"/>
  <c r="AA913" i="1"/>
  <c r="Z913" i="1"/>
  <c r="Y913" i="1"/>
  <c r="W913" i="1"/>
  <c r="V913" i="1"/>
  <c r="U913" i="1"/>
  <c r="T913" i="1"/>
  <c r="S913" i="1"/>
  <c r="R913" i="1"/>
  <c r="Q913" i="1"/>
  <c r="P913" i="1"/>
  <c r="O913" i="1"/>
  <c r="N913" i="1"/>
  <c r="AJ912" i="1"/>
  <c r="AI912" i="1"/>
  <c r="AH912" i="1"/>
  <c r="AG912" i="1"/>
  <c r="AF912" i="1"/>
  <c r="AE912" i="1"/>
  <c r="AD912" i="1"/>
  <c r="AB912" i="1"/>
  <c r="AA912" i="1"/>
  <c r="Z912" i="1"/>
  <c r="Y912" i="1"/>
  <c r="W912" i="1"/>
  <c r="V912" i="1"/>
  <c r="U912" i="1"/>
  <c r="T912" i="1"/>
  <c r="S912" i="1"/>
  <c r="R912" i="1"/>
  <c r="Q912" i="1"/>
  <c r="P912" i="1"/>
  <c r="O912" i="1"/>
  <c r="N912" i="1"/>
  <c r="AJ911" i="1"/>
  <c r="AI911" i="1"/>
  <c r="AH911" i="1"/>
  <c r="AG911" i="1"/>
  <c r="AF911" i="1"/>
  <c r="AE911" i="1"/>
  <c r="AD911" i="1"/>
  <c r="AB911" i="1"/>
  <c r="AA911" i="1"/>
  <c r="Z911" i="1"/>
  <c r="Y911" i="1"/>
  <c r="W911" i="1"/>
  <c r="V911" i="1"/>
  <c r="U911" i="1"/>
  <c r="T911" i="1"/>
  <c r="S911" i="1"/>
  <c r="R911" i="1"/>
  <c r="Q911" i="1"/>
  <c r="P911" i="1"/>
  <c r="O911" i="1"/>
  <c r="N911" i="1"/>
  <c r="AJ910" i="1"/>
  <c r="AI910" i="1"/>
  <c r="AH910" i="1"/>
  <c r="AG910" i="1"/>
  <c r="AF910" i="1"/>
  <c r="AE910" i="1"/>
  <c r="AD910" i="1"/>
  <c r="AB910" i="1"/>
  <c r="AA910" i="1"/>
  <c r="Z910" i="1"/>
  <c r="Y910" i="1"/>
  <c r="W910" i="1"/>
  <c r="V910" i="1"/>
  <c r="U910" i="1"/>
  <c r="T910" i="1"/>
  <c r="S910" i="1"/>
  <c r="R910" i="1"/>
  <c r="Q910" i="1"/>
  <c r="P910" i="1"/>
  <c r="O910" i="1"/>
  <c r="N910" i="1"/>
  <c r="AJ909" i="1"/>
  <c r="AI909" i="1"/>
  <c r="AH909" i="1"/>
  <c r="AG909" i="1"/>
  <c r="AF909" i="1"/>
  <c r="AE909" i="1"/>
  <c r="AD909" i="1"/>
  <c r="AB909" i="1"/>
  <c r="AA909" i="1"/>
  <c r="Z909" i="1"/>
  <c r="Y909" i="1"/>
  <c r="W909" i="1"/>
  <c r="V909" i="1"/>
  <c r="U909" i="1"/>
  <c r="T909" i="1"/>
  <c r="S909" i="1"/>
  <c r="R909" i="1"/>
  <c r="Q909" i="1"/>
  <c r="P909" i="1"/>
  <c r="O909" i="1"/>
  <c r="N909" i="1"/>
  <c r="AJ908" i="1"/>
  <c r="AI908" i="1"/>
  <c r="AH908" i="1"/>
  <c r="AG908" i="1"/>
  <c r="AF908" i="1"/>
  <c r="AE908" i="1"/>
  <c r="AD908" i="1"/>
  <c r="AB908" i="1"/>
  <c r="AA908" i="1"/>
  <c r="Z908" i="1"/>
  <c r="Y908" i="1"/>
  <c r="W908" i="1"/>
  <c r="V908" i="1"/>
  <c r="U908" i="1"/>
  <c r="T908" i="1"/>
  <c r="S908" i="1"/>
  <c r="R908" i="1"/>
  <c r="Q908" i="1"/>
  <c r="P908" i="1"/>
  <c r="O908" i="1"/>
  <c r="N908" i="1"/>
  <c r="AJ907" i="1"/>
  <c r="AI907" i="1"/>
  <c r="AH907" i="1"/>
  <c r="AG907" i="1"/>
  <c r="AF907" i="1"/>
  <c r="AE907" i="1"/>
  <c r="AD907" i="1"/>
  <c r="AB907" i="1"/>
  <c r="AA907" i="1"/>
  <c r="Z907" i="1"/>
  <c r="Y907" i="1"/>
  <c r="W907" i="1"/>
  <c r="V907" i="1"/>
  <c r="U907" i="1"/>
  <c r="T907" i="1"/>
  <c r="S907" i="1"/>
  <c r="R907" i="1"/>
  <c r="Q907" i="1"/>
  <c r="P907" i="1"/>
  <c r="O907" i="1"/>
  <c r="N907" i="1"/>
  <c r="AJ906" i="1"/>
  <c r="AI906" i="1"/>
  <c r="AH906" i="1"/>
  <c r="AG906" i="1"/>
  <c r="AF906" i="1"/>
  <c r="AE906" i="1"/>
  <c r="AD906" i="1"/>
  <c r="AB906" i="1"/>
  <c r="AA906" i="1"/>
  <c r="Z906" i="1"/>
  <c r="Y906" i="1"/>
  <c r="W906" i="1"/>
  <c r="V906" i="1"/>
  <c r="U906" i="1"/>
  <c r="T906" i="1"/>
  <c r="S906" i="1"/>
  <c r="R906" i="1"/>
  <c r="Q906" i="1"/>
  <c r="P906" i="1"/>
  <c r="O906" i="1"/>
  <c r="N906" i="1"/>
  <c r="AJ905" i="1"/>
  <c r="AI905" i="1"/>
  <c r="AH905" i="1"/>
  <c r="AG905" i="1"/>
  <c r="AF905" i="1"/>
  <c r="AE905" i="1"/>
  <c r="AD905" i="1"/>
  <c r="AB905" i="1"/>
  <c r="AA905" i="1"/>
  <c r="Z905" i="1"/>
  <c r="Y905" i="1"/>
  <c r="W905" i="1"/>
  <c r="V905" i="1"/>
  <c r="U905" i="1"/>
  <c r="T905" i="1"/>
  <c r="S905" i="1"/>
  <c r="R905" i="1"/>
  <c r="Q905" i="1"/>
  <c r="P905" i="1"/>
  <c r="O905" i="1"/>
  <c r="N905" i="1"/>
  <c r="AJ904" i="1"/>
  <c r="AI904" i="1"/>
  <c r="AH904" i="1"/>
  <c r="AG904" i="1"/>
  <c r="AF904" i="1"/>
  <c r="AE904" i="1"/>
  <c r="AD904" i="1"/>
  <c r="AB904" i="1"/>
  <c r="AA904" i="1"/>
  <c r="Z904" i="1"/>
  <c r="Y904" i="1"/>
  <c r="W904" i="1"/>
  <c r="V904" i="1"/>
  <c r="U904" i="1"/>
  <c r="T904" i="1"/>
  <c r="S904" i="1"/>
  <c r="R904" i="1"/>
  <c r="Q904" i="1"/>
  <c r="P904" i="1"/>
  <c r="O904" i="1"/>
  <c r="N904" i="1"/>
  <c r="AJ903" i="1"/>
  <c r="AI903" i="1"/>
  <c r="AH903" i="1"/>
  <c r="AG903" i="1"/>
  <c r="AF903" i="1"/>
  <c r="AE903" i="1"/>
  <c r="AD903" i="1"/>
  <c r="AB903" i="1"/>
  <c r="AA903" i="1"/>
  <c r="Z903" i="1"/>
  <c r="Y903" i="1"/>
  <c r="W903" i="1"/>
  <c r="V903" i="1"/>
  <c r="U903" i="1"/>
  <c r="T903" i="1"/>
  <c r="S903" i="1"/>
  <c r="R903" i="1"/>
  <c r="Q903" i="1"/>
  <c r="P903" i="1"/>
  <c r="O903" i="1"/>
  <c r="N903" i="1"/>
  <c r="AJ902" i="1"/>
  <c r="AI902" i="1"/>
  <c r="AH902" i="1"/>
  <c r="AG902" i="1"/>
  <c r="AF902" i="1"/>
  <c r="AE902" i="1"/>
  <c r="AD902" i="1"/>
  <c r="AB902" i="1"/>
  <c r="AA902" i="1"/>
  <c r="Z902" i="1"/>
  <c r="Y902" i="1"/>
  <c r="W902" i="1"/>
  <c r="V902" i="1"/>
  <c r="U902" i="1"/>
  <c r="T902" i="1"/>
  <c r="S902" i="1"/>
  <c r="R902" i="1"/>
  <c r="Q902" i="1"/>
  <c r="P902" i="1"/>
  <c r="O902" i="1"/>
  <c r="N902" i="1"/>
  <c r="AJ901" i="1"/>
  <c r="AI901" i="1"/>
  <c r="AH901" i="1"/>
  <c r="AG901" i="1"/>
  <c r="AF901" i="1"/>
  <c r="AE901" i="1"/>
  <c r="AD901" i="1"/>
  <c r="AB901" i="1"/>
  <c r="AA901" i="1"/>
  <c r="Z901" i="1"/>
  <c r="Y901" i="1"/>
  <c r="W901" i="1"/>
  <c r="V901" i="1"/>
  <c r="U901" i="1"/>
  <c r="T901" i="1"/>
  <c r="S901" i="1"/>
  <c r="R901" i="1"/>
  <c r="Q901" i="1"/>
  <c r="P901" i="1"/>
  <c r="O901" i="1"/>
  <c r="N901" i="1"/>
  <c r="AJ900" i="1"/>
  <c r="AI900" i="1"/>
  <c r="AH900" i="1"/>
  <c r="AG900" i="1"/>
  <c r="AF900" i="1"/>
  <c r="AE900" i="1"/>
  <c r="AD900" i="1"/>
  <c r="AB900" i="1"/>
  <c r="AA900" i="1"/>
  <c r="Z900" i="1"/>
  <c r="Y900" i="1"/>
  <c r="W900" i="1"/>
  <c r="V900" i="1"/>
  <c r="U900" i="1"/>
  <c r="T900" i="1"/>
  <c r="S900" i="1"/>
  <c r="R900" i="1"/>
  <c r="Q900" i="1"/>
  <c r="P900" i="1"/>
  <c r="O900" i="1"/>
  <c r="N900" i="1"/>
  <c r="AJ899" i="1"/>
  <c r="AI899" i="1"/>
  <c r="AH899" i="1"/>
  <c r="AG899" i="1"/>
  <c r="AF899" i="1"/>
  <c r="AE899" i="1"/>
  <c r="AD899" i="1"/>
  <c r="AB899" i="1"/>
  <c r="AA899" i="1"/>
  <c r="Z899" i="1"/>
  <c r="Y899" i="1"/>
  <c r="W899" i="1"/>
  <c r="V899" i="1"/>
  <c r="U899" i="1"/>
  <c r="T899" i="1"/>
  <c r="S899" i="1"/>
  <c r="R899" i="1"/>
  <c r="Q899" i="1"/>
  <c r="P899" i="1"/>
  <c r="O899" i="1"/>
  <c r="N899" i="1"/>
  <c r="AJ898" i="1"/>
  <c r="AI898" i="1"/>
  <c r="AH898" i="1"/>
  <c r="AG898" i="1"/>
  <c r="AF898" i="1"/>
  <c r="AE898" i="1"/>
  <c r="AD898" i="1"/>
  <c r="AB898" i="1"/>
  <c r="AA898" i="1"/>
  <c r="Z898" i="1"/>
  <c r="Y898" i="1"/>
  <c r="W898" i="1"/>
  <c r="V898" i="1"/>
  <c r="U898" i="1"/>
  <c r="T898" i="1"/>
  <c r="S898" i="1"/>
  <c r="R898" i="1"/>
  <c r="Q898" i="1"/>
  <c r="P898" i="1"/>
  <c r="O898" i="1"/>
  <c r="N898" i="1"/>
  <c r="AJ897" i="1"/>
  <c r="AI897" i="1"/>
  <c r="AH897" i="1"/>
  <c r="AG897" i="1"/>
  <c r="AF897" i="1"/>
  <c r="AE897" i="1"/>
  <c r="AD897" i="1"/>
  <c r="AB897" i="1"/>
  <c r="AA897" i="1"/>
  <c r="Z897" i="1"/>
  <c r="Y897" i="1"/>
  <c r="W897" i="1"/>
  <c r="V897" i="1"/>
  <c r="U897" i="1"/>
  <c r="T897" i="1"/>
  <c r="S897" i="1"/>
  <c r="R897" i="1"/>
  <c r="Q897" i="1"/>
  <c r="P897" i="1"/>
  <c r="O897" i="1"/>
  <c r="N897" i="1"/>
  <c r="AJ896" i="1"/>
  <c r="AI896" i="1"/>
  <c r="AH896" i="1"/>
  <c r="AG896" i="1"/>
  <c r="AF896" i="1"/>
  <c r="AE896" i="1"/>
  <c r="AD896" i="1"/>
  <c r="AB896" i="1"/>
  <c r="AA896" i="1"/>
  <c r="Z896" i="1"/>
  <c r="Y896" i="1"/>
  <c r="W896" i="1"/>
  <c r="V896" i="1"/>
  <c r="U896" i="1"/>
  <c r="T896" i="1"/>
  <c r="S896" i="1"/>
  <c r="R896" i="1"/>
  <c r="Q896" i="1"/>
  <c r="P896" i="1"/>
  <c r="O896" i="1"/>
  <c r="N896" i="1"/>
  <c r="AJ895" i="1"/>
  <c r="AI895" i="1"/>
  <c r="AH895" i="1"/>
  <c r="AG895" i="1"/>
  <c r="AF895" i="1"/>
  <c r="AE895" i="1"/>
  <c r="AD895" i="1"/>
  <c r="AB895" i="1"/>
  <c r="AA895" i="1"/>
  <c r="Z895" i="1"/>
  <c r="Y895" i="1"/>
  <c r="W895" i="1"/>
  <c r="V895" i="1"/>
  <c r="U895" i="1"/>
  <c r="T895" i="1"/>
  <c r="S895" i="1"/>
  <c r="R895" i="1"/>
  <c r="Q895" i="1"/>
  <c r="P895" i="1"/>
  <c r="O895" i="1"/>
  <c r="N895" i="1"/>
  <c r="AJ894" i="1"/>
  <c r="AI894" i="1"/>
  <c r="AH894" i="1"/>
  <c r="AG894" i="1"/>
  <c r="AF894" i="1"/>
  <c r="AE894" i="1"/>
  <c r="AD894" i="1"/>
  <c r="AB894" i="1"/>
  <c r="AA894" i="1"/>
  <c r="Z894" i="1"/>
  <c r="Y894" i="1"/>
  <c r="W894" i="1"/>
  <c r="V894" i="1"/>
  <c r="U894" i="1"/>
  <c r="T894" i="1"/>
  <c r="S894" i="1"/>
  <c r="R894" i="1"/>
  <c r="Q894" i="1"/>
  <c r="P894" i="1"/>
  <c r="O894" i="1"/>
  <c r="N894" i="1"/>
  <c r="AJ893" i="1"/>
  <c r="AI893" i="1"/>
  <c r="AK893" i="1" s="1"/>
  <c r="AH893" i="1"/>
  <c r="AG893" i="1"/>
  <c r="AF893" i="1"/>
  <c r="AE893" i="1"/>
  <c r="AD893" i="1"/>
  <c r="AB893" i="1"/>
  <c r="AA893" i="1"/>
  <c r="Z893" i="1"/>
  <c r="Y893" i="1"/>
  <c r="W893" i="1"/>
  <c r="V893" i="1"/>
  <c r="U893" i="1"/>
  <c r="T893" i="1"/>
  <c r="S893" i="1"/>
  <c r="R893" i="1"/>
  <c r="Q893" i="1"/>
  <c r="P893" i="1"/>
  <c r="O893" i="1"/>
  <c r="N893" i="1"/>
  <c r="AJ892" i="1"/>
  <c r="AI892" i="1"/>
  <c r="AH892" i="1"/>
  <c r="AG892" i="1"/>
  <c r="AF892" i="1"/>
  <c r="AE892" i="1"/>
  <c r="AD892" i="1"/>
  <c r="AB892" i="1"/>
  <c r="AA892" i="1"/>
  <c r="Z892" i="1"/>
  <c r="Y892" i="1"/>
  <c r="W892" i="1"/>
  <c r="V892" i="1"/>
  <c r="U892" i="1"/>
  <c r="T892" i="1"/>
  <c r="S892" i="1"/>
  <c r="R892" i="1"/>
  <c r="Q892" i="1"/>
  <c r="P892" i="1"/>
  <c r="O892" i="1"/>
  <c r="N892" i="1"/>
  <c r="AJ891" i="1"/>
  <c r="AI891" i="1"/>
  <c r="AH891" i="1"/>
  <c r="AG891" i="1"/>
  <c r="AF891" i="1"/>
  <c r="AE891" i="1"/>
  <c r="AD891" i="1"/>
  <c r="AB891" i="1"/>
  <c r="AA891" i="1"/>
  <c r="Z891" i="1"/>
  <c r="Y891" i="1"/>
  <c r="W891" i="1"/>
  <c r="V891" i="1"/>
  <c r="U891" i="1"/>
  <c r="T891" i="1"/>
  <c r="S891" i="1"/>
  <c r="R891" i="1"/>
  <c r="Q891" i="1"/>
  <c r="P891" i="1"/>
  <c r="O891" i="1"/>
  <c r="N891" i="1"/>
  <c r="AJ890" i="1"/>
  <c r="AI890" i="1"/>
  <c r="AH890" i="1"/>
  <c r="AG890" i="1"/>
  <c r="AF890" i="1"/>
  <c r="AE890" i="1"/>
  <c r="AD890" i="1"/>
  <c r="AB890" i="1"/>
  <c r="AA890" i="1"/>
  <c r="Z890" i="1"/>
  <c r="Y890" i="1"/>
  <c r="W890" i="1"/>
  <c r="V890" i="1"/>
  <c r="U890" i="1"/>
  <c r="T890" i="1"/>
  <c r="S890" i="1"/>
  <c r="R890" i="1"/>
  <c r="Q890" i="1"/>
  <c r="P890" i="1"/>
  <c r="O890" i="1"/>
  <c r="N890" i="1"/>
  <c r="AJ889" i="1"/>
  <c r="AI889" i="1"/>
  <c r="AH889" i="1"/>
  <c r="AG889" i="1"/>
  <c r="AF889" i="1"/>
  <c r="AE889" i="1"/>
  <c r="AD889" i="1"/>
  <c r="AB889" i="1"/>
  <c r="AA889" i="1"/>
  <c r="Z889" i="1"/>
  <c r="Y889" i="1"/>
  <c r="W889" i="1"/>
  <c r="V889" i="1"/>
  <c r="U889" i="1"/>
  <c r="T889" i="1"/>
  <c r="S889" i="1"/>
  <c r="R889" i="1"/>
  <c r="Q889" i="1"/>
  <c r="P889" i="1"/>
  <c r="O889" i="1"/>
  <c r="N889" i="1"/>
  <c r="AJ888" i="1"/>
  <c r="AI888" i="1"/>
  <c r="AH888" i="1"/>
  <c r="AG888" i="1"/>
  <c r="AF888" i="1"/>
  <c r="AE888" i="1"/>
  <c r="AD888" i="1"/>
  <c r="AB888" i="1"/>
  <c r="AA888" i="1"/>
  <c r="Z888" i="1"/>
  <c r="Y888" i="1"/>
  <c r="W888" i="1"/>
  <c r="V888" i="1"/>
  <c r="U888" i="1"/>
  <c r="T888" i="1"/>
  <c r="S888" i="1"/>
  <c r="R888" i="1"/>
  <c r="Q888" i="1"/>
  <c r="P888" i="1"/>
  <c r="O888" i="1"/>
  <c r="N888" i="1"/>
  <c r="AJ887" i="1"/>
  <c r="AI887" i="1"/>
  <c r="AH887" i="1"/>
  <c r="AG887" i="1"/>
  <c r="AF887" i="1"/>
  <c r="AE887" i="1"/>
  <c r="AD887" i="1"/>
  <c r="AB887" i="1"/>
  <c r="AA887" i="1"/>
  <c r="Z887" i="1"/>
  <c r="Y887" i="1"/>
  <c r="W887" i="1"/>
  <c r="V887" i="1"/>
  <c r="U887" i="1"/>
  <c r="T887" i="1"/>
  <c r="S887" i="1"/>
  <c r="R887" i="1"/>
  <c r="Q887" i="1"/>
  <c r="P887" i="1"/>
  <c r="O887" i="1"/>
  <c r="N887" i="1"/>
  <c r="AJ886" i="1"/>
  <c r="AI886" i="1"/>
  <c r="AH886" i="1"/>
  <c r="AG886" i="1"/>
  <c r="AF886" i="1"/>
  <c r="AE886" i="1"/>
  <c r="AD886" i="1"/>
  <c r="AB886" i="1"/>
  <c r="AA886" i="1"/>
  <c r="Z886" i="1"/>
  <c r="Y886" i="1"/>
  <c r="W886" i="1"/>
  <c r="V886" i="1"/>
  <c r="U886" i="1"/>
  <c r="T886" i="1"/>
  <c r="S886" i="1"/>
  <c r="R886" i="1"/>
  <c r="Q886" i="1"/>
  <c r="P886" i="1"/>
  <c r="O886" i="1"/>
  <c r="N886" i="1"/>
  <c r="AJ885" i="1"/>
  <c r="AI885" i="1"/>
  <c r="AH885" i="1"/>
  <c r="AG885" i="1"/>
  <c r="AF885" i="1"/>
  <c r="AE885" i="1"/>
  <c r="AD885" i="1"/>
  <c r="AB885" i="1"/>
  <c r="AA885" i="1"/>
  <c r="Z885" i="1"/>
  <c r="Y885" i="1"/>
  <c r="W885" i="1"/>
  <c r="V885" i="1"/>
  <c r="U885" i="1"/>
  <c r="T885" i="1"/>
  <c r="S885" i="1"/>
  <c r="R885" i="1"/>
  <c r="Q885" i="1"/>
  <c r="P885" i="1"/>
  <c r="O885" i="1"/>
  <c r="N885" i="1"/>
  <c r="AJ884" i="1"/>
  <c r="AI884" i="1"/>
  <c r="AH884" i="1"/>
  <c r="AG884" i="1"/>
  <c r="AF884" i="1"/>
  <c r="AE884" i="1"/>
  <c r="AD884" i="1"/>
  <c r="AB884" i="1"/>
  <c r="AA884" i="1"/>
  <c r="Z884" i="1"/>
  <c r="Y884" i="1"/>
  <c r="W884" i="1"/>
  <c r="V884" i="1"/>
  <c r="U884" i="1"/>
  <c r="T884" i="1"/>
  <c r="S884" i="1"/>
  <c r="R884" i="1"/>
  <c r="Q884" i="1"/>
  <c r="P884" i="1"/>
  <c r="O884" i="1"/>
  <c r="N884" i="1"/>
  <c r="AJ883" i="1"/>
  <c r="AI883" i="1"/>
  <c r="AH883" i="1"/>
  <c r="AG883" i="1"/>
  <c r="AF883" i="1"/>
  <c r="AE883" i="1"/>
  <c r="AD883" i="1"/>
  <c r="AB883" i="1"/>
  <c r="AA883" i="1"/>
  <c r="Z883" i="1"/>
  <c r="Y883" i="1"/>
  <c r="W883" i="1"/>
  <c r="V883" i="1"/>
  <c r="U883" i="1"/>
  <c r="T883" i="1"/>
  <c r="S883" i="1"/>
  <c r="R883" i="1"/>
  <c r="Q883" i="1"/>
  <c r="P883" i="1"/>
  <c r="O883" i="1"/>
  <c r="N883" i="1"/>
  <c r="AJ882" i="1"/>
  <c r="AI882" i="1"/>
  <c r="AH882" i="1"/>
  <c r="AG882" i="1"/>
  <c r="AF882" i="1"/>
  <c r="AE882" i="1"/>
  <c r="AD882" i="1"/>
  <c r="AB882" i="1"/>
  <c r="AA882" i="1"/>
  <c r="Z882" i="1"/>
  <c r="Y882" i="1"/>
  <c r="W882" i="1"/>
  <c r="V882" i="1"/>
  <c r="U882" i="1"/>
  <c r="T882" i="1"/>
  <c r="S882" i="1"/>
  <c r="R882" i="1"/>
  <c r="Q882" i="1"/>
  <c r="P882" i="1"/>
  <c r="O882" i="1"/>
  <c r="N882" i="1"/>
  <c r="AJ881" i="1"/>
  <c r="AI881" i="1"/>
  <c r="AH881" i="1"/>
  <c r="AG881" i="1"/>
  <c r="AF881" i="1"/>
  <c r="AE881" i="1"/>
  <c r="AD881" i="1"/>
  <c r="AB881" i="1"/>
  <c r="AA881" i="1"/>
  <c r="Z881" i="1"/>
  <c r="Y881" i="1"/>
  <c r="W881" i="1"/>
  <c r="V881" i="1"/>
  <c r="U881" i="1"/>
  <c r="T881" i="1"/>
  <c r="S881" i="1"/>
  <c r="R881" i="1"/>
  <c r="Q881" i="1"/>
  <c r="P881" i="1"/>
  <c r="O881" i="1"/>
  <c r="N881" i="1"/>
  <c r="AJ880" i="1"/>
  <c r="AI880" i="1"/>
  <c r="AH880" i="1"/>
  <c r="AG880" i="1"/>
  <c r="AF880" i="1"/>
  <c r="AE880" i="1"/>
  <c r="AD880" i="1"/>
  <c r="AB880" i="1"/>
  <c r="AA880" i="1"/>
  <c r="Z880" i="1"/>
  <c r="Y880" i="1"/>
  <c r="W880" i="1"/>
  <c r="V880" i="1"/>
  <c r="U880" i="1"/>
  <c r="T880" i="1"/>
  <c r="S880" i="1"/>
  <c r="R880" i="1"/>
  <c r="Q880" i="1"/>
  <c r="P880" i="1"/>
  <c r="O880" i="1"/>
  <c r="N880" i="1"/>
  <c r="AJ879" i="1"/>
  <c r="AI879" i="1"/>
  <c r="AH879" i="1"/>
  <c r="AG879" i="1"/>
  <c r="AF879" i="1"/>
  <c r="AE879" i="1"/>
  <c r="AD879" i="1"/>
  <c r="AB879" i="1"/>
  <c r="AA879" i="1"/>
  <c r="Z879" i="1"/>
  <c r="Y879" i="1"/>
  <c r="W879" i="1"/>
  <c r="V879" i="1"/>
  <c r="U879" i="1"/>
  <c r="T879" i="1"/>
  <c r="S879" i="1"/>
  <c r="R879" i="1"/>
  <c r="Q879" i="1"/>
  <c r="P879" i="1"/>
  <c r="O879" i="1"/>
  <c r="N879" i="1"/>
  <c r="AJ878" i="1"/>
  <c r="AI878" i="1"/>
  <c r="AH878" i="1"/>
  <c r="AG878" i="1"/>
  <c r="AF878" i="1"/>
  <c r="AE878" i="1"/>
  <c r="AD878" i="1"/>
  <c r="AB878" i="1"/>
  <c r="AA878" i="1"/>
  <c r="Z878" i="1"/>
  <c r="Y878" i="1"/>
  <c r="W878" i="1"/>
  <c r="V878" i="1"/>
  <c r="U878" i="1"/>
  <c r="T878" i="1"/>
  <c r="S878" i="1"/>
  <c r="R878" i="1"/>
  <c r="Q878" i="1"/>
  <c r="P878" i="1"/>
  <c r="O878" i="1"/>
  <c r="N878" i="1"/>
  <c r="AJ877" i="1"/>
  <c r="AI877" i="1"/>
  <c r="AH877" i="1"/>
  <c r="AG877" i="1"/>
  <c r="AF877" i="1"/>
  <c r="AE877" i="1"/>
  <c r="AD877" i="1"/>
  <c r="AB877" i="1"/>
  <c r="AA877" i="1"/>
  <c r="Z877" i="1"/>
  <c r="Y877" i="1"/>
  <c r="W877" i="1"/>
  <c r="V877" i="1"/>
  <c r="U877" i="1"/>
  <c r="T877" i="1"/>
  <c r="S877" i="1"/>
  <c r="R877" i="1"/>
  <c r="Q877" i="1"/>
  <c r="P877" i="1"/>
  <c r="O877" i="1"/>
  <c r="N877" i="1"/>
  <c r="AJ876" i="1"/>
  <c r="AI876" i="1"/>
  <c r="AH876" i="1"/>
  <c r="AG876" i="1"/>
  <c r="AF876" i="1"/>
  <c r="AE876" i="1"/>
  <c r="AD876" i="1"/>
  <c r="AB876" i="1"/>
  <c r="AA876" i="1"/>
  <c r="Z876" i="1"/>
  <c r="Y876" i="1"/>
  <c r="W876" i="1"/>
  <c r="V876" i="1"/>
  <c r="U876" i="1"/>
  <c r="T876" i="1"/>
  <c r="S876" i="1"/>
  <c r="R876" i="1"/>
  <c r="Q876" i="1"/>
  <c r="P876" i="1"/>
  <c r="O876" i="1"/>
  <c r="N876" i="1"/>
  <c r="AJ875" i="1"/>
  <c r="AI875" i="1"/>
  <c r="AH875" i="1"/>
  <c r="AG875" i="1"/>
  <c r="AF875" i="1"/>
  <c r="AE875" i="1"/>
  <c r="AD875" i="1"/>
  <c r="AB875" i="1"/>
  <c r="AA875" i="1"/>
  <c r="Z875" i="1"/>
  <c r="Y875" i="1"/>
  <c r="W875" i="1"/>
  <c r="V875" i="1"/>
  <c r="U875" i="1"/>
  <c r="T875" i="1"/>
  <c r="S875" i="1"/>
  <c r="R875" i="1"/>
  <c r="Q875" i="1"/>
  <c r="P875" i="1"/>
  <c r="O875" i="1"/>
  <c r="N875" i="1"/>
  <c r="AK874" i="1"/>
  <c r="AJ874" i="1"/>
  <c r="AI874" i="1"/>
  <c r="AH874" i="1"/>
  <c r="AG874" i="1"/>
  <c r="AF874" i="1"/>
  <c r="AE874" i="1"/>
  <c r="AD874" i="1"/>
  <c r="AB874" i="1"/>
  <c r="AA874" i="1"/>
  <c r="Z874" i="1"/>
  <c r="Y874" i="1"/>
  <c r="W874" i="1"/>
  <c r="V874" i="1"/>
  <c r="U874" i="1"/>
  <c r="T874" i="1"/>
  <c r="S874" i="1"/>
  <c r="R874" i="1"/>
  <c r="Q874" i="1"/>
  <c r="P874" i="1"/>
  <c r="O874" i="1"/>
  <c r="N874" i="1"/>
  <c r="AJ873" i="1"/>
  <c r="AI873" i="1"/>
  <c r="AH873" i="1"/>
  <c r="AG873" i="1"/>
  <c r="AF873" i="1"/>
  <c r="AE873" i="1"/>
  <c r="AD873" i="1"/>
  <c r="AB873" i="1"/>
  <c r="AA873" i="1"/>
  <c r="Z873" i="1"/>
  <c r="Y873" i="1"/>
  <c r="W873" i="1"/>
  <c r="V873" i="1"/>
  <c r="U873" i="1"/>
  <c r="T873" i="1"/>
  <c r="S873" i="1"/>
  <c r="R873" i="1"/>
  <c r="Q873" i="1"/>
  <c r="P873" i="1"/>
  <c r="O873" i="1"/>
  <c r="N873" i="1"/>
  <c r="AJ872" i="1"/>
  <c r="AI872" i="1"/>
  <c r="AH872" i="1"/>
  <c r="AG872" i="1"/>
  <c r="AF872" i="1"/>
  <c r="AE872" i="1"/>
  <c r="AD872" i="1"/>
  <c r="AB872" i="1"/>
  <c r="AA872" i="1"/>
  <c r="Z872" i="1"/>
  <c r="Y872" i="1"/>
  <c r="W872" i="1"/>
  <c r="V872" i="1"/>
  <c r="U872" i="1"/>
  <c r="T872" i="1"/>
  <c r="S872" i="1"/>
  <c r="R872" i="1"/>
  <c r="Q872" i="1"/>
  <c r="P872" i="1"/>
  <c r="O872" i="1"/>
  <c r="N872" i="1"/>
  <c r="AJ871" i="1"/>
  <c r="AI871" i="1"/>
  <c r="AH871" i="1"/>
  <c r="AG871" i="1"/>
  <c r="AF871" i="1"/>
  <c r="AE871" i="1"/>
  <c r="AD871" i="1"/>
  <c r="AB871" i="1"/>
  <c r="AA871" i="1"/>
  <c r="Z871" i="1"/>
  <c r="Y871" i="1"/>
  <c r="W871" i="1"/>
  <c r="V871" i="1"/>
  <c r="U871" i="1"/>
  <c r="T871" i="1"/>
  <c r="S871" i="1"/>
  <c r="R871" i="1"/>
  <c r="Q871" i="1"/>
  <c r="P871" i="1"/>
  <c r="O871" i="1"/>
  <c r="N871" i="1"/>
  <c r="AJ870" i="1"/>
  <c r="AI870" i="1"/>
  <c r="AH870" i="1"/>
  <c r="AG870" i="1"/>
  <c r="AF870" i="1"/>
  <c r="AE870" i="1"/>
  <c r="AD870" i="1"/>
  <c r="AB870" i="1"/>
  <c r="AA870" i="1"/>
  <c r="Z870" i="1"/>
  <c r="Y870" i="1"/>
  <c r="W870" i="1"/>
  <c r="V870" i="1"/>
  <c r="U870" i="1"/>
  <c r="T870" i="1"/>
  <c r="S870" i="1"/>
  <c r="R870" i="1"/>
  <c r="Q870" i="1"/>
  <c r="P870" i="1"/>
  <c r="O870" i="1"/>
  <c r="N870" i="1"/>
  <c r="AJ869" i="1"/>
  <c r="AI869" i="1"/>
  <c r="AH869" i="1"/>
  <c r="AG869" i="1"/>
  <c r="AF869" i="1"/>
  <c r="AE869" i="1"/>
  <c r="AD869" i="1"/>
  <c r="AB869" i="1"/>
  <c r="AA869" i="1"/>
  <c r="Z869" i="1"/>
  <c r="Y869" i="1"/>
  <c r="W869" i="1"/>
  <c r="V869" i="1"/>
  <c r="U869" i="1"/>
  <c r="T869" i="1"/>
  <c r="S869" i="1"/>
  <c r="R869" i="1"/>
  <c r="Q869" i="1"/>
  <c r="P869" i="1"/>
  <c r="O869" i="1"/>
  <c r="N869" i="1"/>
  <c r="AJ868" i="1"/>
  <c r="AI868" i="1"/>
  <c r="AH868" i="1"/>
  <c r="AG868" i="1"/>
  <c r="AF868" i="1"/>
  <c r="AE868" i="1"/>
  <c r="AD868" i="1"/>
  <c r="AB868" i="1"/>
  <c r="AA868" i="1"/>
  <c r="Z868" i="1"/>
  <c r="Y868" i="1"/>
  <c r="W868" i="1"/>
  <c r="V868" i="1"/>
  <c r="U868" i="1"/>
  <c r="T868" i="1"/>
  <c r="S868" i="1"/>
  <c r="R868" i="1"/>
  <c r="Q868" i="1"/>
  <c r="P868" i="1"/>
  <c r="O868" i="1"/>
  <c r="N868" i="1"/>
  <c r="AJ867" i="1"/>
  <c r="AI867" i="1"/>
  <c r="AH867" i="1"/>
  <c r="AG867" i="1"/>
  <c r="AF867" i="1"/>
  <c r="AE867" i="1"/>
  <c r="AD867" i="1"/>
  <c r="AB867" i="1"/>
  <c r="AA867" i="1"/>
  <c r="Z867" i="1"/>
  <c r="Y867" i="1"/>
  <c r="W867" i="1"/>
  <c r="V867" i="1"/>
  <c r="U867" i="1"/>
  <c r="T867" i="1"/>
  <c r="S867" i="1"/>
  <c r="R867" i="1"/>
  <c r="Q867" i="1"/>
  <c r="P867" i="1"/>
  <c r="O867" i="1"/>
  <c r="N867" i="1"/>
  <c r="AJ866" i="1"/>
  <c r="AI866" i="1"/>
  <c r="AH866" i="1"/>
  <c r="AG866" i="1"/>
  <c r="AF866" i="1"/>
  <c r="AE866" i="1"/>
  <c r="AD866" i="1"/>
  <c r="AB866" i="1"/>
  <c r="AA866" i="1"/>
  <c r="Z866" i="1"/>
  <c r="Y866" i="1"/>
  <c r="W866" i="1"/>
  <c r="V866" i="1"/>
  <c r="U866" i="1"/>
  <c r="T866" i="1"/>
  <c r="S866" i="1"/>
  <c r="R866" i="1"/>
  <c r="Q866" i="1"/>
  <c r="P866" i="1"/>
  <c r="O866" i="1"/>
  <c r="N866" i="1"/>
  <c r="AJ865" i="1"/>
  <c r="AI865" i="1"/>
  <c r="AH865" i="1"/>
  <c r="AG865" i="1"/>
  <c r="AF865" i="1"/>
  <c r="AE865" i="1"/>
  <c r="AD865" i="1"/>
  <c r="AB865" i="1"/>
  <c r="AA865" i="1"/>
  <c r="Z865" i="1"/>
  <c r="Y865" i="1"/>
  <c r="W865" i="1"/>
  <c r="V865" i="1"/>
  <c r="U865" i="1"/>
  <c r="T865" i="1"/>
  <c r="S865" i="1"/>
  <c r="R865" i="1"/>
  <c r="Q865" i="1"/>
  <c r="P865" i="1"/>
  <c r="O865" i="1"/>
  <c r="N865" i="1"/>
  <c r="AJ864" i="1"/>
  <c r="AI864" i="1"/>
  <c r="AH864" i="1"/>
  <c r="AG864" i="1"/>
  <c r="AF864" i="1"/>
  <c r="AE864" i="1"/>
  <c r="AD864" i="1"/>
  <c r="AB864" i="1"/>
  <c r="AA864" i="1"/>
  <c r="Z864" i="1"/>
  <c r="Y864" i="1"/>
  <c r="W864" i="1"/>
  <c r="V864" i="1"/>
  <c r="U864" i="1"/>
  <c r="T864" i="1"/>
  <c r="S864" i="1"/>
  <c r="R864" i="1"/>
  <c r="Q864" i="1"/>
  <c r="P864" i="1"/>
  <c r="O864" i="1"/>
  <c r="N864" i="1"/>
  <c r="AJ863" i="1"/>
  <c r="AI863" i="1"/>
  <c r="AH863" i="1"/>
  <c r="AG863" i="1"/>
  <c r="AF863" i="1"/>
  <c r="AE863" i="1"/>
  <c r="AD863" i="1"/>
  <c r="AB863" i="1"/>
  <c r="AA863" i="1"/>
  <c r="Z863" i="1"/>
  <c r="Y863" i="1"/>
  <c r="W863" i="1"/>
  <c r="V863" i="1"/>
  <c r="U863" i="1"/>
  <c r="T863" i="1"/>
  <c r="S863" i="1"/>
  <c r="R863" i="1"/>
  <c r="Q863" i="1"/>
  <c r="P863" i="1"/>
  <c r="O863" i="1"/>
  <c r="N863" i="1"/>
  <c r="AJ862" i="1"/>
  <c r="AI862" i="1"/>
  <c r="AH862" i="1"/>
  <c r="AG862" i="1"/>
  <c r="AF862" i="1"/>
  <c r="AE862" i="1"/>
  <c r="AK862" i="1" s="1"/>
  <c r="AD862" i="1"/>
  <c r="AB862" i="1"/>
  <c r="AA862" i="1"/>
  <c r="Z862" i="1"/>
  <c r="Y862" i="1"/>
  <c r="W862" i="1"/>
  <c r="V862" i="1"/>
  <c r="U862" i="1"/>
  <c r="T862" i="1"/>
  <c r="S862" i="1"/>
  <c r="R862" i="1"/>
  <c r="Q862" i="1"/>
  <c r="P862" i="1"/>
  <c r="O862" i="1"/>
  <c r="N862" i="1"/>
  <c r="AJ861" i="1"/>
  <c r="AI861" i="1"/>
  <c r="AH861" i="1"/>
  <c r="AG861" i="1"/>
  <c r="AF861" i="1"/>
  <c r="AE861" i="1"/>
  <c r="AD861" i="1"/>
  <c r="AB861" i="1"/>
  <c r="AA861" i="1"/>
  <c r="Z861" i="1"/>
  <c r="Y861" i="1"/>
  <c r="W861" i="1"/>
  <c r="V861" i="1"/>
  <c r="U861" i="1"/>
  <c r="T861" i="1"/>
  <c r="S861" i="1"/>
  <c r="R861" i="1"/>
  <c r="Q861" i="1"/>
  <c r="P861" i="1"/>
  <c r="O861" i="1"/>
  <c r="N861" i="1"/>
  <c r="AJ860" i="1"/>
  <c r="AI860" i="1"/>
  <c r="AH860" i="1"/>
  <c r="AG860" i="1"/>
  <c r="AF860" i="1"/>
  <c r="AE860" i="1"/>
  <c r="AD860" i="1"/>
  <c r="AB860" i="1"/>
  <c r="AA860" i="1"/>
  <c r="Z860" i="1"/>
  <c r="Y860" i="1"/>
  <c r="W860" i="1"/>
  <c r="V860" i="1"/>
  <c r="U860" i="1"/>
  <c r="T860" i="1"/>
  <c r="S860" i="1"/>
  <c r="R860" i="1"/>
  <c r="Q860" i="1"/>
  <c r="P860" i="1"/>
  <c r="O860" i="1"/>
  <c r="N860" i="1"/>
  <c r="AJ859" i="1"/>
  <c r="AI859" i="1"/>
  <c r="AH859" i="1"/>
  <c r="AG859" i="1"/>
  <c r="AF859" i="1"/>
  <c r="AE859" i="1"/>
  <c r="AD859" i="1"/>
  <c r="AB859" i="1"/>
  <c r="AA859" i="1"/>
  <c r="Z859" i="1"/>
  <c r="Y859" i="1"/>
  <c r="W859" i="1"/>
  <c r="V859" i="1"/>
  <c r="U859" i="1"/>
  <c r="T859" i="1"/>
  <c r="S859" i="1"/>
  <c r="R859" i="1"/>
  <c r="Q859" i="1"/>
  <c r="P859" i="1"/>
  <c r="O859" i="1"/>
  <c r="N859" i="1"/>
  <c r="AJ858" i="1"/>
  <c r="AI858" i="1"/>
  <c r="AH858" i="1"/>
  <c r="AG858" i="1"/>
  <c r="AF858" i="1"/>
  <c r="AE858" i="1"/>
  <c r="AD858" i="1"/>
  <c r="AB858" i="1"/>
  <c r="AA858" i="1"/>
  <c r="Z858" i="1"/>
  <c r="Y858" i="1"/>
  <c r="W858" i="1"/>
  <c r="V858" i="1"/>
  <c r="U858" i="1"/>
  <c r="T858" i="1"/>
  <c r="S858" i="1"/>
  <c r="R858" i="1"/>
  <c r="Q858" i="1"/>
  <c r="P858" i="1"/>
  <c r="O858" i="1"/>
  <c r="N858" i="1"/>
  <c r="AJ857" i="1"/>
  <c r="AI857" i="1"/>
  <c r="AH857" i="1"/>
  <c r="AG857" i="1"/>
  <c r="AF857" i="1"/>
  <c r="AE857" i="1"/>
  <c r="AD857" i="1"/>
  <c r="AB857" i="1"/>
  <c r="AA857" i="1"/>
  <c r="Z857" i="1"/>
  <c r="Y857" i="1"/>
  <c r="W857" i="1"/>
  <c r="V857" i="1"/>
  <c r="U857" i="1"/>
  <c r="T857" i="1"/>
  <c r="S857" i="1"/>
  <c r="R857" i="1"/>
  <c r="Q857" i="1"/>
  <c r="P857" i="1"/>
  <c r="O857" i="1"/>
  <c r="N857" i="1"/>
  <c r="AJ856" i="1"/>
  <c r="AI856" i="1"/>
  <c r="AH856" i="1"/>
  <c r="AG856" i="1"/>
  <c r="AF856" i="1"/>
  <c r="AE856" i="1"/>
  <c r="AD856" i="1"/>
  <c r="AB856" i="1"/>
  <c r="AA856" i="1"/>
  <c r="Z856" i="1"/>
  <c r="Y856" i="1"/>
  <c r="W856" i="1"/>
  <c r="V856" i="1"/>
  <c r="U856" i="1"/>
  <c r="T856" i="1"/>
  <c r="S856" i="1"/>
  <c r="R856" i="1"/>
  <c r="Q856" i="1"/>
  <c r="P856" i="1"/>
  <c r="O856" i="1"/>
  <c r="N856" i="1"/>
  <c r="AJ855" i="1"/>
  <c r="AI855" i="1"/>
  <c r="AH855" i="1"/>
  <c r="AG855" i="1"/>
  <c r="AF855" i="1"/>
  <c r="AE855" i="1"/>
  <c r="AD855" i="1"/>
  <c r="AB855" i="1"/>
  <c r="AA855" i="1"/>
  <c r="Z855" i="1"/>
  <c r="Y855" i="1"/>
  <c r="W855" i="1"/>
  <c r="V855" i="1"/>
  <c r="U855" i="1"/>
  <c r="T855" i="1"/>
  <c r="S855" i="1"/>
  <c r="R855" i="1"/>
  <c r="Q855" i="1"/>
  <c r="P855" i="1"/>
  <c r="O855" i="1"/>
  <c r="N855" i="1"/>
  <c r="AK854" i="1"/>
  <c r="AJ854" i="1"/>
  <c r="AI854" i="1"/>
  <c r="AH854" i="1"/>
  <c r="AG854" i="1"/>
  <c r="AF854" i="1"/>
  <c r="AE854" i="1"/>
  <c r="AD854" i="1"/>
  <c r="AB854" i="1"/>
  <c r="AA854" i="1"/>
  <c r="Z854" i="1"/>
  <c r="Y854" i="1"/>
  <c r="W854" i="1"/>
  <c r="V854" i="1"/>
  <c r="U854" i="1"/>
  <c r="T854" i="1"/>
  <c r="S854" i="1"/>
  <c r="R854" i="1"/>
  <c r="Q854" i="1"/>
  <c r="P854" i="1"/>
  <c r="O854" i="1"/>
  <c r="N854" i="1"/>
  <c r="AK853" i="1"/>
  <c r="AJ853" i="1"/>
  <c r="AI853" i="1"/>
  <c r="AH853" i="1"/>
  <c r="AG853" i="1"/>
  <c r="AF853" i="1"/>
  <c r="AE853" i="1"/>
  <c r="AD853" i="1"/>
  <c r="AB853" i="1"/>
  <c r="AA853" i="1"/>
  <c r="Z853" i="1"/>
  <c r="Y853" i="1"/>
  <c r="W853" i="1"/>
  <c r="V853" i="1"/>
  <c r="U853" i="1"/>
  <c r="T853" i="1"/>
  <c r="S853" i="1"/>
  <c r="R853" i="1"/>
  <c r="Q853" i="1"/>
  <c r="P853" i="1"/>
  <c r="O853" i="1"/>
  <c r="N853" i="1"/>
  <c r="AJ852" i="1"/>
  <c r="AI852" i="1"/>
  <c r="AH852" i="1"/>
  <c r="AG852" i="1"/>
  <c r="AF852" i="1"/>
  <c r="AE852" i="1"/>
  <c r="AD852" i="1"/>
  <c r="AB852" i="1"/>
  <c r="AA852" i="1"/>
  <c r="Z852" i="1"/>
  <c r="Y852" i="1"/>
  <c r="W852" i="1"/>
  <c r="V852" i="1"/>
  <c r="U852" i="1"/>
  <c r="T852" i="1"/>
  <c r="S852" i="1"/>
  <c r="R852" i="1"/>
  <c r="Q852" i="1"/>
  <c r="P852" i="1"/>
  <c r="O852" i="1"/>
  <c r="N852" i="1"/>
  <c r="AJ851" i="1"/>
  <c r="AI851" i="1"/>
  <c r="AH851" i="1"/>
  <c r="AG851" i="1"/>
  <c r="AF851" i="1"/>
  <c r="AE851" i="1"/>
  <c r="AD851" i="1"/>
  <c r="AB851" i="1"/>
  <c r="AA851" i="1"/>
  <c r="Z851" i="1"/>
  <c r="Y851" i="1"/>
  <c r="W851" i="1"/>
  <c r="V851" i="1"/>
  <c r="U851" i="1"/>
  <c r="T851" i="1"/>
  <c r="S851" i="1"/>
  <c r="R851" i="1"/>
  <c r="Q851" i="1"/>
  <c r="P851" i="1"/>
  <c r="O851" i="1"/>
  <c r="N851" i="1"/>
  <c r="AJ850" i="1"/>
  <c r="AI850" i="1"/>
  <c r="AH850" i="1"/>
  <c r="AG850" i="1"/>
  <c r="AF850" i="1"/>
  <c r="AE850" i="1"/>
  <c r="AD850" i="1"/>
  <c r="AB850" i="1"/>
  <c r="AA850" i="1"/>
  <c r="Z850" i="1"/>
  <c r="Y850" i="1"/>
  <c r="W850" i="1"/>
  <c r="V850" i="1"/>
  <c r="U850" i="1"/>
  <c r="T850" i="1"/>
  <c r="S850" i="1"/>
  <c r="R850" i="1"/>
  <c r="Q850" i="1"/>
  <c r="P850" i="1"/>
  <c r="O850" i="1"/>
  <c r="N850" i="1"/>
  <c r="AJ849" i="1"/>
  <c r="AI849" i="1"/>
  <c r="AH849" i="1"/>
  <c r="AG849" i="1"/>
  <c r="AF849" i="1"/>
  <c r="AE849" i="1"/>
  <c r="AD849" i="1"/>
  <c r="AB849" i="1"/>
  <c r="AA849" i="1"/>
  <c r="Z849" i="1"/>
  <c r="Y849" i="1"/>
  <c r="W849" i="1"/>
  <c r="V849" i="1"/>
  <c r="U849" i="1"/>
  <c r="T849" i="1"/>
  <c r="S849" i="1"/>
  <c r="R849" i="1"/>
  <c r="Q849" i="1"/>
  <c r="P849" i="1"/>
  <c r="O849" i="1"/>
  <c r="N849" i="1"/>
  <c r="AJ848" i="1"/>
  <c r="AI848" i="1"/>
  <c r="AH848" i="1"/>
  <c r="AG848" i="1"/>
  <c r="AF848" i="1"/>
  <c r="AE848" i="1"/>
  <c r="AD848" i="1"/>
  <c r="AK848" i="1" s="1"/>
  <c r="AB848" i="1"/>
  <c r="AA848" i="1"/>
  <c r="Z848" i="1"/>
  <c r="Y848" i="1"/>
  <c r="W848" i="1"/>
  <c r="V848" i="1"/>
  <c r="U848" i="1"/>
  <c r="T848" i="1"/>
  <c r="S848" i="1"/>
  <c r="R848" i="1"/>
  <c r="Q848" i="1"/>
  <c r="P848" i="1"/>
  <c r="O848" i="1"/>
  <c r="N848" i="1"/>
  <c r="AJ847" i="1"/>
  <c r="AI847" i="1"/>
  <c r="AH847" i="1"/>
  <c r="AG847" i="1"/>
  <c r="AF847" i="1"/>
  <c r="AE847" i="1"/>
  <c r="AD847" i="1"/>
  <c r="AB847" i="1"/>
  <c r="AA847" i="1"/>
  <c r="Z847" i="1"/>
  <c r="Y847" i="1"/>
  <c r="W847" i="1"/>
  <c r="V847" i="1"/>
  <c r="U847" i="1"/>
  <c r="T847" i="1"/>
  <c r="S847" i="1"/>
  <c r="R847" i="1"/>
  <c r="Q847" i="1"/>
  <c r="P847" i="1"/>
  <c r="O847" i="1"/>
  <c r="N847" i="1"/>
  <c r="AJ846" i="1"/>
  <c r="AI846" i="1"/>
  <c r="AH846" i="1"/>
  <c r="AG846" i="1"/>
  <c r="AF846" i="1"/>
  <c r="AE846" i="1"/>
  <c r="AD846" i="1"/>
  <c r="AB846" i="1"/>
  <c r="AA846" i="1"/>
  <c r="Z846" i="1"/>
  <c r="Y846" i="1"/>
  <c r="W846" i="1"/>
  <c r="V846" i="1"/>
  <c r="U846" i="1"/>
  <c r="T846" i="1"/>
  <c r="S846" i="1"/>
  <c r="R846" i="1"/>
  <c r="Q846" i="1"/>
  <c r="P846" i="1"/>
  <c r="O846" i="1"/>
  <c r="N846" i="1"/>
  <c r="AJ845" i="1"/>
  <c r="AI845" i="1"/>
  <c r="AH845" i="1"/>
  <c r="AG845" i="1"/>
  <c r="AF845" i="1"/>
  <c r="AE845" i="1"/>
  <c r="AD845" i="1"/>
  <c r="AB845" i="1"/>
  <c r="AA845" i="1"/>
  <c r="Z845" i="1"/>
  <c r="Y845" i="1"/>
  <c r="W845" i="1"/>
  <c r="V845" i="1"/>
  <c r="U845" i="1"/>
  <c r="T845" i="1"/>
  <c r="S845" i="1"/>
  <c r="R845" i="1"/>
  <c r="Q845" i="1"/>
  <c r="P845" i="1"/>
  <c r="O845" i="1"/>
  <c r="N845" i="1"/>
  <c r="AJ844" i="1"/>
  <c r="AI844" i="1"/>
  <c r="AH844" i="1"/>
  <c r="AG844" i="1"/>
  <c r="AF844" i="1"/>
  <c r="AE844" i="1"/>
  <c r="AD844" i="1"/>
  <c r="AB844" i="1"/>
  <c r="AA844" i="1"/>
  <c r="Z844" i="1"/>
  <c r="Y844" i="1"/>
  <c r="W844" i="1"/>
  <c r="V844" i="1"/>
  <c r="U844" i="1"/>
  <c r="T844" i="1"/>
  <c r="S844" i="1"/>
  <c r="R844" i="1"/>
  <c r="Q844" i="1"/>
  <c r="P844" i="1"/>
  <c r="O844" i="1"/>
  <c r="N844" i="1"/>
  <c r="AJ843" i="1"/>
  <c r="AI843" i="1"/>
  <c r="AH843" i="1"/>
  <c r="AG843" i="1"/>
  <c r="AF843" i="1"/>
  <c r="AE843" i="1"/>
  <c r="AD843" i="1"/>
  <c r="AB843" i="1"/>
  <c r="AA843" i="1"/>
  <c r="Z843" i="1"/>
  <c r="Y843" i="1"/>
  <c r="W843" i="1"/>
  <c r="V843" i="1"/>
  <c r="U843" i="1"/>
  <c r="T843" i="1"/>
  <c r="S843" i="1"/>
  <c r="R843" i="1"/>
  <c r="Q843" i="1"/>
  <c r="P843" i="1"/>
  <c r="O843" i="1"/>
  <c r="N843" i="1"/>
  <c r="AJ842" i="1"/>
  <c r="AI842" i="1"/>
  <c r="AH842" i="1"/>
  <c r="AG842" i="1"/>
  <c r="AF842" i="1"/>
  <c r="AE842" i="1"/>
  <c r="AD842" i="1"/>
  <c r="AB842" i="1"/>
  <c r="AA842" i="1"/>
  <c r="Z842" i="1"/>
  <c r="Y842" i="1"/>
  <c r="W842" i="1"/>
  <c r="V842" i="1"/>
  <c r="U842" i="1"/>
  <c r="T842" i="1"/>
  <c r="S842" i="1"/>
  <c r="R842" i="1"/>
  <c r="Q842" i="1"/>
  <c r="P842" i="1"/>
  <c r="O842" i="1"/>
  <c r="N842" i="1"/>
  <c r="AJ841" i="1"/>
  <c r="AI841" i="1"/>
  <c r="AH841" i="1"/>
  <c r="AG841" i="1"/>
  <c r="AF841" i="1"/>
  <c r="AE841" i="1"/>
  <c r="AD841" i="1"/>
  <c r="AB841" i="1"/>
  <c r="AA841" i="1"/>
  <c r="Z841" i="1"/>
  <c r="Y841" i="1"/>
  <c r="W841" i="1"/>
  <c r="V841" i="1"/>
  <c r="U841" i="1"/>
  <c r="T841" i="1"/>
  <c r="S841" i="1"/>
  <c r="R841" i="1"/>
  <c r="Q841" i="1"/>
  <c r="P841" i="1"/>
  <c r="O841" i="1"/>
  <c r="N841" i="1"/>
  <c r="AJ840" i="1"/>
  <c r="AI840" i="1"/>
  <c r="AH840" i="1"/>
  <c r="AG840" i="1"/>
  <c r="AF840" i="1"/>
  <c r="AE840" i="1"/>
  <c r="AD840" i="1"/>
  <c r="AB840" i="1"/>
  <c r="AA840" i="1"/>
  <c r="Z840" i="1"/>
  <c r="Y840" i="1"/>
  <c r="W840" i="1"/>
  <c r="V840" i="1"/>
  <c r="U840" i="1"/>
  <c r="T840" i="1"/>
  <c r="S840" i="1"/>
  <c r="R840" i="1"/>
  <c r="Q840" i="1"/>
  <c r="P840" i="1"/>
  <c r="O840" i="1"/>
  <c r="N840" i="1"/>
  <c r="AJ839" i="1"/>
  <c r="AI839" i="1"/>
  <c r="AH839" i="1"/>
  <c r="AG839" i="1"/>
  <c r="AF839" i="1"/>
  <c r="AE839" i="1"/>
  <c r="AD839" i="1"/>
  <c r="AB839" i="1"/>
  <c r="AA839" i="1"/>
  <c r="Z839" i="1"/>
  <c r="Y839" i="1"/>
  <c r="W839" i="1"/>
  <c r="V839" i="1"/>
  <c r="U839" i="1"/>
  <c r="T839" i="1"/>
  <c r="S839" i="1"/>
  <c r="R839" i="1"/>
  <c r="Q839" i="1"/>
  <c r="P839" i="1"/>
  <c r="O839" i="1"/>
  <c r="N839" i="1"/>
  <c r="AJ838" i="1"/>
  <c r="AI838" i="1"/>
  <c r="AH838" i="1"/>
  <c r="AK838" i="1" s="1"/>
  <c r="AG838" i="1"/>
  <c r="AF838" i="1"/>
  <c r="AE838" i="1"/>
  <c r="AD838" i="1"/>
  <c r="AB838" i="1"/>
  <c r="AA838" i="1"/>
  <c r="Z838" i="1"/>
  <c r="Y838" i="1"/>
  <c r="W838" i="1"/>
  <c r="V838" i="1"/>
  <c r="U838" i="1"/>
  <c r="T838" i="1"/>
  <c r="S838" i="1"/>
  <c r="R838" i="1"/>
  <c r="Q838" i="1"/>
  <c r="P838" i="1"/>
  <c r="O838" i="1"/>
  <c r="N838" i="1"/>
  <c r="AJ837" i="1"/>
  <c r="AI837" i="1"/>
  <c r="AH837" i="1"/>
  <c r="AG837" i="1"/>
  <c r="AF837" i="1"/>
  <c r="AK837" i="1" s="1"/>
  <c r="AE837" i="1"/>
  <c r="AD837" i="1"/>
  <c r="AB837" i="1"/>
  <c r="AA837" i="1"/>
  <c r="Z837" i="1"/>
  <c r="Y837" i="1"/>
  <c r="W837" i="1"/>
  <c r="V837" i="1"/>
  <c r="U837" i="1"/>
  <c r="T837" i="1"/>
  <c r="S837" i="1"/>
  <c r="R837" i="1"/>
  <c r="Q837" i="1"/>
  <c r="P837" i="1"/>
  <c r="O837" i="1"/>
  <c r="N837" i="1"/>
  <c r="AJ836" i="1"/>
  <c r="AI836" i="1"/>
  <c r="AH836" i="1"/>
  <c r="AG836" i="1"/>
  <c r="AF836" i="1"/>
  <c r="AE836" i="1"/>
  <c r="AD836" i="1"/>
  <c r="AB836" i="1"/>
  <c r="AA836" i="1"/>
  <c r="Z836" i="1"/>
  <c r="Y836" i="1"/>
  <c r="W836" i="1"/>
  <c r="V836" i="1"/>
  <c r="U836" i="1"/>
  <c r="T836" i="1"/>
  <c r="S836" i="1"/>
  <c r="R836" i="1"/>
  <c r="Q836" i="1"/>
  <c r="P836" i="1"/>
  <c r="O836" i="1"/>
  <c r="N836" i="1"/>
  <c r="AJ835" i="1"/>
  <c r="AI835" i="1"/>
  <c r="AH835" i="1"/>
  <c r="AG835" i="1"/>
  <c r="AF835" i="1"/>
  <c r="AE835" i="1"/>
  <c r="AD835" i="1"/>
  <c r="AB835" i="1"/>
  <c r="AA835" i="1"/>
  <c r="Z835" i="1"/>
  <c r="Y835" i="1"/>
  <c r="W835" i="1"/>
  <c r="V835" i="1"/>
  <c r="U835" i="1"/>
  <c r="T835" i="1"/>
  <c r="S835" i="1"/>
  <c r="R835" i="1"/>
  <c r="Q835" i="1"/>
  <c r="P835" i="1"/>
  <c r="O835" i="1"/>
  <c r="N835" i="1"/>
  <c r="AJ834" i="1"/>
  <c r="AI834" i="1"/>
  <c r="AH834" i="1"/>
  <c r="AG834" i="1"/>
  <c r="AF834" i="1"/>
  <c r="AE834" i="1"/>
  <c r="AD834" i="1"/>
  <c r="AB834" i="1"/>
  <c r="AA834" i="1"/>
  <c r="Z834" i="1"/>
  <c r="Y834" i="1"/>
  <c r="W834" i="1"/>
  <c r="V834" i="1"/>
  <c r="U834" i="1"/>
  <c r="T834" i="1"/>
  <c r="S834" i="1"/>
  <c r="R834" i="1"/>
  <c r="Q834" i="1"/>
  <c r="P834" i="1"/>
  <c r="O834" i="1"/>
  <c r="N834" i="1"/>
  <c r="AJ833" i="1"/>
  <c r="AI833" i="1"/>
  <c r="AH833" i="1"/>
  <c r="AG833" i="1"/>
  <c r="AF833" i="1"/>
  <c r="AK833" i="1" s="1"/>
  <c r="AE833" i="1"/>
  <c r="AD833" i="1"/>
  <c r="AB833" i="1"/>
  <c r="AA833" i="1"/>
  <c r="Z833" i="1"/>
  <c r="Y833" i="1"/>
  <c r="W833" i="1"/>
  <c r="V833" i="1"/>
  <c r="U833" i="1"/>
  <c r="T833" i="1"/>
  <c r="S833" i="1"/>
  <c r="R833" i="1"/>
  <c r="Q833" i="1"/>
  <c r="P833" i="1"/>
  <c r="O833" i="1"/>
  <c r="N833" i="1"/>
  <c r="AJ832" i="1"/>
  <c r="AI832" i="1"/>
  <c r="AH832" i="1"/>
  <c r="AG832" i="1"/>
  <c r="AF832" i="1"/>
  <c r="AE832" i="1"/>
  <c r="AD832" i="1"/>
  <c r="AB832" i="1"/>
  <c r="AA832" i="1"/>
  <c r="Z832" i="1"/>
  <c r="Y832" i="1"/>
  <c r="W832" i="1"/>
  <c r="V832" i="1"/>
  <c r="U832" i="1"/>
  <c r="T832" i="1"/>
  <c r="S832" i="1"/>
  <c r="R832" i="1"/>
  <c r="Q832" i="1"/>
  <c r="P832" i="1"/>
  <c r="O832" i="1"/>
  <c r="N832" i="1"/>
  <c r="AJ831" i="1"/>
  <c r="AI831" i="1"/>
  <c r="AH831" i="1"/>
  <c r="AG831" i="1"/>
  <c r="AF831" i="1"/>
  <c r="AE831" i="1"/>
  <c r="AD831" i="1"/>
  <c r="AB831" i="1"/>
  <c r="AA831" i="1"/>
  <c r="Z831" i="1"/>
  <c r="Y831" i="1"/>
  <c r="W831" i="1"/>
  <c r="V831" i="1"/>
  <c r="U831" i="1"/>
  <c r="T831" i="1"/>
  <c r="S831" i="1"/>
  <c r="R831" i="1"/>
  <c r="Q831" i="1"/>
  <c r="P831" i="1"/>
  <c r="O831" i="1"/>
  <c r="N831" i="1"/>
  <c r="AJ830" i="1"/>
  <c r="AI830" i="1"/>
  <c r="AH830" i="1"/>
  <c r="AG830" i="1"/>
  <c r="AF830" i="1"/>
  <c r="AE830" i="1"/>
  <c r="AD830" i="1"/>
  <c r="AB830" i="1"/>
  <c r="AA830" i="1"/>
  <c r="Z830" i="1"/>
  <c r="Y830" i="1"/>
  <c r="W830" i="1"/>
  <c r="V830" i="1"/>
  <c r="U830" i="1"/>
  <c r="T830" i="1"/>
  <c r="S830" i="1"/>
  <c r="R830" i="1"/>
  <c r="Q830" i="1"/>
  <c r="P830" i="1"/>
  <c r="O830" i="1"/>
  <c r="N830" i="1"/>
  <c r="AJ829" i="1"/>
  <c r="AI829" i="1"/>
  <c r="AH829" i="1"/>
  <c r="AG829" i="1"/>
  <c r="AF829" i="1"/>
  <c r="AK829" i="1" s="1"/>
  <c r="AE829" i="1"/>
  <c r="AD829" i="1"/>
  <c r="AB829" i="1"/>
  <c r="AA829" i="1"/>
  <c r="Z829" i="1"/>
  <c r="Y829" i="1"/>
  <c r="W829" i="1"/>
  <c r="V829" i="1"/>
  <c r="U829" i="1"/>
  <c r="T829" i="1"/>
  <c r="S829" i="1"/>
  <c r="R829" i="1"/>
  <c r="Q829" i="1"/>
  <c r="P829" i="1"/>
  <c r="O829" i="1"/>
  <c r="N829" i="1"/>
  <c r="AJ828" i="1"/>
  <c r="AI828" i="1"/>
  <c r="AH828" i="1"/>
  <c r="AG828" i="1"/>
  <c r="AF828" i="1"/>
  <c r="AE828" i="1"/>
  <c r="AD828" i="1"/>
  <c r="AB828" i="1"/>
  <c r="AA828" i="1"/>
  <c r="Z828" i="1"/>
  <c r="Y828" i="1"/>
  <c r="W828" i="1"/>
  <c r="V828" i="1"/>
  <c r="U828" i="1"/>
  <c r="T828" i="1"/>
  <c r="S828" i="1"/>
  <c r="R828" i="1"/>
  <c r="Q828" i="1"/>
  <c r="P828" i="1"/>
  <c r="O828" i="1"/>
  <c r="N828" i="1"/>
  <c r="AJ827" i="1"/>
  <c r="AI827" i="1"/>
  <c r="AH827" i="1"/>
  <c r="AG827" i="1"/>
  <c r="AF827" i="1"/>
  <c r="AE827" i="1"/>
  <c r="AD827" i="1"/>
  <c r="AB827" i="1"/>
  <c r="AA827" i="1"/>
  <c r="Z827" i="1"/>
  <c r="Y827" i="1"/>
  <c r="W827" i="1"/>
  <c r="V827" i="1"/>
  <c r="U827" i="1"/>
  <c r="T827" i="1"/>
  <c r="S827" i="1"/>
  <c r="R827" i="1"/>
  <c r="Q827" i="1"/>
  <c r="P827" i="1"/>
  <c r="O827" i="1"/>
  <c r="N827" i="1"/>
  <c r="AJ826" i="1"/>
  <c r="AI826" i="1"/>
  <c r="AH826" i="1"/>
  <c r="AG826" i="1"/>
  <c r="AF826" i="1"/>
  <c r="AE826" i="1"/>
  <c r="AD826" i="1"/>
  <c r="AB826" i="1"/>
  <c r="AA826" i="1"/>
  <c r="Z826" i="1"/>
  <c r="Y826" i="1"/>
  <c r="W826" i="1"/>
  <c r="V826" i="1"/>
  <c r="U826" i="1"/>
  <c r="T826" i="1"/>
  <c r="S826" i="1"/>
  <c r="R826" i="1"/>
  <c r="Q826" i="1"/>
  <c r="P826" i="1"/>
  <c r="O826" i="1"/>
  <c r="N826" i="1"/>
  <c r="AJ825" i="1"/>
  <c r="AI825" i="1"/>
  <c r="AH825" i="1"/>
  <c r="AG825" i="1"/>
  <c r="AF825" i="1"/>
  <c r="AE825" i="1"/>
  <c r="AD825" i="1"/>
  <c r="AB825" i="1"/>
  <c r="AA825" i="1"/>
  <c r="Z825" i="1"/>
  <c r="Y825" i="1"/>
  <c r="W825" i="1"/>
  <c r="V825" i="1"/>
  <c r="U825" i="1"/>
  <c r="T825" i="1"/>
  <c r="S825" i="1"/>
  <c r="R825" i="1"/>
  <c r="Q825" i="1"/>
  <c r="P825" i="1"/>
  <c r="O825" i="1"/>
  <c r="N825" i="1"/>
  <c r="AJ824" i="1"/>
  <c r="AI824" i="1"/>
  <c r="AH824" i="1"/>
  <c r="AG824" i="1"/>
  <c r="AF824" i="1"/>
  <c r="AE824" i="1"/>
  <c r="AD824" i="1"/>
  <c r="AB824" i="1"/>
  <c r="AA824" i="1"/>
  <c r="Z824" i="1"/>
  <c r="Y824" i="1"/>
  <c r="W824" i="1"/>
  <c r="V824" i="1"/>
  <c r="U824" i="1"/>
  <c r="T824" i="1"/>
  <c r="S824" i="1"/>
  <c r="R824" i="1"/>
  <c r="Q824" i="1"/>
  <c r="P824" i="1"/>
  <c r="O824" i="1"/>
  <c r="N824" i="1"/>
  <c r="AJ823" i="1"/>
  <c r="AI823" i="1"/>
  <c r="AH823" i="1"/>
  <c r="AG823" i="1"/>
  <c r="AF823" i="1"/>
  <c r="AE823" i="1"/>
  <c r="AD823" i="1"/>
  <c r="AB823" i="1"/>
  <c r="AA823" i="1"/>
  <c r="Z823" i="1"/>
  <c r="Y823" i="1"/>
  <c r="W823" i="1"/>
  <c r="V823" i="1"/>
  <c r="U823" i="1"/>
  <c r="T823" i="1"/>
  <c r="S823" i="1"/>
  <c r="R823" i="1"/>
  <c r="Q823" i="1"/>
  <c r="P823" i="1"/>
  <c r="O823" i="1"/>
  <c r="N823" i="1"/>
  <c r="AJ822" i="1"/>
  <c r="AI822" i="1"/>
  <c r="AH822" i="1"/>
  <c r="AG822" i="1"/>
  <c r="AF822" i="1"/>
  <c r="AE822" i="1"/>
  <c r="AD822" i="1"/>
  <c r="AB822" i="1"/>
  <c r="AA822" i="1"/>
  <c r="Z822" i="1"/>
  <c r="Y822" i="1"/>
  <c r="W822" i="1"/>
  <c r="V822" i="1"/>
  <c r="U822" i="1"/>
  <c r="T822" i="1"/>
  <c r="S822" i="1"/>
  <c r="R822" i="1"/>
  <c r="Q822" i="1"/>
  <c r="P822" i="1"/>
  <c r="O822" i="1"/>
  <c r="N822" i="1"/>
  <c r="AJ821" i="1"/>
  <c r="AI821" i="1"/>
  <c r="AH821" i="1"/>
  <c r="AG821" i="1"/>
  <c r="AF821" i="1"/>
  <c r="AE821" i="1"/>
  <c r="AD821" i="1"/>
  <c r="AB821" i="1"/>
  <c r="AA821" i="1"/>
  <c r="Z821" i="1"/>
  <c r="Y821" i="1"/>
  <c r="W821" i="1"/>
  <c r="V821" i="1"/>
  <c r="U821" i="1"/>
  <c r="T821" i="1"/>
  <c r="S821" i="1"/>
  <c r="R821" i="1"/>
  <c r="Q821" i="1"/>
  <c r="P821" i="1"/>
  <c r="O821" i="1"/>
  <c r="N821" i="1"/>
  <c r="AJ820" i="1"/>
  <c r="AI820" i="1"/>
  <c r="AH820" i="1"/>
  <c r="AG820" i="1"/>
  <c r="AF820" i="1"/>
  <c r="AE820" i="1"/>
  <c r="AD820" i="1"/>
  <c r="AB820" i="1"/>
  <c r="AA820" i="1"/>
  <c r="Z820" i="1"/>
  <c r="Y820" i="1"/>
  <c r="W820" i="1"/>
  <c r="V820" i="1"/>
  <c r="U820" i="1"/>
  <c r="T820" i="1"/>
  <c r="S820" i="1"/>
  <c r="R820" i="1"/>
  <c r="Q820" i="1"/>
  <c r="P820" i="1"/>
  <c r="O820" i="1"/>
  <c r="N820" i="1"/>
  <c r="AJ819" i="1"/>
  <c r="AI819" i="1"/>
  <c r="AH819" i="1"/>
  <c r="AG819" i="1"/>
  <c r="AF819" i="1"/>
  <c r="AE819" i="1"/>
  <c r="AD819" i="1"/>
  <c r="AB819" i="1"/>
  <c r="AA819" i="1"/>
  <c r="Z819" i="1"/>
  <c r="Y819" i="1"/>
  <c r="W819" i="1"/>
  <c r="V819" i="1"/>
  <c r="U819" i="1"/>
  <c r="T819" i="1"/>
  <c r="S819" i="1"/>
  <c r="R819" i="1"/>
  <c r="Q819" i="1"/>
  <c r="P819" i="1"/>
  <c r="O819" i="1"/>
  <c r="N819" i="1"/>
  <c r="AJ818" i="1"/>
  <c r="AI818" i="1"/>
  <c r="AH818" i="1"/>
  <c r="AG818" i="1"/>
  <c r="AF818" i="1"/>
  <c r="AE818" i="1"/>
  <c r="AD818" i="1"/>
  <c r="AB818" i="1"/>
  <c r="AA818" i="1"/>
  <c r="Z818" i="1"/>
  <c r="Y818" i="1"/>
  <c r="W818" i="1"/>
  <c r="V818" i="1"/>
  <c r="U818" i="1"/>
  <c r="T818" i="1"/>
  <c r="S818" i="1"/>
  <c r="R818" i="1"/>
  <c r="Q818" i="1"/>
  <c r="P818" i="1"/>
  <c r="O818" i="1"/>
  <c r="N818" i="1"/>
  <c r="AJ817" i="1"/>
  <c r="AI817" i="1"/>
  <c r="AH817" i="1"/>
  <c r="AG817" i="1"/>
  <c r="AF817" i="1"/>
  <c r="AE817" i="1"/>
  <c r="AD817" i="1"/>
  <c r="AB817" i="1"/>
  <c r="AA817" i="1"/>
  <c r="Z817" i="1"/>
  <c r="Y817" i="1"/>
  <c r="W817" i="1"/>
  <c r="V817" i="1"/>
  <c r="U817" i="1"/>
  <c r="T817" i="1"/>
  <c r="S817" i="1"/>
  <c r="R817" i="1"/>
  <c r="Q817" i="1"/>
  <c r="P817" i="1"/>
  <c r="O817" i="1"/>
  <c r="N817" i="1"/>
  <c r="AJ816" i="1"/>
  <c r="AI816" i="1"/>
  <c r="AH816" i="1"/>
  <c r="AG816" i="1"/>
  <c r="AF816" i="1"/>
  <c r="AE816" i="1"/>
  <c r="AD816" i="1"/>
  <c r="AB816" i="1"/>
  <c r="AA816" i="1"/>
  <c r="Z816" i="1"/>
  <c r="Y816" i="1"/>
  <c r="W816" i="1"/>
  <c r="V816" i="1"/>
  <c r="U816" i="1"/>
  <c r="T816" i="1"/>
  <c r="S816" i="1"/>
  <c r="R816" i="1"/>
  <c r="Q816" i="1"/>
  <c r="P816" i="1"/>
  <c r="O816" i="1"/>
  <c r="N816" i="1"/>
  <c r="AJ815" i="1"/>
  <c r="AI815" i="1"/>
  <c r="AH815" i="1"/>
  <c r="AG815" i="1"/>
  <c r="AF815" i="1"/>
  <c r="AE815" i="1"/>
  <c r="AD815" i="1"/>
  <c r="AB815" i="1"/>
  <c r="AA815" i="1"/>
  <c r="Z815" i="1"/>
  <c r="Y815" i="1"/>
  <c r="W815" i="1"/>
  <c r="V815" i="1"/>
  <c r="U815" i="1"/>
  <c r="T815" i="1"/>
  <c r="S815" i="1"/>
  <c r="R815" i="1"/>
  <c r="Q815" i="1"/>
  <c r="P815" i="1"/>
  <c r="O815" i="1"/>
  <c r="N815" i="1"/>
  <c r="AJ814" i="1"/>
  <c r="AI814" i="1"/>
  <c r="AH814" i="1"/>
  <c r="AG814" i="1"/>
  <c r="AF814" i="1"/>
  <c r="AE814" i="1"/>
  <c r="AD814" i="1"/>
  <c r="AB814" i="1"/>
  <c r="AA814" i="1"/>
  <c r="Z814" i="1"/>
  <c r="Y814" i="1"/>
  <c r="W814" i="1"/>
  <c r="V814" i="1"/>
  <c r="U814" i="1"/>
  <c r="T814" i="1"/>
  <c r="S814" i="1"/>
  <c r="R814" i="1"/>
  <c r="Q814" i="1"/>
  <c r="P814" i="1"/>
  <c r="O814" i="1"/>
  <c r="N814" i="1"/>
  <c r="AJ813" i="1"/>
  <c r="AI813" i="1"/>
  <c r="AH813" i="1"/>
  <c r="AG813" i="1"/>
  <c r="AF813" i="1"/>
  <c r="AE813" i="1"/>
  <c r="AD813" i="1"/>
  <c r="AB813" i="1"/>
  <c r="AA813" i="1"/>
  <c r="Z813" i="1"/>
  <c r="Y813" i="1"/>
  <c r="W813" i="1"/>
  <c r="V813" i="1"/>
  <c r="U813" i="1"/>
  <c r="T813" i="1"/>
  <c r="S813" i="1"/>
  <c r="R813" i="1"/>
  <c r="Q813" i="1"/>
  <c r="P813" i="1"/>
  <c r="O813" i="1"/>
  <c r="N813" i="1"/>
  <c r="AJ812" i="1"/>
  <c r="AI812" i="1"/>
  <c r="AH812" i="1"/>
  <c r="AG812" i="1"/>
  <c r="AF812" i="1"/>
  <c r="AE812" i="1"/>
  <c r="AD812" i="1"/>
  <c r="AB812" i="1"/>
  <c r="AA812" i="1"/>
  <c r="Z812" i="1"/>
  <c r="Y812" i="1"/>
  <c r="W812" i="1"/>
  <c r="V812" i="1"/>
  <c r="U812" i="1"/>
  <c r="T812" i="1"/>
  <c r="S812" i="1"/>
  <c r="R812" i="1"/>
  <c r="Q812" i="1"/>
  <c r="P812" i="1"/>
  <c r="O812" i="1"/>
  <c r="N812" i="1"/>
  <c r="AJ811" i="1"/>
  <c r="AI811" i="1"/>
  <c r="AH811" i="1"/>
  <c r="AG811" i="1"/>
  <c r="AF811" i="1"/>
  <c r="AE811" i="1"/>
  <c r="AD811" i="1"/>
  <c r="AB811" i="1"/>
  <c r="AA811" i="1"/>
  <c r="Z811" i="1"/>
  <c r="Y811" i="1"/>
  <c r="W811" i="1"/>
  <c r="V811" i="1"/>
  <c r="U811" i="1"/>
  <c r="T811" i="1"/>
  <c r="S811" i="1"/>
  <c r="R811" i="1"/>
  <c r="Q811" i="1"/>
  <c r="P811" i="1"/>
  <c r="O811" i="1"/>
  <c r="N811" i="1"/>
  <c r="AJ810" i="1"/>
  <c r="AI810" i="1"/>
  <c r="AH810" i="1"/>
  <c r="AG810" i="1"/>
  <c r="AF810" i="1"/>
  <c r="AE810" i="1"/>
  <c r="AD810" i="1"/>
  <c r="AB810" i="1"/>
  <c r="AA810" i="1"/>
  <c r="Z810" i="1"/>
  <c r="Y810" i="1"/>
  <c r="W810" i="1"/>
  <c r="V810" i="1"/>
  <c r="U810" i="1"/>
  <c r="T810" i="1"/>
  <c r="S810" i="1"/>
  <c r="R810" i="1"/>
  <c r="Q810" i="1"/>
  <c r="P810" i="1"/>
  <c r="O810" i="1"/>
  <c r="N810" i="1"/>
  <c r="AJ809" i="1"/>
  <c r="AI809" i="1"/>
  <c r="AH809" i="1"/>
  <c r="AG809" i="1"/>
  <c r="AF809" i="1"/>
  <c r="AE809" i="1"/>
  <c r="AD809" i="1"/>
  <c r="AB809" i="1"/>
  <c r="AA809" i="1"/>
  <c r="Z809" i="1"/>
  <c r="Y809" i="1"/>
  <c r="W809" i="1"/>
  <c r="V809" i="1"/>
  <c r="U809" i="1"/>
  <c r="T809" i="1"/>
  <c r="S809" i="1"/>
  <c r="R809" i="1"/>
  <c r="Q809" i="1"/>
  <c r="P809" i="1"/>
  <c r="O809" i="1"/>
  <c r="N809" i="1"/>
  <c r="AJ808" i="1"/>
  <c r="AI808" i="1"/>
  <c r="AH808" i="1"/>
  <c r="AG808" i="1"/>
  <c r="AF808" i="1"/>
  <c r="AE808" i="1"/>
  <c r="AD808" i="1"/>
  <c r="AB808" i="1"/>
  <c r="AA808" i="1"/>
  <c r="Z808" i="1"/>
  <c r="Y808" i="1"/>
  <c r="W808" i="1"/>
  <c r="V808" i="1"/>
  <c r="U808" i="1"/>
  <c r="T808" i="1"/>
  <c r="S808" i="1"/>
  <c r="R808" i="1"/>
  <c r="Q808" i="1"/>
  <c r="P808" i="1"/>
  <c r="O808" i="1"/>
  <c r="N808" i="1"/>
  <c r="AJ807" i="1"/>
  <c r="AI807" i="1"/>
  <c r="AH807" i="1"/>
  <c r="AG807" i="1"/>
  <c r="AF807" i="1"/>
  <c r="AE807" i="1"/>
  <c r="AD807" i="1"/>
  <c r="AB807" i="1"/>
  <c r="AA807" i="1"/>
  <c r="Z807" i="1"/>
  <c r="Y807" i="1"/>
  <c r="W807" i="1"/>
  <c r="V807" i="1"/>
  <c r="U807" i="1"/>
  <c r="T807" i="1"/>
  <c r="S807" i="1"/>
  <c r="R807" i="1"/>
  <c r="Q807" i="1"/>
  <c r="P807" i="1"/>
  <c r="O807" i="1"/>
  <c r="N807" i="1"/>
  <c r="AJ806" i="1"/>
  <c r="AI806" i="1"/>
  <c r="AH806" i="1"/>
  <c r="AG806" i="1"/>
  <c r="AF806" i="1"/>
  <c r="AE806" i="1"/>
  <c r="AD806" i="1"/>
  <c r="AB806" i="1"/>
  <c r="AA806" i="1"/>
  <c r="Z806" i="1"/>
  <c r="Y806" i="1"/>
  <c r="W806" i="1"/>
  <c r="V806" i="1"/>
  <c r="U806" i="1"/>
  <c r="T806" i="1"/>
  <c r="S806" i="1"/>
  <c r="R806" i="1"/>
  <c r="Q806" i="1"/>
  <c r="P806" i="1"/>
  <c r="O806" i="1"/>
  <c r="N806" i="1"/>
  <c r="AJ805" i="1"/>
  <c r="AI805" i="1"/>
  <c r="AH805" i="1"/>
  <c r="AG805" i="1"/>
  <c r="AF805" i="1"/>
  <c r="AE805" i="1"/>
  <c r="AD805" i="1"/>
  <c r="AB805" i="1"/>
  <c r="AA805" i="1"/>
  <c r="Z805" i="1"/>
  <c r="Y805" i="1"/>
  <c r="W805" i="1"/>
  <c r="V805" i="1"/>
  <c r="U805" i="1"/>
  <c r="T805" i="1"/>
  <c r="S805" i="1"/>
  <c r="R805" i="1"/>
  <c r="Q805" i="1"/>
  <c r="P805" i="1"/>
  <c r="O805" i="1"/>
  <c r="N805" i="1"/>
  <c r="AJ804" i="1"/>
  <c r="AI804" i="1"/>
  <c r="AH804" i="1"/>
  <c r="AG804" i="1"/>
  <c r="AF804" i="1"/>
  <c r="AE804" i="1"/>
  <c r="AD804" i="1"/>
  <c r="AB804" i="1"/>
  <c r="AA804" i="1"/>
  <c r="Z804" i="1"/>
  <c r="Y804" i="1"/>
  <c r="W804" i="1"/>
  <c r="V804" i="1"/>
  <c r="U804" i="1"/>
  <c r="T804" i="1"/>
  <c r="S804" i="1"/>
  <c r="R804" i="1"/>
  <c r="Q804" i="1"/>
  <c r="P804" i="1"/>
  <c r="O804" i="1"/>
  <c r="N804" i="1"/>
  <c r="AJ803" i="1"/>
  <c r="AI803" i="1"/>
  <c r="AH803" i="1"/>
  <c r="AG803" i="1"/>
  <c r="AF803" i="1"/>
  <c r="AE803" i="1"/>
  <c r="AD803" i="1"/>
  <c r="AB803" i="1"/>
  <c r="AA803" i="1"/>
  <c r="Z803" i="1"/>
  <c r="Y803" i="1"/>
  <c r="W803" i="1"/>
  <c r="V803" i="1"/>
  <c r="U803" i="1"/>
  <c r="T803" i="1"/>
  <c r="S803" i="1"/>
  <c r="R803" i="1"/>
  <c r="Q803" i="1"/>
  <c r="P803" i="1"/>
  <c r="O803" i="1"/>
  <c r="N803" i="1"/>
  <c r="AJ802" i="1"/>
  <c r="AI802" i="1"/>
  <c r="AH802" i="1"/>
  <c r="AG802" i="1"/>
  <c r="AF802" i="1"/>
  <c r="AE802" i="1"/>
  <c r="AD802" i="1"/>
  <c r="AB802" i="1"/>
  <c r="AA802" i="1"/>
  <c r="Z802" i="1"/>
  <c r="Y802" i="1"/>
  <c r="W802" i="1"/>
  <c r="V802" i="1"/>
  <c r="U802" i="1"/>
  <c r="T802" i="1"/>
  <c r="S802" i="1"/>
  <c r="R802" i="1"/>
  <c r="Q802" i="1"/>
  <c r="P802" i="1"/>
  <c r="O802" i="1"/>
  <c r="N802" i="1"/>
  <c r="AJ801" i="1"/>
  <c r="AI801" i="1"/>
  <c r="AH801" i="1"/>
  <c r="AG801" i="1"/>
  <c r="AF801" i="1"/>
  <c r="AE801" i="1"/>
  <c r="AD801" i="1"/>
  <c r="AB801" i="1"/>
  <c r="AA801" i="1"/>
  <c r="Z801" i="1"/>
  <c r="Y801" i="1"/>
  <c r="W801" i="1"/>
  <c r="V801" i="1"/>
  <c r="U801" i="1"/>
  <c r="T801" i="1"/>
  <c r="S801" i="1"/>
  <c r="R801" i="1"/>
  <c r="Q801" i="1"/>
  <c r="P801" i="1"/>
  <c r="O801" i="1"/>
  <c r="N801" i="1"/>
  <c r="AJ800" i="1"/>
  <c r="AI800" i="1"/>
  <c r="AH800" i="1"/>
  <c r="AG800" i="1"/>
  <c r="AF800" i="1"/>
  <c r="AE800" i="1"/>
  <c r="AD800" i="1"/>
  <c r="AB800" i="1"/>
  <c r="AA800" i="1"/>
  <c r="Z800" i="1"/>
  <c r="Y800" i="1"/>
  <c r="W800" i="1"/>
  <c r="V800" i="1"/>
  <c r="U800" i="1"/>
  <c r="T800" i="1"/>
  <c r="S800" i="1"/>
  <c r="R800" i="1"/>
  <c r="Q800" i="1"/>
  <c r="P800" i="1"/>
  <c r="O800" i="1"/>
  <c r="N800" i="1"/>
  <c r="AJ799" i="1"/>
  <c r="AI799" i="1"/>
  <c r="AH799" i="1"/>
  <c r="AG799" i="1"/>
  <c r="AF799" i="1"/>
  <c r="AE799" i="1"/>
  <c r="AD799" i="1"/>
  <c r="AB799" i="1"/>
  <c r="AA799" i="1"/>
  <c r="Z799" i="1"/>
  <c r="Y799" i="1"/>
  <c r="W799" i="1"/>
  <c r="V799" i="1"/>
  <c r="U799" i="1"/>
  <c r="T799" i="1"/>
  <c r="S799" i="1"/>
  <c r="R799" i="1"/>
  <c r="Q799" i="1"/>
  <c r="P799" i="1"/>
  <c r="O799" i="1"/>
  <c r="N799" i="1"/>
  <c r="AJ798" i="1"/>
  <c r="AI798" i="1"/>
  <c r="AH798" i="1"/>
  <c r="AG798" i="1"/>
  <c r="AF798" i="1"/>
  <c r="AE798" i="1"/>
  <c r="AD798" i="1"/>
  <c r="AB798" i="1"/>
  <c r="AA798" i="1"/>
  <c r="Z798" i="1"/>
  <c r="Y798" i="1"/>
  <c r="W798" i="1"/>
  <c r="V798" i="1"/>
  <c r="U798" i="1"/>
  <c r="T798" i="1"/>
  <c r="S798" i="1"/>
  <c r="R798" i="1"/>
  <c r="Q798" i="1"/>
  <c r="P798" i="1"/>
  <c r="O798" i="1"/>
  <c r="N798" i="1"/>
  <c r="AJ797" i="1"/>
  <c r="AI797" i="1"/>
  <c r="AH797" i="1"/>
  <c r="AG797" i="1"/>
  <c r="AF797" i="1"/>
  <c r="AE797" i="1"/>
  <c r="AD797" i="1"/>
  <c r="AB797" i="1"/>
  <c r="AA797" i="1"/>
  <c r="Z797" i="1"/>
  <c r="Y797" i="1"/>
  <c r="W797" i="1"/>
  <c r="V797" i="1"/>
  <c r="U797" i="1"/>
  <c r="T797" i="1"/>
  <c r="S797" i="1"/>
  <c r="R797" i="1"/>
  <c r="Q797" i="1"/>
  <c r="P797" i="1"/>
  <c r="O797" i="1"/>
  <c r="N797" i="1"/>
  <c r="AJ796" i="1"/>
  <c r="AI796" i="1"/>
  <c r="AH796" i="1"/>
  <c r="AG796" i="1"/>
  <c r="AF796" i="1"/>
  <c r="AE796" i="1"/>
  <c r="AD796" i="1"/>
  <c r="AB796" i="1"/>
  <c r="AA796" i="1"/>
  <c r="Z796" i="1"/>
  <c r="Y796" i="1"/>
  <c r="W796" i="1"/>
  <c r="V796" i="1"/>
  <c r="U796" i="1"/>
  <c r="T796" i="1"/>
  <c r="S796" i="1"/>
  <c r="R796" i="1"/>
  <c r="Q796" i="1"/>
  <c r="P796" i="1"/>
  <c r="O796" i="1"/>
  <c r="N796" i="1"/>
  <c r="AJ795" i="1"/>
  <c r="AI795" i="1"/>
  <c r="AH795" i="1"/>
  <c r="AG795" i="1"/>
  <c r="AF795" i="1"/>
  <c r="AE795" i="1"/>
  <c r="AD795" i="1"/>
  <c r="AB795" i="1"/>
  <c r="AA795" i="1"/>
  <c r="Z795" i="1"/>
  <c r="Y795" i="1"/>
  <c r="W795" i="1"/>
  <c r="V795" i="1"/>
  <c r="U795" i="1"/>
  <c r="T795" i="1"/>
  <c r="S795" i="1"/>
  <c r="R795" i="1"/>
  <c r="Q795" i="1"/>
  <c r="P795" i="1"/>
  <c r="O795" i="1"/>
  <c r="N795" i="1"/>
  <c r="AK794" i="1"/>
  <c r="AJ794" i="1"/>
  <c r="AI794" i="1"/>
  <c r="AH794" i="1"/>
  <c r="AG794" i="1"/>
  <c r="AF794" i="1"/>
  <c r="AE794" i="1"/>
  <c r="AD794" i="1"/>
  <c r="AB794" i="1"/>
  <c r="AA794" i="1"/>
  <c r="Z794" i="1"/>
  <c r="Y794" i="1"/>
  <c r="W794" i="1"/>
  <c r="V794" i="1"/>
  <c r="U794" i="1"/>
  <c r="T794" i="1"/>
  <c r="S794" i="1"/>
  <c r="R794" i="1"/>
  <c r="Q794" i="1"/>
  <c r="P794" i="1"/>
  <c r="O794" i="1"/>
  <c r="N794" i="1"/>
  <c r="AK793" i="1"/>
  <c r="AJ793" i="1"/>
  <c r="AI793" i="1"/>
  <c r="AH793" i="1"/>
  <c r="AG793" i="1"/>
  <c r="AF793" i="1"/>
  <c r="AE793" i="1"/>
  <c r="AD793" i="1"/>
  <c r="AB793" i="1"/>
  <c r="AA793" i="1"/>
  <c r="Z793" i="1"/>
  <c r="Y793" i="1"/>
  <c r="W793" i="1"/>
  <c r="V793" i="1"/>
  <c r="U793" i="1"/>
  <c r="T793" i="1"/>
  <c r="S793" i="1"/>
  <c r="R793" i="1"/>
  <c r="Q793" i="1"/>
  <c r="P793" i="1"/>
  <c r="O793" i="1"/>
  <c r="N793" i="1"/>
  <c r="AK792" i="1"/>
  <c r="AJ792" i="1"/>
  <c r="AI792" i="1"/>
  <c r="AH792" i="1"/>
  <c r="AG792" i="1"/>
  <c r="AF792" i="1"/>
  <c r="AE792" i="1"/>
  <c r="AD792" i="1"/>
  <c r="AB792" i="1"/>
  <c r="AA792" i="1"/>
  <c r="Z792" i="1"/>
  <c r="Y792" i="1"/>
  <c r="W792" i="1"/>
  <c r="V792" i="1"/>
  <c r="U792" i="1"/>
  <c r="T792" i="1"/>
  <c r="S792" i="1"/>
  <c r="R792" i="1"/>
  <c r="Q792" i="1"/>
  <c r="P792" i="1"/>
  <c r="O792" i="1"/>
  <c r="N792" i="1"/>
  <c r="AK791" i="1"/>
  <c r="AJ791" i="1"/>
  <c r="AI791" i="1"/>
  <c r="AH791" i="1"/>
  <c r="AG791" i="1"/>
  <c r="AF791" i="1"/>
  <c r="AE791" i="1"/>
  <c r="AD791" i="1"/>
  <c r="AB791" i="1"/>
  <c r="AA791" i="1"/>
  <c r="Z791" i="1"/>
  <c r="Y791" i="1"/>
  <c r="W791" i="1"/>
  <c r="V791" i="1"/>
  <c r="U791" i="1"/>
  <c r="T791" i="1"/>
  <c r="S791" i="1"/>
  <c r="R791" i="1"/>
  <c r="Q791" i="1"/>
  <c r="P791" i="1"/>
  <c r="O791" i="1"/>
  <c r="N791" i="1"/>
  <c r="AK790" i="1"/>
  <c r="AJ790" i="1"/>
  <c r="AI790" i="1"/>
  <c r="AH790" i="1"/>
  <c r="AG790" i="1"/>
  <c r="AF790" i="1"/>
  <c r="AE790" i="1"/>
  <c r="AD790" i="1"/>
  <c r="AB790" i="1"/>
  <c r="AA790" i="1"/>
  <c r="Z790" i="1"/>
  <c r="Y790" i="1"/>
  <c r="W790" i="1"/>
  <c r="V790" i="1"/>
  <c r="U790" i="1"/>
  <c r="T790" i="1"/>
  <c r="S790" i="1"/>
  <c r="R790" i="1"/>
  <c r="Q790" i="1"/>
  <c r="P790" i="1"/>
  <c r="O790" i="1"/>
  <c r="N790" i="1"/>
  <c r="AK789" i="1"/>
  <c r="AJ789" i="1"/>
  <c r="AI789" i="1"/>
  <c r="AH789" i="1"/>
  <c r="AG789" i="1"/>
  <c r="AF789" i="1"/>
  <c r="AE789" i="1"/>
  <c r="AD789" i="1"/>
  <c r="AB789" i="1"/>
  <c r="AA789" i="1"/>
  <c r="Z789" i="1"/>
  <c r="Y789" i="1"/>
  <c r="W789" i="1"/>
  <c r="V789" i="1"/>
  <c r="U789" i="1"/>
  <c r="T789" i="1"/>
  <c r="S789" i="1"/>
  <c r="R789" i="1"/>
  <c r="Q789" i="1"/>
  <c r="P789" i="1"/>
  <c r="O789" i="1"/>
  <c r="N789" i="1"/>
  <c r="AK788" i="1"/>
  <c r="AJ788" i="1"/>
  <c r="AI788" i="1"/>
  <c r="AH788" i="1"/>
  <c r="AG788" i="1"/>
  <c r="AF788" i="1"/>
  <c r="AE788" i="1"/>
  <c r="AD788" i="1"/>
  <c r="AB788" i="1"/>
  <c r="AA788" i="1"/>
  <c r="Z788" i="1"/>
  <c r="Y788" i="1"/>
  <c r="W788" i="1"/>
  <c r="V788" i="1"/>
  <c r="U788" i="1"/>
  <c r="T788" i="1"/>
  <c r="S788" i="1"/>
  <c r="R788" i="1"/>
  <c r="Q788" i="1"/>
  <c r="P788" i="1"/>
  <c r="O788" i="1"/>
  <c r="N788" i="1"/>
  <c r="AK787" i="1"/>
  <c r="AJ787" i="1"/>
  <c r="AI787" i="1"/>
  <c r="AH787" i="1"/>
  <c r="AG787" i="1"/>
  <c r="AF787" i="1"/>
  <c r="AE787" i="1"/>
  <c r="AD787" i="1"/>
  <c r="AB787" i="1"/>
  <c r="AA787" i="1"/>
  <c r="Z787" i="1"/>
  <c r="Y787" i="1"/>
  <c r="W787" i="1"/>
  <c r="V787" i="1"/>
  <c r="U787" i="1"/>
  <c r="T787" i="1"/>
  <c r="S787" i="1"/>
  <c r="R787" i="1"/>
  <c r="Q787" i="1"/>
  <c r="P787" i="1"/>
  <c r="O787" i="1"/>
  <c r="N787" i="1"/>
  <c r="AK786" i="1"/>
  <c r="AJ786" i="1"/>
  <c r="AI786" i="1"/>
  <c r="AH786" i="1"/>
  <c r="AG786" i="1"/>
  <c r="AF786" i="1"/>
  <c r="AE786" i="1"/>
  <c r="AD786" i="1"/>
  <c r="AB786" i="1"/>
  <c r="AA786" i="1"/>
  <c r="Z786" i="1"/>
  <c r="Y786" i="1"/>
  <c r="W786" i="1"/>
  <c r="V786" i="1"/>
  <c r="U786" i="1"/>
  <c r="T786" i="1"/>
  <c r="S786" i="1"/>
  <c r="R786" i="1"/>
  <c r="Q786" i="1"/>
  <c r="P786" i="1"/>
  <c r="O786" i="1"/>
  <c r="N786" i="1"/>
  <c r="AK785" i="1"/>
  <c r="AJ785" i="1"/>
  <c r="AI785" i="1"/>
  <c r="AH785" i="1"/>
  <c r="AG785" i="1"/>
  <c r="AF785" i="1"/>
  <c r="AE785" i="1"/>
  <c r="AD785" i="1"/>
  <c r="AB785" i="1"/>
  <c r="AA785" i="1"/>
  <c r="Z785" i="1"/>
  <c r="Y785" i="1"/>
  <c r="W785" i="1"/>
  <c r="V785" i="1"/>
  <c r="U785" i="1"/>
  <c r="T785" i="1"/>
  <c r="S785" i="1"/>
  <c r="R785" i="1"/>
  <c r="Q785" i="1"/>
  <c r="P785" i="1"/>
  <c r="O785" i="1"/>
  <c r="N785" i="1"/>
  <c r="AK784" i="1"/>
  <c r="AJ784" i="1"/>
  <c r="AI784" i="1"/>
  <c r="AH784" i="1"/>
  <c r="AG784" i="1"/>
  <c r="AF784" i="1"/>
  <c r="AE784" i="1"/>
  <c r="AD784" i="1"/>
  <c r="AB784" i="1"/>
  <c r="AA784" i="1"/>
  <c r="Z784" i="1"/>
  <c r="Y784" i="1"/>
  <c r="W784" i="1"/>
  <c r="V784" i="1"/>
  <c r="U784" i="1"/>
  <c r="T784" i="1"/>
  <c r="S784" i="1"/>
  <c r="R784" i="1"/>
  <c r="Q784" i="1"/>
  <c r="P784" i="1"/>
  <c r="O784" i="1"/>
  <c r="N784" i="1"/>
  <c r="AJ783" i="1"/>
  <c r="AI783" i="1"/>
  <c r="AH783" i="1"/>
  <c r="AG783" i="1"/>
  <c r="AF783" i="1"/>
  <c r="AE783" i="1"/>
  <c r="AD783" i="1"/>
  <c r="AB783" i="1"/>
  <c r="AA783" i="1"/>
  <c r="Z783" i="1"/>
  <c r="Y783" i="1"/>
  <c r="W783" i="1"/>
  <c r="V783" i="1"/>
  <c r="U783" i="1"/>
  <c r="T783" i="1"/>
  <c r="S783" i="1"/>
  <c r="R783" i="1"/>
  <c r="Q783" i="1"/>
  <c r="P783" i="1"/>
  <c r="O783" i="1"/>
  <c r="N783" i="1"/>
  <c r="AJ782" i="1"/>
  <c r="AI782" i="1"/>
  <c r="AH782" i="1"/>
  <c r="AG782" i="1"/>
  <c r="AF782" i="1"/>
  <c r="AE782" i="1"/>
  <c r="AD782" i="1"/>
  <c r="AB782" i="1"/>
  <c r="AA782" i="1"/>
  <c r="Z782" i="1"/>
  <c r="Y782" i="1"/>
  <c r="W782" i="1"/>
  <c r="V782" i="1"/>
  <c r="U782" i="1"/>
  <c r="T782" i="1"/>
  <c r="S782" i="1"/>
  <c r="R782" i="1"/>
  <c r="Q782" i="1"/>
  <c r="P782" i="1"/>
  <c r="O782" i="1"/>
  <c r="N782" i="1"/>
  <c r="AJ781" i="1"/>
  <c r="AI781" i="1"/>
  <c r="AH781" i="1"/>
  <c r="AG781" i="1"/>
  <c r="AF781" i="1"/>
  <c r="AE781" i="1"/>
  <c r="AD781" i="1"/>
  <c r="AB781" i="1"/>
  <c r="AA781" i="1"/>
  <c r="Z781" i="1"/>
  <c r="Y781" i="1"/>
  <c r="W781" i="1"/>
  <c r="V781" i="1"/>
  <c r="U781" i="1"/>
  <c r="T781" i="1"/>
  <c r="S781" i="1"/>
  <c r="R781" i="1"/>
  <c r="Q781" i="1"/>
  <c r="P781" i="1"/>
  <c r="O781" i="1"/>
  <c r="N781" i="1"/>
  <c r="AJ780" i="1"/>
  <c r="AI780" i="1"/>
  <c r="AH780" i="1"/>
  <c r="AG780" i="1"/>
  <c r="AF780" i="1"/>
  <c r="AE780" i="1"/>
  <c r="AD780" i="1"/>
  <c r="AB780" i="1"/>
  <c r="AA780" i="1"/>
  <c r="Z780" i="1"/>
  <c r="Y780" i="1"/>
  <c r="W780" i="1"/>
  <c r="V780" i="1"/>
  <c r="U780" i="1"/>
  <c r="T780" i="1"/>
  <c r="S780" i="1"/>
  <c r="R780" i="1"/>
  <c r="Q780" i="1"/>
  <c r="P780" i="1"/>
  <c r="O780" i="1"/>
  <c r="N780" i="1"/>
  <c r="AJ779" i="1"/>
  <c r="AI779" i="1"/>
  <c r="AH779" i="1"/>
  <c r="AG779" i="1"/>
  <c r="AF779" i="1"/>
  <c r="AE779" i="1"/>
  <c r="AD779" i="1"/>
  <c r="AB779" i="1"/>
  <c r="AA779" i="1"/>
  <c r="Z779" i="1"/>
  <c r="Y779" i="1"/>
  <c r="W779" i="1"/>
  <c r="V779" i="1"/>
  <c r="U779" i="1"/>
  <c r="T779" i="1"/>
  <c r="S779" i="1"/>
  <c r="R779" i="1"/>
  <c r="Q779" i="1"/>
  <c r="P779" i="1"/>
  <c r="O779" i="1"/>
  <c r="N779" i="1"/>
  <c r="AJ778" i="1"/>
  <c r="AI778" i="1"/>
  <c r="AH778" i="1"/>
  <c r="AG778" i="1"/>
  <c r="AF778" i="1"/>
  <c r="AE778" i="1"/>
  <c r="AD778" i="1"/>
  <c r="AB778" i="1"/>
  <c r="AA778" i="1"/>
  <c r="Z778" i="1"/>
  <c r="Y778" i="1"/>
  <c r="W778" i="1"/>
  <c r="V778" i="1"/>
  <c r="U778" i="1"/>
  <c r="T778" i="1"/>
  <c r="S778" i="1"/>
  <c r="R778" i="1"/>
  <c r="Q778" i="1"/>
  <c r="P778" i="1"/>
  <c r="O778" i="1"/>
  <c r="N778" i="1"/>
  <c r="AJ777" i="1"/>
  <c r="AI777" i="1"/>
  <c r="AH777" i="1"/>
  <c r="AG777" i="1"/>
  <c r="AF777" i="1"/>
  <c r="AE777" i="1"/>
  <c r="AD777" i="1"/>
  <c r="AB777" i="1"/>
  <c r="AA777" i="1"/>
  <c r="Z777" i="1"/>
  <c r="Y777" i="1"/>
  <c r="W777" i="1"/>
  <c r="V777" i="1"/>
  <c r="U777" i="1"/>
  <c r="T777" i="1"/>
  <c r="S777" i="1"/>
  <c r="R777" i="1"/>
  <c r="Q777" i="1"/>
  <c r="P777" i="1"/>
  <c r="O777" i="1"/>
  <c r="N777" i="1"/>
  <c r="AJ776" i="1"/>
  <c r="AI776" i="1"/>
  <c r="AH776" i="1"/>
  <c r="AG776" i="1"/>
  <c r="AF776" i="1"/>
  <c r="AE776" i="1"/>
  <c r="AD776" i="1"/>
  <c r="AB776" i="1"/>
  <c r="AA776" i="1"/>
  <c r="Z776" i="1"/>
  <c r="Y776" i="1"/>
  <c r="W776" i="1"/>
  <c r="V776" i="1"/>
  <c r="U776" i="1"/>
  <c r="T776" i="1"/>
  <c r="S776" i="1"/>
  <c r="R776" i="1"/>
  <c r="Q776" i="1"/>
  <c r="P776" i="1"/>
  <c r="O776" i="1"/>
  <c r="N776" i="1"/>
  <c r="AJ775" i="1"/>
  <c r="AI775" i="1"/>
  <c r="AH775" i="1"/>
  <c r="AG775" i="1"/>
  <c r="AF775" i="1"/>
  <c r="AE775" i="1"/>
  <c r="AD775" i="1"/>
  <c r="AB775" i="1"/>
  <c r="AA775" i="1"/>
  <c r="Z775" i="1"/>
  <c r="Y775" i="1"/>
  <c r="W775" i="1"/>
  <c r="V775" i="1"/>
  <c r="U775" i="1"/>
  <c r="T775" i="1"/>
  <c r="S775" i="1"/>
  <c r="R775" i="1"/>
  <c r="Q775" i="1"/>
  <c r="P775" i="1"/>
  <c r="O775" i="1"/>
  <c r="N775" i="1"/>
  <c r="AJ774" i="1"/>
  <c r="AI774" i="1"/>
  <c r="AH774" i="1"/>
  <c r="AG774" i="1"/>
  <c r="AF774" i="1"/>
  <c r="AE774" i="1"/>
  <c r="AD774" i="1"/>
  <c r="AB774" i="1"/>
  <c r="AA774" i="1"/>
  <c r="Z774" i="1"/>
  <c r="Y774" i="1"/>
  <c r="W774" i="1"/>
  <c r="V774" i="1"/>
  <c r="U774" i="1"/>
  <c r="T774" i="1"/>
  <c r="S774" i="1"/>
  <c r="R774" i="1"/>
  <c r="Q774" i="1"/>
  <c r="P774" i="1"/>
  <c r="O774" i="1"/>
  <c r="N774" i="1"/>
  <c r="AJ773" i="1"/>
  <c r="AI773" i="1"/>
  <c r="AH773" i="1"/>
  <c r="AG773" i="1"/>
  <c r="AF773" i="1"/>
  <c r="AE773" i="1"/>
  <c r="AD773" i="1"/>
  <c r="AB773" i="1"/>
  <c r="AA773" i="1"/>
  <c r="Z773" i="1"/>
  <c r="Y773" i="1"/>
  <c r="W773" i="1"/>
  <c r="V773" i="1"/>
  <c r="U773" i="1"/>
  <c r="T773" i="1"/>
  <c r="S773" i="1"/>
  <c r="R773" i="1"/>
  <c r="Q773" i="1"/>
  <c r="P773" i="1"/>
  <c r="O773" i="1"/>
  <c r="N773" i="1"/>
  <c r="AJ772" i="1"/>
  <c r="AI772" i="1"/>
  <c r="AH772" i="1"/>
  <c r="AG772" i="1"/>
  <c r="AF772" i="1"/>
  <c r="AE772" i="1"/>
  <c r="AD772" i="1"/>
  <c r="AB772" i="1"/>
  <c r="AA772" i="1"/>
  <c r="Z772" i="1"/>
  <c r="Y772" i="1"/>
  <c r="W772" i="1"/>
  <c r="V772" i="1"/>
  <c r="U772" i="1"/>
  <c r="T772" i="1"/>
  <c r="S772" i="1"/>
  <c r="R772" i="1"/>
  <c r="Q772" i="1"/>
  <c r="P772" i="1"/>
  <c r="O772" i="1"/>
  <c r="N772" i="1"/>
  <c r="AK771" i="1"/>
  <c r="AJ771" i="1"/>
  <c r="AI771" i="1"/>
  <c r="AH771" i="1"/>
  <c r="AG771" i="1"/>
  <c r="AF771" i="1"/>
  <c r="AE771" i="1"/>
  <c r="AD771" i="1"/>
  <c r="AB771" i="1"/>
  <c r="AA771" i="1"/>
  <c r="Z771" i="1"/>
  <c r="Y771" i="1"/>
  <c r="W771" i="1"/>
  <c r="V771" i="1"/>
  <c r="U771" i="1"/>
  <c r="T771" i="1"/>
  <c r="S771" i="1"/>
  <c r="R771" i="1"/>
  <c r="Q771" i="1"/>
  <c r="P771" i="1"/>
  <c r="O771" i="1"/>
  <c r="N771" i="1"/>
  <c r="AK770" i="1"/>
  <c r="AJ770" i="1"/>
  <c r="AI770" i="1"/>
  <c r="AH770" i="1"/>
  <c r="AG770" i="1"/>
  <c r="AF770" i="1"/>
  <c r="AE770" i="1"/>
  <c r="AD770" i="1"/>
  <c r="AB770" i="1"/>
  <c r="AA770" i="1"/>
  <c r="Z770" i="1"/>
  <c r="Y770" i="1"/>
  <c r="W770" i="1"/>
  <c r="V770" i="1"/>
  <c r="U770" i="1"/>
  <c r="T770" i="1"/>
  <c r="S770" i="1"/>
  <c r="R770" i="1"/>
  <c r="Q770" i="1"/>
  <c r="P770" i="1"/>
  <c r="O770" i="1"/>
  <c r="N770" i="1"/>
  <c r="AJ769" i="1"/>
  <c r="AI769" i="1"/>
  <c r="AH769" i="1"/>
  <c r="AG769" i="1"/>
  <c r="AF769" i="1"/>
  <c r="AE769" i="1"/>
  <c r="AD769" i="1"/>
  <c r="AB769" i="1"/>
  <c r="AA769" i="1"/>
  <c r="Z769" i="1"/>
  <c r="Y769" i="1"/>
  <c r="W769" i="1"/>
  <c r="V769" i="1"/>
  <c r="U769" i="1"/>
  <c r="T769" i="1"/>
  <c r="S769" i="1"/>
  <c r="R769" i="1"/>
  <c r="Q769" i="1"/>
  <c r="P769" i="1"/>
  <c r="O769" i="1"/>
  <c r="N769" i="1"/>
  <c r="AK768" i="1"/>
  <c r="AJ768" i="1"/>
  <c r="AI768" i="1"/>
  <c r="AH768" i="1"/>
  <c r="AG768" i="1"/>
  <c r="AF768" i="1"/>
  <c r="AE768" i="1"/>
  <c r="AD768" i="1"/>
  <c r="AB768" i="1"/>
  <c r="AA768" i="1"/>
  <c r="Z768" i="1"/>
  <c r="Y768" i="1"/>
  <c r="W768" i="1"/>
  <c r="V768" i="1"/>
  <c r="U768" i="1"/>
  <c r="T768" i="1"/>
  <c r="S768" i="1"/>
  <c r="R768" i="1"/>
  <c r="Q768" i="1"/>
  <c r="P768" i="1"/>
  <c r="O768" i="1"/>
  <c r="N768" i="1"/>
  <c r="AJ767" i="1"/>
  <c r="AI767" i="1"/>
  <c r="AH767" i="1"/>
  <c r="AG767" i="1"/>
  <c r="AF767" i="1"/>
  <c r="AE767" i="1"/>
  <c r="AD767" i="1"/>
  <c r="AB767" i="1"/>
  <c r="AA767" i="1"/>
  <c r="Z767" i="1"/>
  <c r="Y767" i="1"/>
  <c r="W767" i="1"/>
  <c r="V767" i="1"/>
  <c r="U767" i="1"/>
  <c r="T767" i="1"/>
  <c r="S767" i="1"/>
  <c r="R767" i="1"/>
  <c r="Q767" i="1"/>
  <c r="P767" i="1"/>
  <c r="O767" i="1"/>
  <c r="N767" i="1"/>
  <c r="AK766" i="1"/>
  <c r="AJ766" i="1"/>
  <c r="AI766" i="1"/>
  <c r="AH766" i="1"/>
  <c r="AG766" i="1"/>
  <c r="AF766" i="1"/>
  <c r="AE766" i="1"/>
  <c r="AD766" i="1"/>
  <c r="AB766" i="1"/>
  <c r="AA766" i="1"/>
  <c r="Z766" i="1"/>
  <c r="Y766" i="1"/>
  <c r="W766" i="1"/>
  <c r="V766" i="1"/>
  <c r="U766" i="1"/>
  <c r="T766" i="1"/>
  <c r="S766" i="1"/>
  <c r="R766" i="1"/>
  <c r="Q766" i="1"/>
  <c r="P766" i="1"/>
  <c r="O766" i="1"/>
  <c r="N766" i="1"/>
  <c r="AJ765" i="1"/>
  <c r="AI765" i="1"/>
  <c r="AH765" i="1"/>
  <c r="AG765" i="1"/>
  <c r="AF765" i="1"/>
  <c r="AE765" i="1"/>
  <c r="AD765" i="1"/>
  <c r="AB765" i="1"/>
  <c r="AA765" i="1"/>
  <c r="Z765" i="1"/>
  <c r="Y765" i="1"/>
  <c r="W765" i="1"/>
  <c r="V765" i="1"/>
  <c r="U765" i="1"/>
  <c r="T765" i="1"/>
  <c r="S765" i="1"/>
  <c r="R765" i="1"/>
  <c r="Q765" i="1"/>
  <c r="P765" i="1"/>
  <c r="O765" i="1"/>
  <c r="N765" i="1"/>
  <c r="AJ764" i="1"/>
  <c r="AI764" i="1"/>
  <c r="AH764" i="1"/>
  <c r="AG764" i="1"/>
  <c r="AF764" i="1"/>
  <c r="AE764" i="1"/>
  <c r="AD764" i="1"/>
  <c r="AB764" i="1"/>
  <c r="AA764" i="1"/>
  <c r="Z764" i="1"/>
  <c r="Y764" i="1"/>
  <c r="W764" i="1"/>
  <c r="V764" i="1"/>
  <c r="U764" i="1"/>
  <c r="T764" i="1"/>
  <c r="S764" i="1"/>
  <c r="R764" i="1"/>
  <c r="Q764" i="1"/>
  <c r="P764" i="1"/>
  <c r="O764" i="1"/>
  <c r="N764" i="1"/>
  <c r="AJ763" i="1"/>
  <c r="AI763" i="1"/>
  <c r="AH763" i="1"/>
  <c r="AG763" i="1"/>
  <c r="AF763" i="1"/>
  <c r="AE763" i="1"/>
  <c r="AD763" i="1"/>
  <c r="AB763" i="1"/>
  <c r="AA763" i="1"/>
  <c r="Z763" i="1"/>
  <c r="Y763" i="1"/>
  <c r="W763" i="1"/>
  <c r="V763" i="1"/>
  <c r="U763" i="1"/>
  <c r="T763" i="1"/>
  <c r="S763" i="1"/>
  <c r="R763" i="1"/>
  <c r="Q763" i="1"/>
  <c r="P763" i="1"/>
  <c r="O763" i="1"/>
  <c r="N763" i="1"/>
  <c r="AJ762" i="1"/>
  <c r="AI762" i="1"/>
  <c r="AH762" i="1"/>
  <c r="AG762" i="1"/>
  <c r="AF762" i="1"/>
  <c r="AE762" i="1"/>
  <c r="AD762" i="1"/>
  <c r="AB762" i="1"/>
  <c r="AA762" i="1"/>
  <c r="Z762" i="1"/>
  <c r="Y762" i="1"/>
  <c r="W762" i="1"/>
  <c r="V762" i="1"/>
  <c r="U762" i="1"/>
  <c r="T762" i="1"/>
  <c r="S762" i="1"/>
  <c r="R762" i="1"/>
  <c r="Q762" i="1"/>
  <c r="P762" i="1"/>
  <c r="O762" i="1"/>
  <c r="N762" i="1"/>
  <c r="AJ761" i="1"/>
  <c r="AI761" i="1"/>
  <c r="AH761" i="1"/>
  <c r="AG761" i="1"/>
  <c r="AF761" i="1"/>
  <c r="AE761" i="1"/>
  <c r="AD761" i="1"/>
  <c r="AB761" i="1"/>
  <c r="AA761" i="1"/>
  <c r="Z761" i="1"/>
  <c r="Y761" i="1"/>
  <c r="W761" i="1"/>
  <c r="V761" i="1"/>
  <c r="U761" i="1"/>
  <c r="T761" i="1"/>
  <c r="S761" i="1"/>
  <c r="R761" i="1"/>
  <c r="Q761" i="1"/>
  <c r="P761" i="1"/>
  <c r="O761" i="1"/>
  <c r="N761" i="1"/>
  <c r="AJ760" i="1"/>
  <c r="AI760" i="1"/>
  <c r="AH760" i="1"/>
  <c r="AG760" i="1"/>
  <c r="AF760" i="1"/>
  <c r="AE760" i="1"/>
  <c r="AD760" i="1"/>
  <c r="AB760" i="1"/>
  <c r="AA760" i="1"/>
  <c r="Z760" i="1"/>
  <c r="Y760" i="1"/>
  <c r="W760" i="1"/>
  <c r="V760" i="1"/>
  <c r="U760" i="1"/>
  <c r="T760" i="1"/>
  <c r="S760" i="1"/>
  <c r="R760" i="1"/>
  <c r="Q760" i="1"/>
  <c r="P760" i="1"/>
  <c r="O760" i="1"/>
  <c r="N760" i="1"/>
  <c r="AJ759" i="1"/>
  <c r="AI759" i="1"/>
  <c r="AH759" i="1"/>
  <c r="AG759" i="1"/>
  <c r="AF759" i="1"/>
  <c r="AE759" i="1"/>
  <c r="AD759" i="1"/>
  <c r="AB759" i="1"/>
  <c r="AA759" i="1"/>
  <c r="Z759" i="1"/>
  <c r="Y759" i="1"/>
  <c r="W759" i="1"/>
  <c r="V759" i="1"/>
  <c r="U759" i="1"/>
  <c r="T759" i="1"/>
  <c r="S759" i="1"/>
  <c r="R759" i="1"/>
  <c r="Q759" i="1"/>
  <c r="P759" i="1"/>
  <c r="O759" i="1"/>
  <c r="N759" i="1"/>
  <c r="AJ758" i="1"/>
  <c r="AI758" i="1"/>
  <c r="AH758" i="1"/>
  <c r="AG758" i="1"/>
  <c r="AF758" i="1"/>
  <c r="AE758" i="1"/>
  <c r="AD758" i="1"/>
  <c r="AB758" i="1"/>
  <c r="AA758" i="1"/>
  <c r="Z758" i="1"/>
  <c r="Y758" i="1"/>
  <c r="W758" i="1"/>
  <c r="V758" i="1"/>
  <c r="U758" i="1"/>
  <c r="T758" i="1"/>
  <c r="S758" i="1"/>
  <c r="R758" i="1"/>
  <c r="Q758" i="1"/>
  <c r="P758" i="1"/>
  <c r="O758" i="1"/>
  <c r="N758" i="1"/>
  <c r="AJ757" i="1"/>
  <c r="AI757" i="1"/>
  <c r="AH757" i="1"/>
  <c r="AG757" i="1"/>
  <c r="AF757" i="1"/>
  <c r="AE757" i="1"/>
  <c r="AD757" i="1"/>
  <c r="AB757" i="1"/>
  <c r="AA757" i="1"/>
  <c r="Z757" i="1"/>
  <c r="Y757" i="1"/>
  <c r="W757" i="1"/>
  <c r="V757" i="1"/>
  <c r="U757" i="1"/>
  <c r="T757" i="1"/>
  <c r="S757" i="1"/>
  <c r="R757" i="1"/>
  <c r="Q757" i="1"/>
  <c r="P757" i="1"/>
  <c r="O757" i="1"/>
  <c r="N757" i="1"/>
  <c r="AJ756" i="1"/>
  <c r="AI756" i="1"/>
  <c r="AH756" i="1"/>
  <c r="AG756" i="1"/>
  <c r="AF756" i="1"/>
  <c r="AE756" i="1"/>
  <c r="AD756" i="1"/>
  <c r="AB756" i="1"/>
  <c r="AA756" i="1"/>
  <c r="Z756" i="1"/>
  <c r="Y756" i="1"/>
  <c r="W756" i="1"/>
  <c r="V756" i="1"/>
  <c r="U756" i="1"/>
  <c r="T756" i="1"/>
  <c r="S756" i="1"/>
  <c r="R756" i="1"/>
  <c r="Q756" i="1"/>
  <c r="P756" i="1"/>
  <c r="O756" i="1"/>
  <c r="N756" i="1"/>
  <c r="AJ755" i="1"/>
  <c r="AI755" i="1"/>
  <c r="AH755" i="1"/>
  <c r="AG755" i="1"/>
  <c r="AF755" i="1"/>
  <c r="AE755" i="1"/>
  <c r="AD755" i="1"/>
  <c r="AB755" i="1"/>
  <c r="AA755" i="1"/>
  <c r="Z755" i="1"/>
  <c r="Y755" i="1"/>
  <c r="W755" i="1"/>
  <c r="V755" i="1"/>
  <c r="U755" i="1"/>
  <c r="T755" i="1"/>
  <c r="S755" i="1"/>
  <c r="R755" i="1"/>
  <c r="Q755" i="1"/>
  <c r="P755" i="1"/>
  <c r="O755" i="1"/>
  <c r="N755" i="1"/>
  <c r="AJ754" i="1"/>
  <c r="AI754" i="1"/>
  <c r="AH754" i="1"/>
  <c r="AG754" i="1"/>
  <c r="AF754" i="1"/>
  <c r="AE754" i="1"/>
  <c r="AD754" i="1"/>
  <c r="AB754" i="1"/>
  <c r="AA754" i="1"/>
  <c r="Z754" i="1"/>
  <c r="Y754" i="1"/>
  <c r="W754" i="1"/>
  <c r="V754" i="1"/>
  <c r="U754" i="1"/>
  <c r="T754" i="1"/>
  <c r="S754" i="1"/>
  <c r="R754" i="1"/>
  <c r="Q754" i="1"/>
  <c r="P754" i="1"/>
  <c r="O754" i="1"/>
  <c r="N754" i="1"/>
  <c r="AJ753" i="1"/>
  <c r="AI753" i="1"/>
  <c r="AH753" i="1"/>
  <c r="AG753" i="1"/>
  <c r="AF753" i="1"/>
  <c r="AE753" i="1"/>
  <c r="AD753" i="1"/>
  <c r="AB753" i="1"/>
  <c r="AA753" i="1"/>
  <c r="Z753" i="1"/>
  <c r="Y753" i="1"/>
  <c r="W753" i="1"/>
  <c r="V753" i="1"/>
  <c r="U753" i="1"/>
  <c r="T753" i="1"/>
  <c r="S753" i="1"/>
  <c r="R753" i="1"/>
  <c r="Q753" i="1"/>
  <c r="P753" i="1"/>
  <c r="O753" i="1"/>
  <c r="N753" i="1"/>
  <c r="AJ752" i="1"/>
  <c r="AI752" i="1"/>
  <c r="AH752" i="1"/>
  <c r="AG752" i="1"/>
  <c r="AF752" i="1"/>
  <c r="AE752" i="1"/>
  <c r="AD752" i="1"/>
  <c r="AB752" i="1"/>
  <c r="AA752" i="1"/>
  <c r="Z752" i="1"/>
  <c r="Y752" i="1"/>
  <c r="W752" i="1"/>
  <c r="V752" i="1"/>
  <c r="U752" i="1"/>
  <c r="T752" i="1"/>
  <c r="S752" i="1"/>
  <c r="R752" i="1"/>
  <c r="Q752" i="1"/>
  <c r="P752" i="1"/>
  <c r="O752" i="1"/>
  <c r="N752" i="1"/>
  <c r="AJ751" i="1"/>
  <c r="AK751" i="1" s="1"/>
  <c r="AI751" i="1"/>
  <c r="AH751" i="1"/>
  <c r="AG751" i="1"/>
  <c r="AF751" i="1"/>
  <c r="AE751" i="1"/>
  <c r="AD751" i="1"/>
  <c r="AB751" i="1"/>
  <c r="AA751" i="1"/>
  <c r="Z751" i="1"/>
  <c r="Y751" i="1"/>
  <c r="W751" i="1"/>
  <c r="V751" i="1"/>
  <c r="U751" i="1"/>
  <c r="T751" i="1"/>
  <c r="S751" i="1"/>
  <c r="R751" i="1"/>
  <c r="Q751" i="1"/>
  <c r="P751" i="1"/>
  <c r="O751" i="1"/>
  <c r="N751" i="1"/>
  <c r="AK750" i="1"/>
  <c r="AJ750" i="1"/>
  <c r="AI750" i="1"/>
  <c r="AH750" i="1"/>
  <c r="AG750" i="1"/>
  <c r="AF750" i="1"/>
  <c r="AE750" i="1"/>
  <c r="AD750" i="1"/>
  <c r="AB750" i="1"/>
  <c r="AA750" i="1"/>
  <c r="Z750" i="1"/>
  <c r="Y750" i="1"/>
  <c r="W750" i="1"/>
  <c r="V750" i="1"/>
  <c r="U750" i="1"/>
  <c r="T750" i="1"/>
  <c r="S750" i="1"/>
  <c r="R750" i="1"/>
  <c r="Q750" i="1"/>
  <c r="P750" i="1"/>
  <c r="O750" i="1"/>
  <c r="N750" i="1"/>
  <c r="AJ749" i="1"/>
  <c r="AI749" i="1"/>
  <c r="AH749" i="1"/>
  <c r="AG749" i="1"/>
  <c r="AF749" i="1"/>
  <c r="AE749" i="1"/>
  <c r="AD749" i="1"/>
  <c r="AB749" i="1"/>
  <c r="AA749" i="1"/>
  <c r="Z749" i="1"/>
  <c r="Y749" i="1"/>
  <c r="W749" i="1"/>
  <c r="V749" i="1"/>
  <c r="U749" i="1"/>
  <c r="T749" i="1"/>
  <c r="S749" i="1"/>
  <c r="R749" i="1"/>
  <c r="Q749" i="1"/>
  <c r="P749" i="1"/>
  <c r="O749" i="1"/>
  <c r="N749" i="1"/>
  <c r="AJ748" i="1"/>
  <c r="AI748" i="1"/>
  <c r="AH748" i="1"/>
  <c r="AG748" i="1"/>
  <c r="AF748" i="1"/>
  <c r="AE748" i="1"/>
  <c r="AD748" i="1"/>
  <c r="AB748" i="1"/>
  <c r="AA748" i="1"/>
  <c r="Z748" i="1"/>
  <c r="Y748" i="1"/>
  <c r="W748" i="1"/>
  <c r="V748" i="1"/>
  <c r="U748" i="1"/>
  <c r="T748" i="1"/>
  <c r="S748" i="1"/>
  <c r="R748" i="1"/>
  <c r="Q748" i="1"/>
  <c r="P748" i="1"/>
  <c r="O748" i="1"/>
  <c r="N748" i="1"/>
  <c r="AJ747" i="1"/>
  <c r="AI747" i="1"/>
  <c r="AH747" i="1"/>
  <c r="AG747" i="1"/>
  <c r="AF747" i="1"/>
  <c r="AE747" i="1"/>
  <c r="AD747" i="1"/>
  <c r="AB747" i="1"/>
  <c r="AA747" i="1"/>
  <c r="Z747" i="1"/>
  <c r="Y747" i="1"/>
  <c r="W747" i="1"/>
  <c r="V747" i="1"/>
  <c r="U747" i="1"/>
  <c r="T747" i="1"/>
  <c r="S747" i="1"/>
  <c r="R747" i="1"/>
  <c r="Q747" i="1"/>
  <c r="P747" i="1"/>
  <c r="O747" i="1"/>
  <c r="N747" i="1"/>
  <c r="AK746" i="1"/>
  <c r="AJ746" i="1"/>
  <c r="AI746" i="1"/>
  <c r="AH746" i="1"/>
  <c r="AG746" i="1"/>
  <c r="AF746" i="1"/>
  <c r="AE746" i="1"/>
  <c r="AD746" i="1"/>
  <c r="AB746" i="1"/>
  <c r="AA746" i="1"/>
  <c r="Z746" i="1"/>
  <c r="Y746" i="1"/>
  <c r="W746" i="1"/>
  <c r="V746" i="1"/>
  <c r="U746" i="1"/>
  <c r="T746" i="1"/>
  <c r="S746" i="1"/>
  <c r="R746" i="1"/>
  <c r="Q746" i="1"/>
  <c r="P746" i="1"/>
  <c r="O746" i="1"/>
  <c r="N746" i="1"/>
  <c r="AJ745" i="1"/>
  <c r="AI745" i="1"/>
  <c r="AH745" i="1"/>
  <c r="AG745" i="1"/>
  <c r="AF745" i="1"/>
  <c r="AE745" i="1"/>
  <c r="AD745" i="1"/>
  <c r="AB745" i="1"/>
  <c r="AA745" i="1"/>
  <c r="Z745" i="1"/>
  <c r="Y745" i="1"/>
  <c r="W745" i="1"/>
  <c r="V745" i="1"/>
  <c r="U745" i="1"/>
  <c r="T745" i="1"/>
  <c r="S745" i="1"/>
  <c r="R745" i="1"/>
  <c r="Q745" i="1"/>
  <c r="P745" i="1"/>
  <c r="O745" i="1"/>
  <c r="N745" i="1"/>
  <c r="AJ744" i="1"/>
  <c r="AI744" i="1"/>
  <c r="AH744" i="1"/>
  <c r="AG744" i="1"/>
  <c r="AF744" i="1"/>
  <c r="AE744" i="1"/>
  <c r="AD744" i="1"/>
  <c r="AB744" i="1"/>
  <c r="AA744" i="1"/>
  <c r="Z744" i="1"/>
  <c r="Y744" i="1"/>
  <c r="W744" i="1"/>
  <c r="V744" i="1"/>
  <c r="U744" i="1"/>
  <c r="T744" i="1"/>
  <c r="S744" i="1"/>
  <c r="R744" i="1"/>
  <c r="Q744" i="1"/>
  <c r="P744" i="1"/>
  <c r="O744" i="1"/>
  <c r="N744" i="1"/>
  <c r="AK743" i="1"/>
  <c r="AJ743" i="1"/>
  <c r="AI743" i="1"/>
  <c r="AH743" i="1"/>
  <c r="AG743" i="1"/>
  <c r="AF743" i="1"/>
  <c r="AE743" i="1"/>
  <c r="AD743" i="1"/>
  <c r="AB743" i="1"/>
  <c r="AA743" i="1"/>
  <c r="Z743" i="1"/>
  <c r="Y743" i="1"/>
  <c r="W743" i="1"/>
  <c r="V743" i="1"/>
  <c r="U743" i="1"/>
  <c r="T743" i="1"/>
  <c r="S743" i="1"/>
  <c r="R743" i="1"/>
  <c r="Q743" i="1"/>
  <c r="P743" i="1"/>
  <c r="O743" i="1"/>
  <c r="N743" i="1"/>
  <c r="AJ742" i="1"/>
  <c r="AI742" i="1"/>
  <c r="AH742" i="1"/>
  <c r="AG742" i="1"/>
  <c r="AF742" i="1"/>
  <c r="AE742" i="1"/>
  <c r="AD742" i="1"/>
  <c r="AB742" i="1"/>
  <c r="AA742" i="1"/>
  <c r="Z742" i="1"/>
  <c r="Y742" i="1"/>
  <c r="W742" i="1"/>
  <c r="V742" i="1"/>
  <c r="U742" i="1"/>
  <c r="T742" i="1"/>
  <c r="S742" i="1"/>
  <c r="R742" i="1"/>
  <c r="Q742" i="1"/>
  <c r="P742" i="1"/>
  <c r="O742" i="1"/>
  <c r="N742" i="1"/>
  <c r="AJ741" i="1"/>
  <c r="AI741" i="1"/>
  <c r="AH741" i="1"/>
  <c r="AG741" i="1"/>
  <c r="AF741" i="1"/>
  <c r="AE741" i="1"/>
  <c r="AD741" i="1"/>
  <c r="AB741" i="1"/>
  <c r="AA741" i="1"/>
  <c r="Z741" i="1"/>
  <c r="Y741" i="1"/>
  <c r="W741" i="1"/>
  <c r="V741" i="1"/>
  <c r="U741" i="1"/>
  <c r="T741" i="1"/>
  <c r="S741" i="1"/>
  <c r="R741" i="1"/>
  <c r="Q741" i="1"/>
  <c r="P741" i="1"/>
  <c r="O741" i="1"/>
  <c r="N741" i="1"/>
  <c r="AJ740" i="1"/>
  <c r="AI740" i="1"/>
  <c r="AH740" i="1"/>
  <c r="AG740" i="1"/>
  <c r="AF740" i="1"/>
  <c r="AE740" i="1"/>
  <c r="AD740" i="1"/>
  <c r="AB740" i="1"/>
  <c r="AA740" i="1"/>
  <c r="Z740" i="1"/>
  <c r="Y740" i="1"/>
  <c r="W740" i="1"/>
  <c r="V740" i="1"/>
  <c r="U740" i="1"/>
  <c r="T740" i="1"/>
  <c r="S740" i="1"/>
  <c r="R740" i="1"/>
  <c r="Q740" i="1"/>
  <c r="P740" i="1"/>
  <c r="O740" i="1"/>
  <c r="N740" i="1"/>
  <c r="AJ739" i="1"/>
  <c r="AI739" i="1"/>
  <c r="AH739" i="1"/>
  <c r="AG739" i="1"/>
  <c r="AF739" i="1"/>
  <c r="AE739" i="1"/>
  <c r="AD739" i="1"/>
  <c r="AB739" i="1"/>
  <c r="AA739" i="1"/>
  <c r="Z739" i="1"/>
  <c r="Y739" i="1"/>
  <c r="W739" i="1"/>
  <c r="V739" i="1"/>
  <c r="U739" i="1"/>
  <c r="T739" i="1"/>
  <c r="S739" i="1"/>
  <c r="R739" i="1"/>
  <c r="Q739" i="1"/>
  <c r="P739" i="1"/>
  <c r="O739" i="1"/>
  <c r="N739" i="1"/>
  <c r="AJ738" i="1"/>
  <c r="AI738" i="1"/>
  <c r="AH738" i="1"/>
  <c r="AG738" i="1"/>
  <c r="AF738" i="1"/>
  <c r="AE738" i="1"/>
  <c r="AD738" i="1"/>
  <c r="AB738" i="1"/>
  <c r="AA738" i="1"/>
  <c r="Z738" i="1"/>
  <c r="Y738" i="1"/>
  <c r="W738" i="1"/>
  <c r="V738" i="1"/>
  <c r="U738" i="1"/>
  <c r="T738" i="1"/>
  <c r="S738" i="1"/>
  <c r="R738" i="1"/>
  <c r="Q738" i="1"/>
  <c r="P738" i="1"/>
  <c r="O738" i="1"/>
  <c r="N738" i="1"/>
  <c r="AJ737" i="1"/>
  <c r="AI737" i="1"/>
  <c r="AH737" i="1"/>
  <c r="AG737" i="1"/>
  <c r="AF737" i="1"/>
  <c r="AE737" i="1"/>
  <c r="AD737" i="1"/>
  <c r="AB737" i="1"/>
  <c r="AA737" i="1"/>
  <c r="Z737" i="1"/>
  <c r="Y737" i="1"/>
  <c r="W737" i="1"/>
  <c r="V737" i="1"/>
  <c r="U737" i="1"/>
  <c r="T737" i="1"/>
  <c r="S737" i="1"/>
  <c r="R737" i="1"/>
  <c r="Q737" i="1"/>
  <c r="P737" i="1"/>
  <c r="O737" i="1"/>
  <c r="N737" i="1"/>
  <c r="AK736" i="1"/>
  <c r="AJ736" i="1"/>
  <c r="AI736" i="1"/>
  <c r="AH736" i="1"/>
  <c r="AG736" i="1"/>
  <c r="AF736" i="1"/>
  <c r="AE736" i="1"/>
  <c r="AD736" i="1"/>
  <c r="AB736" i="1"/>
  <c r="AA736" i="1"/>
  <c r="Z736" i="1"/>
  <c r="Y736" i="1"/>
  <c r="W736" i="1"/>
  <c r="V736" i="1"/>
  <c r="U736" i="1"/>
  <c r="T736" i="1"/>
  <c r="S736" i="1"/>
  <c r="R736" i="1"/>
  <c r="Q736" i="1"/>
  <c r="P736" i="1"/>
  <c r="O736" i="1"/>
  <c r="N736" i="1"/>
  <c r="AK735" i="1"/>
  <c r="AJ735" i="1"/>
  <c r="AI735" i="1"/>
  <c r="AH735" i="1"/>
  <c r="AG735" i="1"/>
  <c r="AF735" i="1"/>
  <c r="AE735" i="1"/>
  <c r="AD735" i="1"/>
  <c r="AB735" i="1"/>
  <c r="AA735" i="1"/>
  <c r="Z735" i="1"/>
  <c r="Y735" i="1"/>
  <c r="W735" i="1"/>
  <c r="V735" i="1"/>
  <c r="U735" i="1"/>
  <c r="T735" i="1"/>
  <c r="S735" i="1"/>
  <c r="R735" i="1"/>
  <c r="Q735" i="1"/>
  <c r="P735" i="1"/>
  <c r="O735" i="1"/>
  <c r="N735" i="1"/>
  <c r="AJ734" i="1"/>
  <c r="AI734" i="1"/>
  <c r="AH734" i="1"/>
  <c r="AG734" i="1"/>
  <c r="AF734" i="1"/>
  <c r="AE734" i="1"/>
  <c r="AD734" i="1"/>
  <c r="AB734" i="1"/>
  <c r="AA734" i="1"/>
  <c r="Z734" i="1"/>
  <c r="Y734" i="1"/>
  <c r="W734" i="1"/>
  <c r="V734" i="1"/>
  <c r="U734" i="1"/>
  <c r="T734" i="1"/>
  <c r="S734" i="1"/>
  <c r="R734" i="1"/>
  <c r="Q734" i="1"/>
  <c r="P734" i="1"/>
  <c r="O734" i="1"/>
  <c r="N734" i="1"/>
  <c r="AJ733" i="1"/>
  <c r="AI733" i="1"/>
  <c r="AH733" i="1"/>
  <c r="AG733" i="1"/>
  <c r="AF733" i="1"/>
  <c r="AE733" i="1"/>
  <c r="AD733" i="1"/>
  <c r="AB733" i="1"/>
  <c r="AA733" i="1"/>
  <c r="Z733" i="1"/>
  <c r="Y733" i="1"/>
  <c r="W733" i="1"/>
  <c r="V733" i="1"/>
  <c r="U733" i="1"/>
  <c r="T733" i="1"/>
  <c r="S733" i="1"/>
  <c r="R733" i="1"/>
  <c r="Q733" i="1"/>
  <c r="P733" i="1"/>
  <c r="O733" i="1"/>
  <c r="N733" i="1"/>
  <c r="AJ732" i="1"/>
  <c r="AI732" i="1"/>
  <c r="AH732" i="1"/>
  <c r="AG732" i="1"/>
  <c r="AF732" i="1"/>
  <c r="AE732" i="1"/>
  <c r="AD732" i="1"/>
  <c r="AB732" i="1"/>
  <c r="AA732" i="1"/>
  <c r="Z732" i="1"/>
  <c r="Y732" i="1"/>
  <c r="W732" i="1"/>
  <c r="V732" i="1"/>
  <c r="U732" i="1"/>
  <c r="T732" i="1"/>
  <c r="S732" i="1"/>
  <c r="R732" i="1"/>
  <c r="Q732" i="1"/>
  <c r="P732" i="1"/>
  <c r="O732" i="1"/>
  <c r="N732" i="1"/>
  <c r="AJ731" i="1"/>
  <c r="AI731" i="1"/>
  <c r="AH731" i="1"/>
  <c r="AG731" i="1"/>
  <c r="AF731" i="1"/>
  <c r="AE731" i="1"/>
  <c r="AD731" i="1"/>
  <c r="AB731" i="1"/>
  <c r="AA731" i="1"/>
  <c r="Z731" i="1"/>
  <c r="Y731" i="1"/>
  <c r="W731" i="1"/>
  <c r="V731" i="1"/>
  <c r="U731" i="1"/>
  <c r="T731" i="1"/>
  <c r="S731" i="1"/>
  <c r="R731" i="1"/>
  <c r="Q731" i="1"/>
  <c r="P731" i="1"/>
  <c r="O731" i="1"/>
  <c r="N731" i="1"/>
  <c r="AJ730" i="1"/>
  <c r="AI730" i="1"/>
  <c r="AH730" i="1"/>
  <c r="AG730" i="1"/>
  <c r="AF730" i="1"/>
  <c r="AE730" i="1"/>
  <c r="AD730" i="1"/>
  <c r="AB730" i="1"/>
  <c r="AA730" i="1"/>
  <c r="Z730" i="1"/>
  <c r="Y730" i="1"/>
  <c r="W730" i="1"/>
  <c r="V730" i="1"/>
  <c r="U730" i="1"/>
  <c r="T730" i="1"/>
  <c r="S730" i="1"/>
  <c r="R730" i="1"/>
  <c r="Q730" i="1"/>
  <c r="P730" i="1"/>
  <c r="O730" i="1"/>
  <c r="N730" i="1"/>
  <c r="AJ729" i="1"/>
  <c r="AI729" i="1"/>
  <c r="AH729" i="1"/>
  <c r="AG729" i="1"/>
  <c r="AF729" i="1"/>
  <c r="AE729" i="1"/>
  <c r="AD729" i="1"/>
  <c r="AK729" i="1" s="1"/>
  <c r="AB729" i="1"/>
  <c r="AA729" i="1"/>
  <c r="Z729" i="1"/>
  <c r="Y729" i="1"/>
  <c r="W729" i="1"/>
  <c r="V729" i="1"/>
  <c r="U729" i="1"/>
  <c r="T729" i="1"/>
  <c r="S729" i="1"/>
  <c r="R729" i="1"/>
  <c r="Q729" i="1"/>
  <c r="P729" i="1"/>
  <c r="O729" i="1"/>
  <c r="N729" i="1"/>
  <c r="AJ728" i="1"/>
  <c r="AI728" i="1"/>
  <c r="AH728" i="1"/>
  <c r="AG728" i="1"/>
  <c r="AF728" i="1"/>
  <c r="AE728" i="1"/>
  <c r="AD728" i="1"/>
  <c r="AB728" i="1"/>
  <c r="AA728" i="1"/>
  <c r="Z728" i="1"/>
  <c r="Y728" i="1"/>
  <c r="W728" i="1"/>
  <c r="V728" i="1"/>
  <c r="U728" i="1"/>
  <c r="T728" i="1"/>
  <c r="S728" i="1"/>
  <c r="R728" i="1"/>
  <c r="Q728" i="1"/>
  <c r="P728" i="1"/>
  <c r="O728" i="1"/>
  <c r="N728" i="1"/>
  <c r="AJ727" i="1"/>
  <c r="AI727" i="1"/>
  <c r="AH727" i="1"/>
  <c r="AG727" i="1"/>
  <c r="AF727" i="1"/>
  <c r="AE727" i="1"/>
  <c r="AD727" i="1"/>
  <c r="AB727" i="1"/>
  <c r="AA727" i="1"/>
  <c r="Z727" i="1"/>
  <c r="Y727" i="1"/>
  <c r="W727" i="1"/>
  <c r="V727" i="1"/>
  <c r="U727" i="1"/>
  <c r="T727" i="1"/>
  <c r="S727" i="1"/>
  <c r="R727" i="1"/>
  <c r="Q727" i="1"/>
  <c r="P727" i="1"/>
  <c r="O727" i="1"/>
  <c r="N727" i="1"/>
  <c r="AJ726" i="1"/>
  <c r="AI726" i="1"/>
  <c r="AH726" i="1"/>
  <c r="AG726" i="1"/>
  <c r="AF726" i="1"/>
  <c r="AE726" i="1"/>
  <c r="AD726" i="1"/>
  <c r="AB726" i="1"/>
  <c r="AA726" i="1"/>
  <c r="Z726" i="1"/>
  <c r="Y726" i="1"/>
  <c r="W726" i="1"/>
  <c r="V726" i="1"/>
  <c r="U726" i="1"/>
  <c r="T726" i="1"/>
  <c r="S726" i="1"/>
  <c r="R726" i="1"/>
  <c r="Q726" i="1"/>
  <c r="P726" i="1"/>
  <c r="O726" i="1"/>
  <c r="N726" i="1"/>
  <c r="AJ725" i="1"/>
  <c r="AI725" i="1"/>
  <c r="AH725" i="1"/>
  <c r="AG725" i="1"/>
  <c r="AF725" i="1"/>
  <c r="AE725" i="1"/>
  <c r="AD725" i="1"/>
  <c r="AB725" i="1"/>
  <c r="AA725" i="1"/>
  <c r="Z725" i="1"/>
  <c r="Y725" i="1"/>
  <c r="W725" i="1"/>
  <c r="V725" i="1"/>
  <c r="U725" i="1"/>
  <c r="T725" i="1"/>
  <c r="S725" i="1"/>
  <c r="R725" i="1"/>
  <c r="Q725" i="1"/>
  <c r="P725" i="1"/>
  <c r="O725" i="1"/>
  <c r="N725" i="1"/>
  <c r="AJ724" i="1"/>
  <c r="AI724" i="1"/>
  <c r="AH724" i="1"/>
  <c r="AG724" i="1"/>
  <c r="AF724" i="1"/>
  <c r="AE724" i="1"/>
  <c r="AD724" i="1"/>
  <c r="AB724" i="1"/>
  <c r="AA724" i="1"/>
  <c r="Z724" i="1"/>
  <c r="Y724" i="1"/>
  <c r="W724" i="1"/>
  <c r="V724" i="1"/>
  <c r="U724" i="1"/>
  <c r="T724" i="1"/>
  <c r="S724" i="1"/>
  <c r="R724" i="1"/>
  <c r="Q724" i="1"/>
  <c r="P724" i="1"/>
  <c r="O724" i="1"/>
  <c r="N724" i="1"/>
  <c r="AJ723" i="1"/>
  <c r="AI723" i="1"/>
  <c r="AH723" i="1"/>
  <c r="AK723" i="1" s="1"/>
  <c r="AG723" i="1"/>
  <c r="AF723" i="1"/>
  <c r="AE723" i="1"/>
  <c r="AD723" i="1"/>
  <c r="AB723" i="1"/>
  <c r="AA723" i="1"/>
  <c r="Z723" i="1"/>
  <c r="Y723" i="1"/>
  <c r="W723" i="1"/>
  <c r="V723" i="1"/>
  <c r="U723" i="1"/>
  <c r="T723" i="1"/>
  <c r="S723" i="1"/>
  <c r="R723" i="1"/>
  <c r="Q723" i="1"/>
  <c r="P723" i="1"/>
  <c r="O723" i="1"/>
  <c r="N723" i="1"/>
  <c r="AJ722" i="1"/>
  <c r="AI722" i="1"/>
  <c r="AH722" i="1"/>
  <c r="AG722" i="1"/>
  <c r="AF722" i="1"/>
  <c r="AE722" i="1"/>
  <c r="AD722" i="1"/>
  <c r="AB722" i="1"/>
  <c r="AA722" i="1"/>
  <c r="Z722" i="1"/>
  <c r="Y722" i="1"/>
  <c r="W722" i="1"/>
  <c r="V722" i="1"/>
  <c r="U722" i="1"/>
  <c r="T722" i="1"/>
  <c r="S722" i="1"/>
  <c r="R722" i="1"/>
  <c r="Q722" i="1"/>
  <c r="P722" i="1"/>
  <c r="O722" i="1"/>
  <c r="N722" i="1"/>
  <c r="AJ721" i="1"/>
  <c r="AI721" i="1"/>
  <c r="AH721" i="1"/>
  <c r="AG721" i="1"/>
  <c r="AF721" i="1"/>
  <c r="AE721" i="1"/>
  <c r="AD721" i="1"/>
  <c r="AB721" i="1"/>
  <c r="AA721" i="1"/>
  <c r="Z721" i="1"/>
  <c r="Y721" i="1"/>
  <c r="W721" i="1"/>
  <c r="V721" i="1"/>
  <c r="U721" i="1"/>
  <c r="T721" i="1"/>
  <c r="S721" i="1"/>
  <c r="R721" i="1"/>
  <c r="Q721" i="1"/>
  <c r="P721" i="1"/>
  <c r="O721" i="1"/>
  <c r="N721" i="1"/>
  <c r="AJ720" i="1"/>
  <c r="AI720" i="1"/>
  <c r="AH720" i="1"/>
  <c r="AG720" i="1"/>
  <c r="AF720" i="1"/>
  <c r="AE720" i="1"/>
  <c r="AD720" i="1"/>
  <c r="AB720" i="1"/>
  <c r="AA720" i="1"/>
  <c r="Z720" i="1"/>
  <c r="Y720" i="1"/>
  <c r="W720" i="1"/>
  <c r="V720" i="1"/>
  <c r="U720" i="1"/>
  <c r="T720" i="1"/>
  <c r="S720" i="1"/>
  <c r="R720" i="1"/>
  <c r="Q720" i="1"/>
  <c r="P720" i="1"/>
  <c r="O720" i="1"/>
  <c r="N720" i="1"/>
  <c r="AJ719" i="1"/>
  <c r="AI719" i="1"/>
  <c r="AH719" i="1"/>
  <c r="AG719" i="1"/>
  <c r="AF719" i="1"/>
  <c r="AE719" i="1"/>
  <c r="AD719" i="1"/>
  <c r="AB719" i="1"/>
  <c r="AA719" i="1"/>
  <c r="Z719" i="1"/>
  <c r="Y719" i="1"/>
  <c r="W719" i="1"/>
  <c r="V719" i="1"/>
  <c r="U719" i="1"/>
  <c r="T719" i="1"/>
  <c r="S719" i="1"/>
  <c r="R719" i="1"/>
  <c r="Q719" i="1"/>
  <c r="P719" i="1"/>
  <c r="O719" i="1"/>
  <c r="N719" i="1"/>
  <c r="AJ718" i="1"/>
  <c r="AI718" i="1"/>
  <c r="AH718" i="1"/>
  <c r="AG718" i="1"/>
  <c r="AF718" i="1"/>
  <c r="AE718" i="1"/>
  <c r="AD718" i="1"/>
  <c r="AB718" i="1"/>
  <c r="AA718" i="1"/>
  <c r="Z718" i="1"/>
  <c r="Y718" i="1"/>
  <c r="W718" i="1"/>
  <c r="V718" i="1"/>
  <c r="U718" i="1"/>
  <c r="T718" i="1"/>
  <c r="S718" i="1"/>
  <c r="R718" i="1"/>
  <c r="Q718" i="1"/>
  <c r="P718" i="1"/>
  <c r="O718" i="1"/>
  <c r="N718" i="1"/>
  <c r="AJ717" i="1"/>
  <c r="AI717" i="1"/>
  <c r="AH717" i="1"/>
  <c r="AG717" i="1"/>
  <c r="AF717" i="1"/>
  <c r="AE717" i="1"/>
  <c r="AD717" i="1"/>
  <c r="AB717" i="1"/>
  <c r="AA717" i="1"/>
  <c r="Z717" i="1"/>
  <c r="Y717" i="1"/>
  <c r="W717" i="1"/>
  <c r="V717" i="1"/>
  <c r="U717" i="1"/>
  <c r="T717" i="1"/>
  <c r="S717" i="1"/>
  <c r="R717" i="1"/>
  <c r="Q717" i="1"/>
  <c r="P717" i="1"/>
  <c r="O717" i="1"/>
  <c r="N717" i="1"/>
  <c r="AJ716" i="1"/>
  <c r="AI716" i="1"/>
  <c r="AH716" i="1"/>
  <c r="AG716" i="1"/>
  <c r="AF716" i="1"/>
  <c r="AE716" i="1"/>
  <c r="AD716" i="1"/>
  <c r="AB716" i="1"/>
  <c r="AA716" i="1"/>
  <c r="Z716" i="1"/>
  <c r="Y716" i="1"/>
  <c r="W716" i="1"/>
  <c r="V716" i="1"/>
  <c r="U716" i="1"/>
  <c r="T716" i="1"/>
  <c r="S716" i="1"/>
  <c r="R716" i="1"/>
  <c r="Q716" i="1"/>
  <c r="P716" i="1"/>
  <c r="O716" i="1"/>
  <c r="N716" i="1"/>
  <c r="AJ715" i="1"/>
  <c r="AI715" i="1"/>
  <c r="AH715" i="1"/>
  <c r="AG715" i="1"/>
  <c r="AF715" i="1"/>
  <c r="AE715" i="1"/>
  <c r="AD715" i="1"/>
  <c r="AB715" i="1"/>
  <c r="AA715" i="1"/>
  <c r="Z715" i="1"/>
  <c r="Y715" i="1"/>
  <c r="W715" i="1"/>
  <c r="V715" i="1"/>
  <c r="U715" i="1"/>
  <c r="T715" i="1"/>
  <c r="S715" i="1"/>
  <c r="R715" i="1"/>
  <c r="Q715" i="1"/>
  <c r="P715" i="1"/>
  <c r="O715" i="1"/>
  <c r="N715" i="1"/>
  <c r="AJ714" i="1"/>
  <c r="AI714" i="1"/>
  <c r="AH714" i="1"/>
  <c r="AG714" i="1"/>
  <c r="AF714" i="1"/>
  <c r="AE714" i="1"/>
  <c r="AD714" i="1"/>
  <c r="AB714" i="1"/>
  <c r="AA714" i="1"/>
  <c r="Z714" i="1"/>
  <c r="Y714" i="1"/>
  <c r="W714" i="1"/>
  <c r="V714" i="1"/>
  <c r="U714" i="1"/>
  <c r="T714" i="1"/>
  <c r="S714" i="1"/>
  <c r="R714" i="1"/>
  <c r="Q714" i="1"/>
  <c r="P714" i="1"/>
  <c r="O714" i="1"/>
  <c r="N714" i="1"/>
  <c r="AJ713" i="1"/>
  <c r="AI713" i="1"/>
  <c r="AH713" i="1"/>
  <c r="AG713" i="1"/>
  <c r="AF713" i="1"/>
  <c r="AE713" i="1"/>
  <c r="AD713" i="1"/>
  <c r="AB713" i="1"/>
  <c r="AA713" i="1"/>
  <c r="Z713" i="1"/>
  <c r="Y713" i="1"/>
  <c r="W713" i="1"/>
  <c r="V713" i="1"/>
  <c r="U713" i="1"/>
  <c r="T713" i="1"/>
  <c r="S713" i="1"/>
  <c r="R713" i="1"/>
  <c r="Q713" i="1"/>
  <c r="P713" i="1"/>
  <c r="O713" i="1"/>
  <c r="N713" i="1"/>
  <c r="AJ712" i="1"/>
  <c r="AI712" i="1"/>
  <c r="AH712" i="1"/>
  <c r="AG712" i="1"/>
  <c r="AF712" i="1"/>
  <c r="AE712" i="1"/>
  <c r="AD712" i="1"/>
  <c r="AB712" i="1"/>
  <c r="AA712" i="1"/>
  <c r="Z712" i="1"/>
  <c r="Y712" i="1"/>
  <c r="W712" i="1"/>
  <c r="V712" i="1"/>
  <c r="U712" i="1"/>
  <c r="T712" i="1"/>
  <c r="S712" i="1"/>
  <c r="R712" i="1"/>
  <c r="Q712" i="1"/>
  <c r="P712" i="1"/>
  <c r="O712" i="1"/>
  <c r="N712" i="1"/>
  <c r="AJ711" i="1"/>
  <c r="AI711" i="1"/>
  <c r="AH711" i="1"/>
  <c r="AG711" i="1"/>
  <c r="AF711" i="1"/>
  <c r="AE711" i="1"/>
  <c r="AD711" i="1"/>
  <c r="AB711" i="1"/>
  <c r="AA711" i="1"/>
  <c r="Z711" i="1"/>
  <c r="Y711" i="1"/>
  <c r="W711" i="1"/>
  <c r="V711" i="1"/>
  <c r="U711" i="1"/>
  <c r="T711" i="1"/>
  <c r="S711" i="1"/>
  <c r="R711" i="1"/>
  <c r="Q711" i="1"/>
  <c r="P711" i="1"/>
  <c r="O711" i="1"/>
  <c r="N711" i="1"/>
  <c r="AJ710" i="1"/>
  <c r="AI710" i="1"/>
  <c r="AH710" i="1"/>
  <c r="AG710" i="1"/>
  <c r="AF710" i="1"/>
  <c r="AE710" i="1"/>
  <c r="AD710" i="1"/>
  <c r="AB710" i="1"/>
  <c r="AA710" i="1"/>
  <c r="Z710" i="1"/>
  <c r="Y710" i="1"/>
  <c r="W710" i="1"/>
  <c r="V710" i="1"/>
  <c r="U710" i="1"/>
  <c r="T710" i="1"/>
  <c r="S710" i="1"/>
  <c r="R710" i="1"/>
  <c r="Q710" i="1"/>
  <c r="P710" i="1"/>
  <c r="O710" i="1"/>
  <c r="N710" i="1"/>
  <c r="AJ709" i="1"/>
  <c r="AI709" i="1"/>
  <c r="AH709" i="1"/>
  <c r="AG709" i="1"/>
  <c r="AF709" i="1"/>
  <c r="AE709" i="1"/>
  <c r="AD709" i="1"/>
  <c r="AB709" i="1"/>
  <c r="AA709" i="1"/>
  <c r="Z709" i="1"/>
  <c r="Y709" i="1"/>
  <c r="W709" i="1"/>
  <c r="V709" i="1"/>
  <c r="U709" i="1"/>
  <c r="T709" i="1"/>
  <c r="S709" i="1"/>
  <c r="R709" i="1"/>
  <c r="Q709" i="1"/>
  <c r="P709" i="1"/>
  <c r="O709" i="1"/>
  <c r="N709" i="1"/>
  <c r="AJ708" i="1"/>
  <c r="AI708" i="1"/>
  <c r="AH708" i="1"/>
  <c r="AG708" i="1"/>
  <c r="AF708" i="1"/>
  <c r="AE708" i="1"/>
  <c r="AD708" i="1"/>
  <c r="AB708" i="1"/>
  <c r="AA708" i="1"/>
  <c r="Z708" i="1"/>
  <c r="Y708" i="1"/>
  <c r="W708" i="1"/>
  <c r="V708" i="1"/>
  <c r="U708" i="1"/>
  <c r="T708" i="1"/>
  <c r="S708" i="1"/>
  <c r="R708" i="1"/>
  <c r="Q708" i="1"/>
  <c r="P708" i="1"/>
  <c r="O708" i="1"/>
  <c r="N708" i="1"/>
  <c r="AJ707" i="1"/>
  <c r="AI707" i="1"/>
  <c r="AH707" i="1"/>
  <c r="AG707" i="1"/>
  <c r="AF707" i="1"/>
  <c r="AE707" i="1"/>
  <c r="AD707" i="1"/>
  <c r="AB707" i="1"/>
  <c r="AA707" i="1"/>
  <c r="Z707" i="1"/>
  <c r="Y707" i="1"/>
  <c r="W707" i="1"/>
  <c r="V707" i="1"/>
  <c r="U707" i="1"/>
  <c r="T707" i="1"/>
  <c r="S707" i="1"/>
  <c r="R707" i="1"/>
  <c r="Q707" i="1"/>
  <c r="P707" i="1"/>
  <c r="O707" i="1"/>
  <c r="N707" i="1"/>
  <c r="AJ706" i="1"/>
  <c r="AI706" i="1"/>
  <c r="AH706" i="1"/>
  <c r="AG706" i="1"/>
  <c r="AF706" i="1"/>
  <c r="AE706" i="1"/>
  <c r="AD706" i="1"/>
  <c r="AB706" i="1"/>
  <c r="AA706" i="1"/>
  <c r="Z706" i="1"/>
  <c r="Y706" i="1"/>
  <c r="W706" i="1"/>
  <c r="V706" i="1"/>
  <c r="U706" i="1"/>
  <c r="T706" i="1"/>
  <c r="S706" i="1"/>
  <c r="R706" i="1"/>
  <c r="Q706" i="1"/>
  <c r="P706" i="1"/>
  <c r="O706" i="1"/>
  <c r="N706" i="1"/>
  <c r="AJ705" i="1"/>
  <c r="AI705" i="1"/>
  <c r="AH705" i="1"/>
  <c r="AG705" i="1"/>
  <c r="AF705" i="1"/>
  <c r="AE705" i="1"/>
  <c r="AD705" i="1"/>
  <c r="AB705" i="1"/>
  <c r="AA705" i="1"/>
  <c r="Z705" i="1"/>
  <c r="Y705" i="1"/>
  <c r="W705" i="1"/>
  <c r="V705" i="1"/>
  <c r="U705" i="1"/>
  <c r="T705" i="1"/>
  <c r="S705" i="1"/>
  <c r="R705" i="1"/>
  <c r="Q705" i="1"/>
  <c r="P705" i="1"/>
  <c r="O705" i="1"/>
  <c r="N705" i="1"/>
  <c r="AJ704" i="1"/>
  <c r="AI704" i="1"/>
  <c r="AH704" i="1"/>
  <c r="AG704" i="1"/>
  <c r="AF704" i="1"/>
  <c r="AE704" i="1"/>
  <c r="AD704" i="1"/>
  <c r="AB704" i="1"/>
  <c r="AA704" i="1"/>
  <c r="Z704" i="1"/>
  <c r="Y704" i="1"/>
  <c r="W704" i="1"/>
  <c r="V704" i="1"/>
  <c r="U704" i="1"/>
  <c r="T704" i="1"/>
  <c r="S704" i="1"/>
  <c r="R704" i="1"/>
  <c r="Q704" i="1"/>
  <c r="P704" i="1"/>
  <c r="O704" i="1"/>
  <c r="N704" i="1"/>
  <c r="AJ703" i="1"/>
  <c r="AI703" i="1"/>
  <c r="AH703" i="1"/>
  <c r="AG703" i="1"/>
  <c r="AF703" i="1"/>
  <c r="AE703" i="1"/>
  <c r="AD703" i="1"/>
  <c r="AB703" i="1"/>
  <c r="AA703" i="1"/>
  <c r="Z703" i="1"/>
  <c r="Y703" i="1"/>
  <c r="W703" i="1"/>
  <c r="V703" i="1"/>
  <c r="U703" i="1"/>
  <c r="T703" i="1"/>
  <c r="S703" i="1"/>
  <c r="R703" i="1"/>
  <c r="Q703" i="1"/>
  <c r="P703" i="1"/>
  <c r="O703" i="1"/>
  <c r="N703" i="1"/>
  <c r="AJ702" i="1"/>
  <c r="AI702" i="1"/>
  <c r="AH702" i="1"/>
  <c r="AG702" i="1"/>
  <c r="AF702" i="1"/>
  <c r="AE702" i="1"/>
  <c r="AD702" i="1"/>
  <c r="AB702" i="1"/>
  <c r="AA702" i="1"/>
  <c r="Z702" i="1"/>
  <c r="Y702" i="1"/>
  <c r="W702" i="1"/>
  <c r="V702" i="1"/>
  <c r="U702" i="1"/>
  <c r="T702" i="1"/>
  <c r="S702" i="1"/>
  <c r="R702" i="1"/>
  <c r="Q702" i="1"/>
  <c r="P702" i="1"/>
  <c r="O702" i="1"/>
  <c r="N702" i="1"/>
  <c r="AJ701" i="1"/>
  <c r="AI701" i="1"/>
  <c r="AH701" i="1"/>
  <c r="AG701" i="1"/>
  <c r="AF701" i="1"/>
  <c r="AE701" i="1"/>
  <c r="AD701" i="1"/>
  <c r="AB701" i="1"/>
  <c r="AA701" i="1"/>
  <c r="Z701" i="1"/>
  <c r="Y701" i="1"/>
  <c r="W701" i="1"/>
  <c r="V701" i="1"/>
  <c r="U701" i="1"/>
  <c r="T701" i="1"/>
  <c r="S701" i="1"/>
  <c r="R701" i="1"/>
  <c r="Q701" i="1"/>
  <c r="P701" i="1"/>
  <c r="O701" i="1"/>
  <c r="N701" i="1"/>
  <c r="AJ700" i="1"/>
  <c r="AI700" i="1"/>
  <c r="AH700" i="1"/>
  <c r="AG700" i="1"/>
  <c r="AF700" i="1"/>
  <c r="AE700" i="1"/>
  <c r="AD700" i="1"/>
  <c r="AB700" i="1"/>
  <c r="AA700" i="1"/>
  <c r="Z700" i="1"/>
  <c r="Y700" i="1"/>
  <c r="W700" i="1"/>
  <c r="V700" i="1"/>
  <c r="U700" i="1"/>
  <c r="T700" i="1"/>
  <c r="S700" i="1"/>
  <c r="R700" i="1"/>
  <c r="Q700" i="1"/>
  <c r="P700" i="1"/>
  <c r="O700" i="1"/>
  <c r="N700" i="1"/>
  <c r="AJ699" i="1"/>
  <c r="AI699" i="1"/>
  <c r="AH699" i="1"/>
  <c r="AG699" i="1"/>
  <c r="AF699" i="1"/>
  <c r="AE699" i="1"/>
  <c r="AD699" i="1"/>
  <c r="AB699" i="1"/>
  <c r="AA699" i="1"/>
  <c r="Z699" i="1"/>
  <c r="Y699" i="1"/>
  <c r="W699" i="1"/>
  <c r="V699" i="1"/>
  <c r="U699" i="1"/>
  <c r="T699" i="1"/>
  <c r="S699" i="1"/>
  <c r="R699" i="1"/>
  <c r="Q699" i="1"/>
  <c r="P699" i="1"/>
  <c r="O699" i="1"/>
  <c r="N699" i="1"/>
  <c r="AJ698" i="1"/>
  <c r="AI698" i="1"/>
  <c r="AH698" i="1"/>
  <c r="AG698" i="1"/>
  <c r="AF698" i="1"/>
  <c r="AE698" i="1"/>
  <c r="AD698" i="1"/>
  <c r="AB698" i="1"/>
  <c r="AA698" i="1"/>
  <c r="Z698" i="1"/>
  <c r="Y698" i="1"/>
  <c r="W698" i="1"/>
  <c r="V698" i="1"/>
  <c r="U698" i="1"/>
  <c r="T698" i="1"/>
  <c r="S698" i="1"/>
  <c r="R698" i="1"/>
  <c r="Q698" i="1"/>
  <c r="P698" i="1"/>
  <c r="O698" i="1"/>
  <c r="N698" i="1"/>
  <c r="AJ697" i="1"/>
  <c r="AI697" i="1"/>
  <c r="AH697" i="1"/>
  <c r="AG697" i="1"/>
  <c r="AF697" i="1"/>
  <c r="AE697" i="1"/>
  <c r="AD697" i="1"/>
  <c r="AB697" i="1"/>
  <c r="AA697" i="1"/>
  <c r="Z697" i="1"/>
  <c r="Y697" i="1"/>
  <c r="W697" i="1"/>
  <c r="V697" i="1"/>
  <c r="U697" i="1"/>
  <c r="T697" i="1"/>
  <c r="S697" i="1"/>
  <c r="R697" i="1"/>
  <c r="Q697" i="1"/>
  <c r="P697" i="1"/>
  <c r="O697" i="1"/>
  <c r="N697" i="1"/>
  <c r="AK696" i="1"/>
  <c r="AJ696" i="1"/>
  <c r="AI696" i="1"/>
  <c r="AH696" i="1"/>
  <c r="AG696" i="1"/>
  <c r="AF696" i="1"/>
  <c r="AE696" i="1"/>
  <c r="AD696" i="1"/>
  <c r="AB696" i="1"/>
  <c r="AA696" i="1"/>
  <c r="Z696" i="1"/>
  <c r="Y696" i="1"/>
  <c r="W696" i="1"/>
  <c r="V696" i="1"/>
  <c r="U696" i="1"/>
  <c r="T696" i="1"/>
  <c r="S696" i="1"/>
  <c r="R696" i="1"/>
  <c r="Q696" i="1"/>
  <c r="P696" i="1"/>
  <c r="O696" i="1"/>
  <c r="N696" i="1"/>
  <c r="AJ695" i="1"/>
  <c r="AI695" i="1"/>
  <c r="AH695" i="1"/>
  <c r="AG695" i="1"/>
  <c r="AF695" i="1"/>
  <c r="AE695" i="1"/>
  <c r="AD695" i="1"/>
  <c r="AB695" i="1"/>
  <c r="AA695" i="1"/>
  <c r="Z695" i="1"/>
  <c r="Y695" i="1"/>
  <c r="W695" i="1"/>
  <c r="V695" i="1"/>
  <c r="U695" i="1"/>
  <c r="T695" i="1"/>
  <c r="S695" i="1"/>
  <c r="R695" i="1"/>
  <c r="Q695" i="1"/>
  <c r="P695" i="1"/>
  <c r="O695" i="1"/>
  <c r="N695" i="1"/>
  <c r="AJ694" i="1"/>
  <c r="AI694" i="1"/>
  <c r="AH694" i="1"/>
  <c r="AG694" i="1"/>
  <c r="AF694" i="1"/>
  <c r="AE694" i="1"/>
  <c r="AD694" i="1"/>
  <c r="AB694" i="1"/>
  <c r="AA694" i="1"/>
  <c r="Z694" i="1"/>
  <c r="Y694" i="1"/>
  <c r="W694" i="1"/>
  <c r="V694" i="1"/>
  <c r="U694" i="1"/>
  <c r="T694" i="1"/>
  <c r="S694" i="1"/>
  <c r="R694" i="1"/>
  <c r="Q694" i="1"/>
  <c r="P694" i="1"/>
  <c r="O694" i="1"/>
  <c r="N694" i="1"/>
  <c r="AK693" i="1"/>
  <c r="AJ693" i="1"/>
  <c r="AI693" i="1"/>
  <c r="AH693" i="1"/>
  <c r="AG693" i="1"/>
  <c r="AF693" i="1"/>
  <c r="AE693" i="1"/>
  <c r="AD693" i="1"/>
  <c r="AB693" i="1"/>
  <c r="AA693" i="1"/>
  <c r="Z693" i="1"/>
  <c r="Y693" i="1"/>
  <c r="W693" i="1"/>
  <c r="V693" i="1"/>
  <c r="U693" i="1"/>
  <c r="T693" i="1"/>
  <c r="S693" i="1"/>
  <c r="R693" i="1"/>
  <c r="Q693" i="1"/>
  <c r="P693" i="1"/>
  <c r="O693" i="1"/>
  <c r="N693" i="1"/>
  <c r="AK692" i="1"/>
  <c r="AJ692" i="1"/>
  <c r="AI692" i="1"/>
  <c r="AH692" i="1"/>
  <c r="AG692" i="1"/>
  <c r="AF692" i="1"/>
  <c r="AE692" i="1"/>
  <c r="AD692" i="1"/>
  <c r="AB692" i="1"/>
  <c r="AA692" i="1"/>
  <c r="Z692" i="1"/>
  <c r="Y692" i="1"/>
  <c r="W692" i="1"/>
  <c r="V692" i="1"/>
  <c r="U692" i="1"/>
  <c r="T692" i="1"/>
  <c r="S692" i="1"/>
  <c r="R692" i="1"/>
  <c r="Q692" i="1"/>
  <c r="P692" i="1"/>
  <c r="O692" i="1"/>
  <c r="N692" i="1"/>
  <c r="AK691" i="1"/>
  <c r="AJ691" i="1"/>
  <c r="AI691" i="1"/>
  <c r="AH691" i="1"/>
  <c r="AG691" i="1"/>
  <c r="AF691" i="1"/>
  <c r="AE691" i="1"/>
  <c r="AD691" i="1"/>
  <c r="AB691" i="1"/>
  <c r="AA691" i="1"/>
  <c r="Z691" i="1"/>
  <c r="Y691" i="1"/>
  <c r="W691" i="1"/>
  <c r="V691" i="1"/>
  <c r="U691" i="1"/>
  <c r="T691" i="1"/>
  <c r="S691" i="1"/>
  <c r="R691" i="1"/>
  <c r="Q691" i="1"/>
  <c r="P691" i="1"/>
  <c r="O691" i="1"/>
  <c r="N691" i="1"/>
  <c r="AK690" i="1"/>
  <c r="AJ690" i="1"/>
  <c r="AI690" i="1"/>
  <c r="AH690" i="1"/>
  <c r="AG690" i="1"/>
  <c r="AF690" i="1"/>
  <c r="AE690" i="1"/>
  <c r="AD690" i="1"/>
  <c r="AB690" i="1"/>
  <c r="AA690" i="1"/>
  <c r="Z690" i="1"/>
  <c r="Y690" i="1"/>
  <c r="W690" i="1"/>
  <c r="V690" i="1"/>
  <c r="U690" i="1"/>
  <c r="T690" i="1"/>
  <c r="S690" i="1"/>
  <c r="R690" i="1"/>
  <c r="Q690" i="1"/>
  <c r="P690" i="1"/>
  <c r="O690" i="1"/>
  <c r="N690" i="1"/>
  <c r="AK689" i="1"/>
  <c r="AJ689" i="1"/>
  <c r="AI689" i="1"/>
  <c r="AH689" i="1"/>
  <c r="AG689" i="1"/>
  <c r="AF689" i="1"/>
  <c r="AE689" i="1"/>
  <c r="AD689" i="1"/>
  <c r="AB689" i="1"/>
  <c r="AA689" i="1"/>
  <c r="Z689" i="1"/>
  <c r="Y689" i="1"/>
  <c r="W689" i="1"/>
  <c r="V689" i="1"/>
  <c r="U689" i="1"/>
  <c r="T689" i="1"/>
  <c r="S689" i="1"/>
  <c r="R689" i="1"/>
  <c r="Q689" i="1"/>
  <c r="P689" i="1"/>
  <c r="O689" i="1"/>
  <c r="N689" i="1"/>
  <c r="AK688" i="1"/>
  <c r="AJ688" i="1"/>
  <c r="AI688" i="1"/>
  <c r="AH688" i="1"/>
  <c r="AG688" i="1"/>
  <c r="AF688" i="1"/>
  <c r="AE688" i="1"/>
  <c r="AD688" i="1"/>
  <c r="AB688" i="1"/>
  <c r="AA688" i="1"/>
  <c r="Z688" i="1"/>
  <c r="Y688" i="1"/>
  <c r="W688" i="1"/>
  <c r="V688" i="1"/>
  <c r="U688" i="1"/>
  <c r="T688" i="1"/>
  <c r="S688" i="1"/>
  <c r="R688" i="1"/>
  <c r="Q688" i="1"/>
  <c r="P688" i="1"/>
  <c r="O688" i="1"/>
  <c r="N688" i="1"/>
  <c r="AK687" i="1"/>
  <c r="AJ687" i="1"/>
  <c r="AI687" i="1"/>
  <c r="AH687" i="1"/>
  <c r="AG687" i="1"/>
  <c r="AF687" i="1"/>
  <c r="AE687" i="1"/>
  <c r="AD687" i="1"/>
  <c r="AB687" i="1"/>
  <c r="AA687" i="1"/>
  <c r="Z687" i="1"/>
  <c r="Y687" i="1"/>
  <c r="W687" i="1"/>
  <c r="V687" i="1"/>
  <c r="U687" i="1"/>
  <c r="T687" i="1"/>
  <c r="S687" i="1"/>
  <c r="R687" i="1"/>
  <c r="Q687" i="1"/>
  <c r="P687" i="1"/>
  <c r="O687" i="1"/>
  <c r="N687" i="1"/>
  <c r="AK686" i="1"/>
  <c r="AJ686" i="1"/>
  <c r="AI686" i="1"/>
  <c r="AH686" i="1"/>
  <c r="AG686" i="1"/>
  <c r="AF686" i="1"/>
  <c r="AE686" i="1"/>
  <c r="AD686" i="1"/>
  <c r="AB686" i="1"/>
  <c r="AA686" i="1"/>
  <c r="Z686" i="1"/>
  <c r="Y686" i="1"/>
  <c r="W686" i="1"/>
  <c r="V686" i="1"/>
  <c r="U686" i="1"/>
  <c r="T686" i="1"/>
  <c r="S686" i="1"/>
  <c r="R686" i="1"/>
  <c r="Q686" i="1"/>
  <c r="P686" i="1"/>
  <c r="O686" i="1"/>
  <c r="N686" i="1"/>
  <c r="AJ685" i="1"/>
  <c r="AI685" i="1"/>
  <c r="AH685" i="1"/>
  <c r="AG685" i="1"/>
  <c r="AF685" i="1"/>
  <c r="AE685" i="1"/>
  <c r="AD685" i="1"/>
  <c r="AB685" i="1"/>
  <c r="AA685" i="1"/>
  <c r="Z685" i="1"/>
  <c r="Y685" i="1"/>
  <c r="W685" i="1"/>
  <c r="V685" i="1"/>
  <c r="U685" i="1"/>
  <c r="T685" i="1"/>
  <c r="S685" i="1"/>
  <c r="R685" i="1"/>
  <c r="Q685" i="1"/>
  <c r="P685" i="1"/>
  <c r="O685" i="1"/>
  <c r="N685" i="1"/>
  <c r="AK684" i="1"/>
  <c r="AJ684" i="1"/>
  <c r="AI684" i="1"/>
  <c r="AH684" i="1"/>
  <c r="AG684" i="1"/>
  <c r="AF684" i="1"/>
  <c r="AE684" i="1"/>
  <c r="AD684" i="1"/>
  <c r="AB684" i="1"/>
  <c r="AA684" i="1"/>
  <c r="Z684" i="1"/>
  <c r="Y684" i="1"/>
  <c r="W684" i="1"/>
  <c r="V684" i="1"/>
  <c r="U684" i="1"/>
  <c r="T684" i="1"/>
  <c r="S684" i="1"/>
  <c r="R684" i="1"/>
  <c r="Q684" i="1"/>
  <c r="P684" i="1"/>
  <c r="O684" i="1"/>
  <c r="N684" i="1"/>
  <c r="AK683" i="1"/>
  <c r="AJ683" i="1"/>
  <c r="AI683" i="1"/>
  <c r="AH683" i="1"/>
  <c r="AG683" i="1"/>
  <c r="AF683" i="1"/>
  <c r="AE683" i="1"/>
  <c r="AD683" i="1"/>
  <c r="AB683" i="1"/>
  <c r="AA683" i="1"/>
  <c r="Z683" i="1"/>
  <c r="Y683" i="1"/>
  <c r="W683" i="1"/>
  <c r="V683" i="1"/>
  <c r="U683" i="1"/>
  <c r="T683" i="1"/>
  <c r="S683" i="1"/>
  <c r="R683" i="1"/>
  <c r="Q683" i="1"/>
  <c r="P683" i="1"/>
  <c r="O683" i="1"/>
  <c r="N683" i="1"/>
  <c r="AK682" i="1"/>
  <c r="AJ682" i="1"/>
  <c r="AI682" i="1"/>
  <c r="AH682" i="1"/>
  <c r="AG682" i="1"/>
  <c r="AF682" i="1"/>
  <c r="AE682" i="1"/>
  <c r="AD682" i="1"/>
  <c r="AB682" i="1"/>
  <c r="AA682" i="1"/>
  <c r="Z682" i="1"/>
  <c r="Y682" i="1"/>
  <c r="W682" i="1"/>
  <c r="V682" i="1"/>
  <c r="U682" i="1"/>
  <c r="T682" i="1"/>
  <c r="S682" i="1"/>
  <c r="R682" i="1"/>
  <c r="Q682" i="1"/>
  <c r="P682" i="1"/>
  <c r="O682" i="1"/>
  <c r="N682" i="1"/>
  <c r="AK681" i="1"/>
  <c r="AJ681" i="1"/>
  <c r="AI681" i="1"/>
  <c r="AH681" i="1"/>
  <c r="AG681" i="1"/>
  <c r="AF681" i="1"/>
  <c r="AE681" i="1"/>
  <c r="AD681" i="1"/>
  <c r="AB681" i="1"/>
  <c r="AA681" i="1"/>
  <c r="Z681" i="1"/>
  <c r="Y681" i="1"/>
  <c r="W681" i="1"/>
  <c r="V681" i="1"/>
  <c r="U681" i="1"/>
  <c r="T681" i="1"/>
  <c r="S681" i="1"/>
  <c r="R681" i="1"/>
  <c r="Q681" i="1"/>
  <c r="P681" i="1"/>
  <c r="O681" i="1"/>
  <c r="N681" i="1"/>
  <c r="AK680" i="1"/>
  <c r="AJ680" i="1"/>
  <c r="AI680" i="1"/>
  <c r="AH680" i="1"/>
  <c r="AG680" i="1"/>
  <c r="AF680" i="1"/>
  <c r="AE680" i="1"/>
  <c r="AD680" i="1"/>
  <c r="AB680" i="1"/>
  <c r="AA680" i="1"/>
  <c r="Z680" i="1"/>
  <c r="Y680" i="1"/>
  <c r="W680" i="1"/>
  <c r="V680" i="1"/>
  <c r="U680" i="1"/>
  <c r="T680" i="1"/>
  <c r="S680" i="1"/>
  <c r="R680" i="1"/>
  <c r="Q680" i="1"/>
  <c r="P680" i="1"/>
  <c r="O680" i="1"/>
  <c r="N680" i="1"/>
  <c r="AK679" i="1"/>
  <c r="AJ679" i="1"/>
  <c r="AI679" i="1"/>
  <c r="AH679" i="1"/>
  <c r="AG679" i="1"/>
  <c r="AF679" i="1"/>
  <c r="AE679" i="1"/>
  <c r="AD679" i="1"/>
  <c r="AB679" i="1"/>
  <c r="AA679" i="1"/>
  <c r="Z679" i="1"/>
  <c r="Y679" i="1"/>
  <c r="W679" i="1"/>
  <c r="V679" i="1"/>
  <c r="U679" i="1"/>
  <c r="T679" i="1"/>
  <c r="S679" i="1"/>
  <c r="R679" i="1"/>
  <c r="Q679" i="1"/>
  <c r="P679" i="1"/>
  <c r="O679" i="1"/>
  <c r="N679" i="1"/>
  <c r="AK678" i="1"/>
  <c r="AJ678" i="1"/>
  <c r="AI678" i="1"/>
  <c r="AH678" i="1"/>
  <c r="AG678" i="1"/>
  <c r="AF678" i="1"/>
  <c r="AE678" i="1"/>
  <c r="AD678" i="1"/>
  <c r="AB678" i="1"/>
  <c r="AA678" i="1"/>
  <c r="Z678" i="1"/>
  <c r="Y678" i="1"/>
  <c r="W678" i="1"/>
  <c r="V678" i="1"/>
  <c r="U678" i="1"/>
  <c r="T678" i="1"/>
  <c r="S678" i="1"/>
  <c r="R678" i="1"/>
  <c r="Q678" i="1"/>
  <c r="P678" i="1"/>
  <c r="O678" i="1"/>
  <c r="N678" i="1"/>
  <c r="AK677" i="1"/>
  <c r="AJ677" i="1"/>
  <c r="AI677" i="1"/>
  <c r="AH677" i="1"/>
  <c r="AG677" i="1"/>
  <c r="AF677" i="1"/>
  <c r="AE677" i="1"/>
  <c r="AD677" i="1"/>
  <c r="AB677" i="1"/>
  <c r="AA677" i="1"/>
  <c r="Z677" i="1"/>
  <c r="Y677" i="1"/>
  <c r="W677" i="1"/>
  <c r="V677" i="1"/>
  <c r="U677" i="1"/>
  <c r="T677" i="1"/>
  <c r="S677" i="1"/>
  <c r="R677" i="1"/>
  <c r="Q677" i="1"/>
  <c r="P677" i="1"/>
  <c r="O677" i="1"/>
  <c r="N677" i="1"/>
  <c r="AK676" i="1"/>
  <c r="AJ676" i="1"/>
  <c r="AI676" i="1"/>
  <c r="AH676" i="1"/>
  <c r="AG676" i="1"/>
  <c r="AF676" i="1"/>
  <c r="AE676" i="1"/>
  <c r="AD676" i="1"/>
  <c r="AB676" i="1"/>
  <c r="AA676" i="1"/>
  <c r="Z676" i="1"/>
  <c r="Y676" i="1"/>
  <c r="W676" i="1"/>
  <c r="V676" i="1"/>
  <c r="U676" i="1"/>
  <c r="T676" i="1"/>
  <c r="S676" i="1"/>
  <c r="R676" i="1"/>
  <c r="Q676" i="1"/>
  <c r="P676" i="1"/>
  <c r="O676" i="1"/>
  <c r="N676" i="1"/>
  <c r="AK675" i="1"/>
  <c r="AJ675" i="1"/>
  <c r="AI675" i="1"/>
  <c r="AH675" i="1"/>
  <c r="AG675" i="1"/>
  <c r="AF675" i="1"/>
  <c r="AE675" i="1"/>
  <c r="AD675" i="1"/>
  <c r="AB675" i="1"/>
  <c r="AA675" i="1"/>
  <c r="Z675" i="1"/>
  <c r="Y675" i="1"/>
  <c r="W675" i="1"/>
  <c r="V675" i="1"/>
  <c r="U675" i="1"/>
  <c r="T675" i="1"/>
  <c r="S675" i="1"/>
  <c r="R675" i="1"/>
  <c r="Q675" i="1"/>
  <c r="P675" i="1"/>
  <c r="O675" i="1"/>
  <c r="N675" i="1"/>
  <c r="AJ674" i="1"/>
  <c r="AI674" i="1"/>
  <c r="AH674" i="1"/>
  <c r="AG674" i="1"/>
  <c r="AF674" i="1"/>
  <c r="AE674" i="1"/>
  <c r="AD674" i="1"/>
  <c r="AB674" i="1"/>
  <c r="AA674" i="1"/>
  <c r="Z674" i="1"/>
  <c r="Y674" i="1"/>
  <c r="W674" i="1"/>
  <c r="V674" i="1"/>
  <c r="U674" i="1"/>
  <c r="T674" i="1"/>
  <c r="S674" i="1"/>
  <c r="R674" i="1"/>
  <c r="Q674" i="1"/>
  <c r="P674" i="1"/>
  <c r="O674" i="1"/>
  <c r="N674" i="1"/>
  <c r="AK673" i="1"/>
  <c r="AJ673" i="1"/>
  <c r="AI673" i="1"/>
  <c r="AH673" i="1"/>
  <c r="AG673" i="1"/>
  <c r="AF673" i="1"/>
  <c r="AE673" i="1"/>
  <c r="AD673" i="1"/>
  <c r="AB673" i="1"/>
  <c r="AA673" i="1"/>
  <c r="Z673" i="1"/>
  <c r="Y673" i="1"/>
  <c r="W673" i="1"/>
  <c r="V673" i="1"/>
  <c r="U673" i="1"/>
  <c r="T673" i="1"/>
  <c r="S673" i="1"/>
  <c r="R673" i="1"/>
  <c r="Q673" i="1"/>
  <c r="P673" i="1"/>
  <c r="O673" i="1"/>
  <c r="N673" i="1"/>
  <c r="AK672" i="1"/>
  <c r="AJ672" i="1"/>
  <c r="AI672" i="1"/>
  <c r="AH672" i="1"/>
  <c r="AG672" i="1"/>
  <c r="AF672" i="1"/>
  <c r="AE672" i="1"/>
  <c r="AD672" i="1"/>
  <c r="AB672" i="1"/>
  <c r="AA672" i="1"/>
  <c r="Z672" i="1"/>
  <c r="Y672" i="1"/>
  <c r="W672" i="1"/>
  <c r="V672" i="1"/>
  <c r="U672" i="1"/>
  <c r="T672" i="1"/>
  <c r="S672" i="1"/>
  <c r="R672" i="1"/>
  <c r="Q672" i="1"/>
  <c r="P672" i="1"/>
  <c r="O672" i="1"/>
  <c r="N672" i="1"/>
  <c r="AJ671" i="1"/>
  <c r="AI671" i="1"/>
  <c r="AH671" i="1"/>
  <c r="AG671" i="1"/>
  <c r="AF671" i="1"/>
  <c r="AE671" i="1"/>
  <c r="AD671" i="1"/>
  <c r="AB671" i="1"/>
  <c r="AA671" i="1"/>
  <c r="Z671" i="1"/>
  <c r="Y671" i="1"/>
  <c r="W671" i="1"/>
  <c r="V671" i="1"/>
  <c r="U671" i="1"/>
  <c r="T671" i="1"/>
  <c r="S671" i="1"/>
  <c r="R671" i="1"/>
  <c r="Q671" i="1"/>
  <c r="P671" i="1"/>
  <c r="O671" i="1"/>
  <c r="N671" i="1"/>
  <c r="AJ670" i="1"/>
  <c r="AI670" i="1"/>
  <c r="AH670" i="1"/>
  <c r="AG670" i="1"/>
  <c r="AF670" i="1"/>
  <c r="AE670" i="1"/>
  <c r="AD670" i="1"/>
  <c r="AB670" i="1"/>
  <c r="AA670" i="1"/>
  <c r="Z670" i="1"/>
  <c r="Y670" i="1"/>
  <c r="W670" i="1"/>
  <c r="V670" i="1"/>
  <c r="U670" i="1"/>
  <c r="T670" i="1"/>
  <c r="S670" i="1"/>
  <c r="R670" i="1"/>
  <c r="Q670" i="1"/>
  <c r="P670" i="1"/>
  <c r="O670" i="1"/>
  <c r="N670" i="1"/>
  <c r="AJ669" i="1"/>
  <c r="AI669" i="1"/>
  <c r="AH669" i="1"/>
  <c r="AG669" i="1"/>
  <c r="AF669" i="1"/>
  <c r="AE669" i="1"/>
  <c r="AD669" i="1"/>
  <c r="AB669" i="1"/>
  <c r="AA669" i="1"/>
  <c r="Z669" i="1"/>
  <c r="Y669" i="1"/>
  <c r="W669" i="1"/>
  <c r="V669" i="1"/>
  <c r="U669" i="1"/>
  <c r="T669" i="1"/>
  <c r="S669" i="1"/>
  <c r="R669" i="1"/>
  <c r="Q669" i="1"/>
  <c r="P669" i="1"/>
  <c r="O669" i="1"/>
  <c r="N669" i="1"/>
  <c r="AJ668" i="1"/>
  <c r="AI668" i="1"/>
  <c r="AH668" i="1"/>
  <c r="AG668" i="1"/>
  <c r="AF668" i="1"/>
  <c r="AE668" i="1"/>
  <c r="AD668" i="1"/>
  <c r="AB668" i="1"/>
  <c r="AA668" i="1"/>
  <c r="Z668" i="1"/>
  <c r="Y668" i="1"/>
  <c r="W668" i="1"/>
  <c r="V668" i="1"/>
  <c r="U668" i="1"/>
  <c r="T668" i="1"/>
  <c r="S668" i="1"/>
  <c r="R668" i="1"/>
  <c r="Q668" i="1"/>
  <c r="P668" i="1"/>
  <c r="O668" i="1"/>
  <c r="N668" i="1"/>
  <c r="AJ667" i="1"/>
  <c r="AI667" i="1"/>
  <c r="AH667" i="1"/>
  <c r="AG667" i="1"/>
  <c r="AF667" i="1"/>
  <c r="AE667" i="1"/>
  <c r="AD667" i="1"/>
  <c r="AB667" i="1"/>
  <c r="AA667" i="1"/>
  <c r="Z667" i="1"/>
  <c r="Y667" i="1"/>
  <c r="W667" i="1"/>
  <c r="V667" i="1"/>
  <c r="U667" i="1"/>
  <c r="T667" i="1"/>
  <c r="S667" i="1"/>
  <c r="R667" i="1"/>
  <c r="Q667" i="1"/>
  <c r="P667" i="1"/>
  <c r="O667" i="1"/>
  <c r="N667" i="1"/>
  <c r="AK666" i="1"/>
  <c r="AJ666" i="1"/>
  <c r="AI666" i="1"/>
  <c r="AH666" i="1"/>
  <c r="AG666" i="1"/>
  <c r="AF666" i="1"/>
  <c r="AE666" i="1"/>
  <c r="AD666" i="1"/>
  <c r="AB666" i="1"/>
  <c r="AA666" i="1"/>
  <c r="Z666" i="1"/>
  <c r="Y666" i="1"/>
  <c r="W666" i="1"/>
  <c r="V666" i="1"/>
  <c r="U666" i="1"/>
  <c r="T666" i="1"/>
  <c r="S666" i="1"/>
  <c r="R666" i="1"/>
  <c r="Q666" i="1"/>
  <c r="P666" i="1"/>
  <c r="O666" i="1"/>
  <c r="N666" i="1"/>
  <c r="AK665" i="1"/>
  <c r="AJ665" i="1"/>
  <c r="AI665" i="1"/>
  <c r="AH665" i="1"/>
  <c r="AG665" i="1"/>
  <c r="AF665" i="1"/>
  <c r="AE665" i="1"/>
  <c r="AD665" i="1"/>
  <c r="AB665" i="1"/>
  <c r="AA665" i="1"/>
  <c r="Z665" i="1"/>
  <c r="Y665" i="1"/>
  <c r="W665" i="1"/>
  <c r="V665" i="1"/>
  <c r="U665" i="1"/>
  <c r="T665" i="1"/>
  <c r="S665" i="1"/>
  <c r="R665" i="1"/>
  <c r="Q665" i="1"/>
  <c r="P665" i="1"/>
  <c r="O665" i="1"/>
  <c r="N665" i="1"/>
  <c r="AJ664" i="1"/>
  <c r="AI664" i="1"/>
  <c r="AH664" i="1"/>
  <c r="AG664" i="1"/>
  <c r="AF664" i="1"/>
  <c r="AE664" i="1"/>
  <c r="AD664" i="1"/>
  <c r="AB664" i="1"/>
  <c r="AA664" i="1"/>
  <c r="Z664" i="1"/>
  <c r="Y664" i="1"/>
  <c r="W664" i="1"/>
  <c r="V664" i="1"/>
  <c r="U664" i="1"/>
  <c r="T664" i="1"/>
  <c r="S664" i="1"/>
  <c r="R664" i="1"/>
  <c r="Q664" i="1"/>
  <c r="P664" i="1"/>
  <c r="O664" i="1"/>
  <c r="N664" i="1"/>
  <c r="AK663" i="1"/>
  <c r="AJ663" i="1"/>
  <c r="AI663" i="1"/>
  <c r="AH663" i="1"/>
  <c r="AG663" i="1"/>
  <c r="AF663" i="1"/>
  <c r="AE663" i="1"/>
  <c r="AD663" i="1"/>
  <c r="AB663" i="1"/>
  <c r="AA663" i="1"/>
  <c r="Z663" i="1"/>
  <c r="Y663" i="1"/>
  <c r="W663" i="1"/>
  <c r="V663" i="1"/>
  <c r="U663" i="1"/>
  <c r="T663" i="1"/>
  <c r="S663" i="1"/>
  <c r="R663" i="1"/>
  <c r="Q663" i="1"/>
  <c r="P663" i="1"/>
  <c r="O663" i="1"/>
  <c r="N663" i="1"/>
  <c r="AK662" i="1"/>
  <c r="AJ662" i="1"/>
  <c r="AI662" i="1"/>
  <c r="AH662" i="1"/>
  <c r="AG662" i="1"/>
  <c r="AF662" i="1"/>
  <c r="AE662" i="1"/>
  <c r="AD662" i="1"/>
  <c r="AB662" i="1"/>
  <c r="AA662" i="1"/>
  <c r="Z662" i="1"/>
  <c r="Y662" i="1"/>
  <c r="W662" i="1"/>
  <c r="V662" i="1"/>
  <c r="U662" i="1"/>
  <c r="T662" i="1"/>
  <c r="S662" i="1"/>
  <c r="R662" i="1"/>
  <c r="Q662" i="1"/>
  <c r="P662" i="1"/>
  <c r="O662" i="1"/>
  <c r="N662" i="1"/>
  <c r="AJ661" i="1"/>
  <c r="AI661" i="1"/>
  <c r="AH661" i="1"/>
  <c r="AG661" i="1"/>
  <c r="AF661" i="1"/>
  <c r="AE661" i="1"/>
  <c r="AD661" i="1"/>
  <c r="AB661" i="1"/>
  <c r="AA661" i="1"/>
  <c r="Z661" i="1"/>
  <c r="Y661" i="1"/>
  <c r="W661" i="1"/>
  <c r="V661" i="1"/>
  <c r="U661" i="1"/>
  <c r="T661" i="1"/>
  <c r="S661" i="1"/>
  <c r="R661" i="1"/>
  <c r="Q661" i="1"/>
  <c r="P661" i="1"/>
  <c r="O661" i="1"/>
  <c r="N661" i="1"/>
  <c r="AJ660" i="1"/>
  <c r="AI660" i="1"/>
  <c r="AH660" i="1"/>
  <c r="AG660" i="1"/>
  <c r="AF660" i="1"/>
  <c r="AE660" i="1"/>
  <c r="AD660" i="1"/>
  <c r="AB660" i="1"/>
  <c r="AA660" i="1"/>
  <c r="Z660" i="1"/>
  <c r="Y660" i="1"/>
  <c r="W660" i="1"/>
  <c r="V660" i="1"/>
  <c r="U660" i="1"/>
  <c r="T660" i="1"/>
  <c r="S660" i="1"/>
  <c r="R660" i="1"/>
  <c r="Q660" i="1"/>
  <c r="P660" i="1"/>
  <c r="O660" i="1"/>
  <c r="N660" i="1"/>
  <c r="AJ659" i="1"/>
  <c r="AI659" i="1"/>
  <c r="AH659" i="1"/>
  <c r="AG659" i="1"/>
  <c r="AF659" i="1"/>
  <c r="AE659" i="1"/>
  <c r="AD659" i="1"/>
  <c r="AB659" i="1"/>
  <c r="AA659" i="1"/>
  <c r="Z659" i="1"/>
  <c r="Y659" i="1"/>
  <c r="W659" i="1"/>
  <c r="V659" i="1"/>
  <c r="U659" i="1"/>
  <c r="T659" i="1"/>
  <c r="S659" i="1"/>
  <c r="R659" i="1"/>
  <c r="Q659" i="1"/>
  <c r="P659" i="1"/>
  <c r="O659" i="1"/>
  <c r="N659" i="1"/>
  <c r="AJ658" i="1"/>
  <c r="AI658" i="1"/>
  <c r="AH658" i="1"/>
  <c r="AG658" i="1"/>
  <c r="AF658" i="1"/>
  <c r="AE658" i="1"/>
  <c r="AD658" i="1"/>
  <c r="AB658" i="1"/>
  <c r="AA658" i="1"/>
  <c r="Z658" i="1"/>
  <c r="Y658" i="1"/>
  <c r="W658" i="1"/>
  <c r="V658" i="1"/>
  <c r="U658" i="1"/>
  <c r="T658" i="1"/>
  <c r="S658" i="1"/>
  <c r="R658" i="1"/>
  <c r="Q658" i="1"/>
  <c r="P658" i="1"/>
  <c r="O658" i="1"/>
  <c r="N658" i="1"/>
  <c r="AJ657" i="1"/>
  <c r="AI657" i="1"/>
  <c r="AH657" i="1"/>
  <c r="AG657" i="1"/>
  <c r="AF657" i="1"/>
  <c r="AE657" i="1"/>
  <c r="AD657" i="1"/>
  <c r="AB657" i="1"/>
  <c r="AA657" i="1"/>
  <c r="Z657" i="1"/>
  <c r="Y657" i="1"/>
  <c r="W657" i="1"/>
  <c r="V657" i="1"/>
  <c r="U657" i="1"/>
  <c r="T657" i="1"/>
  <c r="S657" i="1"/>
  <c r="R657" i="1"/>
  <c r="Q657" i="1"/>
  <c r="P657" i="1"/>
  <c r="O657" i="1"/>
  <c r="N657" i="1"/>
  <c r="AJ656" i="1"/>
  <c r="AI656" i="1"/>
  <c r="AH656" i="1"/>
  <c r="AG656" i="1"/>
  <c r="AF656" i="1"/>
  <c r="AE656" i="1"/>
  <c r="AD656" i="1"/>
  <c r="AB656" i="1"/>
  <c r="AA656" i="1"/>
  <c r="Z656" i="1"/>
  <c r="Y656" i="1"/>
  <c r="W656" i="1"/>
  <c r="V656" i="1"/>
  <c r="U656" i="1"/>
  <c r="T656" i="1"/>
  <c r="S656" i="1"/>
  <c r="R656" i="1"/>
  <c r="Q656" i="1"/>
  <c r="P656" i="1"/>
  <c r="O656" i="1"/>
  <c r="N656" i="1"/>
  <c r="AJ655" i="1"/>
  <c r="AI655" i="1"/>
  <c r="AH655" i="1"/>
  <c r="AG655" i="1"/>
  <c r="AF655" i="1"/>
  <c r="AE655" i="1"/>
  <c r="AD655" i="1"/>
  <c r="AB655" i="1"/>
  <c r="AA655" i="1"/>
  <c r="Z655" i="1"/>
  <c r="Y655" i="1"/>
  <c r="W655" i="1"/>
  <c r="V655" i="1"/>
  <c r="U655" i="1"/>
  <c r="T655" i="1"/>
  <c r="S655" i="1"/>
  <c r="R655" i="1"/>
  <c r="Q655" i="1"/>
  <c r="P655" i="1"/>
  <c r="O655" i="1"/>
  <c r="N655" i="1"/>
  <c r="AJ654" i="1"/>
  <c r="AI654" i="1"/>
  <c r="AH654" i="1"/>
  <c r="AG654" i="1"/>
  <c r="AF654" i="1"/>
  <c r="AE654" i="1"/>
  <c r="AD654" i="1"/>
  <c r="AB654" i="1"/>
  <c r="AA654" i="1"/>
  <c r="Z654" i="1"/>
  <c r="Y654" i="1"/>
  <c r="W654" i="1"/>
  <c r="V654" i="1"/>
  <c r="U654" i="1"/>
  <c r="T654" i="1"/>
  <c r="S654" i="1"/>
  <c r="R654" i="1"/>
  <c r="Q654" i="1"/>
  <c r="P654" i="1"/>
  <c r="O654" i="1"/>
  <c r="N654" i="1"/>
  <c r="AJ653" i="1"/>
  <c r="AI653" i="1"/>
  <c r="AH653" i="1"/>
  <c r="AG653" i="1"/>
  <c r="AF653" i="1"/>
  <c r="AE653" i="1"/>
  <c r="AD653" i="1"/>
  <c r="AB653" i="1"/>
  <c r="AA653" i="1"/>
  <c r="Z653" i="1"/>
  <c r="Y653" i="1"/>
  <c r="W653" i="1"/>
  <c r="V653" i="1"/>
  <c r="U653" i="1"/>
  <c r="T653" i="1"/>
  <c r="S653" i="1"/>
  <c r="R653" i="1"/>
  <c r="Q653" i="1"/>
  <c r="P653" i="1"/>
  <c r="O653" i="1"/>
  <c r="N653" i="1"/>
  <c r="AJ652" i="1"/>
  <c r="AI652" i="1"/>
  <c r="AH652" i="1"/>
  <c r="AG652" i="1"/>
  <c r="AF652" i="1"/>
  <c r="AE652" i="1"/>
  <c r="AD652" i="1"/>
  <c r="AB652" i="1"/>
  <c r="AA652" i="1"/>
  <c r="Z652" i="1"/>
  <c r="Y652" i="1"/>
  <c r="W652" i="1"/>
  <c r="V652" i="1"/>
  <c r="U652" i="1"/>
  <c r="T652" i="1"/>
  <c r="S652" i="1"/>
  <c r="R652" i="1"/>
  <c r="Q652" i="1"/>
  <c r="P652" i="1"/>
  <c r="O652" i="1"/>
  <c r="N652" i="1"/>
  <c r="AJ651" i="1"/>
  <c r="AI651" i="1"/>
  <c r="AH651" i="1"/>
  <c r="AG651" i="1"/>
  <c r="AF651" i="1"/>
  <c r="AE651" i="1"/>
  <c r="AD651" i="1"/>
  <c r="AB651" i="1"/>
  <c r="AA651" i="1"/>
  <c r="Z651" i="1"/>
  <c r="Y651" i="1"/>
  <c r="W651" i="1"/>
  <c r="V651" i="1"/>
  <c r="U651" i="1"/>
  <c r="T651" i="1"/>
  <c r="S651" i="1"/>
  <c r="R651" i="1"/>
  <c r="Q651" i="1"/>
  <c r="P651" i="1"/>
  <c r="O651" i="1"/>
  <c r="N651" i="1"/>
  <c r="AJ650" i="1"/>
  <c r="AI650" i="1"/>
  <c r="AH650" i="1"/>
  <c r="AG650" i="1"/>
  <c r="AF650" i="1"/>
  <c r="AE650" i="1"/>
  <c r="AD650" i="1"/>
  <c r="AB650" i="1"/>
  <c r="AA650" i="1"/>
  <c r="Z650" i="1"/>
  <c r="Y650" i="1"/>
  <c r="W650" i="1"/>
  <c r="V650" i="1"/>
  <c r="U650" i="1"/>
  <c r="T650" i="1"/>
  <c r="S650" i="1"/>
  <c r="R650" i="1"/>
  <c r="Q650" i="1"/>
  <c r="P650" i="1"/>
  <c r="O650" i="1"/>
  <c r="N650" i="1"/>
  <c r="AJ649" i="1"/>
  <c r="AI649" i="1"/>
  <c r="AH649" i="1"/>
  <c r="AG649" i="1"/>
  <c r="AF649" i="1"/>
  <c r="AE649" i="1"/>
  <c r="AD649" i="1"/>
  <c r="AB649" i="1"/>
  <c r="AA649" i="1"/>
  <c r="Z649" i="1"/>
  <c r="Y649" i="1"/>
  <c r="W649" i="1"/>
  <c r="V649" i="1"/>
  <c r="U649" i="1"/>
  <c r="T649" i="1"/>
  <c r="S649" i="1"/>
  <c r="R649" i="1"/>
  <c r="Q649" i="1"/>
  <c r="P649" i="1"/>
  <c r="O649" i="1"/>
  <c r="N649" i="1"/>
  <c r="AJ648" i="1"/>
  <c r="AI648" i="1"/>
  <c r="AH648" i="1"/>
  <c r="AG648" i="1"/>
  <c r="AF648" i="1"/>
  <c r="AE648" i="1"/>
  <c r="AD648" i="1"/>
  <c r="AB648" i="1"/>
  <c r="AA648" i="1"/>
  <c r="Z648" i="1"/>
  <c r="Y648" i="1"/>
  <c r="W648" i="1"/>
  <c r="V648" i="1"/>
  <c r="U648" i="1"/>
  <c r="T648" i="1"/>
  <c r="S648" i="1"/>
  <c r="R648" i="1"/>
  <c r="Q648" i="1"/>
  <c r="P648" i="1"/>
  <c r="O648" i="1"/>
  <c r="N648" i="1"/>
  <c r="AJ647" i="1"/>
  <c r="AI647" i="1"/>
  <c r="AH647" i="1"/>
  <c r="AG647" i="1"/>
  <c r="AF647" i="1"/>
  <c r="AE647" i="1"/>
  <c r="AD647" i="1"/>
  <c r="AB647" i="1"/>
  <c r="AA647" i="1"/>
  <c r="Z647" i="1"/>
  <c r="Y647" i="1"/>
  <c r="W647" i="1"/>
  <c r="V647" i="1"/>
  <c r="U647" i="1"/>
  <c r="T647" i="1"/>
  <c r="S647" i="1"/>
  <c r="R647" i="1"/>
  <c r="Q647" i="1"/>
  <c r="P647" i="1"/>
  <c r="O647" i="1"/>
  <c r="N647" i="1"/>
  <c r="AJ646" i="1"/>
  <c r="AI646" i="1"/>
  <c r="AH646" i="1"/>
  <c r="AG646" i="1"/>
  <c r="AF646" i="1"/>
  <c r="AE646" i="1"/>
  <c r="AD646" i="1"/>
  <c r="AB646" i="1"/>
  <c r="AA646" i="1"/>
  <c r="Z646" i="1"/>
  <c r="Y646" i="1"/>
  <c r="W646" i="1"/>
  <c r="V646" i="1"/>
  <c r="U646" i="1"/>
  <c r="T646" i="1"/>
  <c r="S646" i="1"/>
  <c r="R646" i="1"/>
  <c r="Q646" i="1"/>
  <c r="P646" i="1"/>
  <c r="O646" i="1"/>
  <c r="N646" i="1"/>
  <c r="AK645" i="1"/>
  <c r="AJ645" i="1"/>
  <c r="AI645" i="1"/>
  <c r="AH645" i="1"/>
  <c r="AG645" i="1"/>
  <c r="AF645" i="1"/>
  <c r="AE645" i="1"/>
  <c r="AD645" i="1"/>
  <c r="AB645" i="1"/>
  <c r="AA645" i="1"/>
  <c r="Z645" i="1"/>
  <c r="Y645" i="1"/>
  <c r="W645" i="1"/>
  <c r="V645" i="1"/>
  <c r="U645" i="1"/>
  <c r="T645" i="1"/>
  <c r="S645" i="1"/>
  <c r="R645" i="1"/>
  <c r="Q645" i="1"/>
  <c r="P645" i="1"/>
  <c r="O645" i="1"/>
  <c r="N645" i="1"/>
  <c r="AK644" i="1"/>
  <c r="AJ644" i="1"/>
  <c r="AI644" i="1"/>
  <c r="AH644" i="1"/>
  <c r="AG644" i="1"/>
  <c r="AF644" i="1"/>
  <c r="AE644" i="1"/>
  <c r="AD644" i="1"/>
  <c r="AB644" i="1"/>
  <c r="AA644" i="1"/>
  <c r="Z644" i="1"/>
  <c r="Y644" i="1"/>
  <c r="W644" i="1"/>
  <c r="V644" i="1"/>
  <c r="U644" i="1"/>
  <c r="T644" i="1"/>
  <c r="S644" i="1"/>
  <c r="R644" i="1"/>
  <c r="Q644" i="1"/>
  <c r="P644" i="1"/>
  <c r="O644" i="1"/>
  <c r="N644" i="1"/>
  <c r="AJ643" i="1"/>
  <c r="AI643" i="1"/>
  <c r="AH643" i="1"/>
  <c r="AG643" i="1"/>
  <c r="AF643" i="1"/>
  <c r="AE643" i="1"/>
  <c r="AD643" i="1"/>
  <c r="AB643" i="1"/>
  <c r="AA643" i="1"/>
  <c r="Z643" i="1"/>
  <c r="Y643" i="1"/>
  <c r="W643" i="1"/>
  <c r="V643" i="1"/>
  <c r="U643" i="1"/>
  <c r="T643" i="1"/>
  <c r="S643" i="1"/>
  <c r="R643" i="1"/>
  <c r="Q643" i="1"/>
  <c r="P643" i="1"/>
  <c r="O643" i="1"/>
  <c r="N643" i="1"/>
  <c r="AJ642" i="1"/>
  <c r="AI642" i="1"/>
  <c r="AH642" i="1"/>
  <c r="AG642" i="1"/>
  <c r="AF642" i="1"/>
  <c r="AE642" i="1"/>
  <c r="AD642" i="1"/>
  <c r="AB642" i="1"/>
  <c r="AA642" i="1"/>
  <c r="Z642" i="1"/>
  <c r="Y642" i="1"/>
  <c r="W642" i="1"/>
  <c r="V642" i="1"/>
  <c r="U642" i="1"/>
  <c r="T642" i="1"/>
  <c r="S642" i="1"/>
  <c r="R642" i="1"/>
  <c r="Q642" i="1"/>
  <c r="P642" i="1"/>
  <c r="O642" i="1"/>
  <c r="N642" i="1"/>
  <c r="AJ641" i="1"/>
  <c r="AI641" i="1"/>
  <c r="AH641" i="1"/>
  <c r="AG641" i="1"/>
  <c r="AF641" i="1"/>
  <c r="AE641" i="1"/>
  <c r="AD641" i="1"/>
  <c r="AB641" i="1"/>
  <c r="AA641" i="1"/>
  <c r="Z641" i="1"/>
  <c r="Y641" i="1"/>
  <c r="W641" i="1"/>
  <c r="V641" i="1"/>
  <c r="U641" i="1"/>
  <c r="T641" i="1"/>
  <c r="S641" i="1"/>
  <c r="R641" i="1"/>
  <c r="Q641" i="1"/>
  <c r="P641" i="1"/>
  <c r="O641" i="1"/>
  <c r="N641" i="1"/>
  <c r="AJ640" i="1"/>
  <c r="AI640" i="1"/>
  <c r="AH640" i="1"/>
  <c r="AG640" i="1"/>
  <c r="AF640" i="1"/>
  <c r="AE640" i="1"/>
  <c r="AD640" i="1"/>
  <c r="AB640" i="1"/>
  <c r="AA640" i="1"/>
  <c r="Z640" i="1"/>
  <c r="Y640" i="1"/>
  <c r="W640" i="1"/>
  <c r="V640" i="1"/>
  <c r="U640" i="1"/>
  <c r="T640" i="1"/>
  <c r="S640" i="1"/>
  <c r="R640" i="1"/>
  <c r="Q640" i="1"/>
  <c r="P640" i="1"/>
  <c r="O640" i="1"/>
  <c r="N640" i="1"/>
  <c r="AJ639" i="1"/>
  <c r="AI639" i="1"/>
  <c r="AH639" i="1"/>
  <c r="AG639" i="1"/>
  <c r="AF639" i="1"/>
  <c r="AE639" i="1"/>
  <c r="AD639" i="1"/>
  <c r="AB639" i="1"/>
  <c r="AA639" i="1"/>
  <c r="Z639" i="1"/>
  <c r="Y639" i="1"/>
  <c r="W639" i="1"/>
  <c r="V639" i="1"/>
  <c r="U639" i="1"/>
  <c r="T639" i="1"/>
  <c r="S639" i="1"/>
  <c r="R639" i="1"/>
  <c r="Q639" i="1"/>
  <c r="P639" i="1"/>
  <c r="O639" i="1"/>
  <c r="N639" i="1"/>
  <c r="AK638" i="1"/>
  <c r="AJ638" i="1"/>
  <c r="AI638" i="1"/>
  <c r="AH638" i="1"/>
  <c r="AG638" i="1"/>
  <c r="AF638" i="1"/>
  <c r="AE638" i="1"/>
  <c r="AD638" i="1"/>
  <c r="AB638" i="1"/>
  <c r="AA638" i="1"/>
  <c r="Z638" i="1"/>
  <c r="Y638" i="1"/>
  <c r="W638" i="1"/>
  <c r="V638" i="1"/>
  <c r="U638" i="1"/>
  <c r="T638" i="1"/>
  <c r="S638" i="1"/>
  <c r="R638" i="1"/>
  <c r="Q638" i="1"/>
  <c r="P638" i="1"/>
  <c r="O638" i="1"/>
  <c r="N638" i="1"/>
  <c r="AK637" i="1"/>
  <c r="AJ637" i="1"/>
  <c r="AI637" i="1"/>
  <c r="AH637" i="1"/>
  <c r="AG637" i="1"/>
  <c r="AF637" i="1"/>
  <c r="AE637" i="1"/>
  <c r="AD637" i="1"/>
  <c r="AB637" i="1"/>
  <c r="AA637" i="1"/>
  <c r="Z637" i="1"/>
  <c r="Y637" i="1"/>
  <c r="W637" i="1"/>
  <c r="V637" i="1"/>
  <c r="U637" i="1"/>
  <c r="T637" i="1"/>
  <c r="S637" i="1"/>
  <c r="R637" i="1"/>
  <c r="Q637" i="1"/>
  <c r="P637" i="1"/>
  <c r="O637" i="1"/>
  <c r="N637" i="1"/>
  <c r="AK636" i="1"/>
  <c r="AJ636" i="1"/>
  <c r="AI636" i="1"/>
  <c r="AH636" i="1"/>
  <c r="AG636" i="1"/>
  <c r="AF636" i="1"/>
  <c r="AE636" i="1"/>
  <c r="AD636" i="1"/>
  <c r="AB636" i="1"/>
  <c r="AA636" i="1"/>
  <c r="Z636" i="1"/>
  <c r="Y636" i="1"/>
  <c r="W636" i="1"/>
  <c r="V636" i="1"/>
  <c r="U636" i="1"/>
  <c r="T636" i="1"/>
  <c r="S636" i="1"/>
  <c r="R636" i="1"/>
  <c r="Q636" i="1"/>
  <c r="P636" i="1"/>
  <c r="O636" i="1"/>
  <c r="N636" i="1"/>
  <c r="AJ635" i="1"/>
  <c r="AI635" i="1"/>
  <c r="AH635" i="1"/>
  <c r="AG635" i="1"/>
  <c r="AF635" i="1"/>
  <c r="AE635" i="1"/>
  <c r="AD635" i="1"/>
  <c r="AB635" i="1"/>
  <c r="AA635" i="1"/>
  <c r="Z635" i="1"/>
  <c r="Y635" i="1"/>
  <c r="W635" i="1"/>
  <c r="V635" i="1"/>
  <c r="U635" i="1"/>
  <c r="T635" i="1"/>
  <c r="S635" i="1"/>
  <c r="R635" i="1"/>
  <c r="Q635" i="1"/>
  <c r="P635" i="1"/>
  <c r="O635" i="1"/>
  <c r="N635" i="1"/>
  <c r="AJ634" i="1"/>
  <c r="AI634" i="1"/>
  <c r="AH634" i="1"/>
  <c r="AG634" i="1"/>
  <c r="AF634" i="1"/>
  <c r="AE634" i="1"/>
  <c r="AD634" i="1"/>
  <c r="AB634" i="1"/>
  <c r="AA634" i="1"/>
  <c r="Z634" i="1"/>
  <c r="Y634" i="1"/>
  <c r="W634" i="1"/>
  <c r="V634" i="1"/>
  <c r="U634" i="1"/>
  <c r="T634" i="1"/>
  <c r="S634" i="1"/>
  <c r="R634" i="1"/>
  <c r="Q634" i="1"/>
  <c r="P634" i="1"/>
  <c r="O634" i="1"/>
  <c r="N634" i="1"/>
  <c r="AK633" i="1"/>
  <c r="AJ633" i="1"/>
  <c r="AI633" i="1"/>
  <c r="AH633" i="1"/>
  <c r="AG633" i="1"/>
  <c r="AF633" i="1"/>
  <c r="AE633" i="1"/>
  <c r="AD633" i="1"/>
  <c r="AB633" i="1"/>
  <c r="AA633" i="1"/>
  <c r="Z633" i="1"/>
  <c r="Y633" i="1"/>
  <c r="W633" i="1"/>
  <c r="V633" i="1"/>
  <c r="U633" i="1"/>
  <c r="T633" i="1"/>
  <c r="S633" i="1"/>
  <c r="R633" i="1"/>
  <c r="Q633" i="1"/>
  <c r="P633" i="1"/>
  <c r="O633" i="1"/>
  <c r="N633" i="1"/>
  <c r="AJ632" i="1"/>
  <c r="AI632" i="1"/>
  <c r="AH632" i="1"/>
  <c r="AG632" i="1"/>
  <c r="AF632" i="1"/>
  <c r="AE632" i="1"/>
  <c r="AD632" i="1"/>
  <c r="AB632" i="1"/>
  <c r="AA632" i="1"/>
  <c r="Z632" i="1"/>
  <c r="Y632" i="1"/>
  <c r="W632" i="1"/>
  <c r="V632" i="1"/>
  <c r="U632" i="1"/>
  <c r="T632" i="1"/>
  <c r="S632" i="1"/>
  <c r="R632" i="1"/>
  <c r="Q632" i="1"/>
  <c r="P632" i="1"/>
  <c r="O632" i="1"/>
  <c r="N632" i="1"/>
  <c r="AJ631" i="1"/>
  <c r="AI631" i="1"/>
  <c r="AH631" i="1"/>
  <c r="AG631" i="1"/>
  <c r="AF631" i="1"/>
  <c r="AE631" i="1"/>
  <c r="AD631" i="1"/>
  <c r="AB631" i="1"/>
  <c r="AA631" i="1"/>
  <c r="Z631" i="1"/>
  <c r="Y631" i="1"/>
  <c r="W631" i="1"/>
  <c r="V631" i="1"/>
  <c r="U631" i="1"/>
  <c r="T631" i="1"/>
  <c r="S631" i="1"/>
  <c r="R631" i="1"/>
  <c r="Q631" i="1"/>
  <c r="P631" i="1"/>
  <c r="O631" i="1"/>
  <c r="N631" i="1"/>
  <c r="AK630" i="1"/>
  <c r="AJ630" i="1"/>
  <c r="AI630" i="1"/>
  <c r="AH630" i="1"/>
  <c r="AG630" i="1"/>
  <c r="AF630" i="1"/>
  <c r="AE630" i="1"/>
  <c r="AD630" i="1"/>
  <c r="AB630" i="1"/>
  <c r="AA630" i="1"/>
  <c r="Z630" i="1"/>
  <c r="Y630" i="1"/>
  <c r="W630" i="1"/>
  <c r="V630" i="1"/>
  <c r="U630" i="1"/>
  <c r="T630" i="1"/>
  <c r="S630" i="1"/>
  <c r="R630" i="1"/>
  <c r="Q630" i="1"/>
  <c r="P630" i="1"/>
  <c r="O630" i="1"/>
  <c r="N630" i="1"/>
  <c r="AJ629" i="1"/>
  <c r="AI629" i="1"/>
  <c r="AH629" i="1"/>
  <c r="AG629" i="1"/>
  <c r="AF629" i="1"/>
  <c r="AE629" i="1"/>
  <c r="AD629" i="1"/>
  <c r="AB629" i="1"/>
  <c r="AA629" i="1"/>
  <c r="Z629" i="1"/>
  <c r="Y629" i="1"/>
  <c r="W629" i="1"/>
  <c r="V629" i="1"/>
  <c r="U629" i="1"/>
  <c r="T629" i="1"/>
  <c r="S629" i="1"/>
  <c r="R629" i="1"/>
  <c r="Q629" i="1"/>
  <c r="P629" i="1"/>
  <c r="O629" i="1"/>
  <c r="N629" i="1"/>
  <c r="AJ628" i="1"/>
  <c r="AI628" i="1"/>
  <c r="AH628" i="1"/>
  <c r="AG628" i="1"/>
  <c r="AF628" i="1"/>
  <c r="AE628" i="1"/>
  <c r="AD628" i="1"/>
  <c r="AB628" i="1"/>
  <c r="AA628" i="1"/>
  <c r="Z628" i="1"/>
  <c r="Y628" i="1"/>
  <c r="W628" i="1"/>
  <c r="V628" i="1"/>
  <c r="U628" i="1"/>
  <c r="T628" i="1"/>
  <c r="S628" i="1"/>
  <c r="R628" i="1"/>
  <c r="Q628" i="1"/>
  <c r="P628" i="1"/>
  <c r="O628" i="1"/>
  <c r="N628" i="1"/>
  <c r="AJ627" i="1"/>
  <c r="AI627" i="1"/>
  <c r="AH627" i="1"/>
  <c r="AG627" i="1"/>
  <c r="AF627" i="1"/>
  <c r="AE627" i="1"/>
  <c r="AD627" i="1"/>
  <c r="AB627" i="1"/>
  <c r="AA627" i="1"/>
  <c r="Z627" i="1"/>
  <c r="Y627" i="1"/>
  <c r="W627" i="1"/>
  <c r="V627" i="1"/>
  <c r="U627" i="1"/>
  <c r="T627" i="1"/>
  <c r="S627" i="1"/>
  <c r="R627" i="1"/>
  <c r="Q627" i="1"/>
  <c r="P627" i="1"/>
  <c r="O627" i="1"/>
  <c r="N627" i="1"/>
  <c r="AJ626" i="1"/>
  <c r="AI626" i="1"/>
  <c r="AH626" i="1"/>
  <c r="AG626" i="1"/>
  <c r="AF626" i="1"/>
  <c r="AE626" i="1"/>
  <c r="AD626" i="1"/>
  <c r="AB626" i="1"/>
  <c r="AA626" i="1"/>
  <c r="Z626" i="1"/>
  <c r="Y626" i="1"/>
  <c r="W626" i="1"/>
  <c r="V626" i="1"/>
  <c r="U626" i="1"/>
  <c r="T626" i="1"/>
  <c r="S626" i="1"/>
  <c r="R626" i="1"/>
  <c r="Q626" i="1"/>
  <c r="P626" i="1"/>
  <c r="O626" i="1"/>
  <c r="N626" i="1"/>
  <c r="AJ625" i="1"/>
  <c r="AI625" i="1"/>
  <c r="AH625" i="1"/>
  <c r="AG625" i="1"/>
  <c r="AF625" i="1"/>
  <c r="AE625" i="1"/>
  <c r="AD625" i="1"/>
  <c r="AB625" i="1"/>
  <c r="AA625" i="1"/>
  <c r="Z625" i="1"/>
  <c r="Y625" i="1"/>
  <c r="W625" i="1"/>
  <c r="V625" i="1"/>
  <c r="U625" i="1"/>
  <c r="T625" i="1"/>
  <c r="S625" i="1"/>
  <c r="R625" i="1"/>
  <c r="Q625" i="1"/>
  <c r="P625" i="1"/>
  <c r="O625" i="1"/>
  <c r="N625" i="1"/>
  <c r="AJ624" i="1"/>
  <c r="AI624" i="1"/>
  <c r="AH624" i="1"/>
  <c r="AG624" i="1"/>
  <c r="AF624" i="1"/>
  <c r="AE624" i="1"/>
  <c r="AD624" i="1"/>
  <c r="AB624" i="1"/>
  <c r="AA624" i="1"/>
  <c r="Z624" i="1"/>
  <c r="Y624" i="1"/>
  <c r="W624" i="1"/>
  <c r="V624" i="1"/>
  <c r="U624" i="1"/>
  <c r="T624" i="1"/>
  <c r="S624" i="1"/>
  <c r="R624" i="1"/>
  <c r="Q624" i="1"/>
  <c r="P624" i="1"/>
  <c r="O624" i="1"/>
  <c r="N624" i="1"/>
  <c r="AJ623" i="1"/>
  <c r="AI623" i="1"/>
  <c r="AH623" i="1"/>
  <c r="AG623" i="1"/>
  <c r="AF623" i="1"/>
  <c r="AE623" i="1"/>
  <c r="AD623" i="1"/>
  <c r="AB623" i="1"/>
  <c r="AA623" i="1"/>
  <c r="Z623" i="1"/>
  <c r="Y623" i="1"/>
  <c r="W623" i="1"/>
  <c r="V623" i="1"/>
  <c r="U623" i="1"/>
  <c r="T623" i="1"/>
  <c r="S623" i="1"/>
  <c r="R623" i="1"/>
  <c r="Q623" i="1"/>
  <c r="P623" i="1"/>
  <c r="O623" i="1"/>
  <c r="N623" i="1"/>
  <c r="AJ622" i="1"/>
  <c r="AI622" i="1"/>
  <c r="AH622" i="1"/>
  <c r="AG622" i="1"/>
  <c r="AF622" i="1"/>
  <c r="AE622" i="1"/>
  <c r="AD622" i="1"/>
  <c r="AB622" i="1"/>
  <c r="AA622" i="1"/>
  <c r="Z622" i="1"/>
  <c r="Y622" i="1"/>
  <c r="W622" i="1"/>
  <c r="V622" i="1"/>
  <c r="U622" i="1"/>
  <c r="T622" i="1"/>
  <c r="S622" i="1"/>
  <c r="R622" i="1"/>
  <c r="Q622" i="1"/>
  <c r="P622" i="1"/>
  <c r="O622" i="1"/>
  <c r="N622" i="1"/>
  <c r="AJ621" i="1"/>
  <c r="AI621" i="1"/>
  <c r="AH621" i="1"/>
  <c r="AG621" i="1"/>
  <c r="AF621" i="1"/>
  <c r="AE621" i="1"/>
  <c r="AD621" i="1"/>
  <c r="AB621" i="1"/>
  <c r="AA621" i="1"/>
  <c r="Z621" i="1"/>
  <c r="Y621" i="1"/>
  <c r="W621" i="1"/>
  <c r="V621" i="1"/>
  <c r="U621" i="1"/>
  <c r="T621" i="1"/>
  <c r="S621" i="1"/>
  <c r="R621" i="1"/>
  <c r="Q621" i="1"/>
  <c r="P621" i="1"/>
  <c r="O621" i="1"/>
  <c r="N621" i="1"/>
  <c r="AJ620" i="1"/>
  <c r="AI620" i="1"/>
  <c r="AH620" i="1"/>
  <c r="AG620" i="1"/>
  <c r="AF620" i="1"/>
  <c r="AE620" i="1"/>
  <c r="AD620" i="1"/>
  <c r="AB620" i="1"/>
  <c r="AA620" i="1"/>
  <c r="Z620" i="1"/>
  <c r="Y620" i="1"/>
  <c r="W620" i="1"/>
  <c r="V620" i="1"/>
  <c r="U620" i="1"/>
  <c r="T620" i="1"/>
  <c r="S620" i="1"/>
  <c r="R620" i="1"/>
  <c r="Q620" i="1"/>
  <c r="P620" i="1"/>
  <c r="O620" i="1"/>
  <c r="N620" i="1"/>
  <c r="AJ619" i="1"/>
  <c r="AI619" i="1"/>
  <c r="AH619" i="1"/>
  <c r="AG619" i="1"/>
  <c r="AF619" i="1"/>
  <c r="AE619" i="1"/>
  <c r="AD619" i="1"/>
  <c r="AB619" i="1"/>
  <c r="AA619" i="1"/>
  <c r="Z619" i="1"/>
  <c r="Y619" i="1"/>
  <c r="W619" i="1"/>
  <c r="V619" i="1"/>
  <c r="U619" i="1"/>
  <c r="T619" i="1"/>
  <c r="S619" i="1"/>
  <c r="R619" i="1"/>
  <c r="Q619" i="1"/>
  <c r="P619" i="1"/>
  <c r="O619" i="1"/>
  <c r="N619" i="1"/>
  <c r="AJ618" i="1"/>
  <c r="AI618" i="1"/>
  <c r="AH618" i="1"/>
  <c r="AG618" i="1"/>
  <c r="AF618" i="1"/>
  <c r="AE618" i="1"/>
  <c r="AD618" i="1"/>
  <c r="AB618" i="1"/>
  <c r="AA618" i="1"/>
  <c r="Z618" i="1"/>
  <c r="Y618" i="1"/>
  <c r="W618" i="1"/>
  <c r="V618" i="1"/>
  <c r="U618" i="1"/>
  <c r="T618" i="1"/>
  <c r="S618" i="1"/>
  <c r="R618" i="1"/>
  <c r="Q618" i="1"/>
  <c r="P618" i="1"/>
  <c r="O618" i="1"/>
  <c r="N618" i="1"/>
  <c r="AJ617" i="1"/>
  <c r="AI617" i="1"/>
  <c r="AH617" i="1"/>
  <c r="AG617" i="1"/>
  <c r="AF617" i="1"/>
  <c r="AE617" i="1"/>
  <c r="AD617" i="1"/>
  <c r="AB617" i="1"/>
  <c r="AA617" i="1"/>
  <c r="Z617" i="1"/>
  <c r="Y617" i="1"/>
  <c r="W617" i="1"/>
  <c r="V617" i="1"/>
  <c r="U617" i="1"/>
  <c r="T617" i="1"/>
  <c r="S617" i="1"/>
  <c r="R617" i="1"/>
  <c r="Q617" i="1"/>
  <c r="P617" i="1"/>
  <c r="O617" i="1"/>
  <c r="N617" i="1"/>
  <c r="AJ616" i="1"/>
  <c r="AI616" i="1"/>
  <c r="AH616" i="1"/>
  <c r="AG616" i="1"/>
  <c r="AF616" i="1"/>
  <c r="AE616" i="1"/>
  <c r="AD616" i="1"/>
  <c r="AB616" i="1"/>
  <c r="AA616" i="1"/>
  <c r="Z616" i="1"/>
  <c r="Y616" i="1"/>
  <c r="W616" i="1"/>
  <c r="V616" i="1"/>
  <c r="U616" i="1"/>
  <c r="T616" i="1"/>
  <c r="S616" i="1"/>
  <c r="R616" i="1"/>
  <c r="Q616" i="1"/>
  <c r="P616" i="1"/>
  <c r="O616" i="1"/>
  <c r="N616" i="1"/>
  <c r="AK615" i="1"/>
  <c r="AJ615" i="1"/>
  <c r="AI615" i="1"/>
  <c r="AH615" i="1"/>
  <c r="AG615" i="1"/>
  <c r="AF615" i="1"/>
  <c r="AE615" i="1"/>
  <c r="AD615" i="1"/>
  <c r="AB615" i="1"/>
  <c r="AA615" i="1"/>
  <c r="Z615" i="1"/>
  <c r="Y615" i="1"/>
  <c r="W615" i="1"/>
  <c r="V615" i="1"/>
  <c r="U615" i="1"/>
  <c r="T615" i="1"/>
  <c r="S615" i="1"/>
  <c r="R615" i="1"/>
  <c r="Q615" i="1"/>
  <c r="P615" i="1"/>
  <c r="O615" i="1"/>
  <c r="N615" i="1"/>
  <c r="AK614" i="1"/>
  <c r="AJ614" i="1"/>
  <c r="AI614" i="1"/>
  <c r="AH614" i="1"/>
  <c r="AG614" i="1"/>
  <c r="AF614" i="1"/>
  <c r="AE614" i="1"/>
  <c r="AD614" i="1"/>
  <c r="AB614" i="1"/>
  <c r="AA614" i="1"/>
  <c r="Z614" i="1"/>
  <c r="Y614" i="1"/>
  <c r="W614" i="1"/>
  <c r="V614" i="1"/>
  <c r="U614" i="1"/>
  <c r="T614" i="1"/>
  <c r="S614" i="1"/>
  <c r="R614" i="1"/>
  <c r="Q614" i="1"/>
  <c r="P614" i="1"/>
  <c r="O614" i="1"/>
  <c r="N614" i="1"/>
  <c r="AK613" i="1"/>
  <c r="AJ613" i="1"/>
  <c r="AI613" i="1"/>
  <c r="AH613" i="1"/>
  <c r="AG613" i="1"/>
  <c r="AF613" i="1"/>
  <c r="AE613" i="1"/>
  <c r="AD613" i="1"/>
  <c r="AB613" i="1"/>
  <c r="AA613" i="1"/>
  <c r="Z613" i="1"/>
  <c r="Y613" i="1"/>
  <c r="W613" i="1"/>
  <c r="V613" i="1"/>
  <c r="U613" i="1"/>
  <c r="T613" i="1"/>
  <c r="S613" i="1"/>
  <c r="R613" i="1"/>
  <c r="Q613" i="1"/>
  <c r="P613" i="1"/>
  <c r="O613" i="1"/>
  <c r="N613" i="1"/>
  <c r="AJ612" i="1"/>
  <c r="AI612" i="1"/>
  <c r="AH612" i="1"/>
  <c r="AG612" i="1"/>
  <c r="AF612" i="1"/>
  <c r="AE612" i="1"/>
  <c r="AD612" i="1"/>
  <c r="AB612" i="1"/>
  <c r="AA612" i="1"/>
  <c r="Z612" i="1"/>
  <c r="Y612" i="1"/>
  <c r="W612" i="1"/>
  <c r="V612" i="1"/>
  <c r="U612" i="1"/>
  <c r="T612" i="1"/>
  <c r="S612" i="1"/>
  <c r="R612" i="1"/>
  <c r="Q612" i="1"/>
  <c r="P612" i="1"/>
  <c r="O612" i="1"/>
  <c r="N612" i="1"/>
  <c r="AJ611" i="1"/>
  <c r="AI611" i="1"/>
  <c r="AH611" i="1"/>
  <c r="AG611" i="1"/>
  <c r="AF611" i="1"/>
  <c r="AE611" i="1"/>
  <c r="AD611" i="1"/>
  <c r="AB611" i="1"/>
  <c r="AA611" i="1"/>
  <c r="Z611" i="1"/>
  <c r="Y611" i="1"/>
  <c r="W611" i="1"/>
  <c r="V611" i="1"/>
  <c r="U611" i="1"/>
  <c r="T611" i="1"/>
  <c r="S611" i="1"/>
  <c r="R611" i="1"/>
  <c r="Q611" i="1"/>
  <c r="P611" i="1"/>
  <c r="O611" i="1"/>
  <c r="N611" i="1"/>
  <c r="AJ610" i="1"/>
  <c r="AI610" i="1"/>
  <c r="AH610" i="1"/>
  <c r="AG610" i="1"/>
  <c r="AF610" i="1"/>
  <c r="AE610" i="1"/>
  <c r="AD610" i="1"/>
  <c r="AB610" i="1"/>
  <c r="AA610" i="1"/>
  <c r="Z610" i="1"/>
  <c r="Y610" i="1"/>
  <c r="W610" i="1"/>
  <c r="V610" i="1"/>
  <c r="U610" i="1"/>
  <c r="T610" i="1"/>
  <c r="S610" i="1"/>
  <c r="R610" i="1"/>
  <c r="Q610" i="1"/>
  <c r="P610" i="1"/>
  <c r="O610" i="1"/>
  <c r="N610" i="1"/>
  <c r="AJ609" i="1"/>
  <c r="AI609" i="1"/>
  <c r="AH609" i="1"/>
  <c r="AG609" i="1"/>
  <c r="AF609" i="1"/>
  <c r="AE609" i="1"/>
  <c r="AD609" i="1"/>
  <c r="AB609" i="1"/>
  <c r="AA609" i="1"/>
  <c r="Z609" i="1"/>
  <c r="Y609" i="1"/>
  <c r="W609" i="1"/>
  <c r="V609" i="1"/>
  <c r="U609" i="1"/>
  <c r="T609" i="1"/>
  <c r="S609" i="1"/>
  <c r="R609" i="1"/>
  <c r="Q609" i="1"/>
  <c r="P609" i="1"/>
  <c r="O609" i="1"/>
  <c r="N609" i="1"/>
  <c r="AJ608" i="1"/>
  <c r="AI608" i="1"/>
  <c r="AH608" i="1"/>
  <c r="AG608" i="1"/>
  <c r="AF608" i="1"/>
  <c r="AE608" i="1"/>
  <c r="AD608" i="1"/>
  <c r="AB608" i="1"/>
  <c r="AA608" i="1"/>
  <c r="Z608" i="1"/>
  <c r="Y608" i="1"/>
  <c r="W608" i="1"/>
  <c r="V608" i="1"/>
  <c r="U608" i="1"/>
  <c r="T608" i="1"/>
  <c r="S608" i="1"/>
  <c r="R608" i="1"/>
  <c r="Q608" i="1"/>
  <c r="P608" i="1"/>
  <c r="O608" i="1"/>
  <c r="N608" i="1"/>
  <c r="AJ607" i="1"/>
  <c r="AI607" i="1"/>
  <c r="AH607" i="1"/>
  <c r="AG607" i="1"/>
  <c r="AF607" i="1"/>
  <c r="AE607" i="1"/>
  <c r="AD607" i="1"/>
  <c r="AB607" i="1"/>
  <c r="AA607" i="1"/>
  <c r="Z607" i="1"/>
  <c r="Y607" i="1"/>
  <c r="W607" i="1"/>
  <c r="V607" i="1"/>
  <c r="U607" i="1"/>
  <c r="T607" i="1"/>
  <c r="S607" i="1"/>
  <c r="R607" i="1"/>
  <c r="Q607" i="1"/>
  <c r="P607" i="1"/>
  <c r="O607" i="1"/>
  <c r="N607" i="1"/>
  <c r="AJ606" i="1"/>
  <c r="AI606" i="1"/>
  <c r="AH606" i="1"/>
  <c r="AG606" i="1"/>
  <c r="AF606" i="1"/>
  <c r="AE606" i="1"/>
  <c r="AD606" i="1"/>
  <c r="AB606" i="1"/>
  <c r="AA606" i="1"/>
  <c r="Z606" i="1"/>
  <c r="Y606" i="1"/>
  <c r="W606" i="1"/>
  <c r="V606" i="1"/>
  <c r="U606" i="1"/>
  <c r="T606" i="1"/>
  <c r="S606" i="1"/>
  <c r="R606" i="1"/>
  <c r="Q606" i="1"/>
  <c r="P606" i="1"/>
  <c r="O606" i="1"/>
  <c r="N606" i="1"/>
  <c r="AJ605" i="1"/>
  <c r="AI605" i="1"/>
  <c r="AH605" i="1"/>
  <c r="AG605" i="1"/>
  <c r="AF605" i="1"/>
  <c r="AE605" i="1"/>
  <c r="AD605" i="1"/>
  <c r="AB605" i="1"/>
  <c r="AA605" i="1"/>
  <c r="Z605" i="1"/>
  <c r="Y605" i="1"/>
  <c r="W605" i="1"/>
  <c r="V605" i="1"/>
  <c r="U605" i="1"/>
  <c r="T605" i="1"/>
  <c r="S605" i="1"/>
  <c r="R605" i="1"/>
  <c r="Q605" i="1"/>
  <c r="P605" i="1"/>
  <c r="O605" i="1"/>
  <c r="N605" i="1"/>
  <c r="AJ604" i="1"/>
  <c r="AI604" i="1"/>
  <c r="AH604" i="1"/>
  <c r="AG604" i="1"/>
  <c r="AF604" i="1"/>
  <c r="AE604" i="1"/>
  <c r="AD604" i="1"/>
  <c r="AB604" i="1"/>
  <c r="AA604" i="1"/>
  <c r="Z604" i="1"/>
  <c r="Y604" i="1"/>
  <c r="W604" i="1"/>
  <c r="V604" i="1"/>
  <c r="U604" i="1"/>
  <c r="T604" i="1"/>
  <c r="S604" i="1"/>
  <c r="R604" i="1"/>
  <c r="Q604" i="1"/>
  <c r="P604" i="1"/>
  <c r="O604" i="1"/>
  <c r="N604" i="1"/>
  <c r="AJ603" i="1"/>
  <c r="AI603" i="1"/>
  <c r="AH603" i="1"/>
  <c r="AG603" i="1"/>
  <c r="AF603" i="1"/>
  <c r="AE603" i="1"/>
  <c r="AD603" i="1"/>
  <c r="AB603" i="1"/>
  <c r="AA603" i="1"/>
  <c r="Z603" i="1"/>
  <c r="Y603" i="1"/>
  <c r="W603" i="1"/>
  <c r="V603" i="1"/>
  <c r="U603" i="1"/>
  <c r="T603" i="1"/>
  <c r="S603" i="1"/>
  <c r="R603" i="1"/>
  <c r="Q603" i="1"/>
  <c r="P603" i="1"/>
  <c r="O603" i="1"/>
  <c r="N603" i="1"/>
  <c r="AJ602" i="1"/>
  <c r="AI602" i="1"/>
  <c r="AH602" i="1"/>
  <c r="AG602" i="1"/>
  <c r="AF602" i="1"/>
  <c r="AE602" i="1"/>
  <c r="AD602" i="1"/>
  <c r="AB602" i="1"/>
  <c r="AA602" i="1"/>
  <c r="Z602" i="1"/>
  <c r="Y602" i="1"/>
  <c r="W602" i="1"/>
  <c r="V602" i="1"/>
  <c r="U602" i="1"/>
  <c r="T602" i="1"/>
  <c r="S602" i="1"/>
  <c r="R602" i="1"/>
  <c r="Q602" i="1"/>
  <c r="P602" i="1"/>
  <c r="O602" i="1"/>
  <c r="N602" i="1"/>
  <c r="AK601" i="1"/>
  <c r="AJ601" i="1"/>
  <c r="AI601" i="1"/>
  <c r="AH601" i="1"/>
  <c r="AG601" i="1"/>
  <c r="AF601" i="1"/>
  <c r="AE601" i="1"/>
  <c r="AD601" i="1"/>
  <c r="AB601" i="1"/>
  <c r="AA601" i="1"/>
  <c r="Z601" i="1"/>
  <c r="Y601" i="1"/>
  <c r="W601" i="1"/>
  <c r="V601" i="1"/>
  <c r="U601" i="1"/>
  <c r="T601" i="1"/>
  <c r="S601" i="1"/>
  <c r="R601" i="1"/>
  <c r="Q601" i="1"/>
  <c r="P601" i="1"/>
  <c r="O601" i="1"/>
  <c r="N601" i="1"/>
  <c r="AK600" i="1"/>
  <c r="AJ600" i="1"/>
  <c r="AI600" i="1"/>
  <c r="AH600" i="1"/>
  <c r="AG600" i="1"/>
  <c r="AF600" i="1"/>
  <c r="AE600" i="1"/>
  <c r="AD600" i="1"/>
  <c r="AB600" i="1"/>
  <c r="AA600" i="1"/>
  <c r="Z600" i="1"/>
  <c r="Y600" i="1"/>
  <c r="W600" i="1"/>
  <c r="V600" i="1"/>
  <c r="U600" i="1"/>
  <c r="T600" i="1"/>
  <c r="S600" i="1"/>
  <c r="R600" i="1"/>
  <c r="Q600" i="1"/>
  <c r="P600" i="1"/>
  <c r="O600" i="1"/>
  <c r="N600" i="1"/>
  <c r="AJ599" i="1"/>
  <c r="AI599" i="1"/>
  <c r="AH599" i="1"/>
  <c r="AG599" i="1"/>
  <c r="AF599" i="1"/>
  <c r="AE599" i="1"/>
  <c r="AD599" i="1"/>
  <c r="AB599" i="1"/>
  <c r="AA599" i="1"/>
  <c r="Z599" i="1"/>
  <c r="Y599" i="1"/>
  <c r="W599" i="1"/>
  <c r="V599" i="1"/>
  <c r="U599" i="1"/>
  <c r="T599" i="1"/>
  <c r="S599" i="1"/>
  <c r="R599" i="1"/>
  <c r="Q599" i="1"/>
  <c r="P599" i="1"/>
  <c r="O599" i="1"/>
  <c r="N599" i="1"/>
  <c r="AJ598" i="1"/>
  <c r="AI598" i="1"/>
  <c r="AH598" i="1"/>
  <c r="AG598" i="1"/>
  <c r="AF598" i="1"/>
  <c r="AE598" i="1"/>
  <c r="AD598" i="1"/>
  <c r="AB598" i="1"/>
  <c r="AA598" i="1"/>
  <c r="Z598" i="1"/>
  <c r="Y598" i="1"/>
  <c r="W598" i="1"/>
  <c r="V598" i="1"/>
  <c r="U598" i="1"/>
  <c r="T598" i="1"/>
  <c r="S598" i="1"/>
  <c r="R598" i="1"/>
  <c r="Q598" i="1"/>
  <c r="P598" i="1"/>
  <c r="O598" i="1"/>
  <c r="N598" i="1"/>
  <c r="AJ597" i="1"/>
  <c r="AI597" i="1"/>
  <c r="AH597" i="1"/>
  <c r="AG597" i="1"/>
  <c r="AF597" i="1"/>
  <c r="AE597" i="1"/>
  <c r="AD597" i="1"/>
  <c r="AB597" i="1"/>
  <c r="AA597" i="1"/>
  <c r="Z597" i="1"/>
  <c r="Y597" i="1"/>
  <c r="W597" i="1"/>
  <c r="V597" i="1"/>
  <c r="U597" i="1"/>
  <c r="T597" i="1"/>
  <c r="S597" i="1"/>
  <c r="R597" i="1"/>
  <c r="Q597" i="1"/>
  <c r="P597" i="1"/>
  <c r="O597" i="1"/>
  <c r="N597" i="1"/>
  <c r="AJ596" i="1"/>
  <c r="AI596" i="1"/>
  <c r="AH596" i="1"/>
  <c r="AG596" i="1"/>
  <c r="AF596" i="1"/>
  <c r="AE596" i="1"/>
  <c r="AD596" i="1"/>
  <c r="AB596" i="1"/>
  <c r="AA596" i="1"/>
  <c r="Z596" i="1"/>
  <c r="Y596" i="1"/>
  <c r="W596" i="1"/>
  <c r="V596" i="1"/>
  <c r="U596" i="1"/>
  <c r="T596" i="1"/>
  <c r="S596" i="1"/>
  <c r="R596" i="1"/>
  <c r="Q596" i="1"/>
  <c r="P596" i="1"/>
  <c r="O596" i="1"/>
  <c r="N596" i="1"/>
  <c r="AJ595" i="1"/>
  <c r="AI595" i="1"/>
  <c r="AH595" i="1"/>
  <c r="AG595" i="1"/>
  <c r="AF595" i="1"/>
  <c r="AE595" i="1"/>
  <c r="AD595" i="1"/>
  <c r="AB595" i="1"/>
  <c r="AA595" i="1"/>
  <c r="Z595" i="1"/>
  <c r="Y595" i="1"/>
  <c r="W595" i="1"/>
  <c r="V595" i="1"/>
  <c r="U595" i="1"/>
  <c r="T595" i="1"/>
  <c r="S595" i="1"/>
  <c r="R595" i="1"/>
  <c r="Q595" i="1"/>
  <c r="P595" i="1"/>
  <c r="O595" i="1"/>
  <c r="N595" i="1"/>
  <c r="AJ594" i="1"/>
  <c r="AI594" i="1"/>
  <c r="AH594" i="1"/>
  <c r="AG594" i="1"/>
  <c r="AF594" i="1"/>
  <c r="AE594" i="1"/>
  <c r="AD594" i="1"/>
  <c r="AB594" i="1"/>
  <c r="AA594" i="1"/>
  <c r="Z594" i="1"/>
  <c r="Y594" i="1"/>
  <c r="W594" i="1"/>
  <c r="V594" i="1"/>
  <c r="U594" i="1"/>
  <c r="T594" i="1"/>
  <c r="S594" i="1"/>
  <c r="R594" i="1"/>
  <c r="Q594" i="1"/>
  <c r="P594" i="1"/>
  <c r="O594" i="1"/>
  <c r="N594" i="1"/>
  <c r="AJ593" i="1"/>
  <c r="AI593" i="1"/>
  <c r="AH593" i="1"/>
  <c r="AG593" i="1"/>
  <c r="AF593" i="1"/>
  <c r="AE593" i="1"/>
  <c r="AD593" i="1"/>
  <c r="AB593" i="1"/>
  <c r="AA593" i="1"/>
  <c r="Z593" i="1"/>
  <c r="Y593" i="1"/>
  <c r="W593" i="1"/>
  <c r="V593" i="1"/>
  <c r="U593" i="1"/>
  <c r="T593" i="1"/>
  <c r="S593" i="1"/>
  <c r="R593" i="1"/>
  <c r="Q593" i="1"/>
  <c r="P593" i="1"/>
  <c r="O593" i="1"/>
  <c r="N593" i="1"/>
  <c r="AJ592" i="1"/>
  <c r="AI592" i="1"/>
  <c r="AH592" i="1"/>
  <c r="AG592" i="1"/>
  <c r="AF592" i="1"/>
  <c r="AE592" i="1"/>
  <c r="AD592" i="1"/>
  <c r="AB592" i="1"/>
  <c r="AA592" i="1"/>
  <c r="Z592" i="1"/>
  <c r="Y592" i="1"/>
  <c r="W592" i="1"/>
  <c r="V592" i="1"/>
  <c r="U592" i="1"/>
  <c r="T592" i="1"/>
  <c r="S592" i="1"/>
  <c r="R592" i="1"/>
  <c r="Q592" i="1"/>
  <c r="P592" i="1"/>
  <c r="O592" i="1"/>
  <c r="N592" i="1"/>
  <c r="AJ591" i="1"/>
  <c r="AI591" i="1"/>
  <c r="AH591" i="1"/>
  <c r="AG591" i="1"/>
  <c r="AF591" i="1"/>
  <c r="AE591" i="1"/>
  <c r="AD591" i="1"/>
  <c r="AB591" i="1"/>
  <c r="AA591" i="1"/>
  <c r="Z591" i="1"/>
  <c r="Y591" i="1"/>
  <c r="W591" i="1"/>
  <c r="V591" i="1"/>
  <c r="U591" i="1"/>
  <c r="T591" i="1"/>
  <c r="S591" i="1"/>
  <c r="R591" i="1"/>
  <c r="Q591" i="1"/>
  <c r="P591" i="1"/>
  <c r="O591" i="1"/>
  <c r="N591" i="1"/>
  <c r="AJ590" i="1"/>
  <c r="AI590" i="1"/>
  <c r="AH590" i="1"/>
  <c r="AG590" i="1"/>
  <c r="AF590" i="1"/>
  <c r="AE590" i="1"/>
  <c r="AD590" i="1"/>
  <c r="AB590" i="1"/>
  <c r="AA590" i="1"/>
  <c r="Z590" i="1"/>
  <c r="Y590" i="1"/>
  <c r="W590" i="1"/>
  <c r="V590" i="1"/>
  <c r="U590" i="1"/>
  <c r="T590" i="1"/>
  <c r="S590" i="1"/>
  <c r="R590" i="1"/>
  <c r="Q590" i="1"/>
  <c r="P590" i="1"/>
  <c r="O590" i="1"/>
  <c r="N590" i="1"/>
  <c r="AJ589" i="1"/>
  <c r="AI589" i="1"/>
  <c r="AH589" i="1"/>
  <c r="AG589" i="1"/>
  <c r="AF589" i="1"/>
  <c r="AE589" i="1"/>
  <c r="AD589" i="1"/>
  <c r="AB589" i="1"/>
  <c r="AA589" i="1"/>
  <c r="Z589" i="1"/>
  <c r="Y589" i="1"/>
  <c r="W589" i="1"/>
  <c r="V589" i="1"/>
  <c r="U589" i="1"/>
  <c r="T589" i="1"/>
  <c r="S589" i="1"/>
  <c r="R589" i="1"/>
  <c r="Q589" i="1"/>
  <c r="P589" i="1"/>
  <c r="O589" i="1"/>
  <c r="N589" i="1"/>
  <c r="AJ588" i="1"/>
  <c r="AI588" i="1"/>
  <c r="AH588" i="1"/>
  <c r="AG588" i="1"/>
  <c r="AF588" i="1"/>
  <c r="AE588" i="1"/>
  <c r="AD588" i="1"/>
  <c r="AB588" i="1"/>
  <c r="AA588" i="1"/>
  <c r="Z588" i="1"/>
  <c r="Y588" i="1"/>
  <c r="W588" i="1"/>
  <c r="V588" i="1"/>
  <c r="U588" i="1"/>
  <c r="T588" i="1"/>
  <c r="S588" i="1"/>
  <c r="R588" i="1"/>
  <c r="Q588" i="1"/>
  <c r="P588" i="1"/>
  <c r="O588" i="1"/>
  <c r="N588" i="1"/>
  <c r="AJ587" i="1"/>
  <c r="AI587" i="1"/>
  <c r="AH587" i="1"/>
  <c r="AG587" i="1"/>
  <c r="AF587" i="1"/>
  <c r="AE587" i="1"/>
  <c r="AD587" i="1"/>
  <c r="AB587" i="1"/>
  <c r="AA587" i="1"/>
  <c r="Z587" i="1"/>
  <c r="Y587" i="1"/>
  <c r="W587" i="1"/>
  <c r="V587" i="1"/>
  <c r="U587" i="1"/>
  <c r="T587" i="1"/>
  <c r="S587" i="1"/>
  <c r="R587" i="1"/>
  <c r="Q587" i="1"/>
  <c r="P587" i="1"/>
  <c r="O587" i="1"/>
  <c r="N587" i="1"/>
  <c r="AJ586" i="1"/>
  <c r="AI586" i="1"/>
  <c r="AH586" i="1"/>
  <c r="AG586" i="1"/>
  <c r="AF586" i="1"/>
  <c r="AE586" i="1"/>
  <c r="AD586" i="1"/>
  <c r="AB586" i="1"/>
  <c r="AA586" i="1"/>
  <c r="Z586" i="1"/>
  <c r="Y586" i="1"/>
  <c r="W586" i="1"/>
  <c r="V586" i="1"/>
  <c r="U586" i="1"/>
  <c r="T586" i="1"/>
  <c r="S586" i="1"/>
  <c r="R586" i="1"/>
  <c r="Q586" i="1"/>
  <c r="P586" i="1"/>
  <c r="O586" i="1"/>
  <c r="N586" i="1"/>
  <c r="AJ585" i="1"/>
  <c r="AI585" i="1"/>
  <c r="AH585" i="1"/>
  <c r="AG585" i="1"/>
  <c r="AF585" i="1"/>
  <c r="AE585" i="1"/>
  <c r="AD585" i="1"/>
  <c r="AB585" i="1"/>
  <c r="AA585" i="1"/>
  <c r="Z585" i="1"/>
  <c r="Y585" i="1"/>
  <c r="W585" i="1"/>
  <c r="V585" i="1"/>
  <c r="U585" i="1"/>
  <c r="T585" i="1"/>
  <c r="S585" i="1"/>
  <c r="R585" i="1"/>
  <c r="Q585" i="1"/>
  <c r="P585" i="1"/>
  <c r="O585" i="1"/>
  <c r="N585" i="1"/>
  <c r="AJ584" i="1"/>
  <c r="AI584" i="1"/>
  <c r="AH584" i="1"/>
  <c r="AG584" i="1"/>
  <c r="AF584" i="1"/>
  <c r="AE584" i="1"/>
  <c r="AD584" i="1"/>
  <c r="AB584" i="1"/>
  <c r="AA584" i="1"/>
  <c r="Z584" i="1"/>
  <c r="Y584" i="1"/>
  <c r="W584" i="1"/>
  <c r="V584" i="1"/>
  <c r="U584" i="1"/>
  <c r="T584" i="1"/>
  <c r="S584" i="1"/>
  <c r="R584" i="1"/>
  <c r="Q584" i="1"/>
  <c r="P584" i="1"/>
  <c r="O584" i="1"/>
  <c r="N584" i="1"/>
  <c r="AJ583" i="1"/>
  <c r="AI583" i="1"/>
  <c r="AH583" i="1"/>
  <c r="AG583" i="1"/>
  <c r="AF583" i="1"/>
  <c r="AE583" i="1"/>
  <c r="AD583" i="1"/>
  <c r="AB583" i="1"/>
  <c r="AA583" i="1"/>
  <c r="Z583" i="1"/>
  <c r="Y583" i="1"/>
  <c r="W583" i="1"/>
  <c r="V583" i="1"/>
  <c r="U583" i="1"/>
  <c r="T583" i="1"/>
  <c r="S583" i="1"/>
  <c r="R583" i="1"/>
  <c r="Q583" i="1"/>
  <c r="P583" i="1"/>
  <c r="O583" i="1"/>
  <c r="N583" i="1"/>
  <c r="AJ582" i="1"/>
  <c r="AI582" i="1"/>
  <c r="AH582" i="1"/>
  <c r="AG582" i="1"/>
  <c r="AF582" i="1"/>
  <c r="AE582" i="1"/>
  <c r="AD582" i="1"/>
  <c r="AB582" i="1"/>
  <c r="AA582" i="1"/>
  <c r="Z582" i="1"/>
  <c r="Y582" i="1"/>
  <c r="W582" i="1"/>
  <c r="V582" i="1"/>
  <c r="U582" i="1"/>
  <c r="T582" i="1"/>
  <c r="S582" i="1"/>
  <c r="R582" i="1"/>
  <c r="Q582" i="1"/>
  <c r="P582" i="1"/>
  <c r="O582" i="1"/>
  <c r="N582" i="1"/>
  <c r="AJ581" i="1"/>
  <c r="AI581" i="1"/>
  <c r="AH581" i="1"/>
  <c r="AG581" i="1"/>
  <c r="AF581" i="1"/>
  <c r="AE581" i="1"/>
  <c r="AD581" i="1"/>
  <c r="AB581" i="1"/>
  <c r="AA581" i="1"/>
  <c r="Z581" i="1"/>
  <c r="Y581" i="1"/>
  <c r="W581" i="1"/>
  <c r="V581" i="1"/>
  <c r="U581" i="1"/>
  <c r="T581" i="1"/>
  <c r="S581" i="1"/>
  <c r="R581" i="1"/>
  <c r="Q581" i="1"/>
  <c r="P581" i="1"/>
  <c r="O581" i="1"/>
  <c r="N581" i="1"/>
  <c r="AJ580" i="1"/>
  <c r="AI580" i="1"/>
  <c r="AH580" i="1"/>
  <c r="AG580" i="1"/>
  <c r="AF580" i="1"/>
  <c r="AE580" i="1"/>
  <c r="AD580" i="1"/>
  <c r="AB580" i="1"/>
  <c r="AA580" i="1"/>
  <c r="Z580" i="1"/>
  <c r="Y580" i="1"/>
  <c r="W580" i="1"/>
  <c r="V580" i="1"/>
  <c r="U580" i="1"/>
  <c r="T580" i="1"/>
  <c r="S580" i="1"/>
  <c r="R580" i="1"/>
  <c r="Q580" i="1"/>
  <c r="P580" i="1"/>
  <c r="O580" i="1"/>
  <c r="N580" i="1"/>
  <c r="AJ579" i="1"/>
  <c r="AI579" i="1"/>
  <c r="AH579" i="1"/>
  <c r="AG579" i="1"/>
  <c r="AF579" i="1"/>
  <c r="AE579" i="1"/>
  <c r="AD579" i="1"/>
  <c r="AB579" i="1"/>
  <c r="AA579" i="1"/>
  <c r="Z579" i="1"/>
  <c r="Y579" i="1"/>
  <c r="W579" i="1"/>
  <c r="V579" i="1"/>
  <c r="U579" i="1"/>
  <c r="T579" i="1"/>
  <c r="S579" i="1"/>
  <c r="R579" i="1"/>
  <c r="Q579" i="1"/>
  <c r="P579" i="1"/>
  <c r="O579" i="1"/>
  <c r="N579" i="1"/>
  <c r="AJ578" i="1"/>
  <c r="AI578" i="1"/>
  <c r="AH578" i="1"/>
  <c r="AG578" i="1"/>
  <c r="AF578" i="1"/>
  <c r="AE578" i="1"/>
  <c r="AD578" i="1"/>
  <c r="AB578" i="1"/>
  <c r="AA578" i="1"/>
  <c r="Z578" i="1"/>
  <c r="Y578" i="1"/>
  <c r="W578" i="1"/>
  <c r="V578" i="1"/>
  <c r="U578" i="1"/>
  <c r="T578" i="1"/>
  <c r="S578" i="1"/>
  <c r="R578" i="1"/>
  <c r="Q578" i="1"/>
  <c r="P578" i="1"/>
  <c r="O578" i="1"/>
  <c r="N578" i="1"/>
  <c r="AJ577" i="1"/>
  <c r="AI577" i="1"/>
  <c r="AH577" i="1"/>
  <c r="AG577" i="1"/>
  <c r="AF577" i="1"/>
  <c r="AE577" i="1"/>
  <c r="AD577" i="1"/>
  <c r="AB577" i="1"/>
  <c r="AA577" i="1"/>
  <c r="Z577" i="1"/>
  <c r="Y577" i="1"/>
  <c r="W577" i="1"/>
  <c r="V577" i="1"/>
  <c r="U577" i="1"/>
  <c r="T577" i="1"/>
  <c r="S577" i="1"/>
  <c r="R577" i="1"/>
  <c r="Q577" i="1"/>
  <c r="P577" i="1"/>
  <c r="O577" i="1"/>
  <c r="N577" i="1"/>
  <c r="AJ576" i="1"/>
  <c r="AI576" i="1"/>
  <c r="AH576" i="1"/>
  <c r="AG576" i="1"/>
  <c r="AF576" i="1"/>
  <c r="AE576" i="1"/>
  <c r="AD576" i="1"/>
  <c r="AB576" i="1"/>
  <c r="AA576" i="1"/>
  <c r="Z576" i="1"/>
  <c r="Y576" i="1"/>
  <c r="W576" i="1"/>
  <c r="V576" i="1"/>
  <c r="U576" i="1"/>
  <c r="T576" i="1"/>
  <c r="S576" i="1"/>
  <c r="R576" i="1"/>
  <c r="Q576" i="1"/>
  <c r="P576" i="1"/>
  <c r="O576" i="1"/>
  <c r="N576" i="1"/>
  <c r="AJ575" i="1"/>
  <c r="AI575" i="1"/>
  <c r="AH575" i="1"/>
  <c r="AG575" i="1"/>
  <c r="AF575" i="1"/>
  <c r="AE575" i="1"/>
  <c r="AD575" i="1"/>
  <c r="AB575" i="1"/>
  <c r="AA575" i="1"/>
  <c r="Z575" i="1"/>
  <c r="Y575" i="1"/>
  <c r="W575" i="1"/>
  <c r="V575" i="1"/>
  <c r="U575" i="1"/>
  <c r="T575" i="1"/>
  <c r="S575" i="1"/>
  <c r="R575" i="1"/>
  <c r="Q575" i="1"/>
  <c r="P575" i="1"/>
  <c r="O575" i="1"/>
  <c r="N575" i="1"/>
  <c r="AJ574" i="1"/>
  <c r="AI574" i="1"/>
  <c r="AH574" i="1"/>
  <c r="AG574" i="1"/>
  <c r="AF574" i="1"/>
  <c r="AE574" i="1"/>
  <c r="AD574" i="1"/>
  <c r="AB574" i="1"/>
  <c r="AA574" i="1"/>
  <c r="Z574" i="1"/>
  <c r="Y574" i="1"/>
  <c r="W574" i="1"/>
  <c r="V574" i="1"/>
  <c r="U574" i="1"/>
  <c r="T574" i="1"/>
  <c r="S574" i="1"/>
  <c r="R574" i="1"/>
  <c r="Q574" i="1"/>
  <c r="P574" i="1"/>
  <c r="O574" i="1"/>
  <c r="N574" i="1"/>
  <c r="AJ573" i="1"/>
  <c r="AI573" i="1"/>
  <c r="AH573" i="1"/>
  <c r="AG573" i="1"/>
  <c r="AF573" i="1"/>
  <c r="AE573" i="1"/>
  <c r="AD573" i="1"/>
  <c r="AB573" i="1"/>
  <c r="AA573" i="1"/>
  <c r="Z573" i="1"/>
  <c r="Y573" i="1"/>
  <c r="W573" i="1"/>
  <c r="V573" i="1"/>
  <c r="U573" i="1"/>
  <c r="T573" i="1"/>
  <c r="S573" i="1"/>
  <c r="R573" i="1"/>
  <c r="Q573" i="1"/>
  <c r="P573" i="1"/>
  <c r="O573" i="1"/>
  <c r="N573" i="1"/>
  <c r="AJ572" i="1"/>
  <c r="AI572" i="1"/>
  <c r="AH572" i="1"/>
  <c r="AG572" i="1"/>
  <c r="AF572" i="1"/>
  <c r="AE572" i="1"/>
  <c r="AD572" i="1"/>
  <c r="AB572" i="1"/>
  <c r="AA572" i="1"/>
  <c r="Z572" i="1"/>
  <c r="Y572" i="1"/>
  <c r="W572" i="1"/>
  <c r="V572" i="1"/>
  <c r="U572" i="1"/>
  <c r="T572" i="1"/>
  <c r="S572" i="1"/>
  <c r="R572" i="1"/>
  <c r="Q572" i="1"/>
  <c r="P572" i="1"/>
  <c r="O572" i="1"/>
  <c r="N572" i="1"/>
  <c r="AJ571" i="1"/>
  <c r="AI571" i="1"/>
  <c r="AH571" i="1"/>
  <c r="AG571" i="1"/>
  <c r="AF571" i="1"/>
  <c r="AE571" i="1"/>
  <c r="AD571" i="1"/>
  <c r="AB571" i="1"/>
  <c r="AA571" i="1"/>
  <c r="Z571" i="1"/>
  <c r="Y571" i="1"/>
  <c r="W571" i="1"/>
  <c r="V571" i="1"/>
  <c r="U571" i="1"/>
  <c r="T571" i="1"/>
  <c r="S571" i="1"/>
  <c r="R571" i="1"/>
  <c r="Q571" i="1"/>
  <c r="P571" i="1"/>
  <c r="O571" i="1"/>
  <c r="N571" i="1"/>
  <c r="AK570" i="1"/>
  <c r="AJ570" i="1"/>
  <c r="AI570" i="1"/>
  <c r="AH570" i="1"/>
  <c r="AG570" i="1"/>
  <c r="AF570" i="1"/>
  <c r="AE570" i="1"/>
  <c r="AD570" i="1"/>
  <c r="AB570" i="1"/>
  <c r="AA570" i="1"/>
  <c r="Z570" i="1"/>
  <c r="Y570" i="1"/>
  <c r="W570" i="1"/>
  <c r="V570" i="1"/>
  <c r="U570" i="1"/>
  <c r="T570" i="1"/>
  <c r="S570" i="1"/>
  <c r="R570" i="1"/>
  <c r="Q570" i="1"/>
  <c r="P570" i="1"/>
  <c r="O570" i="1"/>
  <c r="N570" i="1"/>
  <c r="AK569" i="1"/>
  <c r="AJ569" i="1"/>
  <c r="AI569" i="1"/>
  <c r="AH569" i="1"/>
  <c r="AG569" i="1"/>
  <c r="AF569" i="1"/>
  <c r="AE569" i="1"/>
  <c r="AD569" i="1"/>
  <c r="AB569" i="1"/>
  <c r="AA569" i="1"/>
  <c r="Z569" i="1"/>
  <c r="Y569" i="1"/>
  <c r="W569" i="1"/>
  <c r="V569" i="1"/>
  <c r="U569" i="1"/>
  <c r="T569" i="1"/>
  <c r="S569" i="1"/>
  <c r="R569" i="1"/>
  <c r="Q569" i="1"/>
  <c r="P569" i="1"/>
  <c r="O569" i="1"/>
  <c r="N569" i="1"/>
  <c r="AK568" i="1"/>
  <c r="AJ568" i="1"/>
  <c r="AI568" i="1"/>
  <c r="AH568" i="1"/>
  <c r="AG568" i="1"/>
  <c r="AF568" i="1"/>
  <c r="AE568" i="1"/>
  <c r="AD568" i="1"/>
  <c r="AB568" i="1"/>
  <c r="AA568" i="1"/>
  <c r="Z568" i="1"/>
  <c r="Y568" i="1"/>
  <c r="W568" i="1"/>
  <c r="V568" i="1"/>
  <c r="U568" i="1"/>
  <c r="T568" i="1"/>
  <c r="S568" i="1"/>
  <c r="R568" i="1"/>
  <c r="Q568" i="1"/>
  <c r="P568" i="1"/>
  <c r="O568" i="1"/>
  <c r="N568" i="1"/>
  <c r="AK567" i="1"/>
  <c r="AJ567" i="1"/>
  <c r="AI567" i="1"/>
  <c r="AH567" i="1"/>
  <c r="AG567" i="1"/>
  <c r="AF567" i="1"/>
  <c r="AE567" i="1"/>
  <c r="AD567" i="1"/>
  <c r="AB567" i="1"/>
  <c r="AA567" i="1"/>
  <c r="Z567" i="1"/>
  <c r="Y567" i="1"/>
  <c r="W567" i="1"/>
  <c r="V567" i="1"/>
  <c r="U567" i="1"/>
  <c r="T567" i="1"/>
  <c r="S567" i="1"/>
  <c r="R567" i="1"/>
  <c r="Q567" i="1"/>
  <c r="P567" i="1"/>
  <c r="O567" i="1"/>
  <c r="N567" i="1"/>
  <c r="AJ566" i="1"/>
  <c r="AI566" i="1"/>
  <c r="AH566" i="1"/>
  <c r="AG566" i="1"/>
  <c r="AF566" i="1"/>
  <c r="AE566" i="1"/>
  <c r="AD566" i="1"/>
  <c r="AB566" i="1"/>
  <c r="AA566" i="1"/>
  <c r="Z566" i="1"/>
  <c r="Y566" i="1"/>
  <c r="W566" i="1"/>
  <c r="V566" i="1"/>
  <c r="U566" i="1"/>
  <c r="T566" i="1"/>
  <c r="S566" i="1"/>
  <c r="R566" i="1"/>
  <c r="Q566" i="1"/>
  <c r="P566" i="1"/>
  <c r="O566" i="1"/>
  <c r="N566" i="1"/>
  <c r="AJ565" i="1"/>
  <c r="AI565" i="1"/>
  <c r="AH565" i="1"/>
  <c r="AG565" i="1"/>
  <c r="AF565" i="1"/>
  <c r="AE565" i="1"/>
  <c r="AD565" i="1"/>
  <c r="AB565" i="1"/>
  <c r="AA565" i="1"/>
  <c r="Z565" i="1"/>
  <c r="Y565" i="1"/>
  <c r="W565" i="1"/>
  <c r="V565" i="1"/>
  <c r="U565" i="1"/>
  <c r="T565" i="1"/>
  <c r="S565" i="1"/>
  <c r="R565" i="1"/>
  <c r="Q565" i="1"/>
  <c r="P565" i="1"/>
  <c r="O565" i="1"/>
  <c r="N565" i="1"/>
  <c r="AK564" i="1"/>
  <c r="AJ564" i="1"/>
  <c r="AI564" i="1"/>
  <c r="AH564" i="1"/>
  <c r="AG564" i="1"/>
  <c r="AF564" i="1"/>
  <c r="AE564" i="1"/>
  <c r="AD564" i="1"/>
  <c r="AB564" i="1"/>
  <c r="AA564" i="1"/>
  <c r="Z564" i="1"/>
  <c r="Y564" i="1"/>
  <c r="W564" i="1"/>
  <c r="V564" i="1"/>
  <c r="U564" i="1"/>
  <c r="T564" i="1"/>
  <c r="S564" i="1"/>
  <c r="R564" i="1"/>
  <c r="Q564" i="1"/>
  <c r="P564" i="1"/>
  <c r="O564" i="1"/>
  <c r="N564" i="1"/>
  <c r="AK563" i="1"/>
  <c r="AJ563" i="1"/>
  <c r="AI563" i="1"/>
  <c r="AH563" i="1"/>
  <c r="AG563" i="1"/>
  <c r="AF563" i="1"/>
  <c r="AE563" i="1"/>
  <c r="AD563" i="1"/>
  <c r="AB563" i="1"/>
  <c r="AA563" i="1"/>
  <c r="Z563" i="1"/>
  <c r="Y563" i="1"/>
  <c r="W563" i="1"/>
  <c r="V563" i="1"/>
  <c r="U563" i="1"/>
  <c r="T563" i="1"/>
  <c r="S563" i="1"/>
  <c r="R563" i="1"/>
  <c r="Q563" i="1"/>
  <c r="P563" i="1"/>
  <c r="O563" i="1"/>
  <c r="N563" i="1"/>
  <c r="AK562" i="1"/>
  <c r="AJ562" i="1"/>
  <c r="AI562" i="1"/>
  <c r="AH562" i="1"/>
  <c r="AG562" i="1"/>
  <c r="AF562" i="1"/>
  <c r="AE562" i="1"/>
  <c r="AD562" i="1"/>
  <c r="AB562" i="1"/>
  <c r="AA562" i="1"/>
  <c r="Z562" i="1"/>
  <c r="Y562" i="1"/>
  <c r="W562" i="1"/>
  <c r="V562" i="1"/>
  <c r="U562" i="1"/>
  <c r="T562" i="1"/>
  <c r="S562" i="1"/>
  <c r="R562" i="1"/>
  <c r="Q562" i="1"/>
  <c r="P562" i="1"/>
  <c r="O562" i="1"/>
  <c r="N562" i="1"/>
  <c r="AK561" i="1"/>
  <c r="AJ561" i="1"/>
  <c r="AI561" i="1"/>
  <c r="AH561" i="1"/>
  <c r="AG561" i="1"/>
  <c r="AF561" i="1"/>
  <c r="AE561" i="1"/>
  <c r="AD561" i="1"/>
  <c r="AB561" i="1"/>
  <c r="AA561" i="1"/>
  <c r="Z561" i="1"/>
  <c r="Y561" i="1"/>
  <c r="W561" i="1"/>
  <c r="V561" i="1"/>
  <c r="U561" i="1"/>
  <c r="T561" i="1"/>
  <c r="S561" i="1"/>
  <c r="R561" i="1"/>
  <c r="Q561" i="1"/>
  <c r="P561" i="1"/>
  <c r="O561" i="1"/>
  <c r="N561" i="1"/>
  <c r="AJ560" i="1"/>
  <c r="AI560" i="1"/>
  <c r="AH560" i="1"/>
  <c r="AG560" i="1"/>
  <c r="AF560" i="1"/>
  <c r="AE560" i="1"/>
  <c r="AD560" i="1"/>
  <c r="AB560" i="1"/>
  <c r="AA560" i="1"/>
  <c r="Z560" i="1"/>
  <c r="Y560" i="1"/>
  <c r="W560" i="1"/>
  <c r="V560" i="1"/>
  <c r="U560" i="1"/>
  <c r="T560" i="1"/>
  <c r="S560" i="1"/>
  <c r="R560" i="1"/>
  <c r="Q560" i="1"/>
  <c r="P560" i="1"/>
  <c r="O560" i="1"/>
  <c r="N560" i="1"/>
  <c r="AK559" i="1"/>
  <c r="AJ559" i="1"/>
  <c r="AI559" i="1"/>
  <c r="AH559" i="1"/>
  <c r="AG559" i="1"/>
  <c r="AF559" i="1"/>
  <c r="AE559" i="1"/>
  <c r="AD559" i="1"/>
  <c r="AB559" i="1"/>
  <c r="AA559" i="1"/>
  <c r="Z559" i="1"/>
  <c r="Y559" i="1"/>
  <c r="W559" i="1"/>
  <c r="V559" i="1"/>
  <c r="U559" i="1"/>
  <c r="T559" i="1"/>
  <c r="S559" i="1"/>
  <c r="R559" i="1"/>
  <c r="Q559" i="1"/>
  <c r="P559" i="1"/>
  <c r="O559" i="1"/>
  <c r="N559" i="1"/>
  <c r="AK558" i="1"/>
  <c r="AJ558" i="1"/>
  <c r="AI558" i="1"/>
  <c r="AH558" i="1"/>
  <c r="AG558" i="1"/>
  <c r="AF558" i="1"/>
  <c r="AE558" i="1"/>
  <c r="AD558" i="1"/>
  <c r="AB558" i="1"/>
  <c r="AA558" i="1"/>
  <c r="Z558" i="1"/>
  <c r="Y558" i="1"/>
  <c r="W558" i="1"/>
  <c r="V558" i="1"/>
  <c r="U558" i="1"/>
  <c r="T558" i="1"/>
  <c r="S558" i="1"/>
  <c r="R558" i="1"/>
  <c r="Q558" i="1"/>
  <c r="P558" i="1"/>
  <c r="O558" i="1"/>
  <c r="N558" i="1"/>
  <c r="AK557" i="1"/>
  <c r="AJ557" i="1"/>
  <c r="AI557" i="1"/>
  <c r="AH557" i="1"/>
  <c r="AG557" i="1"/>
  <c r="AF557" i="1"/>
  <c r="AE557" i="1"/>
  <c r="AD557" i="1"/>
  <c r="AB557" i="1"/>
  <c r="AA557" i="1"/>
  <c r="Z557" i="1"/>
  <c r="Y557" i="1"/>
  <c r="W557" i="1"/>
  <c r="V557" i="1"/>
  <c r="U557" i="1"/>
  <c r="T557" i="1"/>
  <c r="S557" i="1"/>
  <c r="R557" i="1"/>
  <c r="Q557" i="1"/>
  <c r="P557" i="1"/>
  <c r="O557" i="1"/>
  <c r="N557" i="1"/>
  <c r="AK556" i="1"/>
  <c r="AJ556" i="1"/>
  <c r="AI556" i="1"/>
  <c r="AH556" i="1"/>
  <c r="AG556" i="1"/>
  <c r="AF556" i="1"/>
  <c r="AE556" i="1"/>
  <c r="AD556" i="1"/>
  <c r="AB556" i="1"/>
  <c r="AA556" i="1"/>
  <c r="Z556" i="1"/>
  <c r="Y556" i="1"/>
  <c r="W556" i="1"/>
  <c r="V556" i="1"/>
  <c r="U556" i="1"/>
  <c r="T556" i="1"/>
  <c r="S556" i="1"/>
  <c r="R556" i="1"/>
  <c r="Q556" i="1"/>
  <c r="P556" i="1"/>
  <c r="O556" i="1"/>
  <c r="N556" i="1"/>
  <c r="AK555" i="1"/>
  <c r="AJ555" i="1"/>
  <c r="AI555" i="1"/>
  <c r="AH555" i="1"/>
  <c r="AG555" i="1"/>
  <c r="AF555" i="1"/>
  <c r="AE555" i="1"/>
  <c r="AD555" i="1"/>
  <c r="AB555" i="1"/>
  <c r="AA555" i="1"/>
  <c r="Z555" i="1"/>
  <c r="Y555" i="1"/>
  <c r="W555" i="1"/>
  <c r="V555" i="1"/>
  <c r="U555" i="1"/>
  <c r="T555" i="1"/>
  <c r="S555" i="1"/>
  <c r="R555" i="1"/>
  <c r="Q555" i="1"/>
  <c r="P555" i="1"/>
  <c r="O555" i="1"/>
  <c r="N555" i="1"/>
  <c r="AK554" i="1"/>
  <c r="AJ554" i="1"/>
  <c r="AI554" i="1"/>
  <c r="AH554" i="1"/>
  <c r="AG554" i="1"/>
  <c r="AF554" i="1"/>
  <c r="AE554" i="1"/>
  <c r="AD554" i="1"/>
  <c r="AB554" i="1"/>
  <c r="AA554" i="1"/>
  <c r="Z554" i="1"/>
  <c r="Y554" i="1"/>
  <c r="W554" i="1"/>
  <c r="V554" i="1"/>
  <c r="U554" i="1"/>
  <c r="T554" i="1"/>
  <c r="S554" i="1"/>
  <c r="R554" i="1"/>
  <c r="Q554" i="1"/>
  <c r="P554" i="1"/>
  <c r="O554" i="1"/>
  <c r="N554" i="1"/>
  <c r="AK553" i="1"/>
  <c r="AJ553" i="1"/>
  <c r="AI553" i="1"/>
  <c r="AH553" i="1"/>
  <c r="AG553" i="1"/>
  <c r="AF553" i="1"/>
  <c r="AE553" i="1"/>
  <c r="AD553" i="1"/>
  <c r="AB553" i="1"/>
  <c r="AA553" i="1"/>
  <c r="Z553" i="1"/>
  <c r="Y553" i="1"/>
  <c r="W553" i="1"/>
  <c r="V553" i="1"/>
  <c r="U553" i="1"/>
  <c r="T553" i="1"/>
  <c r="S553" i="1"/>
  <c r="R553" i="1"/>
  <c r="Q553" i="1"/>
  <c r="P553" i="1"/>
  <c r="O553" i="1"/>
  <c r="N553" i="1"/>
  <c r="AK552" i="1"/>
  <c r="AJ552" i="1"/>
  <c r="AI552" i="1"/>
  <c r="AH552" i="1"/>
  <c r="AG552" i="1"/>
  <c r="AF552" i="1"/>
  <c r="AE552" i="1"/>
  <c r="AD552" i="1"/>
  <c r="AB552" i="1"/>
  <c r="AA552" i="1"/>
  <c r="Z552" i="1"/>
  <c r="Y552" i="1"/>
  <c r="W552" i="1"/>
  <c r="V552" i="1"/>
  <c r="U552" i="1"/>
  <c r="T552" i="1"/>
  <c r="S552" i="1"/>
  <c r="R552" i="1"/>
  <c r="Q552" i="1"/>
  <c r="P552" i="1"/>
  <c r="O552" i="1"/>
  <c r="N552" i="1"/>
  <c r="AJ551" i="1"/>
  <c r="AI551" i="1"/>
  <c r="AH551" i="1"/>
  <c r="AG551" i="1"/>
  <c r="AF551" i="1"/>
  <c r="AE551" i="1"/>
  <c r="AD551" i="1"/>
  <c r="AB551" i="1"/>
  <c r="AA551" i="1"/>
  <c r="Z551" i="1"/>
  <c r="Y551" i="1"/>
  <c r="W551" i="1"/>
  <c r="V551" i="1"/>
  <c r="U551" i="1"/>
  <c r="T551" i="1"/>
  <c r="S551" i="1"/>
  <c r="R551" i="1"/>
  <c r="Q551" i="1"/>
  <c r="P551" i="1"/>
  <c r="O551" i="1"/>
  <c r="N551" i="1"/>
  <c r="AK550" i="1"/>
  <c r="AJ550" i="1"/>
  <c r="AI550" i="1"/>
  <c r="AH550" i="1"/>
  <c r="AG550" i="1"/>
  <c r="AF550" i="1"/>
  <c r="AE550" i="1"/>
  <c r="AD550" i="1"/>
  <c r="AB550" i="1"/>
  <c r="AA550" i="1"/>
  <c r="Z550" i="1"/>
  <c r="Y550" i="1"/>
  <c r="W550" i="1"/>
  <c r="V550" i="1"/>
  <c r="U550" i="1"/>
  <c r="T550" i="1"/>
  <c r="S550" i="1"/>
  <c r="R550" i="1"/>
  <c r="Q550" i="1"/>
  <c r="P550" i="1"/>
  <c r="O550" i="1"/>
  <c r="N550" i="1"/>
  <c r="AJ549" i="1"/>
  <c r="AI549" i="1"/>
  <c r="AH549" i="1"/>
  <c r="AG549" i="1"/>
  <c r="AF549" i="1"/>
  <c r="AE549" i="1"/>
  <c r="AD549" i="1"/>
  <c r="AB549" i="1"/>
  <c r="AA549" i="1"/>
  <c r="Z549" i="1"/>
  <c r="Y549" i="1"/>
  <c r="W549" i="1"/>
  <c r="V549" i="1"/>
  <c r="U549" i="1"/>
  <c r="T549" i="1"/>
  <c r="S549" i="1"/>
  <c r="R549" i="1"/>
  <c r="Q549" i="1"/>
  <c r="P549" i="1"/>
  <c r="O549" i="1"/>
  <c r="N549" i="1"/>
  <c r="AK548" i="1"/>
  <c r="AJ548" i="1"/>
  <c r="AI548" i="1"/>
  <c r="AH548" i="1"/>
  <c r="AG548" i="1"/>
  <c r="AF548" i="1"/>
  <c r="AE548" i="1"/>
  <c r="AD548" i="1"/>
  <c r="AB548" i="1"/>
  <c r="AA548" i="1"/>
  <c r="Z548" i="1"/>
  <c r="Y548" i="1"/>
  <c r="W548" i="1"/>
  <c r="V548" i="1"/>
  <c r="U548" i="1"/>
  <c r="T548" i="1"/>
  <c r="S548" i="1"/>
  <c r="R548" i="1"/>
  <c r="Q548" i="1"/>
  <c r="P548" i="1"/>
  <c r="O548" i="1"/>
  <c r="N548" i="1"/>
  <c r="AJ547" i="1"/>
  <c r="AI547" i="1"/>
  <c r="AH547" i="1"/>
  <c r="AG547" i="1"/>
  <c r="AF547" i="1"/>
  <c r="AE547" i="1"/>
  <c r="AD547" i="1"/>
  <c r="AB547" i="1"/>
  <c r="AA547" i="1"/>
  <c r="Z547" i="1"/>
  <c r="Y547" i="1"/>
  <c r="W547" i="1"/>
  <c r="V547" i="1"/>
  <c r="U547" i="1"/>
  <c r="T547" i="1"/>
  <c r="S547" i="1"/>
  <c r="R547" i="1"/>
  <c r="Q547" i="1"/>
  <c r="P547" i="1"/>
  <c r="O547" i="1"/>
  <c r="N547" i="1"/>
  <c r="AJ546" i="1"/>
  <c r="AI546" i="1"/>
  <c r="AH546" i="1"/>
  <c r="AG546" i="1"/>
  <c r="AF546" i="1"/>
  <c r="AE546" i="1"/>
  <c r="AD546" i="1"/>
  <c r="AB546" i="1"/>
  <c r="AA546" i="1"/>
  <c r="Z546" i="1"/>
  <c r="Y546" i="1"/>
  <c r="W546" i="1"/>
  <c r="V546" i="1"/>
  <c r="U546" i="1"/>
  <c r="T546" i="1"/>
  <c r="S546" i="1"/>
  <c r="R546" i="1"/>
  <c r="Q546" i="1"/>
  <c r="P546" i="1"/>
  <c r="O546" i="1"/>
  <c r="N546" i="1"/>
  <c r="AJ545" i="1"/>
  <c r="AI545" i="1"/>
  <c r="AH545" i="1"/>
  <c r="AG545" i="1"/>
  <c r="AF545" i="1"/>
  <c r="AE545" i="1"/>
  <c r="AD545" i="1"/>
  <c r="AB545" i="1"/>
  <c r="AA545" i="1"/>
  <c r="Z545" i="1"/>
  <c r="Y545" i="1"/>
  <c r="W545" i="1"/>
  <c r="V545" i="1"/>
  <c r="U545" i="1"/>
  <c r="T545" i="1"/>
  <c r="S545" i="1"/>
  <c r="R545" i="1"/>
  <c r="Q545" i="1"/>
  <c r="P545" i="1"/>
  <c r="O545" i="1"/>
  <c r="N545" i="1"/>
  <c r="AJ544" i="1"/>
  <c r="AI544" i="1"/>
  <c r="AH544" i="1"/>
  <c r="AG544" i="1"/>
  <c r="AF544" i="1"/>
  <c r="AE544" i="1"/>
  <c r="AD544" i="1"/>
  <c r="AB544" i="1"/>
  <c r="AA544" i="1"/>
  <c r="Z544" i="1"/>
  <c r="Y544" i="1"/>
  <c r="W544" i="1"/>
  <c r="V544" i="1"/>
  <c r="U544" i="1"/>
  <c r="T544" i="1"/>
  <c r="S544" i="1"/>
  <c r="R544" i="1"/>
  <c r="Q544" i="1"/>
  <c r="P544" i="1"/>
  <c r="O544" i="1"/>
  <c r="N544" i="1"/>
  <c r="AK543" i="1"/>
  <c r="AJ543" i="1"/>
  <c r="AI543" i="1"/>
  <c r="AH543" i="1"/>
  <c r="AG543" i="1"/>
  <c r="AF543" i="1"/>
  <c r="AE543" i="1"/>
  <c r="AD543" i="1"/>
  <c r="AB543" i="1"/>
  <c r="AA543" i="1"/>
  <c r="Z543" i="1"/>
  <c r="Y543" i="1"/>
  <c r="W543" i="1"/>
  <c r="V543" i="1"/>
  <c r="U543" i="1"/>
  <c r="T543" i="1"/>
  <c r="S543" i="1"/>
  <c r="R543" i="1"/>
  <c r="Q543" i="1"/>
  <c r="P543" i="1"/>
  <c r="O543" i="1"/>
  <c r="N543" i="1"/>
  <c r="AK542" i="1"/>
  <c r="AJ542" i="1"/>
  <c r="AI542" i="1"/>
  <c r="AH542" i="1"/>
  <c r="AG542" i="1"/>
  <c r="AF542" i="1"/>
  <c r="AE542" i="1"/>
  <c r="AD542" i="1"/>
  <c r="AB542" i="1"/>
  <c r="AA542" i="1"/>
  <c r="Z542" i="1"/>
  <c r="Y542" i="1"/>
  <c r="W542" i="1"/>
  <c r="V542" i="1"/>
  <c r="U542" i="1"/>
  <c r="T542" i="1"/>
  <c r="S542" i="1"/>
  <c r="R542" i="1"/>
  <c r="Q542" i="1"/>
  <c r="P542" i="1"/>
  <c r="O542" i="1"/>
  <c r="N542" i="1"/>
  <c r="AK541" i="1"/>
  <c r="AJ541" i="1"/>
  <c r="AI541" i="1"/>
  <c r="AH541" i="1"/>
  <c r="AG541" i="1"/>
  <c r="AF541" i="1"/>
  <c r="AE541" i="1"/>
  <c r="AD541" i="1"/>
  <c r="AB541" i="1"/>
  <c r="AA541" i="1"/>
  <c r="Z541" i="1"/>
  <c r="Y541" i="1"/>
  <c r="W541" i="1"/>
  <c r="V541" i="1"/>
  <c r="U541" i="1"/>
  <c r="T541" i="1"/>
  <c r="S541" i="1"/>
  <c r="R541" i="1"/>
  <c r="Q541" i="1"/>
  <c r="P541" i="1"/>
  <c r="O541" i="1"/>
  <c r="N541" i="1"/>
  <c r="AJ540" i="1"/>
  <c r="AI540" i="1"/>
  <c r="AH540" i="1"/>
  <c r="AG540" i="1"/>
  <c r="AF540" i="1"/>
  <c r="AE540" i="1"/>
  <c r="AD540" i="1"/>
  <c r="AB540" i="1"/>
  <c r="AA540" i="1"/>
  <c r="Z540" i="1"/>
  <c r="Y540" i="1"/>
  <c r="W540" i="1"/>
  <c r="V540" i="1"/>
  <c r="U540" i="1"/>
  <c r="T540" i="1"/>
  <c r="S540" i="1"/>
  <c r="R540" i="1"/>
  <c r="Q540" i="1"/>
  <c r="P540" i="1"/>
  <c r="O540" i="1"/>
  <c r="N540" i="1"/>
  <c r="AJ539" i="1"/>
  <c r="AI539" i="1"/>
  <c r="AH539" i="1"/>
  <c r="AG539" i="1"/>
  <c r="AF539" i="1"/>
  <c r="AE539" i="1"/>
  <c r="AD539" i="1"/>
  <c r="AB539" i="1"/>
  <c r="AA539" i="1"/>
  <c r="Z539" i="1"/>
  <c r="Y539" i="1"/>
  <c r="W539" i="1"/>
  <c r="V539" i="1"/>
  <c r="U539" i="1"/>
  <c r="T539" i="1"/>
  <c r="S539" i="1"/>
  <c r="R539" i="1"/>
  <c r="Q539" i="1"/>
  <c r="P539" i="1"/>
  <c r="O539" i="1"/>
  <c r="N539" i="1"/>
  <c r="AJ538" i="1"/>
  <c r="AI538" i="1"/>
  <c r="AH538" i="1"/>
  <c r="AG538" i="1"/>
  <c r="AF538" i="1"/>
  <c r="AE538" i="1"/>
  <c r="AD538" i="1"/>
  <c r="AB538" i="1"/>
  <c r="AA538" i="1"/>
  <c r="Z538" i="1"/>
  <c r="Y538" i="1"/>
  <c r="W538" i="1"/>
  <c r="V538" i="1"/>
  <c r="U538" i="1"/>
  <c r="T538" i="1"/>
  <c r="S538" i="1"/>
  <c r="R538" i="1"/>
  <c r="Q538" i="1"/>
  <c r="P538" i="1"/>
  <c r="O538" i="1"/>
  <c r="N538" i="1"/>
  <c r="AJ537" i="1"/>
  <c r="AI537" i="1"/>
  <c r="AH537" i="1"/>
  <c r="AG537" i="1"/>
  <c r="AF537" i="1"/>
  <c r="AE537" i="1"/>
  <c r="AD537" i="1"/>
  <c r="AB537" i="1"/>
  <c r="AA537" i="1"/>
  <c r="Z537" i="1"/>
  <c r="Y537" i="1"/>
  <c r="W537" i="1"/>
  <c r="V537" i="1"/>
  <c r="U537" i="1"/>
  <c r="T537" i="1"/>
  <c r="S537" i="1"/>
  <c r="R537" i="1"/>
  <c r="Q537" i="1"/>
  <c r="P537" i="1"/>
  <c r="O537" i="1"/>
  <c r="N537" i="1"/>
  <c r="AJ536" i="1"/>
  <c r="AI536" i="1"/>
  <c r="AH536" i="1"/>
  <c r="AG536" i="1"/>
  <c r="AF536" i="1"/>
  <c r="AE536" i="1"/>
  <c r="AD536" i="1"/>
  <c r="AB536" i="1"/>
  <c r="AA536" i="1"/>
  <c r="Z536" i="1"/>
  <c r="Y536" i="1"/>
  <c r="W536" i="1"/>
  <c r="V536" i="1"/>
  <c r="U536" i="1"/>
  <c r="T536" i="1"/>
  <c r="S536" i="1"/>
  <c r="R536" i="1"/>
  <c r="Q536" i="1"/>
  <c r="P536" i="1"/>
  <c r="O536" i="1"/>
  <c r="N536" i="1"/>
  <c r="AJ535" i="1"/>
  <c r="AI535" i="1"/>
  <c r="AH535" i="1"/>
  <c r="AG535" i="1"/>
  <c r="AF535" i="1"/>
  <c r="AE535" i="1"/>
  <c r="AD535" i="1"/>
  <c r="AB535" i="1"/>
  <c r="AA535" i="1"/>
  <c r="Z535" i="1"/>
  <c r="Y535" i="1"/>
  <c r="W535" i="1"/>
  <c r="V535" i="1"/>
  <c r="U535" i="1"/>
  <c r="T535" i="1"/>
  <c r="S535" i="1"/>
  <c r="R535" i="1"/>
  <c r="Q535" i="1"/>
  <c r="P535" i="1"/>
  <c r="O535" i="1"/>
  <c r="N535" i="1"/>
  <c r="AJ534" i="1"/>
  <c r="AI534" i="1"/>
  <c r="AH534" i="1"/>
  <c r="AG534" i="1"/>
  <c r="AF534" i="1"/>
  <c r="AE534" i="1"/>
  <c r="AD534" i="1"/>
  <c r="AB534" i="1"/>
  <c r="AA534" i="1"/>
  <c r="Z534" i="1"/>
  <c r="Y534" i="1"/>
  <c r="W534" i="1"/>
  <c r="V534" i="1"/>
  <c r="U534" i="1"/>
  <c r="T534" i="1"/>
  <c r="S534" i="1"/>
  <c r="R534" i="1"/>
  <c r="Q534" i="1"/>
  <c r="P534" i="1"/>
  <c r="O534" i="1"/>
  <c r="N534" i="1"/>
  <c r="AJ533" i="1"/>
  <c r="AI533" i="1"/>
  <c r="AH533" i="1"/>
  <c r="AG533" i="1"/>
  <c r="AF533" i="1"/>
  <c r="AE533" i="1"/>
  <c r="AD533" i="1"/>
  <c r="AB533" i="1"/>
  <c r="AA533" i="1"/>
  <c r="Z533" i="1"/>
  <c r="Y533" i="1"/>
  <c r="W533" i="1"/>
  <c r="V533" i="1"/>
  <c r="U533" i="1"/>
  <c r="T533" i="1"/>
  <c r="S533" i="1"/>
  <c r="R533" i="1"/>
  <c r="Q533" i="1"/>
  <c r="P533" i="1"/>
  <c r="O533" i="1"/>
  <c r="N533" i="1"/>
  <c r="AJ532" i="1"/>
  <c r="AI532" i="1"/>
  <c r="AH532" i="1"/>
  <c r="AG532" i="1"/>
  <c r="AF532" i="1"/>
  <c r="AE532" i="1"/>
  <c r="AD532" i="1"/>
  <c r="AB532" i="1"/>
  <c r="AA532" i="1"/>
  <c r="Z532" i="1"/>
  <c r="Y532" i="1"/>
  <c r="W532" i="1"/>
  <c r="V532" i="1"/>
  <c r="U532" i="1"/>
  <c r="T532" i="1"/>
  <c r="S532" i="1"/>
  <c r="R532" i="1"/>
  <c r="Q532" i="1"/>
  <c r="P532" i="1"/>
  <c r="O532" i="1"/>
  <c r="N532" i="1"/>
  <c r="AJ531" i="1"/>
  <c r="AI531" i="1"/>
  <c r="AH531" i="1"/>
  <c r="AG531" i="1"/>
  <c r="AF531" i="1"/>
  <c r="AE531" i="1"/>
  <c r="AD531" i="1"/>
  <c r="AB531" i="1"/>
  <c r="AA531" i="1"/>
  <c r="Z531" i="1"/>
  <c r="Y531" i="1"/>
  <c r="W531" i="1"/>
  <c r="V531" i="1"/>
  <c r="U531" i="1"/>
  <c r="T531" i="1"/>
  <c r="S531" i="1"/>
  <c r="R531" i="1"/>
  <c r="Q531" i="1"/>
  <c r="P531" i="1"/>
  <c r="O531" i="1"/>
  <c r="N531" i="1"/>
  <c r="AJ530" i="1"/>
  <c r="AI530" i="1"/>
  <c r="AH530" i="1"/>
  <c r="AG530" i="1"/>
  <c r="AF530" i="1"/>
  <c r="AE530" i="1"/>
  <c r="AD530" i="1"/>
  <c r="AB530" i="1"/>
  <c r="AA530" i="1"/>
  <c r="Z530" i="1"/>
  <c r="Y530" i="1"/>
  <c r="W530" i="1"/>
  <c r="V530" i="1"/>
  <c r="U530" i="1"/>
  <c r="T530" i="1"/>
  <c r="S530" i="1"/>
  <c r="R530" i="1"/>
  <c r="Q530" i="1"/>
  <c r="P530" i="1"/>
  <c r="O530" i="1"/>
  <c r="N530" i="1"/>
  <c r="AJ529" i="1"/>
  <c r="AI529" i="1"/>
  <c r="AH529" i="1"/>
  <c r="AG529" i="1"/>
  <c r="AF529" i="1"/>
  <c r="AE529" i="1"/>
  <c r="AD529" i="1"/>
  <c r="AB529" i="1"/>
  <c r="AA529" i="1"/>
  <c r="Z529" i="1"/>
  <c r="Y529" i="1"/>
  <c r="W529" i="1"/>
  <c r="V529" i="1"/>
  <c r="U529" i="1"/>
  <c r="T529" i="1"/>
  <c r="S529" i="1"/>
  <c r="R529" i="1"/>
  <c r="Q529" i="1"/>
  <c r="P529" i="1"/>
  <c r="O529" i="1"/>
  <c r="N529" i="1"/>
  <c r="AJ528" i="1"/>
  <c r="AI528" i="1"/>
  <c r="AH528" i="1"/>
  <c r="AG528" i="1"/>
  <c r="AF528" i="1"/>
  <c r="AE528" i="1"/>
  <c r="AD528" i="1"/>
  <c r="AB528" i="1"/>
  <c r="AA528" i="1"/>
  <c r="Z528" i="1"/>
  <c r="Y528" i="1"/>
  <c r="W528" i="1"/>
  <c r="V528" i="1"/>
  <c r="U528" i="1"/>
  <c r="T528" i="1"/>
  <c r="S528" i="1"/>
  <c r="R528" i="1"/>
  <c r="Q528" i="1"/>
  <c r="P528" i="1"/>
  <c r="O528" i="1"/>
  <c r="N528" i="1"/>
  <c r="AK527" i="1"/>
  <c r="AJ527" i="1"/>
  <c r="AI527" i="1"/>
  <c r="AH527" i="1"/>
  <c r="AG527" i="1"/>
  <c r="AF527" i="1"/>
  <c r="AE527" i="1"/>
  <c r="AD527" i="1"/>
  <c r="AB527" i="1"/>
  <c r="AA527" i="1"/>
  <c r="Z527" i="1"/>
  <c r="Y527" i="1"/>
  <c r="W527" i="1"/>
  <c r="V527" i="1"/>
  <c r="U527" i="1"/>
  <c r="T527" i="1"/>
  <c r="S527" i="1"/>
  <c r="R527" i="1"/>
  <c r="Q527" i="1"/>
  <c r="P527" i="1"/>
  <c r="O527" i="1"/>
  <c r="N527" i="1"/>
  <c r="AJ526" i="1"/>
  <c r="AI526" i="1"/>
  <c r="AH526" i="1"/>
  <c r="AG526" i="1"/>
  <c r="AF526" i="1"/>
  <c r="AE526" i="1"/>
  <c r="AD526" i="1"/>
  <c r="AB526" i="1"/>
  <c r="AA526" i="1"/>
  <c r="Z526" i="1"/>
  <c r="Y526" i="1"/>
  <c r="W526" i="1"/>
  <c r="V526" i="1"/>
  <c r="U526" i="1"/>
  <c r="T526" i="1"/>
  <c r="S526" i="1"/>
  <c r="R526" i="1"/>
  <c r="Q526" i="1"/>
  <c r="P526" i="1"/>
  <c r="O526" i="1"/>
  <c r="N526" i="1"/>
  <c r="AK525" i="1"/>
  <c r="AJ525" i="1"/>
  <c r="AI525" i="1"/>
  <c r="AH525" i="1"/>
  <c r="AG525" i="1"/>
  <c r="AF525" i="1"/>
  <c r="AE525" i="1"/>
  <c r="AD525" i="1"/>
  <c r="AB525" i="1"/>
  <c r="AA525" i="1"/>
  <c r="Z525" i="1"/>
  <c r="Y525" i="1"/>
  <c r="W525" i="1"/>
  <c r="V525" i="1"/>
  <c r="U525" i="1"/>
  <c r="T525" i="1"/>
  <c r="S525" i="1"/>
  <c r="R525" i="1"/>
  <c r="Q525" i="1"/>
  <c r="P525" i="1"/>
  <c r="O525" i="1"/>
  <c r="N525" i="1"/>
  <c r="AJ524" i="1"/>
  <c r="AI524" i="1"/>
  <c r="AH524" i="1"/>
  <c r="AG524" i="1"/>
  <c r="AF524" i="1"/>
  <c r="AE524" i="1"/>
  <c r="AD524" i="1"/>
  <c r="AB524" i="1"/>
  <c r="AA524" i="1"/>
  <c r="Z524" i="1"/>
  <c r="Y524" i="1"/>
  <c r="W524" i="1"/>
  <c r="V524" i="1"/>
  <c r="U524" i="1"/>
  <c r="T524" i="1"/>
  <c r="S524" i="1"/>
  <c r="R524" i="1"/>
  <c r="Q524" i="1"/>
  <c r="P524" i="1"/>
  <c r="O524" i="1"/>
  <c r="N524" i="1"/>
  <c r="AK523" i="1"/>
  <c r="AJ523" i="1"/>
  <c r="AI523" i="1"/>
  <c r="AH523" i="1"/>
  <c r="AG523" i="1"/>
  <c r="AF523" i="1"/>
  <c r="AE523" i="1"/>
  <c r="AD523" i="1"/>
  <c r="AB523" i="1"/>
  <c r="AA523" i="1"/>
  <c r="Z523" i="1"/>
  <c r="Y523" i="1"/>
  <c r="W523" i="1"/>
  <c r="V523" i="1"/>
  <c r="U523" i="1"/>
  <c r="T523" i="1"/>
  <c r="S523" i="1"/>
  <c r="R523" i="1"/>
  <c r="Q523" i="1"/>
  <c r="P523" i="1"/>
  <c r="O523" i="1"/>
  <c r="N523" i="1"/>
  <c r="AK522" i="1"/>
  <c r="AJ522" i="1"/>
  <c r="AI522" i="1"/>
  <c r="AH522" i="1"/>
  <c r="AG522" i="1"/>
  <c r="AF522" i="1"/>
  <c r="AE522" i="1"/>
  <c r="AD522" i="1"/>
  <c r="AB522" i="1"/>
  <c r="AA522" i="1"/>
  <c r="Z522" i="1"/>
  <c r="Y522" i="1"/>
  <c r="W522" i="1"/>
  <c r="V522" i="1"/>
  <c r="U522" i="1"/>
  <c r="T522" i="1"/>
  <c r="S522" i="1"/>
  <c r="R522" i="1"/>
  <c r="Q522" i="1"/>
  <c r="P522" i="1"/>
  <c r="O522" i="1"/>
  <c r="N522" i="1"/>
  <c r="AJ521" i="1"/>
  <c r="AI521" i="1"/>
  <c r="AH521" i="1"/>
  <c r="AG521" i="1"/>
  <c r="AF521" i="1"/>
  <c r="AE521" i="1"/>
  <c r="AD521" i="1"/>
  <c r="AB521" i="1"/>
  <c r="AA521" i="1"/>
  <c r="Z521" i="1"/>
  <c r="Y521" i="1"/>
  <c r="W521" i="1"/>
  <c r="V521" i="1"/>
  <c r="U521" i="1"/>
  <c r="T521" i="1"/>
  <c r="S521" i="1"/>
  <c r="R521" i="1"/>
  <c r="Q521" i="1"/>
  <c r="P521" i="1"/>
  <c r="O521" i="1"/>
  <c r="N521" i="1"/>
  <c r="AJ520" i="1"/>
  <c r="AI520" i="1"/>
  <c r="AH520" i="1"/>
  <c r="AG520" i="1"/>
  <c r="AF520" i="1"/>
  <c r="AE520" i="1"/>
  <c r="AD520" i="1"/>
  <c r="AB520" i="1"/>
  <c r="AA520" i="1"/>
  <c r="Z520" i="1"/>
  <c r="Y520" i="1"/>
  <c r="W520" i="1"/>
  <c r="V520" i="1"/>
  <c r="U520" i="1"/>
  <c r="T520" i="1"/>
  <c r="S520" i="1"/>
  <c r="R520" i="1"/>
  <c r="Q520" i="1"/>
  <c r="P520" i="1"/>
  <c r="O520" i="1"/>
  <c r="N520" i="1"/>
  <c r="AJ519" i="1"/>
  <c r="AI519" i="1"/>
  <c r="AH519" i="1"/>
  <c r="AG519" i="1"/>
  <c r="AF519" i="1"/>
  <c r="AE519" i="1"/>
  <c r="AD519" i="1"/>
  <c r="AB519" i="1"/>
  <c r="AA519" i="1"/>
  <c r="Z519" i="1"/>
  <c r="Y519" i="1"/>
  <c r="W519" i="1"/>
  <c r="V519" i="1"/>
  <c r="U519" i="1"/>
  <c r="T519" i="1"/>
  <c r="S519" i="1"/>
  <c r="R519" i="1"/>
  <c r="Q519" i="1"/>
  <c r="P519" i="1"/>
  <c r="O519" i="1"/>
  <c r="N519" i="1"/>
  <c r="AK518" i="1"/>
  <c r="AJ518" i="1"/>
  <c r="AI518" i="1"/>
  <c r="AH518" i="1"/>
  <c r="AG518" i="1"/>
  <c r="AF518" i="1"/>
  <c r="AE518" i="1"/>
  <c r="AD518" i="1"/>
  <c r="AB518" i="1"/>
  <c r="AA518" i="1"/>
  <c r="Z518" i="1"/>
  <c r="Y518" i="1"/>
  <c r="W518" i="1"/>
  <c r="V518" i="1"/>
  <c r="U518" i="1"/>
  <c r="T518" i="1"/>
  <c r="S518" i="1"/>
  <c r="R518" i="1"/>
  <c r="Q518" i="1"/>
  <c r="P518" i="1"/>
  <c r="O518" i="1"/>
  <c r="N518" i="1"/>
  <c r="AK517" i="1"/>
  <c r="AJ517" i="1"/>
  <c r="AI517" i="1"/>
  <c r="AH517" i="1"/>
  <c r="AG517" i="1"/>
  <c r="AF517" i="1"/>
  <c r="AE517" i="1"/>
  <c r="AD517" i="1"/>
  <c r="AB517" i="1"/>
  <c r="AA517" i="1"/>
  <c r="Z517" i="1"/>
  <c r="Y517" i="1"/>
  <c r="W517" i="1"/>
  <c r="V517" i="1"/>
  <c r="U517" i="1"/>
  <c r="T517" i="1"/>
  <c r="S517" i="1"/>
  <c r="R517" i="1"/>
  <c r="Q517" i="1"/>
  <c r="P517" i="1"/>
  <c r="O517" i="1"/>
  <c r="N517" i="1"/>
  <c r="AJ516" i="1"/>
  <c r="AI516" i="1"/>
  <c r="AH516" i="1"/>
  <c r="AG516" i="1"/>
  <c r="AF516" i="1"/>
  <c r="AE516" i="1"/>
  <c r="AD516" i="1"/>
  <c r="AB516" i="1"/>
  <c r="AA516" i="1"/>
  <c r="Z516" i="1"/>
  <c r="Y516" i="1"/>
  <c r="W516" i="1"/>
  <c r="V516" i="1"/>
  <c r="U516" i="1"/>
  <c r="T516" i="1"/>
  <c r="S516" i="1"/>
  <c r="R516" i="1"/>
  <c r="Q516" i="1"/>
  <c r="P516" i="1"/>
  <c r="O516" i="1"/>
  <c r="N516" i="1"/>
  <c r="AJ515" i="1"/>
  <c r="AI515" i="1"/>
  <c r="AH515" i="1"/>
  <c r="AG515" i="1"/>
  <c r="AF515" i="1"/>
  <c r="AE515" i="1"/>
  <c r="AD515" i="1"/>
  <c r="AB515" i="1"/>
  <c r="AA515" i="1"/>
  <c r="Z515" i="1"/>
  <c r="Y515" i="1"/>
  <c r="W515" i="1"/>
  <c r="V515" i="1"/>
  <c r="U515" i="1"/>
  <c r="T515" i="1"/>
  <c r="S515" i="1"/>
  <c r="R515" i="1"/>
  <c r="Q515" i="1"/>
  <c r="P515" i="1"/>
  <c r="O515" i="1"/>
  <c r="N515" i="1"/>
  <c r="AJ514" i="1"/>
  <c r="AI514" i="1"/>
  <c r="AH514" i="1"/>
  <c r="AG514" i="1"/>
  <c r="AF514" i="1"/>
  <c r="AE514" i="1"/>
  <c r="AD514" i="1"/>
  <c r="AB514" i="1"/>
  <c r="AA514" i="1"/>
  <c r="Z514" i="1"/>
  <c r="Y514" i="1"/>
  <c r="W514" i="1"/>
  <c r="V514" i="1"/>
  <c r="U514" i="1"/>
  <c r="T514" i="1"/>
  <c r="S514" i="1"/>
  <c r="R514" i="1"/>
  <c r="Q514" i="1"/>
  <c r="P514" i="1"/>
  <c r="O514" i="1"/>
  <c r="N514" i="1"/>
  <c r="AK513" i="1"/>
  <c r="AJ513" i="1"/>
  <c r="AI513" i="1"/>
  <c r="AH513" i="1"/>
  <c r="AG513" i="1"/>
  <c r="AF513" i="1"/>
  <c r="AE513" i="1"/>
  <c r="AD513" i="1"/>
  <c r="AB513" i="1"/>
  <c r="AA513" i="1"/>
  <c r="Z513" i="1"/>
  <c r="Y513" i="1"/>
  <c r="W513" i="1"/>
  <c r="V513" i="1"/>
  <c r="U513" i="1"/>
  <c r="T513" i="1"/>
  <c r="S513" i="1"/>
  <c r="R513" i="1"/>
  <c r="Q513" i="1"/>
  <c r="P513" i="1"/>
  <c r="O513" i="1"/>
  <c r="N513" i="1"/>
  <c r="AJ512" i="1"/>
  <c r="AI512" i="1"/>
  <c r="AH512" i="1"/>
  <c r="AG512" i="1"/>
  <c r="AF512" i="1"/>
  <c r="AE512" i="1"/>
  <c r="AD512" i="1"/>
  <c r="AB512" i="1"/>
  <c r="AA512" i="1"/>
  <c r="Z512" i="1"/>
  <c r="Y512" i="1"/>
  <c r="W512" i="1"/>
  <c r="V512" i="1"/>
  <c r="U512" i="1"/>
  <c r="T512" i="1"/>
  <c r="S512" i="1"/>
  <c r="R512" i="1"/>
  <c r="Q512" i="1"/>
  <c r="P512" i="1"/>
  <c r="O512" i="1"/>
  <c r="N512" i="1"/>
  <c r="AJ511" i="1"/>
  <c r="AI511" i="1"/>
  <c r="AH511" i="1"/>
  <c r="AG511" i="1"/>
  <c r="AF511" i="1"/>
  <c r="AE511" i="1"/>
  <c r="AD511" i="1"/>
  <c r="AB511" i="1"/>
  <c r="AA511" i="1"/>
  <c r="Z511" i="1"/>
  <c r="Y511" i="1"/>
  <c r="W511" i="1"/>
  <c r="V511" i="1"/>
  <c r="U511" i="1"/>
  <c r="T511" i="1"/>
  <c r="S511" i="1"/>
  <c r="R511" i="1"/>
  <c r="Q511" i="1"/>
  <c r="P511" i="1"/>
  <c r="O511" i="1"/>
  <c r="N511" i="1"/>
  <c r="AK510" i="1"/>
  <c r="AJ510" i="1"/>
  <c r="AI510" i="1"/>
  <c r="AH510" i="1"/>
  <c r="AG510" i="1"/>
  <c r="AF510" i="1"/>
  <c r="AE510" i="1"/>
  <c r="AD510" i="1"/>
  <c r="AB510" i="1"/>
  <c r="AA510" i="1"/>
  <c r="Z510" i="1"/>
  <c r="Y510" i="1"/>
  <c r="W510" i="1"/>
  <c r="V510" i="1"/>
  <c r="U510" i="1"/>
  <c r="T510" i="1"/>
  <c r="S510" i="1"/>
  <c r="R510" i="1"/>
  <c r="Q510" i="1"/>
  <c r="P510" i="1"/>
  <c r="O510" i="1"/>
  <c r="N510" i="1"/>
  <c r="AK509" i="1"/>
  <c r="AJ509" i="1"/>
  <c r="AI509" i="1"/>
  <c r="AH509" i="1"/>
  <c r="AG509" i="1"/>
  <c r="AF509" i="1"/>
  <c r="AE509" i="1"/>
  <c r="AD509" i="1"/>
  <c r="AB509" i="1"/>
  <c r="AA509" i="1"/>
  <c r="Z509" i="1"/>
  <c r="Y509" i="1"/>
  <c r="W509" i="1"/>
  <c r="V509" i="1"/>
  <c r="U509" i="1"/>
  <c r="T509" i="1"/>
  <c r="S509" i="1"/>
  <c r="R509" i="1"/>
  <c r="Q509" i="1"/>
  <c r="P509" i="1"/>
  <c r="O509" i="1"/>
  <c r="N509" i="1"/>
  <c r="AK508" i="1"/>
  <c r="AJ508" i="1"/>
  <c r="AI508" i="1"/>
  <c r="AH508" i="1"/>
  <c r="AG508" i="1"/>
  <c r="AF508" i="1"/>
  <c r="AE508" i="1"/>
  <c r="AD508" i="1"/>
  <c r="AB508" i="1"/>
  <c r="AA508" i="1"/>
  <c r="Z508" i="1"/>
  <c r="Y508" i="1"/>
  <c r="W508" i="1"/>
  <c r="V508" i="1"/>
  <c r="U508" i="1"/>
  <c r="T508" i="1"/>
  <c r="S508" i="1"/>
  <c r="R508" i="1"/>
  <c r="Q508" i="1"/>
  <c r="P508" i="1"/>
  <c r="O508" i="1"/>
  <c r="N508" i="1"/>
  <c r="AK507" i="1"/>
  <c r="AJ507" i="1"/>
  <c r="AI507" i="1"/>
  <c r="AH507" i="1"/>
  <c r="AG507" i="1"/>
  <c r="AF507" i="1"/>
  <c r="AE507" i="1"/>
  <c r="AD507" i="1"/>
  <c r="AB507" i="1"/>
  <c r="AA507" i="1"/>
  <c r="Z507" i="1"/>
  <c r="Y507" i="1"/>
  <c r="W507" i="1"/>
  <c r="V507" i="1"/>
  <c r="U507" i="1"/>
  <c r="T507" i="1"/>
  <c r="S507" i="1"/>
  <c r="R507" i="1"/>
  <c r="Q507" i="1"/>
  <c r="P507" i="1"/>
  <c r="O507" i="1"/>
  <c r="N507" i="1"/>
  <c r="AK506" i="1"/>
  <c r="AJ506" i="1"/>
  <c r="AI506" i="1"/>
  <c r="AH506" i="1"/>
  <c r="AG506" i="1"/>
  <c r="AF506" i="1"/>
  <c r="AE506" i="1"/>
  <c r="AD506" i="1"/>
  <c r="AB506" i="1"/>
  <c r="AA506" i="1"/>
  <c r="Z506" i="1"/>
  <c r="Y506" i="1"/>
  <c r="W506" i="1"/>
  <c r="V506" i="1"/>
  <c r="U506" i="1"/>
  <c r="T506" i="1"/>
  <c r="S506" i="1"/>
  <c r="R506" i="1"/>
  <c r="Q506" i="1"/>
  <c r="P506" i="1"/>
  <c r="O506" i="1"/>
  <c r="N506" i="1"/>
  <c r="AK505" i="1"/>
  <c r="AJ505" i="1"/>
  <c r="AI505" i="1"/>
  <c r="AH505" i="1"/>
  <c r="AG505" i="1"/>
  <c r="AF505" i="1"/>
  <c r="AE505" i="1"/>
  <c r="AD505" i="1"/>
  <c r="AB505" i="1"/>
  <c r="AA505" i="1"/>
  <c r="Z505" i="1"/>
  <c r="Y505" i="1"/>
  <c r="W505" i="1"/>
  <c r="V505" i="1"/>
  <c r="U505" i="1"/>
  <c r="T505" i="1"/>
  <c r="S505" i="1"/>
  <c r="R505" i="1"/>
  <c r="Q505" i="1"/>
  <c r="P505" i="1"/>
  <c r="O505" i="1"/>
  <c r="N505" i="1"/>
  <c r="AK504" i="1"/>
  <c r="AJ504" i="1"/>
  <c r="AI504" i="1"/>
  <c r="AH504" i="1"/>
  <c r="AG504" i="1"/>
  <c r="AF504" i="1"/>
  <c r="AE504" i="1"/>
  <c r="AD504" i="1"/>
  <c r="AB504" i="1"/>
  <c r="AA504" i="1"/>
  <c r="Z504" i="1"/>
  <c r="Y504" i="1"/>
  <c r="W504" i="1"/>
  <c r="V504" i="1"/>
  <c r="U504" i="1"/>
  <c r="T504" i="1"/>
  <c r="S504" i="1"/>
  <c r="R504" i="1"/>
  <c r="Q504" i="1"/>
  <c r="P504" i="1"/>
  <c r="O504" i="1"/>
  <c r="N504" i="1"/>
  <c r="AK503" i="1"/>
  <c r="AJ503" i="1"/>
  <c r="AI503" i="1"/>
  <c r="AH503" i="1"/>
  <c r="AG503" i="1"/>
  <c r="AF503" i="1"/>
  <c r="AE503" i="1"/>
  <c r="AD503" i="1"/>
  <c r="AB503" i="1"/>
  <c r="AA503" i="1"/>
  <c r="Z503" i="1"/>
  <c r="Y503" i="1"/>
  <c r="W503" i="1"/>
  <c r="V503" i="1"/>
  <c r="U503" i="1"/>
  <c r="T503" i="1"/>
  <c r="S503" i="1"/>
  <c r="R503" i="1"/>
  <c r="Q503" i="1"/>
  <c r="P503" i="1"/>
  <c r="O503" i="1"/>
  <c r="N503" i="1"/>
  <c r="AJ502" i="1"/>
  <c r="AI502" i="1"/>
  <c r="AH502" i="1"/>
  <c r="AG502" i="1"/>
  <c r="AF502" i="1"/>
  <c r="AE502" i="1"/>
  <c r="AD502" i="1"/>
  <c r="AB502" i="1"/>
  <c r="AA502" i="1"/>
  <c r="Z502" i="1"/>
  <c r="Y502" i="1"/>
  <c r="W502" i="1"/>
  <c r="V502" i="1"/>
  <c r="U502" i="1"/>
  <c r="T502" i="1"/>
  <c r="S502" i="1"/>
  <c r="R502" i="1"/>
  <c r="Q502" i="1"/>
  <c r="P502" i="1"/>
  <c r="O502" i="1"/>
  <c r="N502" i="1"/>
  <c r="AK501" i="1"/>
  <c r="AJ501" i="1"/>
  <c r="AI501" i="1"/>
  <c r="AH501" i="1"/>
  <c r="AG501" i="1"/>
  <c r="AF501" i="1"/>
  <c r="AE501" i="1"/>
  <c r="AD501" i="1"/>
  <c r="AB501" i="1"/>
  <c r="AA501" i="1"/>
  <c r="Z501" i="1"/>
  <c r="Y501" i="1"/>
  <c r="W501" i="1"/>
  <c r="V501" i="1"/>
  <c r="U501" i="1"/>
  <c r="T501" i="1"/>
  <c r="S501" i="1"/>
  <c r="R501" i="1"/>
  <c r="Q501" i="1"/>
  <c r="P501" i="1"/>
  <c r="O501" i="1"/>
  <c r="N501" i="1"/>
  <c r="AK500" i="1"/>
  <c r="AJ500" i="1"/>
  <c r="AI500" i="1"/>
  <c r="AH500" i="1"/>
  <c r="AG500" i="1"/>
  <c r="AF500" i="1"/>
  <c r="AE500" i="1"/>
  <c r="AD500" i="1"/>
  <c r="AB500" i="1"/>
  <c r="AA500" i="1"/>
  <c r="Z500" i="1"/>
  <c r="Y500" i="1"/>
  <c r="W500" i="1"/>
  <c r="V500" i="1"/>
  <c r="U500" i="1"/>
  <c r="T500" i="1"/>
  <c r="S500" i="1"/>
  <c r="R500" i="1"/>
  <c r="Q500" i="1"/>
  <c r="P500" i="1"/>
  <c r="O500" i="1"/>
  <c r="N500" i="1"/>
  <c r="AK499" i="1"/>
  <c r="AJ499" i="1"/>
  <c r="AI499" i="1"/>
  <c r="AH499" i="1"/>
  <c r="AG499" i="1"/>
  <c r="AF499" i="1"/>
  <c r="AE499" i="1"/>
  <c r="AD499" i="1"/>
  <c r="AB499" i="1"/>
  <c r="AA499" i="1"/>
  <c r="Z499" i="1"/>
  <c r="Y499" i="1"/>
  <c r="W499" i="1"/>
  <c r="V499" i="1"/>
  <c r="U499" i="1"/>
  <c r="T499" i="1"/>
  <c r="S499" i="1"/>
  <c r="R499" i="1"/>
  <c r="Q499" i="1"/>
  <c r="P499" i="1"/>
  <c r="O499" i="1"/>
  <c r="N499" i="1"/>
  <c r="AK498" i="1"/>
  <c r="AJ498" i="1"/>
  <c r="AI498" i="1"/>
  <c r="AH498" i="1"/>
  <c r="AG498" i="1"/>
  <c r="AF498" i="1"/>
  <c r="AE498" i="1"/>
  <c r="AD498" i="1"/>
  <c r="AB498" i="1"/>
  <c r="AA498" i="1"/>
  <c r="Z498" i="1"/>
  <c r="Y498" i="1"/>
  <c r="W498" i="1"/>
  <c r="V498" i="1"/>
  <c r="U498" i="1"/>
  <c r="T498" i="1"/>
  <c r="S498" i="1"/>
  <c r="R498" i="1"/>
  <c r="Q498" i="1"/>
  <c r="P498" i="1"/>
  <c r="O498" i="1"/>
  <c r="N498" i="1"/>
  <c r="AK497" i="1"/>
  <c r="AJ497" i="1"/>
  <c r="AI497" i="1"/>
  <c r="AH497" i="1"/>
  <c r="AG497" i="1"/>
  <c r="AF497" i="1"/>
  <c r="AE497" i="1"/>
  <c r="AD497" i="1"/>
  <c r="AB497" i="1"/>
  <c r="AA497" i="1"/>
  <c r="Z497" i="1"/>
  <c r="Y497" i="1"/>
  <c r="W497" i="1"/>
  <c r="V497" i="1"/>
  <c r="U497" i="1"/>
  <c r="T497" i="1"/>
  <c r="S497" i="1"/>
  <c r="R497" i="1"/>
  <c r="Q497" i="1"/>
  <c r="P497" i="1"/>
  <c r="O497" i="1"/>
  <c r="N497" i="1"/>
  <c r="AK496" i="1"/>
  <c r="AJ496" i="1"/>
  <c r="AI496" i="1"/>
  <c r="AH496" i="1"/>
  <c r="AG496" i="1"/>
  <c r="AF496" i="1"/>
  <c r="AE496" i="1"/>
  <c r="AD496" i="1"/>
  <c r="AB496" i="1"/>
  <c r="AA496" i="1"/>
  <c r="Z496" i="1"/>
  <c r="Y496" i="1"/>
  <c r="W496" i="1"/>
  <c r="V496" i="1"/>
  <c r="U496" i="1"/>
  <c r="T496" i="1"/>
  <c r="S496" i="1"/>
  <c r="R496" i="1"/>
  <c r="Q496" i="1"/>
  <c r="P496" i="1"/>
  <c r="O496" i="1"/>
  <c r="N496" i="1"/>
  <c r="AK495" i="1"/>
  <c r="AJ495" i="1"/>
  <c r="AI495" i="1"/>
  <c r="AH495" i="1"/>
  <c r="AG495" i="1"/>
  <c r="AF495" i="1"/>
  <c r="AE495" i="1"/>
  <c r="AD495" i="1"/>
  <c r="AB495" i="1"/>
  <c r="AA495" i="1"/>
  <c r="Z495" i="1"/>
  <c r="Y495" i="1"/>
  <c r="W495" i="1"/>
  <c r="V495" i="1"/>
  <c r="U495" i="1"/>
  <c r="T495" i="1"/>
  <c r="S495" i="1"/>
  <c r="R495" i="1"/>
  <c r="Q495" i="1"/>
  <c r="P495" i="1"/>
  <c r="O495" i="1"/>
  <c r="N495" i="1"/>
  <c r="AK494" i="1"/>
  <c r="AJ494" i="1"/>
  <c r="AI494" i="1"/>
  <c r="AH494" i="1"/>
  <c r="AG494" i="1"/>
  <c r="AF494" i="1"/>
  <c r="AE494" i="1"/>
  <c r="AD494" i="1"/>
  <c r="AB494" i="1"/>
  <c r="AA494" i="1"/>
  <c r="Z494" i="1"/>
  <c r="Y494" i="1"/>
  <c r="W494" i="1"/>
  <c r="V494" i="1"/>
  <c r="U494" i="1"/>
  <c r="T494" i="1"/>
  <c r="S494" i="1"/>
  <c r="R494" i="1"/>
  <c r="Q494" i="1"/>
  <c r="P494" i="1"/>
  <c r="O494" i="1"/>
  <c r="N494" i="1"/>
  <c r="AK493" i="1"/>
  <c r="AJ493" i="1"/>
  <c r="AI493" i="1"/>
  <c r="AH493" i="1"/>
  <c r="AG493" i="1"/>
  <c r="AF493" i="1"/>
  <c r="AE493" i="1"/>
  <c r="AD493" i="1"/>
  <c r="AB493" i="1"/>
  <c r="AA493" i="1"/>
  <c r="Z493" i="1"/>
  <c r="Y493" i="1"/>
  <c r="W493" i="1"/>
  <c r="V493" i="1"/>
  <c r="U493" i="1"/>
  <c r="T493" i="1"/>
  <c r="S493" i="1"/>
  <c r="R493" i="1"/>
  <c r="Q493" i="1"/>
  <c r="P493" i="1"/>
  <c r="O493" i="1"/>
  <c r="N493" i="1"/>
  <c r="AJ492" i="1"/>
  <c r="AI492" i="1"/>
  <c r="AH492" i="1"/>
  <c r="AG492" i="1"/>
  <c r="AF492" i="1"/>
  <c r="AE492" i="1"/>
  <c r="AD492" i="1"/>
  <c r="AB492" i="1"/>
  <c r="AA492" i="1"/>
  <c r="Z492" i="1"/>
  <c r="Y492" i="1"/>
  <c r="W492" i="1"/>
  <c r="V492" i="1"/>
  <c r="U492" i="1"/>
  <c r="T492" i="1"/>
  <c r="S492" i="1"/>
  <c r="R492" i="1"/>
  <c r="Q492" i="1"/>
  <c r="P492" i="1"/>
  <c r="O492" i="1"/>
  <c r="N492" i="1"/>
  <c r="AK491" i="1"/>
  <c r="AJ491" i="1"/>
  <c r="AI491" i="1"/>
  <c r="AH491" i="1"/>
  <c r="AG491" i="1"/>
  <c r="AF491" i="1"/>
  <c r="AE491" i="1"/>
  <c r="AD491" i="1"/>
  <c r="AB491" i="1"/>
  <c r="AA491" i="1"/>
  <c r="Z491" i="1"/>
  <c r="Y491" i="1"/>
  <c r="W491" i="1"/>
  <c r="V491" i="1"/>
  <c r="U491" i="1"/>
  <c r="T491" i="1"/>
  <c r="S491" i="1"/>
  <c r="R491" i="1"/>
  <c r="Q491" i="1"/>
  <c r="P491" i="1"/>
  <c r="O491" i="1"/>
  <c r="N491" i="1"/>
  <c r="AJ490" i="1"/>
  <c r="AI490" i="1"/>
  <c r="AH490" i="1"/>
  <c r="AG490" i="1"/>
  <c r="AF490" i="1"/>
  <c r="AE490" i="1"/>
  <c r="AD490" i="1"/>
  <c r="AB490" i="1"/>
  <c r="AA490" i="1"/>
  <c r="Z490" i="1"/>
  <c r="Y490" i="1"/>
  <c r="W490" i="1"/>
  <c r="V490" i="1"/>
  <c r="U490" i="1"/>
  <c r="T490" i="1"/>
  <c r="S490" i="1"/>
  <c r="R490" i="1"/>
  <c r="Q490" i="1"/>
  <c r="P490" i="1"/>
  <c r="O490" i="1"/>
  <c r="N490" i="1"/>
  <c r="AK489" i="1"/>
  <c r="AJ489" i="1"/>
  <c r="AI489" i="1"/>
  <c r="AH489" i="1"/>
  <c r="AG489" i="1"/>
  <c r="AF489" i="1"/>
  <c r="AE489" i="1"/>
  <c r="AD489" i="1"/>
  <c r="AB489" i="1"/>
  <c r="AA489" i="1"/>
  <c r="Z489" i="1"/>
  <c r="Y489" i="1"/>
  <c r="W489" i="1"/>
  <c r="V489" i="1"/>
  <c r="U489" i="1"/>
  <c r="T489" i="1"/>
  <c r="S489" i="1"/>
  <c r="R489" i="1"/>
  <c r="Q489" i="1"/>
  <c r="P489" i="1"/>
  <c r="O489" i="1"/>
  <c r="N489" i="1"/>
  <c r="AK488" i="1"/>
  <c r="AJ488" i="1"/>
  <c r="AI488" i="1"/>
  <c r="AH488" i="1"/>
  <c r="AG488" i="1"/>
  <c r="AF488" i="1"/>
  <c r="AE488" i="1"/>
  <c r="AD488" i="1"/>
  <c r="AB488" i="1"/>
  <c r="AA488" i="1"/>
  <c r="Z488" i="1"/>
  <c r="Y488" i="1"/>
  <c r="W488" i="1"/>
  <c r="V488" i="1"/>
  <c r="U488" i="1"/>
  <c r="T488" i="1"/>
  <c r="S488" i="1"/>
  <c r="R488" i="1"/>
  <c r="Q488" i="1"/>
  <c r="P488" i="1"/>
  <c r="O488" i="1"/>
  <c r="N488" i="1"/>
  <c r="AK487" i="1"/>
  <c r="AJ487" i="1"/>
  <c r="AI487" i="1"/>
  <c r="AH487" i="1"/>
  <c r="AG487" i="1"/>
  <c r="AF487" i="1"/>
  <c r="AE487" i="1"/>
  <c r="AD487" i="1"/>
  <c r="AB487" i="1"/>
  <c r="AA487" i="1"/>
  <c r="Z487" i="1"/>
  <c r="Y487" i="1"/>
  <c r="W487" i="1"/>
  <c r="V487" i="1"/>
  <c r="U487" i="1"/>
  <c r="T487" i="1"/>
  <c r="S487" i="1"/>
  <c r="R487" i="1"/>
  <c r="Q487" i="1"/>
  <c r="P487" i="1"/>
  <c r="O487" i="1"/>
  <c r="N487" i="1"/>
  <c r="AJ486" i="1"/>
  <c r="AI486" i="1"/>
  <c r="AH486" i="1"/>
  <c r="AG486" i="1"/>
  <c r="AF486" i="1"/>
  <c r="AE486" i="1"/>
  <c r="AD486" i="1"/>
  <c r="AB486" i="1"/>
  <c r="AA486" i="1"/>
  <c r="Z486" i="1"/>
  <c r="Y486" i="1"/>
  <c r="W486" i="1"/>
  <c r="V486" i="1"/>
  <c r="U486" i="1"/>
  <c r="T486" i="1"/>
  <c r="S486" i="1"/>
  <c r="R486" i="1"/>
  <c r="Q486" i="1"/>
  <c r="P486" i="1"/>
  <c r="O486" i="1"/>
  <c r="N486" i="1"/>
  <c r="AJ485" i="1"/>
  <c r="AI485" i="1"/>
  <c r="AH485" i="1"/>
  <c r="AG485" i="1"/>
  <c r="AF485" i="1"/>
  <c r="AE485" i="1"/>
  <c r="AD485" i="1"/>
  <c r="AB485" i="1"/>
  <c r="AA485" i="1"/>
  <c r="Z485" i="1"/>
  <c r="Y485" i="1"/>
  <c r="W485" i="1"/>
  <c r="V485" i="1"/>
  <c r="U485" i="1"/>
  <c r="T485" i="1"/>
  <c r="S485" i="1"/>
  <c r="R485" i="1"/>
  <c r="Q485" i="1"/>
  <c r="P485" i="1"/>
  <c r="O485" i="1"/>
  <c r="N485" i="1"/>
  <c r="AJ484" i="1"/>
  <c r="AI484" i="1"/>
  <c r="AH484" i="1"/>
  <c r="AG484" i="1"/>
  <c r="AF484" i="1"/>
  <c r="AE484" i="1"/>
  <c r="AD484" i="1"/>
  <c r="AB484" i="1"/>
  <c r="AA484" i="1"/>
  <c r="Z484" i="1"/>
  <c r="Y484" i="1"/>
  <c r="W484" i="1"/>
  <c r="V484" i="1"/>
  <c r="U484" i="1"/>
  <c r="T484" i="1"/>
  <c r="S484" i="1"/>
  <c r="R484" i="1"/>
  <c r="Q484" i="1"/>
  <c r="P484" i="1"/>
  <c r="O484" i="1"/>
  <c r="N484" i="1"/>
  <c r="AK483" i="1"/>
  <c r="AJ483" i="1"/>
  <c r="AI483" i="1"/>
  <c r="AH483" i="1"/>
  <c r="AG483" i="1"/>
  <c r="AF483" i="1"/>
  <c r="AE483" i="1"/>
  <c r="AD483" i="1"/>
  <c r="AB483" i="1"/>
  <c r="AA483" i="1"/>
  <c r="Z483" i="1"/>
  <c r="Y483" i="1"/>
  <c r="W483" i="1"/>
  <c r="V483" i="1"/>
  <c r="U483" i="1"/>
  <c r="T483" i="1"/>
  <c r="S483" i="1"/>
  <c r="R483" i="1"/>
  <c r="Q483" i="1"/>
  <c r="P483" i="1"/>
  <c r="O483" i="1"/>
  <c r="N483" i="1"/>
  <c r="AJ482" i="1"/>
  <c r="AI482" i="1"/>
  <c r="AH482" i="1"/>
  <c r="AG482" i="1"/>
  <c r="AF482" i="1"/>
  <c r="AE482" i="1"/>
  <c r="AD482" i="1"/>
  <c r="AB482" i="1"/>
  <c r="AA482" i="1"/>
  <c r="Z482" i="1"/>
  <c r="Y482" i="1"/>
  <c r="W482" i="1"/>
  <c r="V482" i="1"/>
  <c r="U482" i="1"/>
  <c r="T482" i="1"/>
  <c r="S482" i="1"/>
  <c r="R482" i="1"/>
  <c r="Q482" i="1"/>
  <c r="P482" i="1"/>
  <c r="O482" i="1"/>
  <c r="N482" i="1"/>
  <c r="AK481" i="1"/>
  <c r="AJ481" i="1"/>
  <c r="AI481" i="1"/>
  <c r="AH481" i="1"/>
  <c r="AG481" i="1"/>
  <c r="AF481" i="1"/>
  <c r="AE481" i="1"/>
  <c r="AD481" i="1"/>
  <c r="AB481" i="1"/>
  <c r="AA481" i="1"/>
  <c r="Z481" i="1"/>
  <c r="Y481" i="1"/>
  <c r="W481" i="1"/>
  <c r="V481" i="1"/>
  <c r="U481" i="1"/>
  <c r="T481" i="1"/>
  <c r="S481" i="1"/>
  <c r="R481" i="1"/>
  <c r="Q481" i="1"/>
  <c r="P481" i="1"/>
  <c r="O481" i="1"/>
  <c r="N481" i="1"/>
  <c r="AK480" i="1"/>
  <c r="AJ480" i="1"/>
  <c r="AI480" i="1"/>
  <c r="AH480" i="1"/>
  <c r="AG480" i="1"/>
  <c r="AF480" i="1"/>
  <c r="AE480" i="1"/>
  <c r="AD480" i="1"/>
  <c r="AB480" i="1"/>
  <c r="AA480" i="1"/>
  <c r="Z480" i="1"/>
  <c r="Y480" i="1"/>
  <c r="W480" i="1"/>
  <c r="V480" i="1"/>
  <c r="U480" i="1"/>
  <c r="T480" i="1"/>
  <c r="S480" i="1"/>
  <c r="R480" i="1"/>
  <c r="Q480" i="1"/>
  <c r="P480" i="1"/>
  <c r="O480" i="1"/>
  <c r="N480" i="1"/>
  <c r="AK479" i="1"/>
  <c r="AJ479" i="1"/>
  <c r="AI479" i="1"/>
  <c r="AH479" i="1"/>
  <c r="AG479" i="1"/>
  <c r="AF479" i="1"/>
  <c r="AE479" i="1"/>
  <c r="AD479" i="1"/>
  <c r="AB479" i="1"/>
  <c r="AA479" i="1"/>
  <c r="Z479" i="1"/>
  <c r="Y479" i="1"/>
  <c r="W479" i="1"/>
  <c r="V479" i="1"/>
  <c r="U479" i="1"/>
  <c r="T479" i="1"/>
  <c r="S479" i="1"/>
  <c r="R479" i="1"/>
  <c r="Q479" i="1"/>
  <c r="P479" i="1"/>
  <c r="O479" i="1"/>
  <c r="N479" i="1"/>
  <c r="AK478" i="1"/>
  <c r="AJ478" i="1"/>
  <c r="AI478" i="1"/>
  <c r="AH478" i="1"/>
  <c r="AG478" i="1"/>
  <c r="AF478" i="1"/>
  <c r="AE478" i="1"/>
  <c r="AD478" i="1"/>
  <c r="AB478" i="1"/>
  <c r="AA478" i="1"/>
  <c r="Z478" i="1"/>
  <c r="Y478" i="1"/>
  <c r="W478" i="1"/>
  <c r="V478" i="1"/>
  <c r="U478" i="1"/>
  <c r="T478" i="1"/>
  <c r="S478" i="1"/>
  <c r="R478" i="1"/>
  <c r="Q478" i="1"/>
  <c r="P478" i="1"/>
  <c r="O478" i="1"/>
  <c r="N478" i="1"/>
  <c r="AK477" i="1"/>
  <c r="AJ477" i="1"/>
  <c r="AI477" i="1"/>
  <c r="AH477" i="1"/>
  <c r="AG477" i="1"/>
  <c r="AF477" i="1"/>
  <c r="AE477" i="1"/>
  <c r="AD477" i="1"/>
  <c r="AB477" i="1"/>
  <c r="AA477" i="1"/>
  <c r="Z477" i="1"/>
  <c r="Y477" i="1"/>
  <c r="W477" i="1"/>
  <c r="V477" i="1"/>
  <c r="U477" i="1"/>
  <c r="T477" i="1"/>
  <c r="S477" i="1"/>
  <c r="R477" i="1"/>
  <c r="Q477" i="1"/>
  <c r="P477" i="1"/>
  <c r="O477" i="1"/>
  <c r="N477" i="1"/>
  <c r="AK476" i="1"/>
  <c r="AJ476" i="1"/>
  <c r="AI476" i="1"/>
  <c r="AH476" i="1"/>
  <c r="AG476" i="1"/>
  <c r="AF476" i="1"/>
  <c r="AE476" i="1"/>
  <c r="AD476" i="1"/>
  <c r="AB476" i="1"/>
  <c r="AA476" i="1"/>
  <c r="Z476" i="1"/>
  <c r="Y476" i="1"/>
  <c r="W476" i="1"/>
  <c r="V476" i="1"/>
  <c r="U476" i="1"/>
  <c r="T476" i="1"/>
  <c r="S476" i="1"/>
  <c r="R476" i="1"/>
  <c r="Q476" i="1"/>
  <c r="P476" i="1"/>
  <c r="O476" i="1"/>
  <c r="N476" i="1"/>
  <c r="AJ475" i="1"/>
  <c r="AI475" i="1"/>
  <c r="AH475" i="1"/>
  <c r="AG475" i="1"/>
  <c r="AF475" i="1"/>
  <c r="AE475" i="1"/>
  <c r="AD475" i="1"/>
  <c r="AB475" i="1"/>
  <c r="AA475" i="1"/>
  <c r="Z475" i="1"/>
  <c r="Y475" i="1"/>
  <c r="W475" i="1"/>
  <c r="V475" i="1"/>
  <c r="U475" i="1"/>
  <c r="T475" i="1"/>
  <c r="S475" i="1"/>
  <c r="R475" i="1"/>
  <c r="Q475" i="1"/>
  <c r="P475" i="1"/>
  <c r="O475" i="1"/>
  <c r="N475" i="1"/>
  <c r="AK474" i="1"/>
  <c r="AJ474" i="1"/>
  <c r="AI474" i="1"/>
  <c r="AH474" i="1"/>
  <c r="AG474" i="1"/>
  <c r="AF474" i="1"/>
  <c r="AE474" i="1"/>
  <c r="AD474" i="1"/>
  <c r="AB474" i="1"/>
  <c r="AA474" i="1"/>
  <c r="Z474" i="1"/>
  <c r="Y474" i="1"/>
  <c r="W474" i="1"/>
  <c r="V474" i="1"/>
  <c r="U474" i="1"/>
  <c r="T474" i="1"/>
  <c r="S474" i="1"/>
  <c r="R474" i="1"/>
  <c r="Q474" i="1"/>
  <c r="P474" i="1"/>
  <c r="O474" i="1"/>
  <c r="N474" i="1"/>
  <c r="AJ473" i="1"/>
  <c r="AI473" i="1"/>
  <c r="AH473" i="1"/>
  <c r="AG473" i="1"/>
  <c r="AF473" i="1"/>
  <c r="AE473" i="1"/>
  <c r="AD473" i="1"/>
  <c r="AB473" i="1"/>
  <c r="AA473" i="1"/>
  <c r="Z473" i="1"/>
  <c r="Y473" i="1"/>
  <c r="W473" i="1"/>
  <c r="V473" i="1"/>
  <c r="U473" i="1"/>
  <c r="T473" i="1"/>
  <c r="S473" i="1"/>
  <c r="R473" i="1"/>
  <c r="Q473" i="1"/>
  <c r="P473" i="1"/>
  <c r="O473" i="1"/>
  <c r="N473" i="1"/>
  <c r="AK472" i="1"/>
  <c r="AJ472" i="1"/>
  <c r="AI472" i="1"/>
  <c r="AH472" i="1"/>
  <c r="AG472" i="1"/>
  <c r="AF472" i="1"/>
  <c r="AE472" i="1"/>
  <c r="AD472" i="1"/>
  <c r="AB472" i="1"/>
  <c r="AA472" i="1"/>
  <c r="Z472" i="1"/>
  <c r="Y472" i="1"/>
  <c r="W472" i="1"/>
  <c r="V472" i="1"/>
  <c r="U472" i="1"/>
  <c r="T472" i="1"/>
  <c r="S472" i="1"/>
  <c r="R472" i="1"/>
  <c r="Q472" i="1"/>
  <c r="P472" i="1"/>
  <c r="O472" i="1"/>
  <c r="N472" i="1"/>
  <c r="AK471" i="1"/>
  <c r="AJ471" i="1"/>
  <c r="AI471" i="1"/>
  <c r="AH471" i="1"/>
  <c r="AG471" i="1"/>
  <c r="AF471" i="1"/>
  <c r="AE471" i="1"/>
  <c r="AD471" i="1"/>
  <c r="AB471" i="1"/>
  <c r="AA471" i="1"/>
  <c r="Z471" i="1"/>
  <c r="Y471" i="1"/>
  <c r="W471" i="1"/>
  <c r="V471" i="1"/>
  <c r="U471" i="1"/>
  <c r="T471" i="1"/>
  <c r="S471" i="1"/>
  <c r="R471" i="1"/>
  <c r="Q471" i="1"/>
  <c r="P471" i="1"/>
  <c r="O471" i="1"/>
  <c r="N471" i="1"/>
  <c r="AK470" i="1"/>
  <c r="AJ470" i="1"/>
  <c r="AI470" i="1"/>
  <c r="AH470" i="1"/>
  <c r="AG470" i="1"/>
  <c r="AF470" i="1"/>
  <c r="AE470" i="1"/>
  <c r="AD470" i="1"/>
  <c r="AB470" i="1"/>
  <c r="AA470" i="1"/>
  <c r="Z470" i="1"/>
  <c r="Y470" i="1"/>
  <c r="W470" i="1"/>
  <c r="V470" i="1"/>
  <c r="U470" i="1"/>
  <c r="T470" i="1"/>
  <c r="S470" i="1"/>
  <c r="R470" i="1"/>
  <c r="Q470" i="1"/>
  <c r="P470" i="1"/>
  <c r="O470" i="1"/>
  <c r="N470" i="1"/>
  <c r="AK469" i="1"/>
  <c r="AJ469" i="1"/>
  <c r="AI469" i="1"/>
  <c r="AH469" i="1"/>
  <c r="AG469" i="1"/>
  <c r="AF469" i="1"/>
  <c r="AE469" i="1"/>
  <c r="AD469" i="1"/>
  <c r="AB469" i="1"/>
  <c r="AA469" i="1"/>
  <c r="Z469" i="1"/>
  <c r="Y469" i="1"/>
  <c r="W469" i="1"/>
  <c r="V469" i="1"/>
  <c r="U469" i="1"/>
  <c r="T469" i="1"/>
  <c r="S469" i="1"/>
  <c r="R469" i="1"/>
  <c r="Q469" i="1"/>
  <c r="P469" i="1"/>
  <c r="O469" i="1"/>
  <c r="N469" i="1"/>
  <c r="AK468" i="1"/>
  <c r="AJ468" i="1"/>
  <c r="AI468" i="1"/>
  <c r="AH468" i="1"/>
  <c r="AG468" i="1"/>
  <c r="AF468" i="1"/>
  <c r="AE468" i="1"/>
  <c r="AD468" i="1"/>
  <c r="AB468" i="1"/>
  <c r="AA468" i="1"/>
  <c r="Z468" i="1"/>
  <c r="Y468" i="1"/>
  <c r="W468" i="1"/>
  <c r="V468" i="1"/>
  <c r="U468" i="1"/>
  <c r="T468" i="1"/>
  <c r="S468" i="1"/>
  <c r="R468" i="1"/>
  <c r="Q468" i="1"/>
  <c r="P468" i="1"/>
  <c r="O468" i="1"/>
  <c r="N468" i="1"/>
  <c r="AK467" i="1"/>
  <c r="AJ467" i="1"/>
  <c r="AI467" i="1"/>
  <c r="AH467" i="1"/>
  <c r="AG467" i="1"/>
  <c r="AF467" i="1"/>
  <c r="AE467" i="1"/>
  <c r="AD467" i="1"/>
  <c r="AB467" i="1"/>
  <c r="AA467" i="1"/>
  <c r="Z467" i="1"/>
  <c r="Y467" i="1"/>
  <c r="W467" i="1"/>
  <c r="V467" i="1"/>
  <c r="U467" i="1"/>
  <c r="T467" i="1"/>
  <c r="S467" i="1"/>
  <c r="R467" i="1"/>
  <c r="Q467" i="1"/>
  <c r="P467" i="1"/>
  <c r="O467" i="1"/>
  <c r="N467" i="1"/>
  <c r="AK466" i="1"/>
  <c r="AJ466" i="1"/>
  <c r="AI466" i="1"/>
  <c r="AH466" i="1"/>
  <c r="AG466" i="1"/>
  <c r="AF466" i="1"/>
  <c r="AE466" i="1"/>
  <c r="AD466" i="1"/>
  <c r="AB466" i="1"/>
  <c r="AA466" i="1"/>
  <c r="Z466" i="1"/>
  <c r="Y466" i="1"/>
  <c r="W466" i="1"/>
  <c r="V466" i="1"/>
  <c r="U466" i="1"/>
  <c r="T466" i="1"/>
  <c r="S466" i="1"/>
  <c r="R466" i="1"/>
  <c r="Q466" i="1"/>
  <c r="P466" i="1"/>
  <c r="O466" i="1"/>
  <c r="N466" i="1"/>
  <c r="AJ465" i="1"/>
  <c r="AI465" i="1"/>
  <c r="AH465" i="1"/>
  <c r="AG465" i="1"/>
  <c r="AF465" i="1"/>
  <c r="AE465" i="1"/>
  <c r="AD465" i="1"/>
  <c r="AB465" i="1"/>
  <c r="AA465" i="1"/>
  <c r="Z465" i="1"/>
  <c r="Y465" i="1"/>
  <c r="W465" i="1"/>
  <c r="V465" i="1"/>
  <c r="U465" i="1"/>
  <c r="T465" i="1"/>
  <c r="S465" i="1"/>
  <c r="R465" i="1"/>
  <c r="Q465" i="1"/>
  <c r="P465" i="1"/>
  <c r="O465" i="1"/>
  <c r="N465" i="1"/>
  <c r="AJ464" i="1"/>
  <c r="AI464" i="1"/>
  <c r="AH464" i="1"/>
  <c r="AG464" i="1"/>
  <c r="AF464" i="1"/>
  <c r="AE464" i="1"/>
  <c r="AD464" i="1"/>
  <c r="AB464" i="1"/>
  <c r="AA464" i="1"/>
  <c r="Z464" i="1"/>
  <c r="Y464" i="1"/>
  <c r="W464" i="1"/>
  <c r="V464" i="1"/>
  <c r="U464" i="1"/>
  <c r="T464" i="1"/>
  <c r="S464" i="1"/>
  <c r="R464" i="1"/>
  <c r="Q464" i="1"/>
  <c r="P464" i="1"/>
  <c r="O464" i="1"/>
  <c r="N464" i="1"/>
  <c r="AK463" i="1"/>
  <c r="AJ463" i="1"/>
  <c r="AI463" i="1"/>
  <c r="AH463" i="1"/>
  <c r="AG463" i="1"/>
  <c r="AF463" i="1"/>
  <c r="AE463" i="1"/>
  <c r="AD463" i="1"/>
  <c r="AB463" i="1"/>
  <c r="AA463" i="1"/>
  <c r="Z463" i="1"/>
  <c r="Y463" i="1"/>
  <c r="W463" i="1"/>
  <c r="V463" i="1"/>
  <c r="U463" i="1"/>
  <c r="T463" i="1"/>
  <c r="S463" i="1"/>
  <c r="R463" i="1"/>
  <c r="Q463" i="1"/>
  <c r="P463" i="1"/>
  <c r="O463" i="1"/>
  <c r="N463" i="1"/>
  <c r="AJ462" i="1"/>
  <c r="AI462" i="1"/>
  <c r="AH462" i="1"/>
  <c r="AG462" i="1"/>
  <c r="AF462" i="1"/>
  <c r="AE462" i="1"/>
  <c r="AD462" i="1"/>
  <c r="AB462" i="1"/>
  <c r="AA462" i="1"/>
  <c r="Z462" i="1"/>
  <c r="Y462" i="1"/>
  <c r="W462" i="1"/>
  <c r="V462" i="1"/>
  <c r="U462" i="1"/>
  <c r="T462" i="1"/>
  <c r="S462" i="1"/>
  <c r="R462" i="1"/>
  <c r="Q462" i="1"/>
  <c r="P462" i="1"/>
  <c r="O462" i="1"/>
  <c r="N462" i="1"/>
  <c r="AK461" i="1"/>
  <c r="AJ461" i="1"/>
  <c r="AI461" i="1"/>
  <c r="AH461" i="1"/>
  <c r="AG461" i="1"/>
  <c r="AF461" i="1"/>
  <c r="AE461" i="1"/>
  <c r="AD461" i="1"/>
  <c r="AB461" i="1"/>
  <c r="AA461" i="1"/>
  <c r="Z461" i="1"/>
  <c r="Y461" i="1"/>
  <c r="W461" i="1"/>
  <c r="V461" i="1"/>
  <c r="U461" i="1"/>
  <c r="T461" i="1"/>
  <c r="S461" i="1"/>
  <c r="R461" i="1"/>
  <c r="Q461" i="1"/>
  <c r="P461" i="1"/>
  <c r="O461" i="1"/>
  <c r="N461" i="1"/>
  <c r="AK460" i="1"/>
  <c r="AJ460" i="1"/>
  <c r="AI460" i="1"/>
  <c r="AH460" i="1"/>
  <c r="AG460" i="1"/>
  <c r="AF460" i="1"/>
  <c r="AE460" i="1"/>
  <c r="AD460" i="1"/>
  <c r="AB460" i="1"/>
  <c r="AA460" i="1"/>
  <c r="Z460" i="1"/>
  <c r="Y460" i="1"/>
  <c r="W460" i="1"/>
  <c r="V460" i="1"/>
  <c r="U460" i="1"/>
  <c r="T460" i="1"/>
  <c r="S460" i="1"/>
  <c r="R460" i="1"/>
  <c r="Q460" i="1"/>
  <c r="P460" i="1"/>
  <c r="O460" i="1"/>
  <c r="N460" i="1"/>
  <c r="AK459" i="1"/>
  <c r="AJ459" i="1"/>
  <c r="AI459" i="1"/>
  <c r="AH459" i="1"/>
  <c r="AG459" i="1"/>
  <c r="AF459" i="1"/>
  <c r="AE459" i="1"/>
  <c r="AD459" i="1"/>
  <c r="AB459" i="1"/>
  <c r="AA459" i="1"/>
  <c r="Z459" i="1"/>
  <c r="Y459" i="1"/>
  <c r="W459" i="1"/>
  <c r="V459" i="1"/>
  <c r="U459" i="1"/>
  <c r="T459" i="1"/>
  <c r="S459" i="1"/>
  <c r="R459" i="1"/>
  <c r="Q459" i="1"/>
  <c r="P459" i="1"/>
  <c r="O459" i="1"/>
  <c r="N459" i="1"/>
  <c r="AK458" i="1"/>
  <c r="AJ458" i="1"/>
  <c r="AI458" i="1"/>
  <c r="AH458" i="1"/>
  <c r="AG458" i="1"/>
  <c r="AF458" i="1"/>
  <c r="AE458" i="1"/>
  <c r="AD458" i="1"/>
  <c r="AB458" i="1"/>
  <c r="AA458" i="1"/>
  <c r="Z458" i="1"/>
  <c r="Y458" i="1"/>
  <c r="W458" i="1"/>
  <c r="V458" i="1"/>
  <c r="U458" i="1"/>
  <c r="T458" i="1"/>
  <c r="S458" i="1"/>
  <c r="R458" i="1"/>
  <c r="Q458" i="1"/>
  <c r="P458" i="1"/>
  <c r="O458" i="1"/>
  <c r="N458" i="1"/>
  <c r="AJ457" i="1"/>
  <c r="AI457" i="1"/>
  <c r="AH457" i="1"/>
  <c r="AG457" i="1"/>
  <c r="AF457" i="1"/>
  <c r="AE457" i="1"/>
  <c r="AD457" i="1"/>
  <c r="AB457" i="1"/>
  <c r="AA457" i="1"/>
  <c r="Z457" i="1"/>
  <c r="Y457" i="1"/>
  <c r="W457" i="1"/>
  <c r="V457" i="1"/>
  <c r="U457" i="1"/>
  <c r="T457" i="1"/>
  <c r="S457" i="1"/>
  <c r="R457" i="1"/>
  <c r="Q457" i="1"/>
  <c r="P457" i="1"/>
  <c r="O457" i="1"/>
  <c r="N457" i="1"/>
  <c r="AK456" i="1"/>
  <c r="AJ456" i="1"/>
  <c r="AI456" i="1"/>
  <c r="AH456" i="1"/>
  <c r="AG456" i="1"/>
  <c r="AF456" i="1"/>
  <c r="AE456" i="1"/>
  <c r="AD456" i="1"/>
  <c r="AB456" i="1"/>
  <c r="AA456" i="1"/>
  <c r="Z456" i="1"/>
  <c r="Y456" i="1"/>
  <c r="W456" i="1"/>
  <c r="V456" i="1"/>
  <c r="U456" i="1"/>
  <c r="T456" i="1"/>
  <c r="S456" i="1"/>
  <c r="R456" i="1"/>
  <c r="Q456" i="1"/>
  <c r="P456" i="1"/>
  <c r="O456" i="1"/>
  <c r="N456" i="1"/>
  <c r="AK455" i="1"/>
  <c r="AJ455" i="1"/>
  <c r="AI455" i="1"/>
  <c r="AH455" i="1"/>
  <c r="AG455" i="1"/>
  <c r="AF455" i="1"/>
  <c r="AE455" i="1"/>
  <c r="AD455" i="1"/>
  <c r="AB455" i="1"/>
  <c r="AA455" i="1"/>
  <c r="Z455" i="1"/>
  <c r="Y455" i="1"/>
  <c r="W455" i="1"/>
  <c r="V455" i="1"/>
  <c r="U455" i="1"/>
  <c r="T455" i="1"/>
  <c r="S455" i="1"/>
  <c r="R455" i="1"/>
  <c r="Q455" i="1"/>
  <c r="P455" i="1"/>
  <c r="O455" i="1"/>
  <c r="N455" i="1"/>
  <c r="AJ454" i="1"/>
  <c r="AI454" i="1"/>
  <c r="AH454" i="1"/>
  <c r="AG454" i="1"/>
  <c r="AF454" i="1"/>
  <c r="AE454" i="1"/>
  <c r="AD454" i="1"/>
  <c r="AB454" i="1"/>
  <c r="AA454" i="1"/>
  <c r="Z454" i="1"/>
  <c r="Y454" i="1"/>
  <c r="W454" i="1"/>
  <c r="V454" i="1"/>
  <c r="U454" i="1"/>
  <c r="T454" i="1"/>
  <c r="S454" i="1"/>
  <c r="R454" i="1"/>
  <c r="Q454" i="1"/>
  <c r="P454" i="1"/>
  <c r="O454" i="1"/>
  <c r="N454" i="1"/>
  <c r="AK453" i="1"/>
  <c r="AJ453" i="1"/>
  <c r="AI453" i="1"/>
  <c r="AH453" i="1"/>
  <c r="AG453" i="1"/>
  <c r="AF453" i="1"/>
  <c r="AE453" i="1"/>
  <c r="AD453" i="1"/>
  <c r="AB453" i="1"/>
  <c r="AA453" i="1"/>
  <c r="Z453" i="1"/>
  <c r="Y453" i="1"/>
  <c r="W453" i="1"/>
  <c r="V453" i="1"/>
  <c r="U453" i="1"/>
  <c r="T453" i="1"/>
  <c r="S453" i="1"/>
  <c r="R453" i="1"/>
  <c r="Q453" i="1"/>
  <c r="P453" i="1"/>
  <c r="O453" i="1"/>
  <c r="N453" i="1"/>
  <c r="AK452" i="1"/>
  <c r="AJ452" i="1"/>
  <c r="AI452" i="1"/>
  <c r="AH452" i="1"/>
  <c r="AG452" i="1"/>
  <c r="AF452" i="1"/>
  <c r="AE452" i="1"/>
  <c r="AD452" i="1"/>
  <c r="AB452" i="1"/>
  <c r="AA452" i="1"/>
  <c r="Z452" i="1"/>
  <c r="Y452" i="1"/>
  <c r="W452" i="1"/>
  <c r="V452" i="1"/>
  <c r="U452" i="1"/>
  <c r="T452" i="1"/>
  <c r="S452" i="1"/>
  <c r="R452" i="1"/>
  <c r="Q452" i="1"/>
  <c r="P452" i="1"/>
  <c r="O452" i="1"/>
  <c r="N452" i="1"/>
  <c r="AJ451" i="1"/>
  <c r="AI451" i="1"/>
  <c r="AH451" i="1"/>
  <c r="AG451" i="1"/>
  <c r="AF451" i="1"/>
  <c r="AE451" i="1"/>
  <c r="AD451" i="1"/>
  <c r="AB451" i="1"/>
  <c r="AA451" i="1"/>
  <c r="Z451" i="1"/>
  <c r="Y451" i="1"/>
  <c r="W451" i="1"/>
  <c r="V451" i="1"/>
  <c r="U451" i="1"/>
  <c r="T451" i="1"/>
  <c r="S451" i="1"/>
  <c r="R451" i="1"/>
  <c r="Q451" i="1"/>
  <c r="P451" i="1"/>
  <c r="O451" i="1"/>
  <c r="N451" i="1"/>
  <c r="AJ450" i="1"/>
  <c r="AI450" i="1"/>
  <c r="AH450" i="1"/>
  <c r="AG450" i="1"/>
  <c r="AF450" i="1"/>
  <c r="AE450" i="1"/>
  <c r="AD450" i="1"/>
  <c r="AB450" i="1"/>
  <c r="AA450" i="1"/>
  <c r="Z450" i="1"/>
  <c r="Y450" i="1"/>
  <c r="W450" i="1"/>
  <c r="V450" i="1"/>
  <c r="U450" i="1"/>
  <c r="T450" i="1"/>
  <c r="S450" i="1"/>
  <c r="R450" i="1"/>
  <c r="Q450" i="1"/>
  <c r="P450" i="1"/>
  <c r="O450" i="1"/>
  <c r="N450" i="1"/>
  <c r="AJ449" i="1"/>
  <c r="AI449" i="1"/>
  <c r="AH449" i="1"/>
  <c r="AG449" i="1"/>
  <c r="AF449" i="1"/>
  <c r="AE449" i="1"/>
  <c r="AD449" i="1"/>
  <c r="AB449" i="1"/>
  <c r="AA449" i="1"/>
  <c r="Z449" i="1"/>
  <c r="Y449" i="1"/>
  <c r="W449" i="1"/>
  <c r="V449" i="1"/>
  <c r="U449" i="1"/>
  <c r="T449" i="1"/>
  <c r="S449" i="1"/>
  <c r="R449" i="1"/>
  <c r="Q449" i="1"/>
  <c r="P449" i="1"/>
  <c r="O449" i="1"/>
  <c r="N449" i="1"/>
  <c r="AJ448" i="1"/>
  <c r="AI448" i="1"/>
  <c r="AH448" i="1"/>
  <c r="AG448" i="1"/>
  <c r="AF448" i="1"/>
  <c r="AE448" i="1"/>
  <c r="AD448" i="1"/>
  <c r="AB448" i="1"/>
  <c r="AA448" i="1"/>
  <c r="Z448" i="1"/>
  <c r="Y448" i="1"/>
  <c r="W448" i="1"/>
  <c r="V448" i="1"/>
  <c r="U448" i="1"/>
  <c r="T448" i="1"/>
  <c r="S448" i="1"/>
  <c r="R448" i="1"/>
  <c r="Q448" i="1"/>
  <c r="P448" i="1"/>
  <c r="O448" i="1"/>
  <c r="N448" i="1"/>
  <c r="AJ447" i="1"/>
  <c r="AI447" i="1"/>
  <c r="AH447" i="1"/>
  <c r="AG447" i="1"/>
  <c r="AF447" i="1"/>
  <c r="AE447" i="1"/>
  <c r="AD447" i="1"/>
  <c r="AB447" i="1"/>
  <c r="AA447" i="1"/>
  <c r="Z447" i="1"/>
  <c r="Y447" i="1"/>
  <c r="W447" i="1"/>
  <c r="V447" i="1"/>
  <c r="U447" i="1"/>
  <c r="T447" i="1"/>
  <c r="S447" i="1"/>
  <c r="R447" i="1"/>
  <c r="Q447" i="1"/>
  <c r="P447" i="1"/>
  <c r="O447" i="1"/>
  <c r="N447" i="1"/>
  <c r="AJ446" i="1"/>
  <c r="AI446" i="1"/>
  <c r="AH446" i="1"/>
  <c r="AG446" i="1"/>
  <c r="AF446" i="1"/>
  <c r="AE446" i="1"/>
  <c r="AD446" i="1"/>
  <c r="AB446" i="1"/>
  <c r="AA446" i="1"/>
  <c r="Z446" i="1"/>
  <c r="Y446" i="1"/>
  <c r="W446" i="1"/>
  <c r="V446" i="1"/>
  <c r="U446" i="1"/>
  <c r="T446" i="1"/>
  <c r="S446" i="1"/>
  <c r="R446" i="1"/>
  <c r="Q446" i="1"/>
  <c r="P446" i="1"/>
  <c r="O446" i="1"/>
  <c r="N446" i="1"/>
  <c r="AK445" i="1"/>
  <c r="AJ445" i="1"/>
  <c r="AI445" i="1"/>
  <c r="AH445" i="1"/>
  <c r="AG445" i="1"/>
  <c r="AF445" i="1"/>
  <c r="AE445" i="1"/>
  <c r="AD445" i="1"/>
  <c r="AB445" i="1"/>
  <c r="AA445" i="1"/>
  <c r="Z445" i="1"/>
  <c r="Y445" i="1"/>
  <c r="W445" i="1"/>
  <c r="V445" i="1"/>
  <c r="U445" i="1"/>
  <c r="T445" i="1"/>
  <c r="S445" i="1"/>
  <c r="R445" i="1"/>
  <c r="Q445" i="1"/>
  <c r="P445" i="1"/>
  <c r="O445" i="1"/>
  <c r="N445" i="1"/>
  <c r="AK444" i="1"/>
  <c r="AJ444" i="1"/>
  <c r="AI444" i="1"/>
  <c r="AH444" i="1"/>
  <c r="AG444" i="1"/>
  <c r="AF444" i="1"/>
  <c r="AE444" i="1"/>
  <c r="AD444" i="1"/>
  <c r="AB444" i="1"/>
  <c r="AA444" i="1"/>
  <c r="Z444" i="1"/>
  <c r="Y444" i="1"/>
  <c r="W444" i="1"/>
  <c r="V444" i="1"/>
  <c r="U444" i="1"/>
  <c r="T444" i="1"/>
  <c r="S444" i="1"/>
  <c r="R444" i="1"/>
  <c r="Q444" i="1"/>
  <c r="P444" i="1"/>
  <c r="O444" i="1"/>
  <c r="N444" i="1"/>
  <c r="AK443" i="1"/>
  <c r="AJ443" i="1"/>
  <c r="AI443" i="1"/>
  <c r="AH443" i="1"/>
  <c r="AG443" i="1"/>
  <c r="AF443" i="1"/>
  <c r="AE443" i="1"/>
  <c r="AD443" i="1"/>
  <c r="AB443" i="1"/>
  <c r="AA443" i="1"/>
  <c r="Z443" i="1"/>
  <c r="Y443" i="1"/>
  <c r="W443" i="1"/>
  <c r="V443" i="1"/>
  <c r="U443" i="1"/>
  <c r="T443" i="1"/>
  <c r="S443" i="1"/>
  <c r="R443" i="1"/>
  <c r="Q443" i="1"/>
  <c r="P443" i="1"/>
  <c r="O443" i="1"/>
  <c r="N443" i="1"/>
  <c r="AK442" i="1"/>
  <c r="AJ442" i="1"/>
  <c r="AI442" i="1"/>
  <c r="AH442" i="1"/>
  <c r="AG442" i="1"/>
  <c r="AF442" i="1"/>
  <c r="AE442" i="1"/>
  <c r="AD442" i="1"/>
  <c r="AB442" i="1"/>
  <c r="AA442" i="1"/>
  <c r="Z442" i="1"/>
  <c r="Y442" i="1"/>
  <c r="W442" i="1"/>
  <c r="V442" i="1"/>
  <c r="U442" i="1"/>
  <c r="T442" i="1"/>
  <c r="S442" i="1"/>
  <c r="R442" i="1"/>
  <c r="Q442" i="1"/>
  <c r="P442" i="1"/>
  <c r="O442" i="1"/>
  <c r="N442" i="1"/>
  <c r="AK441" i="1"/>
  <c r="AJ441" i="1"/>
  <c r="AI441" i="1"/>
  <c r="AH441" i="1"/>
  <c r="AG441" i="1"/>
  <c r="AF441" i="1"/>
  <c r="AE441" i="1"/>
  <c r="AD441" i="1"/>
  <c r="AB441" i="1"/>
  <c r="AA441" i="1"/>
  <c r="Z441" i="1"/>
  <c r="Y441" i="1"/>
  <c r="W441" i="1"/>
  <c r="V441" i="1"/>
  <c r="U441" i="1"/>
  <c r="T441" i="1"/>
  <c r="S441" i="1"/>
  <c r="R441" i="1"/>
  <c r="Q441" i="1"/>
  <c r="P441" i="1"/>
  <c r="O441" i="1"/>
  <c r="N441" i="1"/>
  <c r="AK440" i="1"/>
  <c r="AJ440" i="1"/>
  <c r="AI440" i="1"/>
  <c r="AH440" i="1"/>
  <c r="AG440" i="1"/>
  <c r="AF440" i="1"/>
  <c r="AE440" i="1"/>
  <c r="AD440" i="1"/>
  <c r="AB440" i="1"/>
  <c r="AA440" i="1"/>
  <c r="Z440" i="1"/>
  <c r="Y440" i="1"/>
  <c r="W440" i="1"/>
  <c r="V440" i="1"/>
  <c r="U440" i="1"/>
  <c r="T440" i="1"/>
  <c r="S440" i="1"/>
  <c r="R440" i="1"/>
  <c r="Q440" i="1"/>
  <c r="P440" i="1"/>
  <c r="O440" i="1"/>
  <c r="N440" i="1"/>
  <c r="AK439" i="1"/>
  <c r="AJ439" i="1"/>
  <c r="AI439" i="1"/>
  <c r="AH439" i="1"/>
  <c r="AG439" i="1"/>
  <c r="AF439" i="1"/>
  <c r="AE439" i="1"/>
  <c r="AD439" i="1"/>
  <c r="AB439" i="1"/>
  <c r="AA439" i="1"/>
  <c r="Z439" i="1"/>
  <c r="Y439" i="1"/>
  <c r="W439" i="1"/>
  <c r="V439" i="1"/>
  <c r="U439" i="1"/>
  <c r="T439" i="1"/>
  <c r="S439" i="1"/>
  <c r="R439" i="1"/>
  <c r="Q439" i="1"/>
  <c r="P439" i="1"/>
  <c r="O439" i="1"/>
  <c r="N439" i="1"/>
  <c r="AJ438" i="1"/>
  <c r="AI438" i="1"/>
  <c r="AH438" i="1"/>
  <c r="AG438" i="1"/>
  <c r="AF438" i="1"/>
  <c r="AE438" i="1"/>
  <c r="AD438" i="1"/>
  <c r="AB438" i="1"/>
  <c r="AA438" i="1"/>
  <c r="Z438" i="1"/>
  <c r="Y438" i="1"/>
  <c r="W438" i="1"/>
  <c r="V438" i="1"/>
  <c r="U438" i="1"/>
  <c r="T438" i="1"/>
  <c r="S438" i="1"/>
  <c r="R438" i="1"/>
  <c r="Q438" i="1"/>
  <c r="P438" i="1"/>
  <c r="O438" i="1"/>
  <c r="N438" i="1"/>
  <c r="AK437" i="1"/>
  <c r="AJ437" i="1"/>
  <c r="AI437" i="1"/>
  <c r="AH437" i="1"/>
  <c r="AG437" i="1"/>
  <c r="AF437" i="1"/>
  <c r="AE437" i="1"/>
  <c r="AD437" i="1"/>
  <c r="AB437" i="1"/>
  <c r="AA437" i="1"/>
  <c r="Z437" i="1"/>
  <c r="Y437" i="1"/>
  <c r="W437" i="1"/>
  <c r="V437" i="1"/>
  <c r="U437" i="1"/>
  <c r="T437" i="1"/>
  <c r="S437" i="1"/>
  <c r="R437" i="1"/>
  <c r="Q437" i="1"/>
  <c r="P437" i="1"/>
  <c r="O437" i="1"/>
  <c r="N437" i="1"/>
  <c r="AJ436" i="1"/>
  <c r="AI436" i="1"/>
  <c r="AH436" i="1"/>
  <c r="AG436" i="1"/>
  <c r="AF436" i="1"/>
  <c r="AE436" i="1"/>
  <c r="AD436" i="1"/>
  <c r="AB436" i="1"/>
  <c r="AA436" i="1"/>
  <c r="Z436" i="1"/>
  <c r="Y436" i="1"/>
  <c r="W436" i="1"/>
  <c r="V436" i="1"/>
  <c r="U436" i="1"/>
  <c r="T436" i="1"/>
  <c r="S436" i="1"/>
  <c r="R436" i="1"/>
  <c r="Q436" i="1"/>
  <c r="P436" i="1"/>
  <c r="O436" i="1"/>
  <c r="N436" i="1"/>
  <c r="AJ435" i="1"/>
  <c r="AI435" i="1"/>
  <c r="AH435" i="1"/>
  <c r="AG435" i="1"/>
  <c r="AF435" i="1"/>
  <c r="AE435" i="1"/>
  <c r="AD435" i="1"/>
  <c r="AB435" i="1"/>
  <c r="AA435" i="1"/>
  <c r="Z435" i="1"/>
  <c r="Y435" i="1"/>
  <c r="W435" i="1"/>
  <c r="V435" i="1"/>
  <c r="U435" i="1"/>
  <c r="T435" i="1"/>
  <c r="S435" i="1"/>
  <c r="R435" i="1"/>
  <c r="Q435" i="1"/>
  <c r="P435" i="1"/>
  <c r="O435" i="1"/>
  <c r="N435" i="1"/>
  <c r="AK434" i="1"/>
  <c r="AJ434" i="1"/>
  <c r="AI434" i="1"/>
  <c r="AH434" i="1"/>
  <c r="AG434" i="1"/>
  <c r="AF434" i="1"/>
  <c r="AE434" i="1"/>
  <c r="AD434" i="1"/>
  <c r="AB434" i="1"/>
  <c r="AA434" i="1"/>
  <c r="Z434" i="1"/>
  <c r="Y434" i="1"/>
  <c r="W434" i="1"/>
  <c r="V434" i="1"/>
  <c r="U434" i="1"/>
  <c r="T434" i="1"/>
  <c r="S434" i="1"/>
  <c r="R434" i="1"/>
  <c r="Q434" i="1"/>
  <c r="P434" i="1"/>
  <c r="O434" i="1"/>
  <c r="N434" i="1"/>
  <c r="AK433" i="1"/>
  <c r="AJ433" i="1"/>
  <c r="AI433" i="1"/>
  <c r="AH433" i="1"/>
  <c r="AG433" i="1"/>
  <c r="AF433" i="1"/>
  <c r="AE433" i="1"/>
  <c r="AD433" i="1"/>
  <c r="AB433" i="1"/>
  <c r="AA433" i="1"/>
  <c r="Z433" i="1"/>
  <c r="Y433" i="1"/>
  <c r="W433" i="1"/>
  <c r="V433" i="1"/>
  <c r="U433" i="1"/>
  <c r="T433" i="1"/>
  <c r="S433" i="1"/>
  <c r="R433" i="1"/>
  <c r="Q433" i="1"/>
  <c r="P433" i="1"/>
  <c r="O433" i="1"/>
  <c r="N433" i="1"/>
  <c r="AK432" i="1"/>
  <c r="AJ432" i="1"/>
  <c r="AI432" i="1"/>
  <c r="AH432" i="1"/>
  <c r="AG432" i="1"/>
  <c r="AF432" i="1"/>
  <c r="AE432" i="1"/>
  <c r="AD432" i="1"/>
  <c r="AB432" i="1"/>
  <c r="AA432" i="1"/>
  <c r="Z432" i="1"/>
  <c r="Y432" i="1"/>
  <c r="W432" i="1"/>
  <c r="V432" i="1"/>
  <c r="U432" i="1"/>
  <c r="T432" i="1"/>
  <c r="S432" i="1"/>
  <c r="R432" i="1"/>
  <c r="Q432" i="1"/>
  <c r="P432" i="1"/>
  <c r="O432" i="1"/>
  <c r="N432" i="1"/>
  <c r="AJ431" i="1"/>
  <c r="AI431" i="1"/>
  <c r="AH431" i="1"/>
  <c r="AG431" i="1"/>
  <c r="AF431" i="1"/>
  <c r="AE431" i="1"/>
  <c r="AD431" i="1"/>
  <c r="AB431" i="1"/>
  <c r="AA431" i="1"/>
  <c r="Z431" i="1"/>
  <c r="Y431" i="1"/>
  <c r="W431" i="1"/>
  <c r="V431" i="1"/>
  <c r="U431" i="1"/>
  <c r="T431" i="1"/>
  <c r="S431" i="1"/>
  <c r="R431" i="1"/>
  <c r="Q431" i="1"/>
  <c r="P431" i="1"/>
  <c r="O431" i="1"/>
  <c r="N431" i="1"/>
  <c r="AK430" i="1"/>
  <c r="AJ430" i="1"/>
  <c r="AI430" i="1"/>
  <c r="AH430" i="1"/>
  <c r="AG430" i="1"/>
  <c r="AF430" i="1"/>
  <c r="AE430" i="1"/>
  <c r="AD430" i="1"/>
  <c r="AB430" i="1"/>
  <c r="AA430" i="1"/>
  <c r="Z430" i="1"/>
  <c r="Y430" i="1"/>
  <c r="W430" i="1"/>
  <c r="V430" i="1"/>
  <c r="U430" i="1"/>
  <c r="T430" i="1"/>
  <c r="S430" i="1"/>
  <c r="R430" i="1"/>
  <c r="Q430" i="1"/>
  <c r="P430" i="1"/>
  <c r="O430" i="1"/>
  <c r="N430" i="1"/>
  <c r="AJ429" i="1"/>
  <c r="AI429" i="1"/>
  <c r="AH429" i="1"/>
  <c r="AG429" i="1"/>
  <c r="AF429" i="1"/>
  <c r="AE429" i="1"/>
  <c r="AD429" i="1"/>
  <c r="AB429" i="1"/>
  <c r="AA429" i="1"/>
  <c r="Z429" i="1"/>
  <c r="Y429" i="1"/>
  <c r="W429" i="1"/>
  <c r="V429" i="1"/>
  <c r="U429" i="1"/>
  <c r="T429" i="1"/>
  <c r="S429" i="1"/>
  <c r="R429" i="1"/>
  <c r="Q429" i="1"/>
  <c r="P429" i="1"/>
  <c r="O429" i="1"/>
  <c r="N429" i="1"/>
  <c r="AK428" i="1"/>
  <c r="AJ428" i="1"/>
  <c r="AI428" i="1"/>
  <c r="AH428" i="1"/>
  <c r="AG428" i="1"/>
  <c r="AF428" i="1"/>
  <c r="AE428" i="1"/>
  <c r="AD428" i="1"/>
  <c r="AB428" i="1"/>
  <c r="AA428" i="1"/>
  <c r="Z428" i="1"/>
  <c r="Y428" i="1"/>
  <c r="W428" i="1"/>
  <c r="V428" i="1"/>
  <c r="U428" i="1"/>
  <c r="T428" i="1"/>
  <c r="S428" i="1"/>
  <c r="R428" i="1"/>
  <c r="Q428" i="1"/>
  <c r="P428" i="1"/>
  <c r="O428" i="1"/>
  <c r="N428" i="1"/>
  <c r="AJ427" i="1"/>
  <c r="AI427" i="1"/>
  <c r="AH427" i="1"/>
  <c r="AG427" i="1"/>
  <c r="AF427" i="1"/>
  <c r="AE427" i="1"/>
  <c r="AD427" i="1"/>
  <c r="AB427" i="1"/>
  <c r="AA427" i="1"/>
  <c r="Z427" i="1"/>
  <c r="Y427" i="1"/>
  <c r="W427" i="1"/>
  <c r="V427" i="1"/>
  <c r="U427" i="1"/>
  <c r="T427" i="1"/>
  <c r="S427" i="1"/>
  <c r="R427" i="1"/>
  <c r="Q427" i="1"/>
  <c r="P427" i="1"/>
  <c r="O427" i="1"/>
  <c r="N427" i="1"/>
  <c r="AK426" i="1"/>
  <c r="AJ426" i="1"/>
  <c r="AI426" i="1"/>
  <c r="AH426" i="1"/>
  <c r="AG426" i="1"/>
  <c r="AF426" i="1"/>
  <c r="AE426" i="1"/>
  <c r="AD426" i="1"/>
  <c r="AB426" i="1"/>
  <c r="AA426" i="1"/>
  <c r="Z426" i="1"/>
  <c r="Y426" i="1"/>
  <c r="W426" i="1"/>
  <c r="V426" i="1"/>
  <c r="U426" i="1"/>
  <c r="T426" i="1"/>
  <c r="S426" i="1"/>
  <c r="R426" i="1"/>
  <c r="Q426" i="1"/>
  <c r="P426" i="1"/>
  <c r="O426" i="1"/>
  <c r="N426" i="1"/>
  <c r="AK425" i="1"/>
  <c r="AJ425" i="1"/>
  <c r="AI425" i="1"/>
  <c r="AH425" i="1"/>
  <c r="AG425" i="1"/>
  <c r="AF425" i="1"/>
  <c r="AE425" i="1"/>
  <c r="AD425" i="1"/>
  <c r="AB425" i="1"/>
  <c r="AA425" i="1"/>
  <c r="Z425" i="1"/>
  <c r="Y425" i="1"/>
  <c r="W425" i="1"/>
  <c r="V425" i="1"/>
  <c r="U425" i="1"/>
  <c r="T425" i="1"/>
  <c r="S425" i="1"/>
  <c r="R425" i="1"/>
  <c r="Q425" i="1"/>
  <c r="P425" i="1"/>
  <c r="O425" i="1"/>
  <c r="N425" i="1"/>
  <c r="AJ424" i="1"/>
  <c r="AI424" i="1"/>
  <c r="AH424" i="1"/>
  <c r="AG424" i="1"/>
  <c r="AF424" i="1"/>
  <c r="AE424" i="1"/>
  <c r="AD424" i="1"/>
  <c r="AB424" i="1"/>
  <c r="AA424" i="1"/>
  <c r="Z424" i="1"/>
  <c r="Y424" i="1"/>
  <c r="W424" i="1"/>
  <c r="V424" i="1"/>
  <c r="U424" i="1"/>
  <c r="T424" i="1"/>
  <c r="S424" i="1"/>
  <c r="R424" i="1"/>
  <c r="Q424" i="1"/>
  <c r="P424" i="1"/>
  <c r="O424" i="1"/>
  <c r="N424" i="1"/>
  <c r="AJ423" i="1"/>
  <c r="AI423" i="1"/>
  <c r="AH423" i="1"/>
  <c r="AG423" i="1"/>
  <c r="AF423" i="1"/>
  <c r="AE423" i="1"/>
  <c r="AD423" i="1"/>
  <c r="AB423" i="1"/>
  <c r="AA423" i="1"/>
  <c r="Z423" i="1"/>
  <c r="Y423" i="1"/>
  <c r="W423" i="1"/>
  <c r="V423" i="1"/>
  <c r="U423" i="1"/>
  <c r="T423" i="1"/>
  <c r="S423" i="1"/>
  <c r="R423" i="1"/>
  <c r="Q423" i="1"/>
  <c r="P423" i="1"/>
  <c r="O423" i="1"/>
  <c r="N423" i="1"/>
  <c r="AK422" i="1"/>
  <c r="AJ422" i="1"/>
  <c r="AI422" i="1"/>
  <c r="AH422" i="1"/>
  <c r="AG422" i="1"/>
  <c r="AF422" i="1"/>
  <c r="AE422" i="1"/>
  <c r="AD422" i="1"/>
  <c r="AB422" i="1"/>
  <c r="AA422" i="1"/>
  <c r="Z422" i="1"/>
  <c r="Y422" i="1"/>
  <c r="W422" i="1"/>
  <c r="V422" i="1"/>
  <c r="U422" i="1"/>
  <c r="T422" i="1"/>
  <c r="S422" i="1"/>
  <c r="R422" i="1"/>
  <c r="Q422" i="1"/>
  <c r="P422" i="1"/>
  <c r="O422" i="1"/>
  <c r="N422" i="1"/>
  <c r="AK421" i="1"/>
  <c r="AJ421" i="1"/>
  <c r="AI421" i="1"/>
  <c r="AH421" i="1"/>
  <c r="AG421" i="1"/>
  <c r="AF421" i="1"/>
  <c r="AE421" i="1"/>
  <c r="AD421" i="1"/>
  <c r="AB421" i="1"/>
  <c r="AA421" i="1"/>
  <c r="Z421" i="1"/>
  <c r="Y421" i="1"/>
  <c r="W421" i="1"/>
  <c r="V421" i="1"/>
  <c r="U421" i="1"/>
  <c r="T421" i="1"/>
  <c r="S421" i="1"/>
  <c r="R421" i="1"/>
  <c r="Q421" i="1"/>
  <c r="P421" i="1"/>
  <c r="O421" i="1"/>
  <c r="N421" i="1"/>
  <c r="AJ420" i="1"/>
  <c r="AI420" i="1"/>
  <c r="AH420" i="1"/>
  <c r="AG420" i="1"/>
  <c r="AF420" i="1"/>
  <c r="AE420" i="1"/>
  <c r="AD420" i="1"/>
  <c r="AB420" i="1"/>
  <c r="AA420" i="1"/>
  <c r="Z420" i="1"/>
  <c r="Y420" i="1"/>
  <c r="W420" i="1"/>
  <c r="V420" i="1"/>
  <c r="U420" i="1"/>
  <c r="T420" i="1"/>
  <c r="S420" i="1"/>
  <c r="R420" i="1"/>
  <c r="Q420" i="1"/>
  <c r="P420" i="1"/>
  <c r="O420" i="1"/>
  <c r="N420" i="1"/>
  <c r="AJ419" i="1"/>
  <c r="AI419" i="1"/>
  <c r="AH419" i="1"/>
  <c r="AG419" i="1"/>
  <c r="AF419" i="1"/>
  <c r="AE419" i="1"/>
  <c r="AD419" i="1"/>
  <c r="AB419" i="1"/>
  <c r="AA419" i="1"/>
  <c r="Z419" i="1"/>
  <c r="Y419" i="1"/>
  <c r="W419" i="1"/>
  <c r="V419" i="1"/>
  <c r="U419" i="1"/>
  <c r="T419" i="1"/>
  <c r="S419" i="1"/>
  <c r="R419" i="1"/>
  <c r="Q419" i="1"/>
  <c r="P419" i="1"/>
  <c r="O419" i="1"/>
  <c r="N419" i="1"/>
  <c r="AJ418" i="1"/>
  <c r="AI418" i="1"/>
  <c r="AH418" i="1"/>
  <c r="AG418" i="1"/>
  <c r="AF418" i="1"/>
  <c r="AE418" i="1"/>
  <c r="AD418" i="1"/>
  <c r="AB418" i="1"/>
  <c r="AA418" i="1"/>
  <c r="Z418" i="1"/>
  <c r="Y418" i="1"/>
  <c r="W418" i="1"/>
  <c r="V418" i="1"/>
  <c r="U418" i="1"/>
  <c r="T418" i="1"/>
  <c r="S418" i="1"/>
  <c r="R418" i="1"/>
  <c r="Q418" i="1"/>
  <c r="P418" i="1"/>
  <c r="O418" i="1"/>
  <c r="N418" i="1"/>
  <c r="AK417" i="1"/>
  <c r="AJ417" i="1"/>
  <c r="AI417" i="1"/>
  <c r="AH417" i="1"/>
  <c r="AG417" i="1"/>
  <c r="AF417" i="1"/>
  <c r="AE417" i="1"/>
  <c r="AD417" i="1"/>
  <c r="AB417" i="1"/>
  <c r="AA417" i="1"/>
  <c r="Z417" i="1"/>
  <c r="Y417" i="1"/>
  <c r="W417" i="1"/>
  <c r="V417" i="1"/>
  <c r="U417" i="1"/>
  <c r="T417" i="1"/>
  <c r="S417" i="1"/>
  <c r="R417" i="1"/>
  <c r="Q417" i="1"/>
  <c r="P417" i="1"/>
  <c r="O417" i="1"/>
  <c r="N417" i="1"/>
  <c r="AK416" i="1"/>
  <c r="AJ416" i="1"/>
  <c r="AI416" i="1"/>
  <c r="AH416" i="1"/>
  <c r="AG416" i="1"/>
  <c r="AF416" i="1"/>
  <c r="AE416" i="1"/>
  <c r="AD416" i="1"/>
  <c r="AB416" i="1"/>
  <c r="AA416" i="1"/>
  <c r="Z416" i="1"/>
  <c r="Y416" i="1"/>
  <c r="W416" i="1"/>
  <c r="V416" i="1"/>
  <c r="U416" i="1"/>
  <c r="T416" i="1"/>
  <c r="S416" i="1"/>
  <c r="R416" i="1"/>
  <c r="Q416" i="1"/>
  <c r="P416" i="1"/>
  <c r="O416" i="1"/>
  <c r="N416" i="1"/>
  <c r="AK415" i="1"/>
  <c r="AJ415" i="1"/>
  <c r="AI415" i="1"/>
  <c r="AH415" i="1"/>
  <c r="AG415" i="1"/>
  <c r="AF415" i="1"/>
  <c r="AE415" i="1"/>
  <c r="AD415" i="1"/>
  <c r="AB415" i="1"/>
  <c r="AA415" i="1"/>
  <c r="Z415" i="1"/>
  <c r="Y415" i="1"/>
  <c r="W415" i="1"/>
  <c r="V415" i="1"/>
  <c r="U415" i="1"/>
  <c r="T415" i="1"/>
  <c r="S415" i="1"/>
  <c r="R415" i="1"/>
  <c r="Q415" i="1"/>
  <c r="P415" i="1"/>
  <c r="O415" i="1"/>
  <c r="N415" i="1"/>
  <c r="AJ414" i="1"/>
  <c r="AI414" i="1"/>
  <c r="AH414" i="1"/>
  <c r="AG414" i="1"/>
  <c r="AF414" i="1"/>
  <c r="AE414" i="1"/>
  <c r="AD414" i="1"/>
  <c r="AB414" i="1"/>
  <c r="AA414" i="1"/>
  <c r="Z414" i="1"/>
  <c r="Y414" i="1"/>
  <c r="W414" i="1"/>
  <c r="V414" i="1"/>
  <c r="U414" i="1"/>
  <c r="T414" i="1"/>
  <c r="S414" i="1"/>
  <c r="R414" i="1"/>
  <c r="Q414" i="1"/>
  <c r="P414" i="1"/>
  <c r="O414" i="1"/>
  <c r="N414" i="1"/>
  <c r="AK413" i="1"/>
  <c r="AJ413" i="1"/>
  <c r="AI413" i="1"/>
  <c r="AH413" i="1"/>
  <c r="AG413" i="1"/>
  <c r="AF413" i="1"/>
  <c r="AE413" i="1"/>
  <c r="AD413" i="1"/>
  <c r="AB413" i="1"/>
  <c r="AA413" i="1"/>
  <c r="Z413" i="1"/>
  <c r="Y413" i="1"/>
  <c r="W413" i="1"/>
  <c r="V413" i="1"/>
  <c r="U413" i="1"/>
  <c r="T413" i="1"/>
  <c r="S413" i="1"/>
  <c r="R413" i="1"/>
  <c r="Q413" i="1"/>
  <c r="P413" i="1"/>
  <c r="O413" i="1"/>
  <c r="N413" i="1"/>
  <c r="AK412" i="1"/>
  <c r="AJ412" i="1"/>
  <c r="AI412" i="1"/>
  <c r="AH412" i="1"/>
  <c r="AG412" i="1"/>
  <c r="AF412" i="1"/>
  <c r="AE412" i="1"/>
  <c r="AD412" i="1"/>
  <c r="AB412" i="1"/>
  <c r="AA412" i="1"/>
  <c r="Z412" i="1"/>
  <c r="Y412" i="1"/>
  <c r="W412" i="1"/>
  <c r="V412" i="1"/>
  <c r="U412" i="1"/>
  <c r="T412" i="1"/>
  <c r="S412" i="1"/>
  <c r="R412" i="1"/>
  <c r="Q412" i="1"/>
  <c r="P412" i="1"/>
  <c r="O412" i="1"/>
  <c r="N412" i="1"/>
  <c r="AK411" i="1"/>
  <c r="AJ411" i="1"/>
  <c r="AI411" i="1"/>
  <c r="AH411" i="1"/>
  <c r="AG411" i="1"/>
  <c r="AF411" i="1"/>
  <c r="AE411" i="1"/>
  <c r="AD411" i="1"/>
  <c r="AB411" i="1"/>
  <c r="AA411" i="1"/>
  <c r="Z411" i="1"/>
  <c r="Y411" i="1"/>
  <c r="W411" i="1"/>
  <c r="V411" i="1"/>
  <c r="U411" i="1"/>
  <c r="T411" i="1"/>
  <c r="S411" i="1"/>
  <c r="R411" i="1"/>
  <c r="Q411" i="1"/>
  <c r="P411" i="1"/>
  <c r="O411" i="1"/>
  <c r="N411" i="1"/>
  <c r="AK410" i="1"/>
  <c r="AJ410" i="1"/>
  <c r="AI410" i="1"/>
  <c r="AH410" i="1"/>
  <c r="AG410" i="1"/>
  <c r="AF410" i="1"/>
  <c r="AE410" i="1"/>
  <c r="AD410" i="1"/>
  <c r="AB410" i="1"/>
  <c r="AA410" i="1"/>
  <c r="Z410" i="1"/>
  <c r="Y410" i="1"/>
  <c r="W410" i="1"/>
  <c r="V410" i="1"/>
  <c r="U410" i="1"/>
  <c r="T410" i="1"/>
  <c r="S410" i="1"/>
  <c r="R410" i="1"/>
  <c r="Q410" i="1"/>
  <c r="P410" i="1"/>
  <c r="O410" i="1"/>
  <c r="N410" i="1"/>
  <c r="AK409" i="1"/>
  <c r="AJ409" i="1"/>
  <c r="AI409" i="1"/>
  <c r="AH409" i="1"/>
  <c r="AG409" i="1"/>
  <c r="AF409" i="1"/>
  <c r="AE409" i="1"/>
  <c r="AD409" i="1"/>
  <c r="AB409" i="1"/>
  <c r="AA409" i="1"/>
  <c r="Z409" i="1"/>
  <c r="Y409" i="1"/>
  <c r="W409" i="1"/>
  <c r="V409" i="1"/>
  <c r="U409" i="1"/>
  <c r="T409" i="1"/>
  <c r="S409" i="1"/>
  <c r="R409" i="1"/>
  <c r="Q409" i="1"/>
  <c r="P409" i="1"/>
  <c r="O409" i="1"/>
  <c r="N409" i="1"/>
  <c r="AK408" i="1"/>
  <c r="AJ408" i="1"/>
  <c r="AI408" i="1"/>
  <c r="AH408" i="1"/>
  <c r="AG408" i="1"/>
  <c r="AF408" i="1"/>
  <c r="AE408" i="1"/>
  <c r="AD408" i="1"/>
  <c r="AB408" i="1"/>
  <c r="AA408" i="1"/>
  <c r="Z408" i="1"/>
  <c r="Y408" i="1"/>
  <c r="W408" i="1"/>
  <c r="V408" i="1"/>
  <c r="U408" i="1"/>
  <c r="T408" i="1"/>
  <c r="S408" i="1"/>
  <c r="R408" i="1"/>
  <c r="Q408" i="1"/>
  <c r="P408" i="1"/>
  <c r="O408" i="1"/>
  <c r="N408" i="1"/>
  <c r="AK407" i="1"/>
  <c r="AJ407" i="1"/>
  <c r="AI407" i="1"/>
  <c r="AH407" i="1"/>
  <c r="AG407" i="1"/>
  <c r="AF407" i="1"/>
  <c r="AE407" i="1"/>
  <c r="AD407" i="1"/>
  <c r="AB407" i="1"/>
  <c r="AA407" i="1"/>
  <c r="Z407" i="1"/>
  <c r="Y407" i="1"/>
  <c r="W407" i="1"/>
  <c r="V407" i="1"/>
  <c r="U407" i="1"/>
  <c r="T407" i="1"/>
  <c r="S407" i="1"/>
  <c r="R407" i="1"/>
  <c r="Q407" i="1"/>
  <c r="P407" i="1"/>
  <c r="O407" i="1"/>
  <c r="N407" i="1"/>
  <c r="AK406" i="1"/>
  <c r="AJ406" i="1"/>
  <c r="AI406" i="1"/>
  <c r="AH406" i="1"/>
  <c r="AG406" i="1"/>
  <c r="AF406" i="1"/>
  <c r="AE406" i="1"/>
  <c r="AD406" i="1"/>
  <c r="AB406" i="1"/>
  <c r="AA406" i="1"/>
  <c r="Z406" i="1"/>
  <c r="Y406" i="1"/>
  <c r="W406" i="1"/>
  <c r="V406" i="1"/>
  <c r="U406" i="1"/>
  <c r="T406" i="1"/>
  <c r="S406" i="1"/>
  <c r="R406" i="1"/>
  <c r="Q406" i="1"/>
  <c r="P406" i="1"/>
  <c r="O406" i="1"/>
  <c r="N406" i="1"/>
  <c r="AJ405" i="1"/>
  <c r="AI405" i="1"/>
  <c r="AH405" i="1"/>
  <c r="AG405" i="1"/>
  <c r="AF405" i="1"/>
  <c r="AE405" i="1"/>
  <c r="AD405" i="1"/>
  <c r="AB405" i="1"/>
  <c r="AA405" i="1"/>
  <c r="Z405" i="1"/>
  <c r="Y405" i="1"/>
  <c r="W405" i="1"/>
  <c r="V405" i="1"/>
  <c r="U405" i="1"/>
  <c r="T405" i="1"/>
  <c r="S405" i="1"/>
  <c r="R405" i="1"/>
  <c r="Q405" i="1"/>
  <c r="P405" i="1"/>
  <c r="O405" i="1"/>
  <c r="N405" i="1"/>
  <c r="AK404" i="1"/>
  <c r="AJ404" i="1"/>
  <c r="AI404" i="1"/>
  <c r="AH404" i="1"/>
  <c r="AG404" i="1"/>
  <c r="AF404" i="1"/>
  <c r="AE404" i="1"/>
  <c r="AD404" i="1"/>
  <c r="AB404" i="1"/>
  <c r="AA404" i="1"/>
  <c r="Z404" i="1"/>
  <c r="Y404" i="1"/>
  <c r="W404" i="1"/>
  <c r="V404" i="1"/>
  <c r="U404" i="1"/>
  <c r="T404" i="1"/>
  <c r="S404" i="1"/>
  <c r="R404" i="1"/>
  <c r="Q404" i="1"/>
  <c r="P404" i="1"/>
  <c r="O404" i="1"/>
  <c r="N404" i="1"/>
  <c r="AK403" i="1"/>
  <c r="AJ403" i="1"/>
  <c r="AI403" i="1"/>
  <c r="AH403" i="1"/>
  <c r="AG403" i="1"/>
  <c r="AF403" i="1"/>
  <c r="AE403" i="1"/>
  <c r="AD403" i="1"/>
  <c r="AB403" i="1"/>
  <c r="AA403" i="1"/>
  <c r="Z403" i="1"/>
  <c r="Y403" i="1"/>
  <c r="W403" i="1"/>
  <c r="V403" i="1"/>
  <c r="U403" i="1"/>
  <c r="T403" i="1"/>
  <c r="S403" i="1"/>
  <c r="R403" i="1"/>
  <c r="Q403" i="1"/>
  <c r="P403" i="1"/>
  <c r="O403" i="1"/>
  <c r="N403" i="1"/>
  <c r="AJ402" i="1"/>
  <c r="AI402" i="1"/>
  <c r="AH402" i="1"/>
  <c r="AG402" i="1"/>
  <c r="AF402" i="1"/>
  <c r="AE402" i="1"/>
  <c r="AD402" i="1"/>
  <c r="AB402" i="1"/>
  <c r="AA402" i="1"/>
  <c r="Z402" i="1"/>
  <c r="Y402" i="1"/>
  <c r="W402" i="1"/>
  <c r="V402" i="1"/>
  <c r="U402" i="1"/>
  <c r="T402" i="1"/>
  <c r="S402" i="1"/>
  <c r="R402" i="1"/>
  <c r="Q402" i="1"/>
  <c r="P402" i="1"/>
  <c r="O402" i="1"/>
  <c r="N402" i="1"/>
  <c r="AJ401" i="1"/>
  <c r="AI401" i="1"/>
  <c r="AH401" i="1"/>
  <c r="AG401" i="1"/>
  <c r="AF401" i="1"/>
  <c r="AE401" i="1"/>
  <c r="AD401" i="1"/>
  <c r="AB401" i="1"/>
  <c r="AA401" i="1"/>
  <c r="Z401" i="1"/>
  <c r="Y401" i="1"/>
  <c r="W401" i="1"/>
  <c r="V401" i="1"/>
  <c r="U401" i="1"/>
  <c r="T401" i="1"/>
  <c r="S401" i="1"/>
  <c r="R401" i="1"/>
  <c r="Q401" i="1"/>
  <c r="P401" i="1"/>
  <c r="O401" i="1"/>
  <c r="N401" i="1"/>
  <c r="AJ400" i="1"/>
  <c r="AI400" i="1"/>
  <c r="AH400" i="1"/>
  <c r="AG400" i="1"/>
  <c r="AF400" i="1"/>
  <c r="AE400" i="1"/>
  <c r="AD400" i="1"/>
  <c r="AB400" i="1"/>
  <c r="AA400" i="1"/>
  <c r="Z400" i="1"/>
  <c r="Y400" i="1"/>
  <c r="W400" i="1"/>
  <c r="V400" i="1"/>
  <c r="U400" i="1"/>
  <c r="T400" i="1"/>
  <c r="S400" i="1"/>
  <c r="R400" i="1"/>
  <c r="Q400" i="1"/>
  <c r="P400" i="1"/>
  <c r="O400" i="1"/>
  <c r="N400" i="1"/>
  <c r="AJ399" i="1"/>
  <c r="AI399" i="1"/>
  <c r="AH399" i="1"/>
  <c r="AG399" i="1"/>
  <c r="AF399" i="1"/>
  <c r="AE399" i="1"/>
  <c r="AD399" i="1"/>
  <c r="AB399" i="1"/>
  <c r="AA399" i="1"/>
  <c r="Z399" i="1"/>
  <c r="Y399" i="1"/>
  <c r="W399" i="1"/>
  <c r="V399" i="1"/>
  <c r="U399" i="1"/>
  <c r="T399" i="1"/>
  <c r="S399" i="1"/>
  <c r="R399" i="1"/>
  <c r="Q399" i="1"/>
  <c r="P399" i="1"/>
  <c r="O399" i="1"/>
  <c r="N399" i="1"/>
  <c r="AJ398" i="1"/>
  <c r="AI398" i="1"/>
  <c r="AH398" i="1"/>
  <c r="AG398" i="1"/>
  <c r="AF398" i="1"/>
  <c r="AE398" i="1"/>
  <c r="AD398" i="1"/>
  <c r="AB398" i="1"/>
  <c r="AA398" i="1"/>
  <c r="Z398" i="1"/>
  <c r="Y398" i="1"/>
  <c r="W398" i="1"/>
  <c r="V398" i="1"/>
  <c r="U398" i="1"/>
  <c r="T398" i="1"/>
  <c r="S398" i="1"/>
  <c r="R398" i="1"/>
  <c r="Q398" i="1"/>
  <c r="P398" i="1"/>
  <c r="O398" i="1"/>
  <c r="N398" i="1"/>
  <c r="AJ397" i="1"/>
  <c r="AI397" i="1"/>
  <c r="AH397" i="1"/>
  <c r="AG397" i="1"/>
  <c r="AF397" i="1"/>
  <c r="AE397" i="1"/>
  <c r="AD397" i="1"/>
  <c r="AB397" i="1"/>
  <c r="AA397" i="1"/>
  <c r="Z397" i="1"/>
  <c r="Y397" i="1"/>
  <c r="W397" i="1"/>
  <c r="V397" i="1"/>
  <c r="U397" i="1"/>
  <c r="T397" i="1"/>
  <c r="S397" i="1"/>
  <c r="R397" i="1"/>
  <c r="Q397" i="1"/>
  <c r="P397" i="1"/>
  <c r="O397" i="1"/>
  <c r="N397" i="1"/>
  <c r="AK396" i="1"/>
  <c r="AJ396" i="1"/>
  <c r="AI396" i="1"/>
  <c r="AH396" i="1"/>
  <c r="AG396" i="1"/>
  <c r="AF396" i="1"/>
  <c r="AE396" i="1"/>
  <c r="AD396" i="1"/>
  <c r="AB396" i="1"/>
  <c r="AA396" i="1"/>
  <c r="Z396" i="1"/>
  <c r="Y396" i="1"/>
  <c r="W396" i="1"/>
  <c r="V396" i="1"/>
  <c r="U396" i="1"/>
  <c r="T396" i="1"/>
  <c r="S396" i="1"/>
  <c r="R396" i="1"/>
  <c r="Q396" i="1"/>
  <c r="P396" i="1"/>
  <c r="O396" i="1"/>
  <c r="N396" i="1"/>
  <c r="AJ395" i="1"/>
  <c r="AI395" i="1"/>
  <c r="AH395" i="1"/>
  <c r="AG395" i="1"/>
  <c r="AF395" i="1"/>
  <c r="AE395" i="1"/>
  <c r="AD395" i="1"/>
  <c r="AB395" i="1"/>
  <c r="AA395" i="1"/>
  <c r="Z395" i="1"/>
  <c r="Y395" i="1"/>
  <c r="W395" i="1"/>
  <c r="V395" i="1"/>
  <c r="U395" i="1"/>
  <c r="T395" i="1"/>
  <c r="S395" i="1"/>
  <c r="R395" i="1"/>
  <c r="Q395" i="1"/>
  <c r="P395" i="1"/>
  <c r="O395" i="1"/>
  <c r="N395" i="1"/>
  <c r="AK394" i="1"/>
  <c r="AJ394" i="1"/>
  <c r="AI394" i="1"/>
  <c r="AH394" i="1"/>
  <c r="AG394" i="1"/>
  <c r="AF394" i="1"/>
  <c r="AE394" i="1"/>
  <c r="AD394" i="1"/>
  <c r="AB394" i="1"/>
  <c r="AA394" i="1"/>
  <c r="Z394" i="1"/>
  <c r="Y394" i="1"/>
  <c r="W394" i="1"/>
  <c r="V394" i="1"/>
  <c r="U394" i="1"/>
  <c r="T394" i="1"/>
  <c r="S394" i="1"/>
  <c r="R394" i="1"/>
  <c r="Q394" i="1"/>
  <c r="P394" i="1"/>
  <c r="O394" i="1"/>
  <c r="N394" i="1"/>
  <c r="AJ393" i="1"/>
  <c r="AI393" i="1"/>
  <c r="AH393" i="1"/>
  <c r="AG393" i="1"/>
  <c r="AF393" i="1"/>
  <c r="AE393" i="1"/>
  <c r="AD393" i="1"/>
  <c r="AB393" i="1"/>
  <c r="AA393" i="1"/>
  <c r="Z393" i="1"/>
  <c r="Y393" i="1"/>
  <c r="W393" i="1"/>
  <c r="V393" i="1"/>
  <c r="U393" i="1"/>
  <c r="T393" i="1"/>
  <c r="S393" i="1"/>
  <c r="R393" i="1"/>
  <c r="Q393" i="1"/>
  <c r="P393" i="1"/>
  <c r="O393" i="1"/>
  <c r="N393" i="1"/>
  <c r="AK392" i="1"/>
  <c r="AJ392" i="1"/>
  <c r="AI392" i="1"/>
  <c r="AH392" i="1"/>
  <c r="AG392" i="1"/>
  <c r="AF392" i="1"/>
  <c r="AE392" i="1"/>
  <c r="AD392" i="1"/>
  <c r="AB392" i="1"/>
  <c r="AA392" i="1"/>
  <c r="Z392" i="1"/>
  <c r="Y392" i="1"/>
  <c r="W392" i="1"/>
  <c r="V392" i="1"/>
  <c r="U392" i="1"/>
  <c r="T392" i="1"/>
  <c r="S392" i="1"/>
  <c r="R392" i="1"/>
  <c r="Q392" i="1"/>
  <c r="P392" i="1"/>
  <c r="O392" i="1"/>
  <c r="N392" i="1"/>
  <c r="AJ391" i="1"/>
  <c r="AI391" i="1"/>
  <c r="AH391" i="1"/>
  <c r="AG391" i="1"/>
  <c r="AF391" i="1"/>
  <c r="AE391" i="1"/>
  <c r="AD391" i="1"/>
  <c r="AB391" i="1"/>
  <c r="AA391" i="1"/>
  <c r="Z391" i="1"/>
  <c r="Y391" i="1"/>
  <c r="W391" i="1"/>
  <c r="V391" i="1"/>
  <c r="U391" i="1"/>
  <c r="T391" i="1"/>
  <c r="S391" i="1"/>
  <c r="R391" i="1"/>
  <c r="Q391" i="1"/>
  <c r="P391" i="1"/>
  <c r="O391" i="1"/>
  <c r="N391" i="1"/>
  <c r="AK390" i="1"/>
  <c r="AJ390" i="1"/>
  <c r="AI390" i="1"/>
  <c r="AH390" i="1"/>
  <c r="AG390" i="1"/>
  <c r="AF390" i="1"/>
  <c r="AE390" i="1"/>
  <c r="AD390" i="1"/>
  <c r="AB390" i="1"/>
  <c r="AA390" i="1"/>
  <c r="Z390" i="1"/>
  <c r="Y390" i="1"/>
  <c r="W390" i="1"/>
  <c r="V390" i="1"/>
  <c r="U390" i="1"/>
  <c r="T390" i="1"/>
  <c r="S390" i="1"/>
  <c r="R390" i="1"/>
  <c r="Q390" i="1"/>
  <c r="P390" i="1"/>
  <c r="O390" i="1"/>
  <c r="N390" i="1"/>
  <c r="AK389" i="1"/>
  <c r="AJ389" i="1"/>
  <c r="AI389" i="1"/>
  <c r="AH389" i="1"/>
  <c r="AG389" i="1"/>
  <c r="AF389" i="1"/>
  <c r="AE389" i="1"/>
  <c r="AD389" i="1"/>
  <c r="AB389" i="1"/>
  <c r="AA389" i="1"/>
  <c r="Z389" i="1"/>
  <c r="Y389" i="1"/>
  <c r="W389" i="1"/>
  <c r="V389" i="1"/>
  <c r="U389" i="1"/>
  <c r="T389" i="1"/>
  <c r="S389" i="1"/>
  <c r="R389" i="1"/>
  <c r="Q389" i="1"/>
  <c r="P389" i="1"/>
  <c r="O389" i="1"/>
  <c r="N389" i="1"/>
  <c r="AJ388" i="1"/>
  <c r="AI388" i="1"/>
  <c r="AH388" i="1"/>
  <c r="AG388" i="1"/>
  <c r="AF388" i="1"/>
  <c r="AE388" i="1"/>
  <c r="AD388" i="1"/>
  <c r="AB388" i="1"/>
  <c r="AA388" i="1"/>
  <c r="Z388" i="1"/>
  <c r="Y388" i="1"/>
  <c r="W388" i="1"/>
  <c r="V388" i="1"/>
  <c r="U388" i="1"/>
  <c r="T388" i="1"/>
  <c r="S388" i="1"/>
  <c r="R388" i="1"/>
  <c r="Q388" i="1"/>
  <c r="P388" i="1"/>
  <c r="O388" i="1"/>
  <c r="N388" i="1"/>
  <c r="AK387" i="1"/>
  <c r="AJ387" i="1"/>
  <c r="AI387" i="1"/>
  <c r="AH387" i="1"/>
  <c r="AG387" i="1"/>
  <c r="AF387" i="1"/>
  <c r="AE387" i="1"/>
  <c r="AD387" i="1"/>
  <c r="AB387" i="1"/>
  <c r="AA387" i="1"/>
  <c r="Z387" i="1"/>
  <c r="Y387" i="1"/>
  <c r="W387" i="1"/>
  <c r="V387" i="1"/>
  <c r="U387" i="1"/>
  <c r="T387" i="1"/>
  <c r="S387" i="1"/>
  <c r="R387" i="1"/>
  <c r="Q387" i="1"/>
  <c r="P387" i="1"/>
  <c r="O387" i="1"/>
  <c r="N387" i="1"/>
  <c r="AK386" i="1"/>
  <c r="AJ386" i="1"/>
  <c r="AI386" i="1"/>
  <c r="AH386" i="1"/>
  <c r="AG386" i="1"/>
  <c r="AF386" i="1"/>
  <c r="AE386" i="1"/>
  <c r="AD386" i="1"/>
  <c r="AB386" i="1"/>
  <c r="AA386" i="1"/>
  <c r="Z386" i="1"/>
  <c r="Y386" i="1"/>
  <c r="W386" i="1"/>
  <c r="V386" i="1"/>
  <c r="U386" i="1"/>
  <c r="T386" i="1"/>
  <c r="S386" i="1"/>
  <c r="R386" i="1"/>
  <c r="Q386" i="1"/>
  <c r="P386" i="1"/>
  <c r="O386" i="1"/>
  <c r="N386" i="1"/>
  <c r="AK385" i="1"/>
  <c r="AJ385" i="1"/>
  <c r="AI385" i="1"/>
  <c r="AH385" i="1"/>
  <c r="AG385" i="1"/>
  <c r="AF385" i="1"/>
  <c r="AE385" i="1"/>
  <c r="AD385" i="1"/>
  <c r="AB385" i="1"/>
  <c r="AA385" i="1"/>
  <c r="Z385" i="1"/>
  <c r="Y385" i="1"/>
  <c r="W385" i="1"/>
  <c r="V385" i="1"/>
  <c r="U385" i="1"/>
  <c r="T385" i="1"/>
  <c r="S385" i="1"/>
  <c r="R385" i="1"/>
  <c r="Q385" i="1"/>
  <c r="P385" i="1"/>
  <c r="O385" i="1"/>
  <c r="N385" i="1"/>
  <c r="AK384" i="1"/>
  <c r="AJ384" i="1"/>
  <c r="AI384" i="1"/>
  <c r="AH384" i="1"/>
  <c r="AG384" i="1"/>
  <c r="AF384" i="1"/>
  <c r="AE384" i="1"/>
  <c r="AD384" i="1"/>
  <c r="AB384" i="1"/>
  <c r="AA384" i="1"/>
  <c r="Z384" i="1"/>
  <c r="Y384" i="1"/>
  <c r="W384" i="1"/>
  <c r="V384" i="1"/>
  <c r="U384" i="1"/>
  <c r="T384" i="1"/>
  <c r="S384" i="1"/>
  <c r="R384" i="1"/>
  <c r="Q384" i="1"/>
  <c r="P384" i="1"/>
  <c r="O384" i="1"/>
  <c r="N384" i="1"/>
  <c r="AK383" i="1"/>
  <c r="AJ383" i="1"/>
  <c r="AI383" i="1"/>
  <c r="AH383" i="1"/>
  <c r="AG383" i="1"/>
  <c r="AF383" i="1"/>
  <c r="AE383" i="1"/>
  <c r="AD383" i="1"/>
  <c r="AB383" i="1"/>
  <c r="AA383" i="1"/>
  <c r="Z383" i="1"/>
  <c r="Y383" i="1"/>
  <c r="W383" i="1"/>
  <c r="V383" i="1"/>
  <c r="U383" i="1"/>
  <c r="T383" i="1"/>
  <c r="S383" i="1"/>
  <c r="R383" i="1"/>
  <c r="Q383" i="1"/>
  <c r="P383" i="1"/>
  <c r="O383" i="1"/>
  <c r="N383" i="1"/>
  <c r="AK382" i="1"/>
  <c r="AJ382" i="1"/>
  <c r="AI382" i="1"/>
  <c r="AH382" i="1"/>
  <c r="AG382" i="1"/>
  <c r="AF382" i="1"/>
  <c r="AE382" i="1"/>
  <c r="AD382" i="1"/>
  <c r="AB382" i="1"/>
  <c r="AA382" i="1"/>
  <c r="Z382" i="1"/>
  <c r="Y382" i="1"/>
  <c r="W382" i="1"/>
  <c r="V382" i="1"/>
  <c r="U382" i="1"/>
  <c r="T382" i="1"/>
  <c r="S382" i="1"/>
  <c r="R382" i="1"/>
  <c r="Q382" i="1"/>
  <c r="P382" i="1"/>
  <c r="O382" i="1"/>
  <c r="N382" i="1"/>
  <c r="AK381" i="1"/>
  <c r="AJ381" i="1"/>
  <c r="AI381" i="1"/>
  <c r="AH381" i="1"/>
  <c r="AG381" i="1"/>
  <c r="AF381" i="1"/>
  <c r="AE381" i="1"/>
  <c r="AD381" i="1"/>
  <c r="AB381" i="1"/>
  <c r="AA381" i="1"/>
  <c r="Z381" i="1"/>
  <c r="Y381" i="1"/>
  <c r="W381" i="1"/>
  <c r="V381" i="1"/>
  <c r="U381" i="1"/>
  <c r="T381" i="1"/>
  <c r="S381" i="1"/>
  <c r="R381" i="1"/>
  <c r="Q381" i="1"/>
  <c r="P381" i="1"/>
  <c r="O381" i="1"/>
  <c r="N381" i="1"/>
  <c r="AK380" i="1"/>
  <c r="AJ380" i="1"/>
  <c r="AI380" i="1"/>
  <c r="AH380" i="1"/>
  <c r="AG380" i="1"/>
  <c r="AF380" i="1"/>
  <c r="AE380" i="1"/>
  <c r="AD380" i="1"/>
  <c r="AB380" i="1"/>
  <c r="AA380" i="1"/>
  <c r="Z380" i="1"/>
  <c r="Y380" i="1"/>
  <c r="W380" i="1"/>
  <c r="V380" i="1"/>
  <c r="U380" i="1"/>
  <c r="T380" i="1"/>
  <c r="S380" i="1"/>
  <c r="R380" i="1"/>
  <c r="Q380" i="1"/>
  <c r="P380" i="1"/>
  <c r="O380" i="1"/>
  <c r="N380" i="1"/>
  <c r="AK379" i="1"/>
  <c r="AJ379" i="1"/>
  <c r="AI379" i="1"/>
  <c r="AH379" i="1"/>
  <c r="AG379" i="1"/>
  <c r="AF379" i="1"/>
  <c r="AE379" i="1"/>
  <c r="AD379" i="1"/>
  <c r="AB379" i="1"/>
  <c r="AA379" i="1"/>
  <c r="Z379" i="1"/>
  <c r="Y379" i="1"/>
  <c r="W379" i="1"/>
  <c r="V379" i="1"/>
  <c r="U379" i="1"/>
  <c r="T379" i="1"/>
  <c r="S379" i="1"/>
  <c r="R379" i="1"/>
  <c r="Q379" i="1"/>
  <c r="P379" i="1"/>
  <c r="O379" i="1"/>
  <c r="N379" i="1"/>
  <c r="AK378" i="1"/>
  <c r="AJ378" i="1"/>
  <c r="AI378" i="1"/>
  <c r="AH378" i="1"/>
  <c r="AG378" i="1"/>
  <c r="AF378" i="1"/>
  <c r="AE378" i="1"/>
  <c r="AD378" i="1"/>
  <c r="AB378" i="1"/>
  <c r="AA378" i="1"/>
  <c r="Z378" i="1"/>
  <c r="Y378" i="1"/>
  <c r="W378" i="1"/>
  <c r="V378" i="1"/>
  <c r="U378" i="1"/>
  <c r="T378" i="1"/>
  <c r="S378" i="1"/>
  <c r="R378" i="1"/>
  <c r="Q378" i="1"/>
  <c r="P378" i="1"/>
  <c r="O378" i="1"/>
  <c r="N378" i="1"/>
  <c r="AK377" i="1"/>
  <c r="AJ377" i="1"/>
  <c r="AI377" i="1"/>
  <c r="AH377" i="1"/>
  <c r="AG377" i="1"/>
  <c r="AF377" i="1"/>
  <c r="AE377" i="1"/>
  <c r="AD377" i="1"/>
  <c r="AB377" i="1"/>
  <c r="AA377" i="1"/>
  <c r="Z377" i="1"/>
  <c r="Y377" i="1"/>
  <c r="W377" i="1"/>
  <c r="V377" i="1"/>
  <c r="U377" i="1"/>
  <c r="T377" i="1"/>
  <c r="S377" i="1"/>
  <c r="R377" i="1"/>
  <c r="Q377" i="1"/>
  <c r="P377" i="1"/>
  <c r="O377" i="1"/>
  <c r="N377" i="1"/>
  <c r="AK376" i="1"/>
  <c r="AJ376" i="1"/>
  <c r="AI376" i="1"/>
  <c r="AH376" i="1"/>
  <c r="AG376" i="1"/>
  <c r="AF376" i="1"/>
  <c r="AE376" i="1"/>
  <c r="AD376" i="1"/>
  <c r="AB376" i="1"/>
  <c r="AA376" i="1"/>
  <c r="Z376" i="1"/>
  <c r="Y376" i="1"/>
  <c r="W376" i="1"/>
  <c r="V376" i="1"/>
  <c r="U376" i="1"/>
  <c r="T376" i="1"/>
  <c r="S376" i="1"/>
  <c r="R376" i="1"/>
  <c r="Q376" i="1"/>
  <c r="P376" i="1"/>
  <c r="O376" i="1"/>
  <c r="N376" i="1"/>
  <c r="AK375" i="1"/>
  <c r="AJ375" i="1"/>
  <c r="AI375" i="1"/>
  <c r="AH375" i="1"/>
  <c r="AG375" i="1"/>
  <c r="AF375" i="1"/>
  <c r="AE375" i="1"/>
  <c r="AD375" i="1"/>
  <c r="AB375" i="1"/>
  <c r="AA375" i="1"/>
  <c r="Z375" i="1"/>
  <c r="Y375" i="1"/>
  <c r="W375" i="1"/>
  <c r="V375" i="1"/>
  <c r="U375" i="1"/>
  <c r="T375" i="1"/>
  <c r="S375" i="1"/>
  <c r="R375" i="1"/>
  <c r="Q375" i="1"/>
  <c r="P375" i="1"/>
  <c r="O375" i="1"/>
  <c r="N375" i="1"/>
  <c r="AK374" i="1"/>
  <c r="AJ374" i="1"/>
  <c r="AI374" i="1"/>
  <c r="AH374" i="1"/>
  <c r="AG374" i="1"/>
  <c r="AF374" i="1"/>
  <c r="AE374" i="1"/>
  <c r="AD374" i="1"/>
  <c r="AB374" i="1"/>
  <c r="AA374" i="1"/>
  <c r="Z374" i="1"/>
  <c r="Y374" i="1"/>
  <c r="W374" i="1"/>
  <c r="V374" i="1"/>
  <c r="U374" i="1"/>
  <c r="T374" i="1"/>
  <c r="S374" i="1"/>
  <c r="R374" i="1"/>
  <c r="Q374" i="1"/>
  <c r="P374" i="1"/>
  <c r="O374" i="1"/>
  <c r="N374" i="1"/>
  <c r="AK373" i="1"/>
  <c r="AJ373" i="1"/>
  <c r="AI373" i="1"/>
  <c r="AH373" i="1"/>
  <c r="AG373" i="1"/>
  <c r="AF373" i="1"/>
  <c r="AE373" i="1"/>
  <c r="AD373" i="1"/>
  <c r="AB373" i="1"/>
  <c r="AA373" i="1"/>
  <c r="Z373" i="1"/>
  <c r="Y373" i="1"/>
  <c r="W373" i="1"/>
  <c r="V373" i="1"/>
  <c r="U373" i="1"/>
  <c r="T373" i="1"/>
  <c r="S373" i="1"/>
  <c r="R373" i="1"/>
  <c r="Q373" i="1"/>
  <c r="P373" i="1"/>
  <c r="O373" i="1"/>
  <c r="N373" i="1"/>
  <c r="AK372" i="1"/>
  <c r="AJ372" i="1"/>
  <c r="AI372" i="1"/>
  <c r="AH372" i="1"/>
  <c r="AG372" i="1"/>
  <c r="AF372" i="1"/>
  <c r="AE372" i="1"/>
  <c r="AD372" i="1"/>
  <c r="AB372" i="1"/>
  <c r="AA372" i="1"/>
  <c r="Z372" i="1"/>
  <c r="Y372" i="1"/>
  <c r="W372" i="1"/>
  <c r="V372" i="1"/>
  <c r="U372" i="1"/>
  <c r="T372" i="1"/>
  <c r="S372" i="1"/>
  <c r="R372" i="1"/>
  <c r="Q372" i="1"/>
  <c r="P372" i="1"/>
  <c r="O372" i="1"/>
  <c r="N372" i="1"/>
  <c r="AK371" i="1"/>
  <c r="AJ371" i="1"/>
  <c r="AI371" i="1"/>
  <c r="AH371" i="1"/>
  <c r="AG371" i="1"/>
  <c r="AF371" i="1"/>
  <c r="AE371" i="1"/>
  <c r="AD371" i="1"/>
  <c r="AB371" i="1"/>
  <c r="AA371" i="1"/>
  <c r="Z371" i="1"/>
  <c r="Y371" i="1"/>
  <c r="W371" i="1"/>
  <c r="V371" i="1"/>
  <c r="U371" i="1"/>
  <c r="T371" i="1"/>
  <c r="S371" i="1"/>
  <c r="R371" i="1"/>
  <c r="Q371" i="1"/>
  <c r="P371" i="1"/>
  <c r="O371" i="1"/>
  <c r="N371" i="1"/>
  <c r="AK370" i="1"/>
  <c r="AJ370" i="1"/>
  <c r="AI370" i="1"/>
  <c r="AH370" i="1"/>
  <c r="AG370" i="1"/>
  <c r="AF370" i="1"/>
  <c r="AE370" i="1"/>
  <c r="AD370" i="1"/>
  <c r="AB370" i="1"/>
  <c r="AA370" i="1"/>
  <c r="Z370" i="1"/>
  <c r="Y370" i="1"/>
  <c r="W370" i="1"/>
  <c r="V370" i="1"/>
  <c r="U370" i="1"/>
  <c r="T370" i="1"/>
  <c r="S370" i="1"/>
  <c r="R370" i="1"/>
  <c r="Q370" i="1"/>
  <c r="P370" i="1"/>
  <c r="O370" i="1"/>
  <c r="N370" i="1"/>
  <c r="AK369" i="1"/>
  <c r="AJ369" i="1"/>
  <c r="AI369" i="1"/>
  <c r="AH369" i="1"/>
  <c r="AG369" i="1"/>
  <c r="AF369" i="1"/>
  <c r="AE369" i="1"/>
  <c r="AD369" i="1"/>
  <c r="AB369" i="1"/>
  <c r="AA369" i="1"/>
  <c r="Z369" i="1"/>
  <c r="Y369" i="1"/>
  <c r="W369" i="1"/>
  <c r="V369" i="1"/>
  <c r="U369" i="1"/>
  <c r="T369" i="1"/>
  <c r="S369" i="1"/>
  <c r="R369" i="1"/>
  <c r="Q369" i="1"/>
  <c r="P369" i="1"/>
  <c r="O369" i="1"/>
  <c r="N369" i="1"/>
  <c r="AK368" i="1"/>
  <c r="AJ368" i="1"/>
  <c r="AI368" i="1"/>
  <c r="AH368" i="1"/>
  <c r="AG368" i="1"/>
  <c r="AF368" i="1"/>
  <c r="AE368" i="1"/>
  <c r="AD368" i="1"/>
  <c r="AB368" i="1"/>
  <c r="AA368" i="1"/>
  <c r="Z368" i="1"/>
  <c r="Y368" i="1"/>
  <c r="W368" i="1"/>
  <c r="V368" i="1"/>
  <c r="U368" i="1"/>
  <c r="T368" i="1"/>
  <c r="S368" i="1"/>
  <c r="R368" i="1"/>
  <c r="Q368" i="1"/>
  <c r="P368" i="1"/>
  <c r="O368" i="1"/>
  <c r="N368" i="1"/>
  <c r="AK367" i="1"/>
  <c r="AJ367" i="1"/>
  <c r="AI367" i="1"/>
  <c r="AH367" i="1"/>
  <c r="AG367" i="1"/>
  <c r="AF367" i="1"/>
  <c r="AE367" i="1"/>
  <c r="AD367" i="1"/>
  <c r="AB367" i="1"/>
  <c r="AA367" i="1"/>
  <c r="Z367" i="1"/>
  <c r="Y367" i="1"/>
  <c r="W367" i="1"/>
  <c r="V367" i="1"/>
  <c r="U367" i="1"/>
  <c r="T367" i="1"/>
  <c r="S367" i="1"/>
  <c r="R367" i="1"/>
  <c r="Q367" i="1"/>
  <c r="P367" i="1"/>
  <c r="O367" i="1"/>
  <c r="N367" i="1"/>
  <c r="AK366" i="1"/>
  <c r="AJ366" i="1"/>
  <c r="AI366" i="1"/>
  <c r="AH366" i="1"/>
  <c r="AG366" i="1"/>
  <c r="AF366" i="1"/>
  <c r="AE366" i="1"/>
  <c r="AD366" i="1"/>
  <c r="AB366" i="1"/>
  <c r="AA366" i="1"/>
  <c r="Z366" i="1"/>
  <c r="Y366" i="1"/>
  <c r="W366" i="1"/>
  <c r="V366" i="1"/>
  <c r="U366" i="1"/>
  <c r="T366" i="1"/>
  <c r="S366" i="1"/>
  <c r="R366" i="1"/>
  <c r="Q366" i="1"/>
  <c r="P366" i="1"/>
  <c r="O366" i="1"/>
  <c r="N366" i="1"/>
  <c r="AK365" i="1"/>
  <c r="AJ365" i="1"/>
  <c r="AI365" i="1"/>
  <c r="AH365" i="1"/>
  <c r="AG365" i="1"/>
  <c r="AF365" i="1"/>
  <c r="AE365" i="1"/>
  <c r="AD365" i="1"/>
  <c r="AB365" i="1"/>
  <c r="AA365" i="1"/>
  <c r="Z365" i="1"/>
  <c r="Y365" i="1"/>
  <c r="W365" i="1"/>
  <c r="V365" i="1"/>
  <c r="U365" i="1"/>
  <c r="T365" i="1"/>
  <c r="S365" i="1"/>
  <c r="R365" i="1"/>
  <c r="Q365" i="1"/>
  <c r="P365" i="1"/>
  <c r="O365" i="1"/>
  <c r="N365" i="1"/>
  <c r="AK364" i="1"/>
  <c r="AJ364" i="1"/>
  <c r="AI364" i="1"/>
  <c r="AH364" i="1"/>
  <c r="AG364" i="1"/>
  <c r="AF364" i="1"/>
  <c r="AE364" i="1"/>
  <c r="AD364" i="1"/>
  <c r="AB364" i="1"/>
  <c r="AA364" i="1"/>
  <c r="Z364" i="1"/>
  <c r="Y364" i="1"/>
  <c r="W364" i="1"/>
  <c r="V364" i="1"/>
  <c r="U364" i="1"/>
  <c r="T364" i="1"/>
  <c r="S364" i="1"/>
  <c r="R364" i="1"/>
  <c r="Q364" i="1"/>
  <c r="P364" i="1"/>
  <c r="O364" i="1"/>
  <c r="N364" i="1"/>
  <c r="AK363" i="1"/>
  <c r="AJ363" i="1"/>
  <c r="AI363" i="1"/>
  <c r="AH363" i="1"/>
  <c r="AG363" i="1"/>
  <c r="AF363" i="1"/>
  <c r="AE363" i="1"/>
  <c r="AD363" i="1"/>
  <c r="AB363" i="1"/>
  <c r="AA363" i="1"/>
  <c r="Z363" i="1"/>
  <c r="Y363" i="1"/>
  <c r="W363" i="1"/>
  <c r="V363" i="1"/>
  <c r="U363" i="1"/>
  <c r="T363" i="1"/>
  <c r="S363" i="1"/>
  <c r="R363" i="1"/>
  <c r="Q363" i="1"/>
  <c r="P363" i="1"/>
  <c r="O363" i="1"/>
  <c r="N363" i="1"/>
  <c r="AK362" i="1"/>
  <c r="AJ362" i="1"/>
  <c r="AI362" i="1"/>
  <c r="AH362" i="1"/>
  <c r="AG362" i="1"/>
  <c r="AF362" i="1"/>
  <c r="AE362" i="1"/>
  <c r="AD362" i="1"/>
  <c r="AB362" i="1"/>
  <c r="AA362" i="1"/>
  <c r="Z362" i="1"/>
  <c r="Y362" i="1"/>
  <c r="W362" i="1"/>
  <c r="V362" i="1"/>
  <c r="U362" i="1"/>
  <c r="T362" i="1"/>
  <c r="S362" i="1"/>
  <c r="R362" i="1"/>
  <c r="Q362" i="1"/>
  <c r="P362" i="1"/>
  <c r="O362" i="1"/>
  <c r="N362" i="1"/>
  <c r="AK361" i="1"/>
  <c r="AJ361" i="1"/>
  <c r="AI361" i="1"/>
  <c r="AH361" i="1"/>
  <c r="AG361" i="1"/>
  <c r="AF361" i="1"/>
  <c r="AE361" i="1"/>
  <c r="AD361" i="1"/>
  <c r="AB361" i="1"/>
  <c r="AA361" i="1"/>
  <c r="Z361" i="1"/>
  <c r="Y361" i="1"/>
  <c r="W361" i="1"/>
  <c r="V361" i="1"/>
  <c r="U361" i="1"/>
  <c r="T361" i="1"/>
  <c r="S361" i="1"/>
  <c r="R361" i="1"/>
  <c r="Q361" i="1"/>
  <c r="P361" i="1"/>
  <c r="O361" i="1"/>
  <c r="N361" i="1"/>
  <c r="AK360" i="1"/>
  <c r="AJ360" i="1"/>
  <c r="AI360" i="1"/>
  <c r="AH360" i="1"/>
  <c r="AG360" i="1"/>
  <c r="AF360" i="1"/>
  <c r="AE360" i="1"/>
  <c r="AD360" i="1"/>
  <c r="AB360" i="1"/>
  <c r="AA360" i="1"/>
  <c r="Z360" i="1"/>
  <c r="Y360" i="1"/>
  <c r="W360" i="1"/>
  <c r="V360" i="1"/>
  <c r="U360" i="1"/>
  <c r="T360" i="1"/>
  <c r="S360" i="1"/>
  <c r="R360" i="1"/>
  <c r="Q360" i="1"/>
  <c r="P360" i="1"/>
  <c r="O360" i="1"/>
  <c r="N360" i="1"/>
  <c r="AJ359" i="1"/>
  <c r="AI359" i="1"/>
  <c r="AH359" i="1"/>
  <c r="AG359" i="1"/>
  <c r="AF359" i="1"/>
  <c r="AE359" i="1"/>
  <c r="AD359" i="1"/>
  <c r="AB359" i="1"/>
  <c r="AA359" i="1"/>
  <c r="Z359" i="1"/>
  <c r="Y359" i="1"/>
  <c r="W359" i="1"/>
  <c r="V359" i="1"/>
  <c r="U359" i="1"/>
  <c r="T359" i="1"/>
  <c r="S359" i="1"/>
  <c r="R359" i="1"/>
  <c r="Q359" i="1"/>
  <c r="P359" i="1"/>
  <c r="O359" i="1"/>
  <c r="N359" i="1"/>
  <c r="AK358" i="1"/>
  <c r="AJ358" i="1"/>
  <c r="AI358" i="1"/>
  <c r="AH358" i="1"/>
  <c r="AG358" i="1"/>
  <c r="AF358" i="1"/>
  <c r="AE358" i="1"/>
  <c r="AD358" i="1"/>
  <c r="AB358" i="1"/>
  <c r="AA358" i="1"/>
  <c r="Z358" i="1"/>
  <c r="Y358" i="1"/>
  <c r="W358" i="1"/>
  <c r="V358" i="1"/>
  <c r="U358" i="1"/>
  <c r="T358" i="1"/>
  <c r="S358" i="1"/>
  <c r="R358" i="1"/>
  <c r="Q358" i="1"/>
  <c r="P358" i="1"/>
  <c r="O358" i="1"/>
  <c r="N358" i="1"/>
  <c r="AK357" i="1"/>
  <c r="AJ357" i="1"/>
  <c r="AI357" i="1"/>
  <c r="AH357" i="1"/>
  <c r="AG357" i="1"/>
  <c r="AF357" i="1"/>
  <c r="AE357" i="1"/>
  <c r="AD357" i="1"/>
  <c r="AB357" i="1"/>
  <c r="AA357" i="1"/>
  <c r="Z357" i="1"/>
  <c r="Y357" i="1"/>
  <c r="W357" i="1"/>
  <c r="V357" i="1"/>
  <c r="U357" i="1"/>
  <c r="T357" i="1"/>
  <c r="S357" i="1"/>
  <c r="R357" i="1"/>
  <c r="Q357" i="1"/>
  <c r="P357" i="1"/>
  <c r="O357" i="1"/>
  <c r="N357" i="1"/>
  <c r="AJ356" i="1"/>
  <c r="AI356" i="1"/>
  <c r="AH356" i="1"/>
  <c r="AG356" i="1"/>
  <c r="AF356" i="1"/>
  <c r="AE356" i="1"/>
  <c r="AD356" i="1"/>
  <c r="AB356" i="1"/>
  <c r="AA356" i="1"/>
  <c r="Z356" i="1"/>
  <c r="Y356" i="1"/>
  <c r="W356" i="1"/>
  <c r="V356" i="1"/>
  <c r="U356" i="1"/>
  <c r="T356" i="1"/>
  <c r="S356" i="1"/>
  <c r="R356" i="1"/>
  <c r="Q356" i="1"/>
  <c r="P356" i="1"/>
  <c r="O356" i="1"/>
  <c r="N356" i="1"/>
  <c r="AJ355" i="1"/>
  <c r="AI355" i="1"/>
  <c r="AH355" i="1"/>
  <c r="AG355" i="1"/>
  <c r="AF355" i="1"/>
  <c r="AE355" i="1"/>
  <c r="AD355" i="1"/>
  <c r="AB355" i="1"/>
  <c r="AA355" i="1"/>
  <c r="Z355" i="1"/>
  <c r="Y355" i="1"/>
  <c r="W355" i="1"/>
  <c r="V355" i="1"/>
  <c r="U355" i="1"/>
  <c r="T355" i="1"/>
  <c r="S355" i="1"/>
  <c r="R355" i="1"/>
  <c r="Q355" i="1"/>
  <c r="P355" i="1"/>
  <c r="O355" i="1"/>
  <c r="N355" i="1"/>
  <c r="AJ354" i="1"/>
  <c r="AI354" i="1"/>
  <c r="AH354" i="1"/>
  <c r="AG354" i="1"/>
  <c r="AF354" i="1"/>
  <c r="AE354" i="1"/>
  <c r="AD354" i="1"/>
  <c r="AB354" i="1"/>
  <c r="AA354" i="1"/>
  <c r="Z354" i="1"/>
  <c r="Y354" i="1"/>
  <c r="W354" i="1"/>
  <c r="V354" i="1"/>
  <c r="U354" i="1"/>
  <c r="T354" i="1"/>
  <c r="S354" i="1"/>
  <c r="R354" i="1"/>
  <c r="Q354" i="1"/>
  <c r="P354" i="1"/>
  <c r="O354" i="1"/>
  <c r="N354" i="1"/>
  <c r="AJ353" i="1"/>
  <c r="AI353" i="1"/>
  <c r="AH353" i="1"/>
  <c r="AG353" i="1"/>
  <c r="AF353" i="1"/>
  <c r="AE353" i="1"/>
  <c r="AD353" i="1"/>
  <c r="AB353" i="1"/>
  <c r="AA353" i="1"/>
  <c r="Z353" i="1"/>
  <c r="Y353" i="1"/>
  <c r="W353" i="1"/>
  <c r="V353" i="1"/>
  <c r="U353" i="1"/>
  <c r="T353" i="1"/>
  <c r="S353" i="1"/>
  <c r="R353" i="1"/>
  <c r="Q353" i="1"/>
  <c r="P353" i="1"/>
  <c r="O353" i="1"/>
  <c r="N353" i="1"/>
  <c r="AJ352" i="1"/>
  <c r="AI352" i="1"/>
  <c r="AH352" i="1"/>
  <c r="AG352" i="1"/>
  <c r="AF352" i="1"/>
  <c r="AE352" i="1"/>
  <c r="AD352" i="1"/>
  <c r="AB352" i="1"/>
  <c r="AA352" i="1"/>
  <c r="Z352" i="1"/>
  <c r="Y352" i="1"/>
  <c r="W352" i="1"/>
  <c r="V352" i="1"/>
  <c r="U352" i="1"/>
  <c r="T352" i="1"/>
  <c r="S352" i="1"/>
  <c r="R352" i="1"/>
  <c r="Q352" i="1"/>
  <c r="P352" i="1"/>
  <c r="O352" i="1"/>
  <c r="N352" i="1"/>
  <c r="AK351" i="1"/>
  <c r="AJ351" i="1"/>
  <c r="AI351" i="1"/>
  <c r="AH351" i="1"/>
  <c r="AG351" i="1"/>
  <c r="AF351" i="1"/>
  <c r="AE351" i="1"/>
  <c r="AD351" i="1"/>
  <c r="AB351" i="1"/>
  <c r="AA351" i="1"/>
  <c r="Z351" i="1"/>
  <c r="Y351" i="1"/>
  <c r="W351" i="1"/>
  <c r="V351" i="1"/>
  <c r="U351" i="1"/>
  <c r="T351" i="1"/>
  <c r="S351" i="1"/>
  <c r="R351" i="1"/>
  <c r="Q351" i="1"/>
  <c r="P351" i="1"/>
  <c r="O351" i="1"/>
  <c r="N351" i="1"/>
  <c r="AJ350" i="1"/>
  <c r="AI350" i="1"/>
  <c r="AH350" i="1"/>
  <c r="AG350" i="1"/>
  <c r="AF350" i="1"/>
  <c r="AE350" i="1"/>
  <c r="AD350" i="1"/>
  <c r="AB350" i="1"/>
  <c r="AA350" i="1"/>
  <c r="Z350" i="1"/>
  <c r="Y350" i="1"/>
  <c r="W350" i="1"/>
  <c r="V350" i="1"/>
  <c r="U350" i="1"/>
  <c r="T350" i="1"/>
  <c r="S350" i="1"/>
  <c r="R350" i="1"/>
  <c r="Q350" i="1"/>
  <c r="P350" i="1"/>
  <c r="O350" i="1"/>
  <c r="N350" i="1"/>
  <c r="AJ349" i="1"/>
  <c r="AI349" i="1"/>
  <c r="AH349" i="1"/>
  <c r="AG349" i="1"/>
  <c r="AF349" i="1"/>
  <c r="AE349" i="1"/>
  <c r="AD349" i="1"/>
  <c r="AB349" i="1"/>
  <c r="AA349" i="1"/>
  <c r="Z349" i="1"/>
  <c r="Y349" i="1"/>
  <c r="W349" i="1"/>
  <c r="V349" i="1"/>
  <c r="U349" i="1"/>
  <c r="T349" i="1"/>
  <c r="S349" i="1"/>
  <c r="R349" i="1"/>
  <c r="Q349" i="1"/>
  <c r="P349" i="1"/>
  <c r="O349" i="1"/>
  <c r="N349" i="1"/>
  <c r="AK348" i="1"/>
  <c r="AJ348" i="1"/>
  <c r="AI348" i="1"/>
  <c r="AH348" i="1"/>
  <c r="AG348" i="1"/>
  <c r="AF348" i="1"/>
  <c r="AE348" i="1"/>
  <c r="AD348" i="1"/>
  <c r="AB348" i="1"/>
  <c r="AA348" i="1"/>
  <c r="Z348" i="1"/>
  <c r="Y348" i="1"/>
  <c r="W348" i="1"/>
  <c r="V348" i="1"/>
  <c r="U348" i="1"/>
  <c r="T348" i="1"/>
  <c r="S348" i="1"/>
  <c r="R348" i="1"/>
  <c r="Q348" i="1"/>
  <c r="P348" i="1"/>
  <c r="O348" i="1"/>
  <c r="N348" i="1"/>
  <c r="AK347" i="1"/>
  <c r="AJ347" i="1"/>
  <c r="AI347" i="1"/>
  <c r="AH347" i="1"/>
  <c r="AG347" i="1"/>
  <c r="AF347" i="1"/>
  <c r="AE347" i="1"/>
  <c r="AD347" i="1"/>
  <c r="AB347" i="1"/>
  <c r="AA347" i="1"/>
  <c r="Z347" i="1"/>
  <c r="Y347" i="1"/>
  <c r="W347" i="1"/>
  <c r="V347" i="1"/>
  <c r="U347" i="1"/>
  <c r="T347" i="1"/>
  <c r="S347" i="1"/>
  <c r="R347" i="1"/>
  <c r="Q347" i="1"/>
  <c r="P347" i="1"/>
  <c r="O347" i="1"/>
  <c r="N347" i="1"/>
  <c r="AK346" i="1"/>
  <c r="AJ346" i="1"/>
  <c r="AI346" i="1"/>
  <c r="AH346" i="1"/>
  <c r="AG346" i="1"/>
  <c r="AF346" i="1"/>
  <c r="AE346" i="1"/>
  <c r="AD346" i="1"/>
  <c r="AB346" i="1"/>
  <c r="AA346" i="1"/>
  <c r="Z346" i="1"/>
  <c r="Y346" i="1"/>
  <c r="W346" i="1"/>
  <c r="V346" i="1"/>
  <c r="U346" i="1"/>
  <c r="T346" i="1"/>
  <c r="S346" i="1"/>
  <c r="R346" i="1"/>
  <c r="Q346" i="1"/>
  <c r="P346" i="1"/>
  <c r="O346" i="1"/>
  <c r="N346" i="1"/>
  <c r="AJ345" i="1"/>
  <c r="AI345" i="1"/>
  <c r="AH345" i="1"/>
  <c r="AG345" i="1"/>
  <c r="AF345" i="1"/>
  <c r="AE345" i="1"/>
  <c r="AD345" i="1"/>
  <c r="AB345" i="1"/>
  <c r="AA345" i="1"/>
  <c r="Z345" i="1"/>
  <c r="Y345" i="1"/>
  <c r="W345" i="1"/>
  <c r="V345" i="1"/>
  <c r="U345" i="1"/>
  <c r="T345" i="1"/>
  <c r="S345" i="1"/>
  <c r="R345" i="1"/>
  <c r="Q345" i="1"/>
  <c r="P345" i="1"/>
  <c r="O345" i="1"/>
  <c r="N345" i="1"/>
  <c r="AJ344" i="1"/>
  <c r="AI344" i="1"/>
  <c r="AH344" i="1"/>
  <c r="AG344" i="1"/>
  <c r="AF344" i="1"/>
  <c r="AE344" i="1"/>
  <c r="AD344" i="1"/>
  <c r="AB344" i="1"/>
  <c r="AA344" i="1"/>
  <c r="Z344" i="1"/>
  <c r="Y344" i="1"/>
  <c r="W344" i="1"/>
  <c r="V344" i="1"/>
  <c r="U344" i="1"/>
  <c r="T344" i="1"/>
  <c r="S344" i="1"/>
  <c r="R344" i="1"/>
  <c r="Q344" i="1"/>
  <c r="P344" i="1"/>
  <c r="O344" i="1"/>
  <c r="N344" i="1"/>
  <c r="AK343" i="1"/>
  <c r="AJ343" i="1"/>
  <c r="AI343" i="1"/>
  <c r="AH343" i="1"/>
  <c r="AG343" i="1"/>
  <c r="AF343" i="1"/>
  <c r="AE343" i="1"/>
  <c r="AD343" i="1"/>
  <c r="AB343" i="1"/>
  <c r="AA343" i="1"/>
  <c r="Z343" i="1"/>
  <c r="Y343" i="1"/>
  <c r="W343" i="1"/>
  <c r="V343" i="1"/>
  <c r="U343" i="1"/>
  <c r="T343" i="1"/>
  <c r="S343" i="1"/>
  <c r="R343" i="1"/>
  <c r="Q343" i="1"/>
  <c r="P343" i="1"/>
  <c r="O343" i="1"/>
  <c r="N343" i="1"/>
  <c r="AK342" i="1"/>
  <c r="AJ342" i="1"/>
  <c r="AI342" i="1"/>
  <c r="AH342" i="1"/>
  <c r="AG342" i="1"/>
  <c r="AF342" i="1"/>
  <c r="AE342" i="1"/>
  <c r="AD342" i="1"/>
  <c r="AB342" i="1"/>
  <c r="AA342" i="1"/>
  <c r="Z342" i="1"/>
  <c r="Y342" i="1"/>
  <c r="W342" i="1"/>
  <c r="V342" i="1"/>
  <c r="U342" i="1"/>
  <c r="T342" i="1"/>
  <c r="S342" i="1"/>
  <c r="R342" i="1"/>
  <c r="Q342" i="1"/>
  <c r="P342" i="1"/>
  <c r="O342" i="1"/>
  <c r="N342" i="1"/>
  <c r="AK341" i="1"/>
  <c r="AJ341" i="1"/>
  <c r="AI341" i="1"/>
  <c r="AH341" i="1"/>
  <c r="AG341" i="1"/>
  <c r="AF341" i="1"/>
  <c r="AE341" i="1"/>
  <c r="AD341" i="1"/>
  <c r="AB341" i="1"/>
  <c r="AA341" i="1"/>
  <c r="Z341" i="1"/>
  <c r="Y341" i="1"/>
  <c r="W341" i="1"/>
  <c r="V341" i="1"/>
  <c r="U341" i="1"/>
  <c r="T341" i="1"/>
  <c r="S341" i="1"/>
  <c r="R341" i="1"/>
  <c r="Q341" i="1"/>
  <c r="P341" i="1"/>
  <c r="O341" i="1"/>
  <c r="N341" i="1"/>
  <c r="AJ340" i="1"/>
  <c r="AI340" i="1"/>
  <c r="AH340" i="1"/>
  <c r="AG340" i="1"/>
  <c r="AF340" i="1"/>
  <c r="AE340" i="1"/>
  <c r="AD340" i="1"/>
  <c r="AB340" i="1"/>
  <c r="AA340" i="1"/>
  <c r="Z340" i="1"/>
  <c r="Y340" i="1"/>
  <c r="W340" i="1"/>
  <c r="V340" i="1"/>
  <c r="U340" i="1"/>
  <c r="T340" i="1"/>
  <c r="S340" i="1"/>
  <c r="R340" i="1"/>
  <c r="Q340" i="1"/>
  <c r="P340" i="1"/>
  <c r="O340" i="1"/>
  <c r="N340" i="1"/>
  <c r="AK339" i="1"/>
  <c r="AJ339" i="1"/>
  <c r="AI339" i="1"/>
  <c r="AH339" i="1"/>
  <c r="AG339" i="1"/>
  <c r="AF339" i="1"/>
  <c r="AE339" i="1"/>
  <c r="AD339" i="1"/>
  <c r="AB339" i="1"/>
  <c r="AA339" i="1"/>
  <c r="Z339" i="1"/>
  <c r="Y339" i="1"/>
  <c r="W339" i="1"/>
  <c r="V339" i="1"/>
  <c r="U339" i="1"/>
  <c r="T339" i="1"/>
  <c r="S339" i="1"/>
  <c r="R339" i="1"/>
  <c r="Q339" i="1"/>
  <c r="P339" i="1"/>
  <c r="O339" i="1"/>
  <c r="N339" i="1"/>
  <c r="AK338" i="1"/>
  <c r="AJ338" i="1"/>
  <c r="AI338" i="1"/>
  <c r="AH338" i="1"/>
  <c r="AG338" i="1"/>
  <c r="AF338" i="1"/>
  <c r="AE338" i="1"/>
  <c r="AD338" i="1"/>
  <c r="AB338" i="1"/>
  <c r="AA338" i="1"/>
  <c r="Z338" i="1"/>
  <c r="Y338" i="1"/>
  <c r="W338" i="1"/>
  <c r="V338" i="1"/>
  <c r="U338" i="1"/>
  <c r="T338" i="1"/>
  <c r="S338" i="1"/>
  <c r="R338" i="1"/>
  <c r="Q338" i="1"/>
  <c r="P338" i="1"/>
  <c r="O338" i="1"/>
  <c r="N338" i="1"/>
  <c r="AK337" i="1"/>
  <c r="AJ337" i="1"/>
  <c r="AI337" i="1"/>
  <c r="AH337" i="1"/>
  <c r="AG337" i="1"/>
  <c r="AF337" i="1"/>
  <c r="AE337" i="1"/>
  <c r="AD337" i="1"/>
  <c r="AB337" i="1"/>
  <c r="AA337" i="1"/>
  <c r="Z337" i="1"/>
  <c r="Y337" i="1"/>
  <c r="W337" i="1"/>
  <c r="V337" i="1"/>
  <c r="U337" i="1"/>
  <c r="T337" i="1"/>
  <c r="S337" i="1"/>
  <c r="R337" i="1"/>
  <c r="Q337" i="1"/>
  <c r="P337" i="1"/>
  <c r="O337" i="1"/>
  <c r="N337" i="1"/>
  <c r="AK336" i="1"/>
  <c r="AJ336" i="1"/>
  <c r="AI336" i="1"/>
  <c r="AH336" i="1"/>
  <c r="AG336" i="1"/>
  <c r="AF336" i="1"/>
  <c r="AE336" i="1"/>
  <c r="AD336" i="1"/>
  <c r="AB336" i="1"/>
  <c r="AA336" i="1"/>
  <c r="Z336" i="1"/>
  <c r="Y336" i="1"/>
  <c r="W336" i="1"/>
  <c r="V336" i="1"/>
  <c r="U336" i="1"/>
  <c r="T336" i="1"/>
  <c r="S336" i="1"/>
  <c r="R336" i="1"/>
  <c r="Q336" i="1"/>
  <c r="P336" i="1"/>
  <c r="O336" i="1"/>
  <c r="N336" i="1"/>
  <c r="AK335" i="1"/>
  <c r="AJ335" i="1"/>
  <c r="AI335" i="1"/>
  <c r="AH335" i="1"/>
  <c r="AG335" i="1"/>
  <c r="AF335" i="1"/>
  <c r="AE335" i="1"/>
  <c r="AD335" i="1"/>
  <c r="AB335" i="1"/>
  <c r="AA335" i="1"/>
  <c r="Z335" i="1"/>
  <c r="Y335" i="1"/>
  <c r="W335" i="1"/>
  <c r="V335" i="1"/>
  <c r="U335" i="1"/>
  <c r="T335" i="1"/>
  <c r="S335" i="1"/>
  <c r="R335" i="1"/>
  <c r="Q335" i="1"/>
  <c r="P335" i="1"/>
  <c r="O335" i="1"/>
  <c r="N335" i="1"/>
  <c r="AK334" i="1"/>
  <c r="AJ334" i="1"/>
  <c r="AI334" i="1"/>
  <c r="AH334" i="1"/>
  <c r="AG334" i="1"/>
  <c r="AF334" i="1"/>
  <c r="AE334" i="1"/>
  <c r="AD334" i="1"/>
  <c r="AB334" i="1"/>
  <c r="AA334" i="1"/>
  <c r="Z334" i="1"/>
  <c r="Y334" i="1"/>
  <c r="W334" i="1"/>
  <c r="V334" i="1"/>
  <c r="U334" i="1"/>
  <c r="T334" i="1"/>
  <c r="S334" i="1"/>
  <c r="R334" i="1"/>
  <c r="Q334" i="1"/>
  <c r="P334" i="1"/>
  <c r="O334" i="1"/>
  <c r="N334" i="1"/>
  <c r="AK333" i="1"/>
  <c r="AJ333" i="1"/>
  <c r="AI333" i="1"/>
  <c r="AH333" i="1"/>
  <c r="AG333" i="1"/>
  <c r="AF333" i="1"/>
  <c r="AE333" i="1"/>
  <c r="AD333" i="1"/>
  <c r="AB333" i="1"/>
  <c r="AA333" i="1"/>
  <c r="Z333" i="1"/>
  <c r="Y333" i="1"/>
  <c r="W333" i="1"/>
  <c r="V333" i="1"/>
  <c r="U333" i="1"/>
  <c r="T333" i="1"/>
  <c r="S333" i="1"/>
  <c r="R333" i="1"/>
  <c r="Q333" i="1"/>
  <c r="P333" i="1"/>
  <c r="O333" i="1"/>
  <c r="N333" i="1"/>
  <c r="AK332" i="1"/>
  <c r="AJ332" i="1"/>
  <c r="AI332" i="1"/>
  <c r="AH332" i="1"/>
  <c r="AG332" i="1"/>
  <c r="AF332" i="1"/>
  <c r="AE332" i="1"/>
  <c r="AD332" i="1"/>
  <c r="AB332" i="1"/>
  <c r="AA332" i="1"/>
  <c r="Z332" i="1"/>
  <c r="Y332" i="1"/>
  <c r="W332" i="1"/>
  <c r="V332" i="1"/>
  <c r="U332" i="1"/>
  <c r="T332" i="1"/>
  <c r="S332" i="1"/>
  <c r="R332" i="1"/>
  <c r="Q332" i="1"/>
  <c r="P332" i="1"/>
  <c r="O332" i="1"/>
  <c r="N332" i="1"/>
  <c r="AK331" i="1"/>
  <c r="AJ331" i="1"/>
  <c r="AI331" i="1"/>
  <c r="AH331" i="1"/>
  <c r="AG331" i="1"/>
  <c r="AF331" i="1"/>
  <c r="AE331" i="1"/>
  <c r="AD331" i="1"/>
  <c r="AB331" i="1"/>
  <c r="AA331" i="1"/>
  <c r="Z331" i="1"/>
  <c r="Y331" i="1"/>
  <c r="W331" i="1"/>
  <c r="V331" i="1"/>
  <c r="U331" i="1"/>
  <c r="T331" i="1"/>
  <c r="S331" i="1"/>
  <c r="R331" i="1"/>
  <c r="Q331" i="1"/>
  <c r="P331" i="1"/>
  <c r="O331" i="1"/>
  <c r="N331" i="1"/>
  <c r="AJ330" i="1"/>
  <c r="AI330" i="1"/>
  <c r="AH330" i="1"/>
  <c r="AG330" i="1"/>
  <c r="AF330" i="1"/>
  <c r="AE330" i="1"/>
  <c r="AD330" i="1"/>
  <c r="AB330" i="1"/>
  <c r="AA330" i="1"/>
  <c r="Z330" i="1"/>
  <c r="Y330" i="1"/>
  <c r="W330" i="1"/>
  <c r="V330" i="1"/>
  <c r="U330" i="1"/>
  <c r="T330" i="1"/>
  <c r="S330" i="1"/>
  <c r="R330" i="1"/>
  <c r="Q330" i="1"/>
  <c r="P330" i="1"/>
  <c r="O330" i="1"/>
  <c r="N330" i="1"/>
  <c r="AJ329" i="1"/>
  <c r="AI329" i="1"/>
  <c r="AH329" i="1"/>
  <c r="AG329" i="1"/>
  <c r="AF329" i="1"/>
  <c r="AE329" i="1"/>
  <c r="AD329" i="1"/>
  <c r="AB329" i="1"/>
  <c r="AA329" i="1"/>
  <c r="Z329" i="1"/>
  <c r="Y329" i="1"/>
  <c r="W329" i="1"/>
  <c r="V329" i="1"/>
  <c r="U329" i="1"/>
  <c r="T329" i="1"/>
  <c r="S329" i="1"/>
  <c r="R329" i="1"/>
  <c r="Q329" i="1"/>
  <c r="P329" i="1"/>
  <c r="O329" i="1"/>
  <c r="N329" i="1"/>
  <c r="AJ328" i="1"/>
  <c r="AI328" i="1"/>
  <c r="AH328" i="1"/>
  <c r="AG328" i="1"/>
  <c r="AF328" i="1"/>
  <c r="AE328" i="1"/>
  <c r="AD328" i="1"/>
  <c r="AB328" i="1"/>
  <c r="AA328" i="1"/>
  <c r="Z328" i="1"/>
  <c r="Y328" i="1"/>
  <c r="W328" i="1"/>
  <c r="V328" i="1"/>
  <c r="U328" i="1"/>
  <c r="T328" i="1"/>
  <c r="S328" i="1"/>
  <c r="R328" i="1"/>
  <c r="Q328" i="1"/>
  <c r="P328" i="1"/>
  <c r="O328" i="1"/>
  <c r="N328" i="1"/>
  <c r="AJ327" i="1"/>
  <c r="AI327" i="1"/>
  <c r="AH327" i="1"/>
  <c r="AG327" i="1"/>
  <c r="AF327" i="1"/>
  <c r="AE327" i="1"/>
  <c r="AD327" i="1"/>
  <c r="AB327" i="1"/>
  <c r="AA327" i="1"/>
  <c r="Z327" i="1"/>
  <c r="Y327" i="1"/>
  <c r="W327" i="1"/>
  <c r="V327" i="1"/>
  <c r="U327" i="1"/>
  <c r="T327" i="1"/>
  <c r="S327" i="1"/>
  <c r="R327" i="1"/>
  <c r="Q327" i="1"/>
  <c r="P327" i="1"/>
  <c r="O327" i="1"/>
  <c r="N327" i="1"/>
  <c r="AJ326" i="1"/>
  <c r="AI326" i="1"/>
  <c r="AH326" i="1"/>
  <c r="AG326" i="1"/>
  <c r="AF326" i="1"/>
  <c r="AE326" i="1"/>
  <c r="AD326" i="1"/>
  <c r="AB326" i="1"/>
  <c r="AA326" i="1"/>
  <c r="Z326" i="1"/>
  <c r="Y326" i="1"/>
  <c r="W326" i="1"/>
  <c r="V326" i="1"/>
  <c r="U326" i="1"/>
  <c r="T326" i="1"/>
  <c r="S326" i="1"/>
  <c r="R326" i="1"/>
  <c r="Q326" i="1"/>
  <c r="P326" i="1"/>
  <c r="O326" i="1"/>
  <c r="N326" i="1"/>
  <c r="AJ325" i="1"/>
  <c r="AI325" i="1"/>
  <c r="AH325" i="1"/>
  <c r="AG325" i="1"/>
  <c r="AF325" i="1"/>
  <c r="AE325" i="1"/>
  <c r="AD325" i="1"/>
  <c r="AB325" i="1"/>
  <c r="AA325" i="1"/>
  <c r="Z325" i="1"/>
  <c r="Y325" i="1"/>
  <c r="W325" i="1"/>
  <c r="V325" i="1"/>
  <c r="U325" i="1"/>
  <c r="T325" i="1"/>
  <c r="S325" i="1"/>
  <c r="R325" i="1"/>
  <c r="Q325" i="1"/>
  <c r="P325" i="1"/>
  <c r="O325" i="1"/>
  <c r="N325" i="1"/>
  <c r="AJ324" i="1"/>
  <c r="AI324" i="1"/>
  <c r="AH324" i="1"/>
  <c r="AG324" i="1"/>
  <c r="AF324" i="1"/>
  <c r="AE324" i="1"/>
  <c r="AD324" i="1"/>
  <c r="AB324" i="1"/>
  <c r="AA324" i="1"/>
  <c r="Z324" i="1"/>
  <c r="Y324" i="1"/>
  <c r="W324" i="1"/>
  <c r="V324" i="1"/>
  <c r="U324" i="1"/>
  <c r="T324" i="1"/>
  <c r="S324" i="1"/>
  <c r="R324" i="1"/>
  <c r="Q324" i="1"/>
  <c r="P324" i="1"/>
  <c r="O324" i="1"/>
  <c r="N324" i="1"/>
  <c r="AJ323" i="1"/>
  <c r="AI323" i="1"/>
  <c r="AH323" i="1"/>
  <c r="AG323" i="1"/>
  <c r="AF323" i="1"/>
  <c r="AE323" i="1"/>
  <c r="AD323" i="1"/>
  <c r="AB323" i="1"/>
  <c r="AA323" i="1"/>
  <c r="Z323" i="1"/>
  <c r="Y323" i="1"/>
  <c r="W323" i="1"/>
  <c r="V323" i="1"/>
  <c r="U323" i="1"/>
  <c r="T323" i="1"/>
  <c r="S323" i="1"/>
  <c r="R323" i="1"/>
  <c r="Q323" i="1"/>
  <c r="P323" i="1"/>
  <c r="O323" i="1"/>
  <c r="N323" i="1"/>
  <c r="AJ322" i="1"/>
  <c r="AI322" i="1"/>
  <c r="AH322" i="1"/>
  <c r="AG322" i="1"/>
  <c r="AF322" i="1"/>
  <c r="AE322" i="1"/>
  <c r="AD322" i="1"/>
  <c r="AB322" i="1"/>
  <c r="AA322" i="1"/>
  <c r="Z322" i="1"/>
  <c r="Y322" i="1"/>
  <c r="W322" i="1"/>
  <c r="V322" i="1"/>
  <c r="U322" i="1"/>
  <c r="T322" i="1"/>
  <c r="S322" i="1"/>
  <c r="R322" i="1"/>
  <c r="Q322" i="1"/>
  <c r="P322" i="1"/>
  <c r="O322" i="1"/>
  <c r="N322" i="1"/>
  <c r="AJ321" i="1"/>
  <c r="AI321" i="1"/>
  <c r="AH321" i="1"/>
  <c r="AG321" i="1"/>
  <c r="AF321" i="1"/>
  <c r="AE321" i="1"/>
  <c r="AD321" i="1"/>
  <c r="AB321" i="1"/>
  <c r="AA321" i="1"/>
  <c r="Z321" i="1"/>
  <c r="Y321" i="1"/>
  <c r="W321" i="1"/>
  <c r="V321" i="1"/>
  <c r="U321" i="1"/>
  <c r="T321" i="1"/>
  <c r="S321" i="1"/>
  <c r="R321" i="1"/>
  <c r="Q321" i="1"/>
  <c r="P321" i="1"/>
  <c r="O321" i="1"/>
  <c r="N321" i="1"/>
  <c r="AK320" i="1"/>
  <c r="AJ320" i="1"/>
  <c r="AI320" i="1"/>
  <c r="AH320" i="1"/>
  <c r="AG320" i="1"/>
  <c r="AF320" i="1"/>
  <c r="AE320" i="1"/>
  <c r="AD320" i="1"/>
  <c r="AB320" i="1"/>
  <c r="AA320" i="1"/>
  <c r="Z320" i="1"/>
  <c r="Y320" i="1"/>
  <c r="W320" i="1"/>
  <c r="V320" i="1"/>
  <c r="U320" i="1"/>
  <c r="T320" i="1"/>
  <c r="S320" i="1"/>
  <c r="R320" i="1"/>
  <c r="Q320" i="1"/>
  <c r="P320" i="1"/>
  <c r="O320" i="1"/>
  <c r="N320" i="1"/>
  <c r="AK319" i="1"/>
  <c r="AJ319" i="1"/>
  <c r="AI319" i="1"/>
  <c r="AH319" i="1"/>
  <c r="AG319" i="1"/>
  <c r="AF319" i="1"/>
  <c r="AE319" i="1"/>
  <c r="AD319" i="1"/>
  <c r="AB319" i="1"/>
  <c r="AA319" i="1"/>
  <c r="Z319" i="1"/>
  <c r="Y319" i="1"/>
  <c r="W319" i="1"/>
  <c r="V319" i="1"/>
  <c r="U319" i="1"/>
  <c r="T319" i="1"/>
  <c r="S319" i="1"/>
  <c r="R319" i="1"/>
  <c r="Q319" i="1"/>
  <c r="P319" i="1"/>
  <c r="O319" i="1"/>
  <c r="N319" i="1"/>
  <c r="AJ318" i="1"/>
  <c r="AI318" i="1"/>
  <c r="AH318" i="1"/>
  <c r="AG318" i="1"/>
  <c r="AF318" i="1"/>
  <c r="AE318" i="1"/>
  <c r="AD318" i="1"/>
  <c r="AB318" i="1"/>
  <c r="AA318" i="1"/>
  <c r="Z318" i="1"/>
  <c r="Y318" i="1"/>
  <c r="W318" i="1"/>
  <c r="V318" i="1"/>
  <c r="U318" i="1"/>
  <c r="T318" i="1"/>
  <c r="S318" i="1"/>
  <c r="R318" i="1"/>
  <c r="Q318" i="1"/>
  <c r="P318" i="1"/>
  <c r="O318" i="1"/>
  <c r="N318" i="1"/>
  <c r="AK317" i="1"/>
  <c r="AJ317" i="1"/>
  <c r="AI317" i="1"/>
  <c r="AH317" i="1"/>
  <c r="AG317" i="1"/>
  <c r="AF317" i="1"/>
  <c r="AE317" i="1"/>
  <c r="AD317" i="1"/>
  <c r="AB317" i="1"/>
  <c r="AA317" i="1"/>
  <c r="Z317" i="1"/>
  <c r="Y317" i="1"/>
  <c r="W317" i="1"/>
  <c r="V317" i="1"/>
  <c r="U317" i="1"/>
  <c r="T317" i="1"/>
  <c r="S317" i="1"/>
  <c r="R317" i="1"/>
  <c r="Q317" i="1"/>
  <c r="P317" i="1"/>
  <c r="O317" i="1"/>
  <c r="N317" i="1"/>
  <c r="AJ316" i="1"/>
  <c r="AI316" i="1"/>
  <c r="AH316" i="1"/>
  <c r="AG316" i="1"/>
  <c r="AF316" i="1"/>
  <c r="AE316" i="1"/>
  <c r="AD316" i="1"/>
  <c r="AB316" i="1"/>
  <c r="AA316" i="1"/>
  <c r="Z316" i="1"/>
  <c r="Y316" i="1"/>
  <c r="W316" i="1"/>
  <c r="V316" i="1"/>
  <c r="U316" i="1"/>
  <c r="T316" i="1"/>
  <c r="S316" i="1"/>
  <c r="R316" i="1"/>
  <c r="Q316" i="1"/>
  <c r="P316" i="1"/>
  <c r="O316" i="1"/>
  <c r="N316" i="1"/>
  <c r="AJ315" i="1"/>
  <c r="AI315" i="1"/>
  <c r="AH315" i="1"/>
  <c r="AG315" i="1"/>
  <c r="AF315" i="1"/>
  <c r="AE315" i="1"/>
  <c r="AD315" i="1"/>
  <c r="AB315" i="1"/>
  <c r="AA315" i="1"/>
  <c r="Z315" i="1"/>
  <c r="Y315" i="1"/>
  <c r="W315" i="1"/>
  <c r="V315" i="1"/>
  <c r="U315" i="1"/>
  <c r="T315" i="1"/>
  <c r="S315" i="1"/>
  <c r="R315" i="1"/>
  <c r="Q315" i="1"/>
  <c r="P315" i="1"/>
  <c r="O315" i="1"/>
  <c r="N315" i="1"/>
  <c r="AK314" i="1"/>
  <c r="AJ314" i="1"/>
  <c r="AI314" i="1"/>
  <c r="AH314" i="1"/>
  <c r="AG314" i="1"/>
  <c r="AF314" i="1"/>
  <c r="AE314" i="1"/>
  <c r="AD314" i="1"/>
  <c r="AB314" i="1"/>
  <c r="AA314" i="1"/>
  <c r="Z314" i="1"/>
  <c r="Y314" i="1"/>
  <c r="W314" i="1"/>
  <c r="V314" i="1"/>
  <c r="U314" i="1"/>
  <c r="T314" i="1"/>
  <c r="S314" i="1"/>
  <c r="R314" i="1"/>
  <c r="Q314" i="1"/>
  <c r="P314" i="1"/>
  <c r="O314" i="1"/>
  <c r="N314" i="1"/>
  <c r="AK313" i="1"/>
  <c r="AJ313" i="1"/>
  <c r="AI313" i="1"/>
  <c r="AH313" i="1"/>
  <c r="AG313" i="1"/>
  <c r="AF313" i="1"/>
  <c r="AE313" i="1"/>
  <c r="AD313" i="1"/>
  <c r="AB313" i="1"/>
  <c r="AA313" i="1"/>
  <c r="Z313" i="1"/>
  <c r="Y313" i="1"/>
  <c r="W313" i="1"/>
  <c r="V313" i="1"/>
  <c r="U313" i="1"/>
  <c r="T313" i="1"/>
  <c r="S313" i="1"/>
  <c r="R313" i="1"/>
  <c r="Q313" i="1"/>
  <c r="P313" i="1"/>
  <c r="O313" i="1"/>
  <c r="N313" i="1"/>
  <c r="AK312" i="1"/>
  <c r="AJ312" i="1"/>
  <c r="AI312" i="1"/>
  <c r="AH312" i="1"/>
  <c r="AG312" i="1"/>
  <c r="AF312" i="1"/>
  <c r="AE312" i="1"/>
  <c r="AD312" i="1"/>
  <c r="AB312" i="1"/>
  <c r="AA312" i="1"/>
  <c r="Z312" i="1"/>
  <c r="Y312" i="1"/>
  <c r="W312" i="1"/>
  <c r="V312" i="1"/>
  <c r="U312" i="1"/>
  <c r="T312" i="1"/>
  <c r="S312" i="1"/>
  <c r="R312" i="1"/>
  <c r="Q312" i="1"/>
  <c r="P312" i="1"/>
  <c r="O312" i="1"/>
  <c r="N312" i="1"/>
  <c r="AK311" i="1"/>
  <c r="AJ311" i="1"/>
  <c r="AI311" i="1"/>
  <c r="AH311" i="1"/>
  <c r="AG311" i="1"/>
  <c r="AF311" i="1"/>
  <c r="AE311" i="1"/>
  <c r="AD311" i="1"/>
  <c r="AB311" i="1"/>
  <c r="AA311" i="1"/>
  <c r="Z311" i="1"/>
  <c r="Y311" i="1"/>
  <c r="W311" i="1"/>
  <c r="V311" i="1"/>
  <c r="U311" i="1"/>
  <c r="T311" i="1"/>
  <c r="S311" i="1"/>
  <c r="R311" i="1"/>
  <c r="Q311" i="1"/>
  <c r="P311" i="1"/>
  <c r="O311" i="1"/>
  <c r="N311" i="1"/>
  <c r="AK310" i="1"/>
  <c r="AJ310" i="1"/>
  <c r="AI310" i="1"/>
  <c r="AH310" i="1"/>
  <c r="AG310" i="1"/>
  <c r="AF310" i="1"/>
  <c r="AE310" i="1"/>
  <c r="AD310" i="1"/>
  <c r="AB310" i="1"/>
  <c r="AA310" i="1"/>
  <c r="Z310" i="1"/>
  <c r="Y310" i="1"/>
  <c r="W310" i="1"/>
  <c r="V310" i="1"/>
  <c r="U310" i="1"/>
  <c r="T310" i="1"/>
  <c r="S310" i="1"/>
  <c r="R310" i="1"/>
  <c r="Q310" i="1"/>
  <c r="P310" i="1"/>
  <c r="O310" i="1"/>
  <c r="N310" i="1"/>
  <c r="AJ309" i="1"/>
  <c r="AI309" i="1"/>
  <c r="AH309" i="1"/>
  <c r="AG309" i="1"/>
  <c r="AF309" i="1"/>
  <c r="AE309" i="1"/>
  <c r="AD309" i="1"/>
  <c r="AB309" i="1"/>
  <c r="AA309" i="1"/>
  <c r="Z309" i="1"/>
  <c r="Y309" i="1"/>
  <c r="W309" i="1"/>
  <c r="V309" i="1"/>
  <c r="U309" i="1"/>
  <c r="T309" i="1"/>
  <c r="S309" i="1"/>
  <c r="R309" i="1"/>
  <c r="Q309" i="1"/>
  <c r="P309" i="1"/>
  <c r="O309" i="1"/>
  <c r="N309" i="1"/>
  <c r="AJ308" i="1"/>
  <c r="AI308" i="1"/>
  <c r="AH308" i="1"/>
  <c r="AG308" i="1"/>
  <c r="AF308" i="1"/>
  <c r="AE308" i="1"/>
  <c r="AD308" i="1"/>
  <c r="AB308" i="1"/>
  <c r="AA308" i="1"/>
  <c r="Z308" i="1"/>
  <c r="Y308" i="1"/>
  <c r="W308" i="1"/>
  <c r="V308" i="1"/>
  <c r="U308" i="1"/>
  <c r="T308" i="1"/>
  <c r="S308" i="1"/>
  <c r="R308" i="1"/>
  <c r="Q308" i="1"/>
  <c r="P308" i="1"/>
  <c r="O308" i="1"/>
  <c r="N308" i="1"/>
  <c r="AJ307" i="1"/>
  <c r="AI307" i="1"/>
  <c r="AH307" i="1"/>
  <c r="AG307" i="1"/>
  <c r="AF307" i="1"/>
  <c r="AE307" i="1"/>
  <c r="AD307" i="1"/>
  <c r="AB307" i="1"/>
  <c r="AA307" i="1"/>
  <c r="Z307" i="1"/>
  <c r="Y307" i="1"/>
  <c r="W307" i="1"/>
  <c r="V307" i="1"/>
  <c r="U307" i="1"/>
  <c r="T307" i="1"/>
  <c r="S307" i="1"/>
  <c r="R307" i="1"/>
  <c r="Q307" i="1"/>
  <c r="P307" i="1"/>
  <c r="O307" i="1"/>
  <c r="N307" i="1"/>
  <c r="AJ306" i="1"/>
  <c r="AI306" i="1"/>
  <c r="AH306" i="1"/>
  <c r="AG306" i="1"/>
  <c r="AF306" i="1"/>
  <c r="AE306" i="1"/>
  <c r="AD306" i="1"/>
  <c r="AB306" i="1"/>
  <c r="AA306" i="1"/>
  <c r="Z306" i="1"/>
  <c r="Y306" i="1"/>
  <c r="W306" i="1"/>
  <c r="V306" i="1"/>
  <c r="U306" i="1"/>
  <c r="T306" i="1"/>
  <c r="S306" i="1"/>
  <c r="R306" i="1"/>
  <c r="Q306" i="1"/>
  <c r="P306" i="1"/>
  <c r="O306" i="1"/>
  <c r="N306" i="1"/>
  <c r="AJ305" i="1"/>
  <c r="AI305" i="1"/>
  <c r="AH305" i="1"/>
  <c r="AG305" i="1"/>
  <c r="AF305" i="1"/>
  <c r="AE305" i="1"/>
  <c r="AD305" i="1"/>
  <c r="AB305" i="1"/>
  <c r="AA305" i="1"/>
  <c r="Z305" i="1"/>
  <c r="Y305" i="1"/>
  <c r="W305" i="1"/>
  <c r="V305" i="1"/>
  <c r="U305" i="1"/>
  <c r="T305" i="1"/>
  <c r="S305" i="1"/>
  <c r="R305" i="1"/>
  <c r="Q305" i="1"/>
  <c r="P305" i="1"/>
  <c r="O305" i="1"/>
  <c r="N305" i="1"/>
  <c r="AJ304" i="1"/>
  <c r="AI304" i="1"/>
  <c r="AH304" i="1"/>
  <c r="AG304" i="1"/>
  <c r="AF304" i="1"/>
  <c r="AE304" i="1"/>
  <c r="AD304" i="1"/>
  <c r="AB304" i="1"/>
  <c r="AA304" i="1"/>
  <c r="Z304" i="1"/>
  <c r="Y304" i="1"/>
  <c r="W304" i="1"/>
  <c r="V304" i="1"/>
  <c r="U304" i="1"/>
  <c r="T304" i="1"/>
  <c r="S304" i="1"/>
  <c r="R304" i="1"/>
  <c r="Q304" i="1"/>
  <c r="P304" i="1"/>
  <c r="O304" i="1"/>
  <c r="N304" i="1"/>
  <c r="AJ303" i="1"/>
  <c r="AI303" i="1"/>
  <c r="AH303" i="1"/>
  <c r="AG303" i="1"/>
  <c r="AF303" i="1"/>
  <c r="AE303" i="1"/>
  <c r="AD303" i="1"/>
  <c r="AB303" i="1"/>
  <c r="AA303" i="1"/>
  <c r="Z303" i="1"/>
  <c r="Y303" i="1"/>
  <c r="W303" i="1"/>
  <c r="V303" i="1"/>
  <c r="U303" i="1"/>
  <c r="T303" i="1"/>
  <c r="S303" i="1"/>
  <c r="R303" i="1"/>
  <c r="Q303" i="1"/>
  <c r="P303" i="1"/>
  <c r="O303" i="1"/>
  <c r="N303" i="1"/>
  <c r="AJ302" i="1"/>
  <c r="AI302" i="1"/>
  <c r="AH302" i="1"/>
  <c r="AG302" i="1"/>
  <c r="AF302" i="1"/>
  <c r="AE302" i="1"/>
  <c r="AD302" i="1"/>
  <c r="AB302" i="1"/>
  <c r="AA302" i="1"/>
  <c r="Z302" i="1"/>
  <c r="Y302" i="1"/>
  <c r="W302" i="1"/>
  <c r="V302" i="1"/>
  <c r="U302" i="1"/>
  <c r="T302" i="1"/>
  <c r="S302" i="1"/>
  <c r="R302" i="1"/>
  <c r="Q302" i="1"/>
  <c r="P302" i="1"/>
  <c r="O302" i="1"/>
  <c r="N302" i="1"/>
  <c r="AJ301" i="1"/>
  <c r="AI301" i="1"/>
  <c r="AH301" i="1"/>
  <c r="AG301" i="1"/>
  <c r="AF301" i="1"/>
  <c r="AE301" i="1"/>
  <c r="AD301" i="1"/>
  <c r="AB301" i="1"/>
  <c r="AA301" i="1"/>
  <c r="Z301" i="1"/>
  <c r="Y301" i="1"/>
  <c r="W301" i="1"/>
  <c r="V301" i="1"/>
  <c r="U301" i="1"/>
  <c r="T301" i="1"/>
  <c r="S301" i="1"/>
  <c r="R301" i="1"/>
  <c r="Q301" i="1"/>
  <c r="P301" i="1"/>
  <c r="O301" i="1"/>
  <c r="N301" i="1"/>
  <c r="AJ300" i="1"/>
  <c r="AI300" i="1"/>
  <c r="AH300" i="1"/>
  <c r="AG300" i="1"/>
  <c r="AF300" i="1"/>
  <c r="AE300" i="1"/>
  <c r="AD300" i="1"/>
  <c r="AB300" i="1"/>
  <c r="AA300" i="1"/>
  <c r="Z300" i="1"/>
  <c r="Y300" i="1"/>
  <c r="W300" i="1"/>
  <c r="V300" i="1"/>
  <c r="U300" i="1"/>
  <c r="T300" i="1"/>
  <c r="S300" i="1"/>
  <c r="R300" i="1"/>
  <c r="Q300" i="1"/>
  <c r="P300" i="1"/>
  <c r="O300" i="1"/>
  <c r="N300" i="1"/>
  <c r="AJ299" i="1"/>
  <c r="AI299" i="1"/>
  <c r="AH299" i="1"/>
  <c r="AG299" i="1"/>
  <c r="AF299" i="1"/>
  <c r="AE299" i="1"/>
  <c r="AD299" i="1"/>
  <c r="AB299" i="1"/>
  <c r="AA299" i="1"/>
  <c r="Z299" i="1"/>
  <c r="Y299" i="1"/>
  <c r="W299" i="1"/>
  <c r="V299" i="1"/>
  <c r="U299" i="1"/>
  <c r="T299" i="1"/>
  <c r="S299" i="1"/>
  <c r="R299" i="1"/>
  <c r="Q299" i="1"/>
  <c r="P299" i="1"/>
  <c r="O299" i="1"/>
  <c r="N299" i="1"/>
  <c r="AJ298" i="1"/>
  <c r="AI298" i="1"/>
  <c r="AH298" i="1"/>
  <c r="AG298" i="1"/>
  <c r="AF298" i="1"/>
  <c r="AE298" i="1"/>
  <c r="AD298" i="1"/>
  <c r="AB298" i="1"/>
  <c r="AA298" i="1"/>
  <c r="Z298" i="1"/>
  <c r="Y298" i="1"/>
  <c r="W298" i="1"/>
  <c r="V298" i="1"/>
  <c r="U298" i="1"/>
  <c r="T298" i="1"/>
  <c r="S298" i="1"/>
  <c r="R298" i="1"/>
  <c r="Q298" i="1"/>
  <c r="P298" i="1"/>
  <c r="O298" i="1"/>
  <c r="N298" i="1"/>
  <c r="AK297" i="1"/>
  <c r="AJ297" i="1"/>
  <c r="AI297" i="1"/>
  <c r="AH297" i="1"/>
  <c r="AG297" i="1"/>
  <c r="AF297" i="1"/>
  <c r="AE297" i="1"/>
  <c r="AD297" i="1"/>
  <c r="AB297" i="1"/>
  <c r="AA297" i="1"/>
  <c r="Z297" i="1"/>
  <c r="Y297" i="1"/>
  <c r="W297" i="1"/>
  <c r="V297" i="1"/>
  <c r="U297" i="1"/>
  <c r="T297" i="1"/>
  <c r="S297" i="1"/>
  <c r="R297" i="1"/>
  <c r="Q297" i="1"/>
  <c r="P297" i="1"/>
  <c r="O297" i="1"/>
  <c r="N297" i="1"/>
  <c r="AK296" i="1"/>
  <c r="AJ296" i="1"/>
  <c r="AI296" i="1"/>
  <c r="AH296" i="1"/>
  <c r="AG296" i="1"/>
  <c r="AF296" i="1"/>
  <c r="AE296" i="1"/>
  <c r="AD296" i="1"/>
  <c r="AB296" i="1"/>
  <c r="AA296" i="1"/>
  <c r="Z296" i="1"/>
  <c r="Y296" i="1"/>
  <c r="W296" i="1"/>
  <c r="V296" i="1"/>
  <c r="U296" i="1"/>
  <c r="T296" i="1"/>
  <c r="S296" i="1"/>
  <c r="R296" i="1"/>
  <c r="Q296" i="1"/>
  <c r="P296" i="1"/>
  <c r="O296" i="1"/>
  <c r="N296" i="1"/>
  <c r="AK295" i="1"/>
  <c r="AJ295" i="1"/>
  <c r="AI295" i="1"/>
  <c r="AH295" i="1"/>
  <c r="AG295" i="1"/>
  <c r="AF295" i="1"/>
  <c r="AE295" i="1"/>
  <c r="AD295" i="1"/>
  <c r="AB295" i="1"/>
  <c r="AA295" i="1"/>
  <c r="Z295" i="1"/>
  <c r="Y295" i="1"/>
  <c r="W295" i="1"/>
  <c r="V295" i="1"/>
  <c r="U295" i="1"/>
  <c r="T295" i="1"/>
  <c r="S295" i="1"/>
  <c r="R295" i="1"/>
  <c r="Q295" i="1"/>
  <c r="P295" i="1"/>
  <c r="O295" i="1"/>
  <c r="N295" i="1"/>
  <c r="AK294" i="1"/>
  <c r="AJ294" i="1"/>
  <c r="AI294" i="1"/>
  <c r="AH294" i="1"/>
  <c r="AG294" i="1"/>
  <c r="AF294" i="1"/>
  <c r="AE294" i="1"/>
  <c r="AD294" i="1"/>
  <c r="AB294" i="1"/>
  <c r="AA294" i="1"/>
  <c r="Z294" i="1"/>
  <c r="Y294" i="1"/>
  <c r="W294" i="1"/>
  <c r="V294" i="1"/>
  <c r="U294" i="1"/>
  <c r="T294" i="1"/>
  <c r="S294" i="1"/>
  <c r="R294" i="1"/>
  <c r="Q294" i="1"/>
  <c r="P294" i="1"/>
  <c r="O294" i="1"/>
  <c r="N294" i="1"/>
  <c r="AK293" i="1"/>
  <c r="AJ293" i="1"/>
  <c r="AI293" i="1"/>
  <c r="AH293" i="1"/>
  <c r="AG293" i="1"/>
  <c r="AF293" i="1"/>
  <c r="AE293" i="1"/>
  <c r="AD293" i="1"/>
  <c r="AB293" i="1"/>
  <c r="AA293" i="1"/>
  <c r="Z293" i="1"/>
  <c r="Y293" i="1"/>
  <c r="W293" i="1"/>
  <c r="V293" i="1"/>
  <c r="U293" i="1"/>
  <c r="T293" i="1"/>
  <c r="S293" i="1"/>
  <c r="R293" i="1"/>
  <c r="Q293" i="1"/>
  <c r="P293" i="1"/>
  <c r="O293" i="1"/>
  <c r="N293" i="1"/>
  <c r="AK292" i="1"/>
  <c r="AJ292" i="1"/>
  <c r="AI292" i="1"/>
  <c r="AH292" i="1"/>
  <c r="AG292" i="1"/>
  <c r="AF292" i="1"/>
  <c r="AE292" i="1"/>
  <c r="AD292" i="1"/>
  <c r="AB292" i="1"/>
  <c r="AA292" i="1"/>
  <c r="Z292" i="1"/>
  <c r="Y292" i="1"/>
  <c r="W292" i="1"/>
  <c r="V292" i="1"/>
  <c r="U292" i="1"/>
  <c r="T292" i="1"/>
  <c r="S292" i="1"/>
  <c r="R292" i="1"/>
  <c r="Q292" i="1"/>
  <c r="P292" i="1"/>
  <c r="O292" i="1"/>
  <c r="N292" i="1"/>
  <c r="AJ291" i="1"/>
  <c r="AI291" i="1"/>
  <c r="AH291" i="1"/>
  <c r="AG291" i="1"/>
  <c r="AF291" i="1"/>
  <c r="AE291" i="1"/>
  <c r="AD291" i="1"/>
  <c r="AB291" i="1"/>
  <c r="AA291" i="1"/>
  <c r="Z291" i="1"/>
  <c r="Y291" i="1"/>
  <c r="W291" i="1"/>
  <c r="V291" i="1"/>
  <c r="U291" i="1"/>
  <c r="T291" i="1"/>
  <c r="S291" i="1"/>
  <c r="R291" i="1"/>
  <c r="Q291" i="1"/>
  <c r="P291" i="1"/>
  <c r="O291" i="1"/>
  <c r="N291" i="1"/>
  <c r="AJ290" i="1"/>
  <c r="AI290" i="1"/>
  <c r="AH290" i="1"/>
  <c r="AG290" i="1"/>
  <c r="AF290" i="1"/>
  <c r="AE290" i="1"/>
  <c r="AD290" i="1"/>
  <c r="AB290" i="1"/>
  <c r="AA290" i="1"/>
  <c r="Z290" i="1"/>
  <c r="Y290" i="1"/>
  <c r="W290" i="1"/>
  <c r="V290" i="1"/>
  <c r="U290" i="1"/>
  <c r="T290" i="1"/>
  <c r="S290" i="1"/>
  <c r="R290" i="1"/>
  <c r="Q290" i="1"/>
  <c r="P290" i="1"/>
  <c r="O290" i="1"/>
  <c r="N290" i="1"/>
  <c r="AJ289" i="1"/>
  <c r="AI289" i="1"/>
  <c r="AH289" i="1"/>
  <c r="AG289" i="1"/>
  <c r="AF289" i="1"/>
  <c r="AE289" i="1"/>
  <c r="AD289" i="1"/>
  <c r="AB289" i="1"/>
  <c r="AA289" i="1"/>
  <c r="Z289" i="1"/>
  <c r="Y289" i="1"/>
  <c r="W289" i="1"/>
  <c r="V289" i="1"/>
  <c r="U289" i="1"/>
  <c r="T289" i="1"/>
  <c r="S289" i="1"/>
  <c r="R289" i="1"/>
  <c r="Q289" i="1"/>
  <c r="P289" i="1"/>
  <c r="O289" i="1"/>
  <c r="N289" i="1"/>
  <c r="AJ288" i="1"/>
  <c r="AI288" i="1"/>
  <c r="AH288" i="1"/>
  <c r="AG288" i="1"/>
  <c r="AF288" i="1"/>
  <c r="AE288" i="1"/>
  <c r="AD288" i="1"/>
  <c r="AB288" i="1"/>
  <c r="AA288" i="1"/>
  <c r="Z288" i="1"/>
  <c r="Y288" i="1"/>
  <c r="W288" i="1"/>
  <c r="V288" i="1"/>
  <c r="U288" i="1"/>
  <c r="T288" i="1"/>
  <c r="S288" i="1"/>
  <c r="R288" i="1"/>
  <c r="Q288" i="1"/>
  <c r="P288" i="1"/>
  <c r="O288" i="1"/>
  <c r="N288" i="1"/>
  <c r="AJ287" i="1"/>
  <c r="AI287" i="1"/>
  <c r="AH287" i="1"/>
  <c r="AG287" i="1"/>
  <c r="AF287" i="1"/>
  <c r="AE287" i="1"/>
  <c r="AD287" i="1"/>
  <c r="AB287" i="1"/>
  <c r="AA287" i="1"/>
  <c r="Z287" i="1"/>
  <c r="Y287" i="1"/>
  <c r="W287" i="1"/>
  <c r="V287" i="1"/>
  <c r="U287" i="1"/>
  <c r="T287" i="1"/>
  <c r="S287" i="1"/>
  <c r="R287" i="1"/>
  <c r="Q287" i="1"/>
  <c r="P287" i="1"/>
  <c r="O287" i="1"/>
  <c r="N287" i="1"/>
  <c r="AJ286" i="1"/>
  <c r="AI286" i="1"/>
  <c r="AH286" i="1"/>
  <c r="AG286" i="1"/>
  <c r="AF286" i="1"/>
  <c r="AE286" i="1"/>
  <c r="AD286" i="1"/>
  <c r="AB286" i="1"/>
  <c r="AA286" i="1"/>
  <c r="Z286" i="1"/>
  <c r="Y286" i="1"/>
  <c r="W286" i="1"/>
  <c r="V286" i="1"/>
  <c r="U286" i="1"/>
  <c r="T286" i="1"/>
  <c r="S286" i="1"/>
  <c r="R286" i="1"/>
  <c r="Q286" i="1"/>
  <c r="P286" i="1"/>
  <c r="O286" i="1"/>
  <c r="N286" i="1"/>
  <c r="AJ285" i="1"/>
  <c r="AI285" i="1"/>
  <c r="AH285" i="1"/>
  <c r="AG285" i="1"/>
  <c r="AF285" i="1"/>
  <c r="AE285" i="1"/>
  <c r="AD285" i="1"/>
  <c r="AB285" i="1"/>
  <c r="AA285" i="1"/>
  <c r="Z285" i="1"/>
  <c r="Y285" i="1"/>
  <c r="W285" i="1"/>
  <c r="V285" i="1"/>
  <c r="U285" i="1"/>
  <c r="T285" i="1"/>
  <c r="S285" i="1"/>
  <c r="R285" i="1"/>
  <c r="Q285" i="1"/>
  <c r="P285" i="1"/>
  <c r="O285" i="1"/>
  <c r="N285" i="1"/>
  <c r="AJ284" i="1"/>
  <c r="AI284" i="1"/>
  <c r="AH284" i="1"/>
  <c r="AG284" i="1"/>
  <c r="AF284" i="1"/>
  <c r="AE284" i="1"/>
  <c r="AD284" i="1"/>
  <c r="AB284" i="1"/>
  <c r="AA284" i="1"/>
  <c r="Z284" i="1"/>
  <c r="Y284" i="1"/>
  <c r="W284" i="1"/>
  <c r="V284" i="1"/>
  <c r="U284" i="1"/>
  <c r="T284" i="1"/>
  <c r="S284" i="1"/>
  <c r="R284" i="1"/>
  <c r="Q284" i="1"/>
  <c r="P284" i="1"/>
  <c r="O284" i="1"/>
  <c r="N284" i="1"/>
  <c r="AJ283" i="1"/>
  <c r="AI283" i="1"/>
  <c r="AH283" i="1"/>
  <c r="AG283" i="1"/>
  <c r="AF283" i="1"/>
  <c r="AE283" i="1"/>
  <c r="AD283" i="1"/>
  <c r="AB283" i="1"/>
  <c r="AA283" i="1"/>
  <c r="Z283" i="1"/>
  <c r="Y283" i="1"/>
  <c r="W283" i="1"/>
  <c r="V283" i="1"/>
  <c r="U283" i="1"/>
  <c r="T283" i="1"/>
  <c r="S283" i="1"/>
  <c r="R283" i="1"/>
  <c r="Q283" i="1"/>
  <c r="P283" i="1"/>
  <c r="O283" i="1"/>
  <c r="N283" i="1"/>
  <c r="AK282" i="1"/>
  <c r="AJ282" i="1"/>
  <c r="AI282" i="1"/>
  <c r="AH282" i="1"/>
  <c r="AG282" i="1"/>
  <c r="AF282" i="1"/>
  <c r="AE282" i="1"/>
  <c r="AD282" i="1"/>
  <c r="AB282" i="1"/>
  <c r="AA282" i="1"/>
  <c r="Z282" i="1"/>
  <c r="Y282" i="1"/>
  <c r="W282" i="1"/>
  <c r="V282" i="1"/>
  <c r="U282" i="1"/>
  <c r="T282" i="1"/>
  <c r="S282" i="1"/>
  <c r="R282" i="1"/>
  <c r="Q282" i="1"/>
  <c r="P282" i="1"/>
  <c r="O282" i="1"/>
  <c r="N282" i="1"/>
  <c r="AK281" i="1"/>
  <c r="AJ281" i="1"/>
  <c r="AI281" i="1"/>
  <c r="AH281" i="1"/>
  <c r="AG281" i="1"/>
  <c r="AF281" i="1"/>
  <c r="AE281" i="1"/>
  <c r="AD281" i="1"/>
  <c r="AB281" i="1"/>
  <c r="AA281" i="1"/>
  <c r="Z281" i="1"/>
  <c r="Y281" i="1"/>
  <c r="W281" i="1"/>
  <c r="V281" i="1"/>
  <c r="U281" i="1"/>
  <c r="T281" i="1"/>
  <c r="S281" i="1"/>
  <c r="R281" i="1"/>
  <c r="Q281" i="1"/>
  <c r="P281" i="1"/>
  <c r="O281" i="1"/>
  <c r="N281" i="1"/>
  <c r="AK280" i="1"/>
  <c r="AJ280" i="1"/>
  <c r="AI280" i="1"/>
  <c r="AH280" i="1"/>
  <c r="AG280" i="1"/>
  <c r="AF280" i="1"/>
  <c r="AE280" i="1"/>
  <c r="AD280" i="1"/>
  <c r="AB280" i="1"/>
  <c r="AA280" i="1"/>
  <c r="Z280" i="1"/>
  <c r="Y280" i="1"/>
  <c r="W280" i="1"/>
  <c r="V280" i="1"/>
  <c r="U280" i="1"/>
  <c r="T280" i="1"/>
  <c r="S280" i="1"/>
  <c r="R280" i="1"/>
  <c r="Q280" i="1"/>
  <c r="P280" i="1"/>
  <c r="O280" i="1"/>
  <c r="N280" i="1"/>
  <c r="AK279" i="1"/>
  <c r="AJ279" i="1"/>
  <c r="AI279" i="1"/>
  <c r="AH279" i="1"/>
  <c r="AG279" i="1"/>
  <c r="AF279" i="1"/>
  <c r="AE279" i="1"/>
  <c r="AD279" i="1"/>
  <c r="AB279" i="1"/>
  <c r="AA279" i="1"/>
  <c r="Z279" i="1"/>
  <c r="Y279" i="1"/>
  <c r="W279" i="1"/>
  <c r="V279" i="1"/>
  <c r="U279" i="1"/>
  <c r="T279" i="1"/>
  <c r="S279" i="1"/>
  <c r="R279" i="1"/>
  <c r="Q279" i="1"/>
  <c r="P279" i="1"/>
  <c r="O279" i="1"/>
  <c r="N279" i="1"/>
  <c r="AK278" i="1"/>
  <c r="AJ278" i="1"/>
  <c r="AI278" i="1"/>
  <c r="AH278" i="1"/>
  <c r="AG278" i="1"/>
  <c r="AF278" i="1"/>
  <c r="AE278" i="1"/>
  <c r="AD278" i="1"/>
  <c r="AB278" i="1"/>
  <c r="AA278" i="1"/>
  <c r="Z278" i="1"/>
  <c r="Y278" i="1"/>
  <c r="W278" i="1"/>
  <c r="V278" i="1"/>
  <c r="U278" i="1"/>
  <c r="T278" i="1"/>
  <c r="S278" i="1"/>
  <c r="R278" i="1"/>
  <c r="Q278" i="1"/>
  <c r="P278" i="1"/>
  <c r="O278" i="1"/>
  <c r="N278" i="1"/>
  <c r="AK277" i="1"/>
  <c r="AJ277" i="1"/>
  <c r="AI277" i="1"/>
  <c r="AH277" i="1"/>
  <c r="AG277" i="1"/>
  <c r="AF277" i="1"/>
  <c r="AE277" i="1"/>
  <c r="AD277" i="1"/>
  <c r="AB277" i="1"/>
  <c r="AA277" i="1"/>
  <c r="Z277" i="1"/>
  <c r="Y277" i="1"/>
  <c r="W277" i="1"/>
  <c r="V277" i="1"/>
  <c r="U277" i="1"/>
  <c r="T277" i="1"/>
  <c r="S277" i="1"/>
  <c r="R277" i="1"/>
  <c r="Q277" i="1"/>
  <c r="P277" i="1"/>
  <c r="O277" i="1"/>
  <c r="N277" i="1"/>
  <c r="AK276" i="1"/>
  <c r="AJ276" i="1"/>
  <c r="AI276" i="1"/>
  <c r="AH276" i="1"/>
  <c r="AG276" i="1"/>
  <c r="AF276" i="1"/>
  <c r="AE276" i="1"/>
  <c r="AD276" i="1"/>
  <c r="AB276" i="1"/>
  <c r="AA276" i="1"/>
  <c r="Z276" i="1"/>
  <c r="Y276" i="1"/>
  <c r="W276" i="1"/>
  <c r="V276" i="1"/>
  <c r="U276" i="1"/>
  <c r="T276" i="1"/>
  <c r="S276" i="1"/>
  <c r="R276" i="1"/>
  <c r="Q276" i="1"/>
  <c r="P276" i="1"/>
  <c r="O276" i="1"/>
  <c r="N276" i="1"/>
  <c r="AK275" i="1"/>
  <c r="AJ275" i="1"/>
  <c r="AI275" i="1"/>
  <c r="AH275" i="1"/>
  <c r="AG275" i="1"/>
  <c r="AF275" i="1"/>
  <c r="AE275" i="1"/>
  <c r="AD275" i="1"/>
  <c r="AB275" i="1"/>
  <c r="AA275" i="1"/>
  <c r="Z275" i="1"/>
  <c r="Y275" i="1"/>
  <c r="W275" i="1"/>
  <c r="V275" i="1"/>
  <c r="U275" i="1"/>
  <c r="T275" i="1"/>
  <c r="S275" i="1"/>
  <c r="R275" i="1"/>
  <c r="Q275" i="1"/>
  <c r="P275" i="1"/>
  <c r="O275" i="1"/>
  <c r="N275" i="1"/>
  <c r="AJ274" i="1"/>
  <c r="AI274" i="1"/>
  <c r="AH274" i="1"/>
  <c r="AG274" i="1"/>
  <c r="AF274" i="1"/>
  <c r="AE274" i="1"/>
  <c r="AD274" i="1"/>
  <c r="AB274" i="1"/>
  <c r="AA274" i="1"/>
  <c r="Z274" i="1"/>
  <c r="Y274" i="1"/>
  <c r="W274" i="1"/>
  <c r="V274" i="1"/>
  <c r="U274" i="1"/>
  <c r="T274" i="1"/>
  <c r="S274" i="1"/>
  <c r="R274" i="1"/>
  <c r="Q274" i="1"/>
  <c r="P274" i="1"/>
  <c r="O274" i="1"/>
  <c r="N274" i="1"/>
  <c r="AK273" i="1"/>
  <c r="AJ273" i="1"/>
  <c r="AI273" i="1"/>
  <c r="AH273" i="1"/>
  <c r="AG273" i="1"/>
  <c r="AF273" i="1"/>
  <c r="AE273" i="1"/>
  <c r="AD273" i="1"/>
  <c r="AB273" i="1"/>
  <c r="AA273" i="1"/>
  <c r="Z273" i="1"/>
  <c r="Y273" i="1"/>
  <c r="W273" i="1"/>
  <c r="V273" i="1"/>
  <c r="U273" i="1"/>
  <c r="T273" i="1"/>
  <c r="S273" i="1"/>
  <c r="R273" i="1"/>
  <c r="Q273" i="1"/>
  <c r="P273" i="1"/>
  <c r="O273" i="1"/>
  <c r="N273" i="1"/>
  <c r="AJ272" i="1"/>
  <c r="AI272" i="1"/>
  <c r="AH272" i="1"/>
  <c r="AG272" i="1"/>
  <c r="AF272" i="1"/>
  <c r="AE272" i="1"/>
  <c r="AD272" i="1"/>
  <c r="AB272" i="1"/>
  <c r="AA272" i="1"/>
  <c r="Z272" i="1"/>
  <c r="Y272" i="1"/>
  <c r="W272" i="1"/>
  <c r="V272" i="1"/>
  <c r="U272" i="1"/>
  <c r="T272" i="1"/>
  <c r="S272" i="1"/>
  <c r="R272" i="1"/>
  <c r="Q272" i="1"/>
  <c r="P272" i="1"/>
  <c r="O272" i="1"/>
  <c r="N272" i="1"/>
  <c r="AJ271" i="1"/>
  <c r="AI271" i="1"/>
  <c r="AH271" i="1"/>
  <c r="AG271" i="1"/>
  <c r="AF271" i="1"/>
  <c r="AE271" i="1"/>
  <c r="AD271" i="1"/>
  <c r="AB271" i="1"/>
  <c r="AA271" i="1"/>
  <c r="Z271" i="1"/>
  <c r="Y271" i="1"/>
  <c r="W271" i="1"/>
  <c r="V271" i="1"/>
  <c r="U271" i="1"/>
  <c r="T271" i="1"/>
  <c r="S271" i="1"/>
  <c r="R271" i="1"/>
  <c r="Q271" i="1"/>
  <c r="P271" i="1"/>
  <c r="O271" i="1"/>
  <c r="N271" i="1"/>
  <c r="AJ270" i="1"/>
  <c r="AI270" i="1"/>
  <c r="AH270" i="1"/>
  <c r="AG270" i="1"/>
  <c r="AF270" i="1"/>
  <c r="AE270" i="1"/>
  <c r="AD270" i="1"/>
  <c r="AB270" i="1"/>
  <c r="AA270" i="1"/>
  <c r="Z270" i="1"/>
  <c r="Y270" i="1"/>
  <c r="W270" i="1"/>
  <c r="V270" i="1"/>
  <c r="U270" i="1"/>
  <c r="T270" i="1"/>
  <c r="S270" i="1"/>
  <c r="R270" i="1"/>
  <c r="Q270" i="1"/>
  <c r="P270" i="1"/>
  <c r="O270" i="1"/>
  <c r="N270" i="1"/>
  <c r="AJ269" i="1"/>
  <c r="AI269" i="1"/>
  <c r="AH269" i="1"/>
  <c r="AG269" i="1"/>
  <c r="AF269" i="1"/>
  <c r="AE269" i="1"/>
  <c r="AD269" i="1"/>
  <c r="AB269" i="1"/>
  <c r="AA269" i="1"/>
  <c r="Z269" i="1"/>
  <c r="Y269" i="1"/>
  <c r="W269" i="1"/>
  <c r="V269" i="1"/>
  <c r="U269" i="1"/>
  <c r="T269" i="1"/>
  <c r="S269" i="1"/>
  <c r="R269" i="1"/>
  <c r="Q269" i="1"/>
  <c r="P269" i="1"/>
  <c r="O269" i="1"/>
  <c r="N269" i="1"/>
  <c r="AJ268" i="1"/>
  <c r="AI268" i="1"/>
  <c r="AH268" i="1"/>
  <c r="AG268" i="1"/>
  <c r="AF268" i="1"/>
  <c r="AE268" i="1"/>
  <c r="AD268" i="1"/>
  <c r="AB268" i="1"/>
  <c r="AA268" i="1"/>
  <c r="Z268" i="1"/>
  <c r="Y268" i="1"/>
  <c r="W268" i="1"/>
  <c r="V268" i="1"/>
  <c r="U268" i="1"/>
  <c r="T268" i="1"/>
  <c r="S268" i="1"/>
  <c r="R268" i="1"/>
  <c r="Q268" i="1"/>
  <c r="P268" i="1"/>
  <c r="O268" i="1"/>
  <c r="N268" i="1"/>
  <c r="AK267" i="1"/>
  <c r="AJ267" i="1"/>
  <c r="AI267" i="1"/>
  <c r="AH267" i="1"/>
  <c r="AG267" i="1"/>
  <c r="AF267" i="1"/>
  <c r="AE267" i="1"/>
  <c r="AD267" i="1"/>
  <c r="AB267" i="1"/>
  <c r="AA267" i="1"/>
  <c r="Z267" i="1"/>
  <c r="Y267" i="1"/>
  <c r="W267" i="1"/>
  <c r="V267" i="1"/>
  <c r="U267" i="1"/>
  <c r="T267" i="1"/>
  <c r="S267" i="1"/>
  <c r="R267" i="1"/>
  <c r="Q267" i="1"/>
  <c r="P267" i="1"/>
  <c r="O267" i="1"/>
  <c r="N267" i="1"/>
  <c r="AJ266" i="1"/>
  <c r="AI266" i="1"/>
  <c r="AH266" i="1"/>
  <c r="AG266" i="1"/>
  <c r="AF266" i="1"/>
  <c r="AE266" i="1"/>
  <c r="AD266" i="1"/>
  <c r="AB266" i="1"/>
  <c r="AA266" i="1"/>
  <c r="Z266" i="1"/>
  <c r="Y266" i="1"/>
  <c r="W266" i="1"/>
  <c r="V266" i="1"/>
  <c r="U266" i="1"/>
  <c r="T266" i="1"/>
  <c r="S266" i="1"/>
  <c r="R266" i="1"/>
  <c r="Q266" i="1"/>
  <c r="P266" i="1"/>
  <c r="O266" i="1"/>
  <c r="N266" i="1"/>
  <c r="AJ265" i="1"/>
  <c r="AI265" i="1"/>
  <c r="AH265" i="1"/>
  <c r="AG265" i="1"/>
  <c r="AF265" i="1"/>
  <c r="AE265" i="1"/>
  <c r="AD265" i="1"/>
  <c r="AB265" i="1"/>
  <c r="AA265" i="1"/>
  <c r="Z265" i="1"/>
  <c r="Y265" i="1"/>
  <c r="W265" i="1"/>
  <c r="V265" i="1"/>
  <c r="U265" i="1"/>
  <c r="T265" i="1"/>
  <c r="S265" i="1"/>
  <c r="R265" i="1"/>
  <c r="Q265" i="1"/>
  <c r="P265" i="1"/>
  <c r="O265" i="1"/>
  <c r="N265" i="1"/>
  <c r="AJ264" i="1"/>
  <c r="AI264" i="1"/>
  <c r="AH264" i="1"/>
  <c r="AG264" i="1"/>
  <c r="AF264" i="1"/>
  <c r="AE264" i="1"/>
  <c r="AD264" i="1"/>
  <c r="AB264" i="1"/>
  <c r="AA264" i="1"/>
  <c r="Z264" i="1"/>
  <c r="Y264" i="1"/>
  <c r="W264" i="1"/>
  <c r="V264" i="1"/>
  <c r="U264" i="1"/>
  <c r="T264" i="1"/>
  <c r="S264" i="1"/>
  <c r="R264" i="1"/>
  <c r="Q264" i="1"/>
  <c r="P264" i="1"/>
  <c r="O264" i="1"/>
  <c r="N264" i="1"/>
  <c r="AJ263" i="1"/>
  <c r="AI263" i="1"/>
  <c r="AH263" i="1"/>
  <c r="AG263" i="1"/>
  <c r="AF263" i="1"/>
  <c r="AE263" i="1"/>
  <c r="AD263" i="1"/>
  <c r="AB263" i="1"/>
  <c r="AA263" i="1"/>
  <c r="Z263" i="1"/>
  <c r="Y263" i="1"/>
  <c r="W263" i="1"/>
  <c r="V263" i="1"/>
  <c r="U263" i="1"/>
  <c r="T263" i="1"/>
  <c r="S263" i="1"/>
  <c r="R263" i="1"/>
  <c r="Q263" i="1"/>
  <c r="P263" i="1"/>
  <c r="O263" i="1"/>
  <c r="N263" i="1"/>
  <c r="AK262" i="1"/>
  <c r="AJ262" i="1"/>
  <c r="AI262" i="1"/>
  <c r="AH262" i="1"/>
  <c r="AG262" i="1"/>
  <c r="AF262" i="1"/>
  <c r="AE262" i="1"/>
  <c r="AD262" i="1"/>
  <c r="AB262" i="1"/>
  <c r="AA262" i="1"/>
  <c r="Z262" i="1"/>
  <c r="Y262" i="1"/>
  <c r="W262" i="1"/>
  <c r="V262" i="1"/>
  <c r="U262" i="1"/>
  <c r="T262" i="1"/>
  <c r="S262" i="1"/>
  <c r="R262" i="1"/>
  <c r="Q262" i="1"/>
  <c r="P262" i="1"/>
  <c r="O262" i="1"/>
  <c r="N262" i="1"/>
  <c r="AK261" i="1"/>
  <c r="AJ261" i="1"/>
  <c r="AI261" i="1"/>
  <c r="AH261" i="1"/>
  <c r="AG261" i="1"/>
  <c r="AF261" i="1"/>
  <c r="AE261" i="1"/>
  <c r="AD261" i="1"/>
  <c r="AB261" i="1"/>
  <c r="AA261" i="1"/>
  <c r="Z261" i="1"/>
  <c r="Y261" i="1"/>
  <c r="W261" i="1"/>
  <c r="V261" i="1"/>
  <c r="U261" i="1"/>
  <c r="T261" i="1"/>
  <c r="S261" i="1"/>
  <c r="R261" i="1"/>
  <c r="Q261" i="1"/>
  <c r="P261" i="1"/>
  <c r="O261" i="1"/>
  <c r="N261" i="1"/>
  <c r="AK260" i="1"/>
  <c r="AJ260" i="1"/>
  <c r="AI260" i="1"/>
  <c r="AH260" i="1"/>
  <c r="AG260" i="1"/>
  <c r="AF260" i="1"/>
  <c r="AE260" i="1"/>
  <c r="AD260" i="1"/>
  <c r="AB260" i="1"/>
  <c r="AA260" i="1"/>
  <c r="Z260" i="1"/>
  <c r="Y260" i="1"/>
  <c r="W260" i="1"/>
  <c r="V260" i="1"/>
  <c r="U260" i="1"/>
  <c r="T260" i="1"/>
  <c r="S260" i="1"/>
  <c r="R260" i="1"/>
  <c r="Q260" i="1"/>
  <c r="P260" i="1"/>
  <c r="O260" i="1"/>
  <c r="N260" i="1"/>
  <c r="AK259" i="1"/>
  <c r="AJ259" i="1"/>
  <c r="AI259" i="1"/>
  <c r="AH259" i="1"/>
  <c r="AG259" i="1"/>
  <c r="AF259" i="1"/>
  <c r="AE259" i="1"/>
  <c r="AD259" i="1"/>
  <c r="AB259" i="1"/>
  <c r="AA259" i="1"/>
  <c r="Z259" i="1"/>
  <c r="Y259" i="1"/>
  <c r="W259" i="1"/>
  <c r="V259" i="1"/>
  <c r="U259" i="1"/>
  <c r="T259" i="1"/>
  <c r="S259" i="1"/>
  <c r="R259" i="1"/>
  <c r="Q259" i="1"/>
  <c r="P259" i="1"/>
  <c r="O259" i="1"/>
  <c r="N259" i="1"/>
  <c r="AK258" i="1"/>
  <c r="AJ258" i="1"/>
  <c r="AI258" i="1"/>
  <c r="AH258" i="1"/>
  <c r="AG258" i="1"/>
  <c r="AF258" i="1"/>
  <c r="AE258" i="1"/>
  <c r="AD258" i="1"/>
  <c r="AB258" i="1"/>
  <c r="AA258" i="1"/>
  <c r="Z258" i="1"/>
  <c r="Y258" i="1"/>
  <c r="W258" i="1"/>
  <c r="V258" i="1"/>
  <c r="U258" i="1"/>
  <c r="T258" i="1"/>
  <c r="S258" i="1"/>
  <c r="R258" i="1"/>
  <c r="Q258" i="1"/>
  <c r="P258" i="1"/>
  <c r="O258" i="1"/>
  <c r="N258" i="1"/>
  <c r="AK257" i="1"/>
  <c r="AJ257" i="1"/>
  <c r="AI257" i="1"/>
  <c r="AH257" i="1"/>
  <c r="AG257" i="1"/>
  <c r="AF257" i="1"/>
  <c r="AE257" i="1"/>
  <c r="AD257" i="1"/>
  <c r="AB257" i="1"/>
  <c r="AA257" i="1"/>
  <c r="Z257" i="1"/>
  <c r="Y257" i="1"/>
  <c r="W257" i="1"/>
  <c r="V257" i="1"/>
  <c r="U257" i="1"/>
  <c r="T257" i="1"/>
  <c r="S257" i="1"/>
  <c r="R257" i="1"/>
  <c r="Q257" i="1"/>
  <c r="P257" i="1"/>
  <c r="O257" i="1"/>
  <c r="N257" i="1"/>
  <c r="AK256" i="1"/>
  <c r="AJ256" i="1"/>
  <c r="AI256" i="1"/>
  <c r="AH256" i="1"/>
  <c r="AG256" i="1"/>
  <c r="AF256" i="1"/>
  <c r="AE256" i="1"/>
  <c r="AD256" i="1"/>
  <c r="AB256" i="1"/>
  <c r="AA256" i="1"/>
  <c r="Z256" i="1"/>
  <c r="Y256" i="1"/>
  <c r="W256" i="1"/>
  <c r="V256" i="1"/>
  <c r="U256" i="1"/>
  <c r="T256" i="1"/>
  <c r="S256" i="1"/>
  <c r="R256" i="1"/>
  <c r="Q256" i="1"/>
  <c r="P256" i="1"/>
  <c r="O256" i="1"/>
  <c r="N256" i="1"/>
  <c r="AK255" i="1"/>
  <c r="AJ255" i="1"/>
  <c r="AI255" i="1"/>
  <c r="AH255" i="1"/>
  <c r="AG255" i="1"/>
  <c r="AF255" i="1"/>
  <c r="AE255" i="1"/>
  <c r="AD255" i="1"/>
  <c r="AB255" i="1"/>
  <c r="AA255" i="1"/>
  <c r="Z255" i="1"/>
  <c r="Y255" i="1"/>
  <c r="W255" i="1"/>
  <c r="V255" i="1"/>
  <c r="U255" i="1"/>
  <c r="T255" i="1"/>
  <c r="S255" i="1"/>
  <c r="R255" i="1"/>
  <c r="Q255" i="1"/>
  <c r="P255" i="1"/>
  <c r="O255" i="1"/>
  <c r="N255" i="1"/>
  <c r="AJ254" i="1"/>
  <c r="AI254" i="1"/>
  <c r="AH254" i="1"/>
  <c r="AG254" i="1"/>
  <c r="AF254" i="1"/>
  <c r="AE254" i="1"/>
  <c r="AD254" i="1"/>
  <c r="AB254" i="1"/>
  <c r="AA254" i="1"/>
  <c r="Z254" i="1"/>
  <c r="Y254" i="1"/>
  <c r="W254" i="1"/>
  <c r="V254" i="1"/>
  <c r="U254" i="1"/>
  <c r="T254" i="1"/>
  <c r="S254" i="1"/>
  <c r="R254" i="1"/>
  <c r="Q254" i="1"/>
  <c r="P254" i="1"/>
  <c r="O254" i="1"/>
  <c r="N254" i="1"/>
  <c r="AJ253" i="1"/>
  <c r="AI253" i="1"/>
  <c r="AH253" i="1"/>
  <c r="AG253" i="1"/>
  <c r="AF253" i="1"/>
  <c r="AE253" i="1"/>
  <c r="AD253" i="1"/>
  <c r="AB253" i="1"/>
  <c r="AA253" i="1"/>
  <c r="Z253" i="1"/>
  <c r="Y253" i="1"/>
  <c r="W253" i="1"/>
  <c r="V253" i="1"/>
  <c r="U253" i="1"/>
  <c r="T253" i="1"/>
  <c r="S253" i="1"/>
  <c r="R253" i="1"/>
  <c r="Q253" i="1"/>
  <c r="P253" i="1"/>
  <c r="O253" i="1"/>
  <c r="N253" i="1"/>
  <c r="AK252" i="1"/>
  <c r="AJ252" i="1"/>
  <c r="AI252" i="1"/>
  <c r="AH252" i="1"/>
  <c r="AG252" i="1"/>
  <c r="AF252" i="1"/>
  <c r="AE252" i="1"/>
  <c r="AD252" i="1"/>
  <c r="AB252" i="1"/>
  <c r="AA252" i="1"/>
  <c r="Z252" i="1"/>
  <c r="Y252" i="1"/>
  <c r="W252" i="1"/>
  <c r="V252" i="1"/>
  <c r="U252" i="1"/>
  <c r="T252" i="1"/>
  <c r="S252" i="1"/>
  <c r="R252" i="1"/>
  <c r="Q252" i="1"/>
  <c r="P252" i="1"/>
  <c r="O252" i="1"/>
  <c r="N252" i="1"/>
  <c r="AJ251" i="1"/>
  <c r="AI251" i="1"/>
  <c r="AH251" i="1"/>
  <c r="AG251" i="1"/>
  <c r="AF251" i="1"/>
  <c r="AE251" i="1"/>
  <c r="AD251" i="1"/>
  <c r="AB251" i="1"/>
  <c r="AA251" i="1"/>
  <c r="Z251" i="1"/>
  <c r="Y251" i="1"/>
  <c r="W251" i="1"/>
  <c r="V251" i="1"/>
  <c r="U251" i="1"/>
  <c r="T251" i="1"/>
  <c r="S251" i="1"/>
  <c r="R251" i="1"/>
  <c r="Q251" i="1"/>
  <c r="P251" i="1"/>
  <c r="O251" i="1"/>
  <c r="N251" i="1"/>
  <c r="AJ250" i="1"/>
  <c r="AI250" i="1"/>
  <c r="AH250" i="1"/>
  <c r="AG250" i="1"/>
  <c r="AF250" i="1"/>
  <c r="AE250" i="1"/>
  <c r="AD250" i="1"/>
  <c r="AB250" i="1"/>
  <c r="AA250" i="1"/>
  <c r="Z250" i="1"/>
  <c r="Y250" i="1"/>
  <c r="W250" i="1"/>
  <c r="V250" i="1"/>
  <c r="U250" i="1"/>
  <c r="T250" i="1"/>
  <c r="S250" i="1"/>
  <c r="R250" i="1"/>
  <c r="Q250" i="1"/>
  <c r="P250" i="1"/>
  <c r="O250" i="1"/>
  <c r="N250" i="1"/>
  <c r="AJ249" i="1"/>
  <c r="AI249" i="1"/>
  <c r="AH249" i="1"/>
  <c r="AG249" i="1"/>
  <c r="AF249" i="1"/>
  <c r="AE249" i="1"/>
  <c r="AD249" i="1"/>
  <c r="AB249" i="1"/>
  <c r="AA249" i="1"/>
  <c r="Z249" i="1"/>
  <c r="Y249" i="1"/>
  <c r="W249" i="1"/>
  <c r="V249" i="1"/>
  <c r="U249" i="1"/>
  <c r="T249" i="1"/>
  <c r="S249" i="1"/>
  <c r="R249" i="1"/>
  <c r="Q249" i="1"/>
  <c r="P249" i="1"/>
  <c r="O249" i="1"/>
  <c r="N249" i="1"/>
  <c r="AJ248" i="1"/>
  <c r="AI248" i="1"/>
  <c r="AH248" i="1"/>
  <c r="AG248" i="1"/>
  <c r="AF248" i="1"/>
  <c r="AE248" i="1"/>
  <c r="AD248" i="1"/>
  <c r="AB248" i="1"/>
  <c r="AA248" i="1"/>
  <c r="Z248" i="1"/>
  <c r="Y248" i="1"/>
  <c r="W248" i="1"/>
  <c r="V248" i="1"/>
  <c r="U248" i="1"/>
  <c r="T248" i="1"/>
  <c r="S248" i="1"/>
  <c r="R248" i="1"/>
  <c r="Q248" i="1"/>
  <c r="P248" i="1"/>
  <c r="O248" i="1"/>
  <c r="N248" i="1"/>
  <c r="AJ247" i="1"/>
  <c r="AI247" i="1"/>
  <c r="AH247" i="1"/>
  <c r="AG247" i="1"/>
  <c r="AF247" i="1"/>
  <c r="AE247" i="1"/>
  <c r="AD247" i="1"/>
  <c r="AB247" i="1"/>
  <c r="AA247" i="1"/>
  <c r="Z247" i="1"/>
  <c r="Y247" i="1"/>
  <c r="W247" i="1"/>
  <c r="V247" i="1"/>
  <c r="U247" i="1"/>
  <c r="T247" i="1"/>
  <c r="S247" i="1"/>
  <c r="R247" i="1"/>
  <c r="Q247" i="1"/>
  <c r="P247" i="1"/>
  <c r="O247" i="1"/>
  <c r="N247" i="1"/>
  <c r="AJ246" i="1"/>
  <c r="AI246" i="1"/>
  <c r="AH246" i="1"/>
  <c r="AG246" i="1"/>
  <c r="AF246" i="1"/>
  <c r="AE246" i="1"/>
  <c r="AD246" i="1"/>
  <c r="AB246" i="1"/>
  <c r="AA246" i="1"/>
  <c r="Z246" i="1"/>
  <c r="Y246" i="1"/>
  <c r="W246" i="1"/>
  <c r="V246" i="1"/>
  <c r="U246" i="1"/>
  <c r="T246" i="1"/>
  <c r="S246" i="1"/>
  <c r="R246" i="1"/>
  <c r="Q246" i="1"/>
  <c r="P246" i="1"/>
  <c r="O246" i="1"/>
  <c r="N246" i="1"/>
  <c r="AK245" i="1"/>
  <c r="AJ245" i="1"/>
  <c r="AI245" i="1"/>
  <c r="AH245" i="1"/>
  <c r="AG245" i="1"/>
  <c r="AF245" i="1"/>
  <c r="AE245" i="1"/>
  <c r="AD245" i="1"/>
  <c r="AB245" i="1"/>
  <c r="AA245" i="1"/>
  <c r="Z245" i="1"/>
  <c r="Y245" i="1"/>
  <c r="W245" i="1"/>
  <c r="V245" i="1"/>
  <c r="U245" i="1"/>
  <c r="T245" i="1"/>
  <c r="S245" i="1"/>
  <c r="R245" i="1"/>
  <c r="Q245" i="1"/>
  <c r="P245" i="1"/>
  <c r="O245" i="1"/>
  <c r="N245" i="1"/>
  <c r="AK244" i="1"/>
  <c r="AJ244" i="1"/>
  <c r="AI244" i="1"/>
  <c r="AH244" i="1"/>
  <c r="AG244" i="1"/>
  <c r="AF244" i="1"/>
  <c r="AE244" i="1"/>
  <c r="AD244" i="1"/>
  <c r="AB244" i="1"/>
  <c r="AA244" i="1"/>
  <c r="Z244" i="1"/>
  <c r="Y244" i="1"/>
  <c r="W244" i="1"/>
  <c r="V244" i="1"/>
  <c r="U244" i="1"/>
  <c r="T244" i="1"/>
  <c r="S244" i="1"/>
  <c r="R244" i="1"/>
  <c r="Q244" i="1"/>
  <c r="P244" i="1"/>
  <c r="O244" i="1"/>
  <c r="N244" i="1"/>
  <c r="AK243" i="1"/>
  <c r="AJ243" i="1"/>
  <c r="AI243" i="1"/>
  <c r="AH243" i="1"/>
  <c r="AG243" i="1"/>
  <c r="AF243" i="1"/>
  <c r="AE243" i="1"/>
  <c r="AD243" i="1"/>
  <c r="AB243" i="1"/>
  <c r="AA243" i="1"/>
  <c r="Z243" i="1"/>
  <c r="Y243" i="1"/>
  <c r="W243" i="1"/>
  <c r="V243" i="1"/>
  <c r="U243" i="1"/>
  <c r="T243" i="1"/>
  <c r="S243" i="1"/>
  <c r="R243" i="1"/>
  <c r="Q243" i="1"/>
  <c r="P243" i="1"/>
  <c r="O243" i="1"/>
  <c r="N243" i="1"/>
  <c r="AJ242" i="1"/>
  <c r="AI242" i="1"/>
  <c r="AH242" i="1"/>
  <c r="AG242" i="1"/>
  <c r="AF242" i="1"/>
  <c r="AE242" i="1"/>
  <c r="AD242" i="1"/>
  <c r="AB242" i="1"/>
  <c r="AA242" i="1"/>
  <c r="Z242" i="1"/>
  <c r="Y242" i="1"/>
  <c r="W242" i="1"/>
  <c r="V242" i="1"/>
  <c r="U242" i="1"/>
  <c r="T242" i="1"/>
  <c r="S242" i="1"/>
  <c r="R242" i="1"/>
  <c r="Q242" i="1"/>
  <c r="P242" i="1"/>
  <c r="O242" i="1"/>
  <c r="N242" i="1"/>
  <c r="AJ241" i="1"/>
  <c r="AI241" i="1"/>
  <c r="AH241" i="1"/>
  <c r="AG241" i="1"/>
  <c r="AF241" i="1"/>
  <c r="AE241" i="1"/>
  <c r="AD241" i="1"/>
  <c r="AB241" i="1"/>
  <c r="AA241" i="1"/>
  <c r="Z241" i="1"/>
  <c r="Y241" i="1"/>
  <c r="W241" i="1"/>
  <c r="V241" i="1"/>
  <c r="U241" i="1"/>
  <c r="T241" i="1"/>
  <c r="S241" i="1"/>
  <c r="R241" i="1"/>
  <c r="Q241" i="1"/>
  <c r="P241" i="1"/>
  <c r="O241" i="1"/>
  <c r="N241" i="1"/>
  <c r="AK240" i="1"/>
  <c r="AJ240" i="1"/>
  <c r="AI240" i="1"/>
  <c r="AH240" i="1"/>
  <c r="AG240" i="1"/>
  <c r="AF240" i="1"/>
  <c r="AE240" i="1"/>
  <c r="AD240" i="1"/>
  <c r="AB240" i="1"/>
  <c r="AA240" i="1"/>
  <c r="Z240" i="1"/>
  <c r="Y240" i="1"/>
  <c r="W240" i="1"/>
  <c r="V240" i="1"/>
  <c r="U240" i="1"/>
  <c r="T240" i="1"/>
  <c r="S240" i="1"/>
  <c r="R240" i="1"/>
  <c r="Q240" i="1"/>
  <c r="P240" i="1"/>
  <c r="O240" i="1"/>
  <c r="N240" i="1"/>
  <c r="AJ239" i="1"/>
  <c r="AI239" i="1"/>
  <c r="AH239" i="1"/>
  <c r="AG239" i="1"/>
  <c r="AF239" i="1"/>
  <c r="AE239" i="1"/>
  <c r="AD239" i="1"/>
  <c r="AB239" i="1"/>
  <c r="AA239" i="1"/>
  <c r="Z239" i="1"/>
  <c r="Y239" i="1"/>
  <c r="W239" i="1"/>
  <c r="V239" i="1"/>
  <c r="U239" i="1"/>
  <c r="T239" i="1"/>
  <c r="S239" i="1"/>
  <c r="R239" i="1"/>
  <c r="Q239" i="1"/>
  <c r="P239" i="1"/>
  <c r="O239" i="1"/>
  <c r="N239" i="1"/>
  <c r="AJ238" i="1"/>
  <c r="AI238" i="1"/>
  <c r="AH238" i="1"/>
  <c r="AG238" i="1"/>
  <c r="AF238" i="1"/>
  <c r="AE238" i="1"/>
  <c r="AD238" i="1"/>
  <c r="AB238" i="1"/>
  <c r="AA238" i="1"/>
  <c r="Z238" i="1"/>
  <c r="Y238" i="1"/>
  <c r="W238" i="1"/>
  <c r="V238" i="1"/>
  <c r="U238" i="1"/>
  <c r="T238" i="1"/>
  <c r="S238" i="1"/>
  <c r="R238" i="1"/>
  <c r="Q238" i="1"/>
  <c r="P238" i="1"/>
  <c r="O238" i="1"/>
  <c r="N238" i="1"/>
  <c r="AJ237" i="1"/>
  <c r="AI237" i="1"/>
  <c r="AH237" i="1"/>
  <c r="AG237" i="1"/>
  <c r="AF237" i="1"/>
  <c r="AE237" i="1"/>
  <c r="AD237" i="1"/>
  <c r="AB237" i="1"/>
  <c r="AA237" i="1"/>
  <c r="Z237" i="1"/>
  <c r="Y237" i="1"/>
  <c r="W237" i="1"/>
  <c r="V237" i="1"/>
  <c r="U237" i="1"/>
  <c r="T237" i="1"/>
  <c r="S237" i="1"/>
  <c r="R237" i="1"/>
  <c r="Q237" i="1"/>
  <c r="P237" i="1"/>
  <c r="O237" i="1"/>
  <c r="N237" i="1"/>
  <c r="AJ236" i="1"/>
  <c r="AI236" i="1"/>
  <c r="AH236" i="1"/>
  <c r="AG236" i="1"/>
  <c r="AF236" i="1"/>
  <c r="AE236" i="1"/>
  <c r="AD236" i="1"/>
  <c r="AB236" i="1"/>
  <c r="AA236" i="1"/>
  <c r="Z236" i="1"/>
  <c r="Y236" i="1"/>
  <c r="W236" i="1"/>
  <c r="V236" i="1"/>
  <c r="U236" i="1"/>
  <c r="T236" i="1"/>
  <c r="S236" i="1"/>
  <c r="R236" i="1"/>
  <c r="Q236" i="1"/>
  <c r="P236" i="1"/>
  <c r="O236" i="1"/>
  <c r="N236" i="1"/>
  <c r="AJ235" i="1"/>
  <c r="AI235" i="1"/>
  <c r="AH235" i="1"/>
  <c r="AG235" i="1"/>
  <c r="AF235" i="1"/>
  <c r="AE235" i="1"/>
  <c r="AD235" i="1"/>
  <c r="AB235" i="1"/>
  <c r="AA235" i="1"/>
  <c r="Z235" i="1"/>
  <c r="Y235" i="1"/>
  <c r="W235" i="1"/>
  <c r="V235" i="1"/>
  <c r="U235" i="1"/>
  <c r="T235" i="1"/>
  <c r="S235" i="1"/>
  <c r="R235" i="1"/>
  <c r="Q235" i="1"/>
  <c r="P235" i="1"/>
  <c r="O235" i="1"/>
  <c r="N235" i="1"/>
  <c r="AJ234" i="1"/>
  <c r="AI234" i="1"/>
  <c r="AH234" i="1"/>
  <c r="AG234" i="1"/>
  <c r="AF234" i="1"/>
  <c r="AE234" i="1"/>
  <c r="AD234" i="1"/>
  <c r="AB234" i="1"/>
  <c r="AA234" i="1"/>
  <c r="Z234" i="1"/>
  <c r="Y234" i="1"/>
  <c r="W234" i="1"/>
  <c r="V234" i="1"/>
  <c r="U234" i="1"/>
  <c r="T234" i="1"/>
  <c r="S234" i="1"/>
  <c r="R234" i="1"/>
  <c r="Q234" i="1"/>
  <c r="P234" i="1"/>
  <c r="O234" i="1"/>
  <c r="N234" i="1"/>
  <c r="AJ233" i="1"/>
  <c r="AI233" i="1"/>
  <c r="AH233" i="1"/>
  <c r="AG233" i="1"/>
  <c r="AF233" i="1"/>
  <c r="AE233" i="1"/>
  <c r="AD233" i="1"/>
  <c r="AB233" i="1"/>
  <c r="AA233" i="1"/>
  <c r="Z233" i="1"/>
  <c r="Y233" i="1"/>
  <c r="W233" i="1"/>
  <c r="V233" i="1"/>
  <c r="U233" i="1"/>
  <c r="T233" i="1"/>
  <c r="S233" i="1"/>
  <c r="R233" i="1"/>
  <c r="Q233" i="1"/>
  <c r="P233" i="1"/>
  <c r="O233" i="1"/>
  <c r="N233" i="1"/>
  <c r="AJ232" i="1"/>
  <c r="AI232" i="1"/>
  <c r="AH232" i="1"/>
  <c r="AG232" i="1"/>
  <c r="AF232" i="1"/>
  <c r="AE232" i="1"/>
  <c r="AD232" i="1"/>
  <c r="AB232" i="1"/>
  <c r="AA232" i="1"/>
  <c r="Z232" i="1"/>
  <c r="Y232" i="1"/>
  <c r="W232" i="1"/>
  <c r="V232" i="1"/>
  <c r="U232" i="1"/>
  <c r="T232" i="1"/>
  <c r="S232" i="1"/>
  <c r="R232" i="1"/>
  <c r="Q232" i="1"/>
  <c r="P232" i="1"/>
  <c r="O232" i="1"/>
  <c r="N232" i="1"/>
  <c r="AK231" i="1"/>
  <c r="AJ231" i="1"/>
  <c r="AI231" i="1"/>
  <c r="AH231" i="1"/>
  <c r="AG231" i="1"/>
  <c r="AF231" i="1"/>
  <c r="AE231" i="1"/>
  <c r="AD231" i="1"/>
  <c r="AB231" i="1"/>
  <c r="AA231" i="1"/>
  <c r="Z231" i="1"/>
  <c r="Y231" i="1"/>
  <c r="W231" i="1"/>
  <c r="V231" i="1"/>
  <c r="U231" i="1"/>
  <c r="T231" i="1"/>
  <c r="S231" i="1"/>
  <c r="R231" i="1"/>
  <c r="Q231" i="1"/>
  <c r="P231" i="1"/>
  <c r="O231" i="1"/>
  <c r="N231" i="1"/>
  <c r="AK230" i="1"/>
  <c r="AJ230" i="1"/>
  <c r="AI230" i="1"/>
  <c r="AH230" i="1"/>
  <c r="AG230" i="1"/>
  <c r="AF230" i="1"/>
  <c r="AE230" i="1"/>
  <c r="AD230" i="1"/>
  <c r="AB230" i="1"/>
  <c r="AA230" i="1"/>
  <c r="Z230" i="1"/>
  <c r="Y230" i="1"/>
  <c r="W230" i="1"/>
  <c r="V230" i="1"/>
  <c r="U230" i="1"/>
  <c r="T230" i="1"/>
  <c r="S230" i="1"/>
  <c r="R230" i="1"/>
  <c r="Q230" i="1"/>
  <c r="P230" i="1"/>
  <c r="O230" i="1"/>
  <c r="N230" i="1"/>
  <c r="AJ229" i="1"/>
  <c r="AI229" i="1"/>
  <c r="AH229" i="1"/>
  <c r="AG229" i="1"/>
  <c r="AF229" i="1"/>
  <c r="AE229" i="1"/>
  <c r="AD229" i="1"/>
  <c r="AB229" i="1"/>
  <c r="AA229" i="1"/>
  <c r="Z229" i="1"/>
  <c r="Y229" i="1"/>
  <c r="W229" i="1"/>
  <c r="V229" i="1"/>
  <c r="U229" i="1"/>
  <c r="T229" i="1"/>
  <c r="S229" i="1"/>
  <c r="R229" i="1"/>
  <c r="Q229" i="1"/>
  <c r="P229" i="1"/>
  <c r="O229" i="1"/>
  <c r="N229" i="1"/>
  <c r="AK228" i="1"/>
  <c r="AJ228" i="1"/>
  <c r="AI228" i="1"/>
  <c r="AH228" i="1"/>
  <c r="AG228" i="1"/>
  <c r="AF228" i="1"/>
  <c r="AE228" i="1"/>
  <c r="AD228" i="1"/>
  <c r="AB228" i="1"/>
  <c r="AA228" i="1"/>
  <c r="Z228" i="1"/>
  <c r="Y228" i="1"/>
  <c r="W228" i="1"/>
  <c r="V228" i="1"/>
  <c r="U228" i="1"/>
  <c r="T228" i="1"/>
  <c r="S228" i="1"/>
  <c r="R228" i="1"/>
  <c r="Q228" i="1"/>
  <c r="P228" i="1"/>
  <c r="O228" i="1"/>
  <c r="N228" i="1"/>
  <c r="AK227" i="1"/>
  <c r="AJ227" i="1"/>
  <c r="AI227" i="1"/>
  <c r="AH227" i="1"/>
  <c r="AG227" i="1"/>
  <c r="AF227" i="1"/>
  <c r="AE227" i="1"/>
  <c r="AD227" i="1"/>
  <c r="AB227" i="1"/>
  <c r="AA227" i="1"/>
  <c r="Z227" i="1"/>
  <c r="Y227" i="1"/>
  <c r="W227" i="1"/>
  <c r="V227" i="1"/>
  <c r="U227" i="1"/>
  <c r="T227" i="1"/>
  <c r="S227" i="1"/>
  <c r="R227" i="1"/>
  <c r="Q227" i="1"/>
  <c r="P227" i="1"/>
  <c r="O227" i="1"/>
  <c r="N227" i="1"/>
  <c r="AK226" i="1"/>
  <c r="AJ226" i="1"/>
  <c r="AI226" i="1"/>
  <c r="AH226" i="1"/>
  <c r="AG226" i="1"/>
  <c r="AF226" i="1"/>
  <c r="AE226" i="1"/>
  <c r="AD226" i="1"/>
  <c r="AB226" i="1"/>
  <c r="AA226" i="1"/>
  <c r="Z226" i="1"/>
  <c r="Y226" i="1"/>
  <c r="W226" i="1"/>
  <c r="V226" i="1"/>
  <c r="U226" i="1"/>
  <c r="T226" i="1"/>
  <c r="S226" i="1"/>
  <c r="R226" i="1"/>
  <c r="Q226" i="1"/>
  <c r="P226" i="1"/>
  <c r="O226" i="1"/>
  <c r="N226" i="1"/>
  <c r="AJ225" i="1"/>
  <c r="AI225" i="1"/>
  <c r="AH225" i="1"/>
  <c r="AG225" i="1"/>
  <c r="AF225" i="1"/>
  <c r="AE225" i="1"/>
  <c r="AD225" i="1"/>
  <c r="AB225" i="1"/>
  <c r="AA225" i="1"/>
  <c r="Z225" i="1"/>
  <c r="Y225" i="1"/>
  <c r="W225" i="1"/>
  <c r="V225" i="1"/>
  <c r="U225" i="1"/>
  <c r="T225" i="1"/>
  <c r="S225" i="1"/>
  <c r="R225" i="1"/>
  <c r="Q225" i="1"/>
  <c r="P225" i="1"/>
  <c r="O225" i="1"/>
  <c r="N225" i="1"/>
  <c r="AK224" i="1"/>
  <c r="AJ224" i="1"/>
  <c r="AI224" i="1"/>
  <c r="AH224" i="1"/>
  <c r="AG224" i="1"/>
  <c r="AF224" i="1"/>
  <c r="AE224" i="1"/>
  <c r="AD224" i="1"/>
  <c r="AB224" i="1"/>
  <c r="AA224" i="1"/>
  <c r="Z224" i="1"/>
  <c r="Y224" i="1"/>
  <c r="W224" i="1"/>
  <c r="V224" i="1"/>
  <c r="U224" i="1"/>
  <c r="T224" i="1"/>
  <c r="S224" i="1"/>
  <c r="R224" i="1"/>
  <c r="Q224" i="1"/>
  <c r="P224" i="1"/>
  <c r="O224" i="1"/>
  <c r="N224" i="1"/>
  <c r="AK223" i="1"/>
  <c r="AJ223" i="1"/>
  <c r="AI223" i="1"/>
  <c r="AH223" i="1"/>
  <c r="AG223" i="1"/>
  <c r="AF223" i="1"/>
  <c r="AE223" i="1"/>
  <c r="AD223" i="1"/>
  <c r="AB223" i="1"/>
  <c r="AA223" i="1"/>
  <c r="Z223" i="1"/>
  <c r="Y223" i="1"/>
  <c r="W223" i="1"/>
  <c r="V223" i="1"/>
  <c r="U223" i="1"/>
  <c r="T223" i="1"/>
  <c r="S223" i="1"/>
  <c r="R223" i="1"/>
  <c r="Q223" i="1"/>
  <c r="P223" i="1"/>
  <c r="O223" i="1"/>
  <c r="N223" i="1"/>
  <c r="AJ222" i="1"/>
  <c r="AI222" i="1"/>
  <c r="AH222" i="1"/>
  <c r="AG222" i="1"/>
  <c r="AF222" i="1"/>
  <c r="AE222" i="1"/>
  <c r="AD222" i="1"/>
  <c r="AB222" i="1"/>
  <c r="AA222" i="1"/>
  <c r="Z222" i="1"/>
  <c r="Y222" i="1"/>
  <c r="W222" i="1"/>
  <c r="V222" i="1"/>
  <c r="U222" i="1"/>
  <c r="T222" i="1"/>
  <c r="S222" i="1"/>
  <c r="R222" i="1"/>
  <c r="Q222" i="1"/>
  <c r="P222" i="1"/>
  <c r="O222" i="1"/>
  <c r="N222" i="1"/>
  <c r="AK221" i="1"/>
  <c r="AJ221" i="1"/>
  <c r="AI221" i="1"/>
  <c r="AH221" i="1"/>
  <c r="AG221" i="1"/>
  <c r="AF221" i="1"/>
  <c r="AE221" i="1"/>
  <c r="AD221" i="1"/>
  <c r="AB221" i="1"/>
  <c r="AA221" i="1"/>
  <c r="Z221" i="1"/>
  <c r="Y221" i="1"/>
  <c r="W221" i="1"/>
  <c r="V221" i="1"/>
  <c r="U221" i="1"/>
  <c r="T221" i="1"/>
  <c r="S221" i="1"/>
  <c r="R221" i="1"/>
  <c r="Q221" i="1"/>
  <c r="P221" i="1"/>
  <c r="O221" i="1"/>
  <c r="N221" i="1"/>
  <c r="AJ220" i="1"/>
  <c r="AI220" i="1"/>
  <c r="AH220" i="1"/>
  <c r="AG220" i="1"/>
  <c r="AF220" i="1"/>
  <c r="AE220" i="1"/>
  <c r="AD220" i="1"/>
  <c r="AB220" i="1"/>
  <c r="AA220" i="1"/>
  <c r="Z220" i="1"/>
  <c r="Y220" i="1"/>
  <c r="W220" i="1"/>
  <c r="V220" i="1"/>
  <c r="U220" i="1"/>
  <c r="T220" i="1"/>
  <c r="S220" i="1"/>
  <c r="R220" i="1"/>
  <c r="Q220" i="1"/>
  <c r="P220" i="1"/>
  <c r="O220" i="1"/>
  <c r="N220" i="1"/>
  <c r="AK219" i="1"/>
  <c r="AJ219" i="1"/>
  <c r="AI219" i="1"/>
  <c r="AH219" i="1"/>
  <c r="AG219" i="1"/>
  <c r="AF219" i="1"/>
  <c r="AE219" i="1"/>
  <c r="AD219" i="1"/>
  <c r="AB219" i="1"/>
  <c r="AA219" i="1"/>
  <c r="Z219" i="1"/>
  <c r="Y219" i="1"/>
  <c r="W219" i="1"/>
  <c r="V219" i="1"/>
  <c r="U219" i="1"/>
  <c r="T219" i="1"/>
  <c r="S219" i="1"/>
  <c r="R219" i="1"/>
  <c r="Q219" i="1"/>
  <c r="P219" i="1"/>
  <c r="O219" i="1"/>
  <c r="N219" i="1"/>
  <c r="AJ218" i="1"/>
  <c r="AI218" i="1"/>
  <c r="AH218" i="1"/>
  <c r="AG218" i="1"/>
  <c r="AF218" i="1"/>
  <c r="AE218" i="1"/>
  <c r="AD218" i="1"/>
  <c r="AB218" i="1"/>
  <c r="AA218" i="1"/>
  <c r="Z218" i="1"/>
  <c r="Y218" i="1"/>
  <c r="W218" i="1"/>
  <c r="V218" i="1"/>
  <c r="U218" i="1"/>
  <c r="T218" i="1"/>
  <c r="S218" i="1"/>
  <c r="R218" i="1"/>
  <c r="Q218" i="1"/>
  <c r="P218" i="1"/>
  <c r="O218" i="1"/>
  <c r="N218" i="1"/>
  <c r="AJ217" i="1"/>
  <c r="AI217" i="1"/>
  <c r="AH217" i="1"/>
  <c r="AG217" i="1"/>
  <c r="AF217" i="1"/>
  <c r="AE217" i="1"/>
  <c r="AD217" i="1"/>
  <c r="AB217" i="1"/>
  <c r="AA217" i="1"/>
  <c r="Z217" i="1"/>
  <c r="Y217" i="1"/>
  <c r="W217" i="1"/>
  <c r="V217" i="1"/>
  <c r="U217" i="1"/>
  <c r="T217" i="1"/>
  <c r="S217" i="1"/>
  <c r="R217" i="1"/>
  <c r="Q217" i="1"/>
  <c r="P217" i="1"/>
  <c r="O217" i="1"/>
  <c r="N217" i="1"/>
  <c r="AK216" i="1"/>
  <c r="AJ216" i="1"/>
  <c r="AI216" i="1"/>
  <c r="AH216" i="1"/>
  <c r="AG216" i="1"/>
  <c r="AF216" i="1"/>
  <c r="AE216" i="1"/>
  <c r="AD216" i="1"/>
  <c r="AB216" i="1"/>
  <c r="AA216" i="1"/>
  <c r="Z216" i="1"/>
  <c r="Y216" i="1"/>
  <c r="W216" i="1"/>
  <c r="V216" i="1"/>
  <c r="U216" i="1"/>
  <c r="T216" i="1"/>
  <c r="S216" i="1"/>
  <c r="R216" i="1"/>
  <c r="Q216" i="1"/>
  <c r="P216" i="1"/>
  <c r="O216" i="1"/>
  <c r="N216" i="1"/>
  <c r="AJ215" i="1"/>
  <c r="AI215" i="1"/>
  <c r="AH215" i="1"/>
  <c r="AG215" i="1"/>
  <c r="AF215" i="1"/>
  <c r="AE215" i="1"/>
  <c r="AD215" i="1"/>
  <c r="AB215" i="1"/>
  <c r="AA215" i="1"/>
  <c r="Z215" i="1"/>
  <c r="Y215" i="1"/>
  <c r="W215" i="1"/>
  <c r="V215" i="1"/>
  <c r="U215" i="1"/>
  <c r="T215" i="1"/>
  <c r="S215" i="1"/>
  <c r="R215" i="1"/>
  <c r="Q215" i="1"/>
  <c r="P215" i="1"/>
  <c r="O215" i="1"/>
  <c r="N215" i="1"/>
  <c r="AK214" i="1"/>
  <c r="AJ214" i="1"/>
  <c r="AI214" i="1"/>
  <c r="AH214" i="1"/>
  <c r="AG214" i="1"/>
  <c r="AF214" i="1"/>
  <c r="AE214" i="1"/>
  <c r="AD214" i="1"/>
  <c r="AB214" i="1"/>
  <c r="AA214" i="1"/>
  <c r="Z214" i="1"/>
  <c r="Y214" i="1"/>
  <c r="W214" i="1"/>
  <c r="V214" i="1"/>
  <c r="U214" i="1"/>
  <c r="T214" i="1"/>
  <c r="S214" i="1"/>
  <c r="R214" i="1"/>
  <c r="Q214" i="1"/>
  <c r="P214" i="1"/>
  <c r="O214" i="1"/>
  <c r="N214" i="1"/>
  <c r="AK213" i="1"/>
  <c r="AJ213" i="1"/>
  <c r="AI213" i="1"/>
  <c r="AH213" i="1"/>
  <c r="AG213" i="1"/>
  <c r="AF213" i="1"/>
  <c r="AE213" i="1"/>
  <c r="AD213" i="1"/>
  <c r="AB213" i="1"/>
  <c r="AA213" i="1"/>
  <c r="Z213" i="1"/>
  <c r="Y213" i="1"/>
  <c r="W213" i="1"/>
  <c r="V213" i="1"/>
  <c r="U213" i="1"/>
  <c r="T213" i="1"/>
  <c r="S213" i="1"/>
  <c r="R213" i="1"/>
  <c r="Q213" i="1"/>
  <c r="P213" i="1"/>
  <c r="O213" i="1"/>
  <c r="N213" i="1"/>
  <c r="AK212" i="1"/>
  <c r="AJ212" i="1"/>
  <c r="AI212" i="1"/>
  <c r="AH212" i="1"/>
  <c r="AG212" i="1"/>
  <c r="AF212" i="1"/>
  <c r="AE212" i="1"/>
  <c r="AD212" i="1"/>
  <c r="AB212" i="1"/>
  <c r="AA212" i="1"/>
  <c r="Z212" i="1"/>
  <c r="Y212" i="1"/>
  <c r="W212" i="1"/>
  <c r="V212" i="1"/>
  <c r="U212" i="1"/>
  <c r="T212" i="1"/>
  <c r="S212" i="1"/>
  <c r="R212" i="1"/>
  <c r="Q212" i="1"/>
  <c r="P212" i="1"/>
  <c r="O212" i="1"/>
  <c r="N212" i="1"/>
  <c r="AK211" i="1"/>
  <c r="AJ211" i="1"/>
  <c r="AI211" i="1"/>
  <c r="AH211" i="1"/>
  <c r="AG211" i="1"/>
  <c r="AF211" i="1"/>
  <c r="AE211" i="1"/>
  <c r="AD211" i="1"/>
  <c r="AB211" i="1"/>
  <c r="AA211" i="1"/>
  <c r="Z211" i="1"/>
  <c r="Y211" i="1"/>
  <c r="W211" i="1"/>
  <c r="V211" i="1"/>
  <c r="U211" i="1"/>
  <c r="T211" i="1"/>
  <c r="S211" i="1"/>
  <c r="R211" i="1"/>
  <c r="Q211" i="1"/>
  <c r="P211" i="1"/>
  <c r="O211" i="1"/>
  <c r="N211" i="1"/>
  <c r="AK210" i="1"/>
  <c r="AJ210" i="1"/>
  <c r="AI210" i="1"/>
  <c r="AH210" i="1"/>
  <c r="AG210" i="1"/>
  <c r="AF210" i="1"/>
  <c r="AE210" i="1"/>
  <c r="AD210" i="1"/>
  <c r="AB210" i="1"/>
  <c r="AA210" i="1"/>
  <c r="Z210" i="1"/>
  <c r="Y210" i="1"/>
  <c r="W210" i="1"/>
  <c r="V210" i="1"/>
  <c r="U210" i="1"/>
  <c r="T210" i="1"/>
  <c r="S210" i="1"/>
  <c r="R210" i="1"/>
  <c r="Q210" i="1"/>
  <c r="P210" i="1"/>
  <c r="O210" i="1"/>
  <c r="N210" i="1"/>
  <c r="AK209" i="1"/>
  <c r="AJ209" i="1"/>
  <c r="AI209" i="1"/>
  <c r="AH209" i="1"/>
  <c r="AG209" i="1"/>
  <c r="AF209" i="1"/>
  <c r="AE209" i="1"/>
  <c r="AD209" i="1"/>
  <c r="AB209" i="1"/>
  <c r="AA209" i="1"/>
  <c r="Z209" i="1"/>
  <c r="Y209" i="1"/>
  <c r="W209" i="1"/>
  <c r="V209" i="1"/>
  <c r="U209" i="1"/>
  <c r="T209" i="1"/>
  <c r="S209" i="1"/>
  <c r="R209" i="1"/>
  <c r="Q209" i="1"/>
  <c r="P209" i="1"/>
  <c r="O209" i="1"/>
  <c r="N209" i="1"/>
  <c r="AK208" i="1"/>
  <c r="AJ208" i="1"/>
  <c r="AI208" i="1"/>
  <c r="AH208" i="1"/>
  <c r="AG208" i="1"/>
  <c r="AF208" i="1"/>
  <c r="AE208" i="1"/>
  <c r="AD208" i="1"/>
  <c r="AB208" i="1"/>
  <c r="AA208" i="1"/>
  <c r="Z208" i="1"/>
  <c r="Y208" i="1"/>
  <c r="W208" i="1"/>
  <c r="V208" i="1"/>
  <c r="U208" i="1"/>
  <c r="T208" i="1"/>
  <c r="S208" i="1"/>
  <c r="R208" i="1"/>
  <c r="Q208" i="1"/>
  <c r="P208" i="1"/>
  <c r="O208" i="1"/>
  <c r="N208" i="1"/>
  <c r="AK207" i="1"/>
  <c r="AJ207" i="1"/>
  <c r="AI207" i="1"/>
  <c r="AH207" i="1"/>
  <c r="AG207" i="1"/>
  <c r="AF207" i="1"/>
  <c r="AE207" i="1"/>
  <c r="AD207" i="1"/>
  <c r="AB207" i="1"/>
  <c r="AA207" i="1"/>
  <c r="Z207" i="1"/>
  <c r="Y207" i="1"/>
  <c r="W207" i="1"/>
  <c r="V207" i="1"/>
  <c r="U207" i="1"/>
  <c r="T207" i="1"/>
  <c r="S207" i="1"/>
  <c r="R207" i="1"/>
  <c r="Q207" i="1"/>
  <c r="P207" i="1"/>
  <c r="O207" i="1"/>
  <c r="N207" i="1"/>
  <c r="AK206" i="1"/>
  <c r="AJ206" i="1"/>
  <c r="AI206" i="1"/>
  <c r="AH206" i="1"/>
  <c r="AG206" i="1"/>
  <c r="AF206" i="1"/>
  <c r="AE206" i="1"/>
  <c r="AD206" i="1"/>
  <c r="AB206" i="1"/>
  <c r="AA206" i="1"/>
  <c r="Z206" i="1"/>
  <c r="Y206" i="1"/>
  <c r="W206" i="1"/>
  <c r="V206" i="1"/>
  <c r="U206" i="1"/>
  <c r="T206" i="1"/>
  <c r="S206" i="1"/>
  <c r="R206" i="1"/>
  <c r="Q206" i="1"/>
  <c r="P206" i="1"/>
  <c r="O206" i="1"/>
  <c r="N206" i="1"/>
  <c r="AK205" i="1"/>
  <c r="AJ205" i="1"/>
  <c r="AI205" i="1"/>
  <c r="AH205" i="1"/>
  <c r="AG205" i="1"/>
  <c r="AF205" i="1"/>
  <c r="AE205" i="1"/>
  <c r="AD205" i="1"/>
  <c r="AB205" i="1"/>
  <c r="AA205" i="1"/>
  <c r="Z205" i="1"/>
  <c r="Y205" i="1"/>
  <c r="W205" i="1"/>
  <c r="V205" i="1"/>
  <c r="U205" i="1"/>
  <c r="T205" i="1"/>
  <c r="S205" i="1"/>
  <c r="R205" i="1"/>
  <c r="Q205" i="1"/>
  <c r="P205" i="1"/>
  <c r="O205" i="1"/>
  <c r="N205" i="1"/>
  <c r="AK204" i="1"/>
  <c r="AJ204" i="1"/>
  <c r="AI204" i="1"/>
  <c r="AH204" i="1"/>
  <c r="AG204" i="1"/>
  <c r="AF204" i="1"/>
  <c r="AE204" i="1"/>
  <c r="AD204" i="1"/>
  <c r="AB204" i="1"/>
  <c r="AA204" i="1"/>
  <c r="Z204" i="1"/>
  <c r="Y204" i="1"/>
  <c r="W204" i="1"/>
  <c r="V204" i="1"/>
  <c r="U204" i="1"/>
  <c r="T204" i="1"/>
  <c r="S204" i="1"/>
  <c r="R204" i="1"/>
  <c r="Q204" i="1"/>
  <c r="P204" i="1"/>
  <c r="O204" i="1"/>
  <c r="N204" i="1"/>
  <c r="AK203" i="1"/>
  <c r="AJ203" i="1"/>
  <c r="AI203" i="1"/>
  <c r="AH203" i="1"/>
  <c r="AG203" i="1"/>
  <c r="AF203" i="1"/>
  <c r="AE203" i="1"/>
  <c r="AD203" i="1"/>
  <c r="AB203" i="1"/>
  <c r="AA203" i="1"/>
  <c r="Z203" i="1"/>
  <c r="Y203" i="1"/>
  <c r="W203" i="1"/>
  <c r="V203" i="1"/>
  <c r="U203" i="1"/>
  <c r="T203" i="1"/>
  <c r="S203" i="1"/>
  <c r="R203" i="1"/>
  <c r="Q203" i="1"/>
  <c r="P203" i="1"/>
  <c r="O203" i="1"/>
  <c r="N203" i="1"/>
  <c r="AK202" i="1"/>
  <c r="AJ202" i="1"/>
  <c r="AI202" i="1"/>
  <c r="AH202" i="1"/>
  <c r="AG202" i="1"/>
  <c r="AF202" i="1"/>
  <c r="AE202" i="1"/>
  <c r="AD202" i="1"/>
  <c r="AB202" i="1"/>
  <c r="AA202" i="1"/>
  <c r="Z202" i="1"/>
  <c r="Y202" i="1"/>
  <c r="W202" i="1"/>
  <c r="V202" i="1"/>
  <c r="U202" i="1"/>
  <c r="T202" i="1"/>
  <c r="S202" i="1"/>
  <c r="R202" i="1"/>
  <c r="Q202" i="1"/>
  <c r="P202" i="1"/>
  <c r="O202" i="1"/>
  <c r="N202" i="1"/>
  <c r="AK201" i="1"/>
  <c r="AJ201" i="1"/>
  <c r="AI201" i="1"/>
  <c r="AH201" i="1"/>
  <c r="AG201" i="1"/>
  <c r="AF201" i="1"/>
  <c r="AE201" i="1"/>
  <c r="AD201" i="1"/>
  <c r="AB201" i="1"/>
  <c r="AA201" i="1"/>
  <c r="Z201" i="1"/>
  <c r="Y201" i="1"/>
  <c r="W201" i="1"/>
  <c r="V201" i="1"/>
  <c r="U201" i="1"/>
  <c r="T201" i="1"/>
  <c r="S201" i="1"/>
  <c r="R201" i="1"/>
  <c r="Q201" i="1"/>
  <c r="P201" i="1"/>
  <c r="O201" i="1"/>
  <c r="N201" i="1"/>
  <c r="AK200" i="1"/>
  <c r="AJ200" i="1"/>
  <c r="AI200" i="1"/>
  <c r="AH200" i="1"/>
  <c r="AG200" i="1"/>
  <c r="AF200" i="1"/>
  <c r="AE200" i="1"/>
  <c r="AD200" i="1"/>
  <c r="AB200" i="1"/>
  <c r="AA200" i="1"/>
  <c r="Z200" i="1"/>
  <c r="Y200" i="1"/>
  <c r="W200" i="1"/>
  <c r="V200" i="1"/>
  <c r="U200" i="1"/>
  <c r="T200" i="1"/>
  <c r="S200" i="1"/>
  <c r="R200" i="1"/>
  <c r="Q200" i="1"/>
  <c r="P200" i="1"/>
  <c r="O200" i="1"/>
  <c r="N200" i="1"/>
  <c r="AK199" i="1"/>
  <c r="AJ199" i="1"/>
  <c r="AI199" i="1"/>
  <c r="AH199" i="1"/>
  <c r="AG199" i="1"/>
  <c r="AF199" i="1"/>
  <c r="AE199" i="1"/>
  <c r="AD199" i="1"/>
  <c r="AB199" i="1"/>
  <c r="AA199" i="1"/>
  <c r="Z199" i="1"/>
  <c r="Y199" i="1"/>
  <c r="W199" i="1"/>
  <c r="V199" i="1"/>
  <c r="U199" i="1"/>
  <c r="T199" i="1"/>
  <c r="S199" i="1"/>
  <c r="R199" i="1"/>
  <c r="Q199" i="1"/>
  <c r="P199" i="1"/>
  <c r="O199" i="1"/>
  <c r="N199" i="1"/>
  <c r="AK198" i="1"/>
  <c r="AJ198" i="1"/>
  <c r="AI198" i="1"/>
  <c r="AH198" i="1"/>
  <c r="AG198" i="1"/>
  <c r="AF198" i="1"/>
  <c r="AE198" i="1"/>
  <c r="AD198" i="1"/>
  <c r="AB198" i="1"/>
  <c r="AA198" i="1"/>
  <c r="Z198" i="1"/>
  <c r="Y198" i="1"/>
  <c r="W198" i="1"/>
  <c r="V198" i="1"/>
  <c r="U198" i="1"/>
  <c r="T198" i="1"/>
  <c r="S198" i="1"/>
  <c r="R198" i="1"/>
  <c r="Q198" i="1"/>
  <c r="P198" i="1"/>
  <c r="O198" i="1"/>
  <c r="N198" i="1"/>
  <c r="AK197" i="1"/>
  <c r="AJ197" i="1"/>
  <c r="AI197" i="1"/>
  <c r="AH197" i="1"/>
  <c r="AG197" i="1"/>
  <c r="AF197" i="1"/>
  <c r="AE197" i="1"/>
  <c r="AD197" i="1"/>
  <c r="AB197" i="1"/>
  <c r="AA197" i="1"/>
  <c r="Z197" i="1"/>
  <c r="Y197" i="1"/>
  <c r="W197" i="1"/>
  <c r="V197" i="1"/>
  <c r="U197" i="1"/>
  <c r="T197" i="1"/>
  <c r="S197" i="1"/>
  <c r="R197" i="1"/>
  <c r="Q197" i="1"/>
  <c r="P197" i="1"/>
  <c r="O197" i="1"/>
  <c r="N197" i="1"/>
  <c r="AJ196" i="1"/>
  <c r="AI196" i="1"/>
  <c r="AH196" i="1"/>
  <c r="AG196" i="1"/>
  <c r="AF196" i="1"/>
  <c r="AE196" i="1"/>
  <c r="AD196" i="1"/>
  <c r="AB196" i="1"/>
  <c r="AA196" i="1"/>
  <c r="Z196" i="1"/>
  <c r="Y196" i="1"/>
  <c r="W196" i="1"/>
  <c r="V196" i="1"/>
  <c r="U196" i="1"/>
  <c r="T196" i="1"/>
  <c r="S196" i="1"/>
  <c r="R196" i="1"/>
  <c r="Q196" i="1"/>
  <c r="P196" i="1"/>
  <c r="O196" i="1"/>
  <c r="N196" i="1"/>
  <c r="AK195" i="1"/>
  <c r="AJ195" i="1"/>
  <c r="AI195" i="1"/>
  <c r="AH195" i="1"/>
  <c r="AG195" i="1"/>
  <c r="AF195" i="1"/>
  <c r="AE195" i="1"/>
  <c r="AD195" i="1"/>
  <c r="AB195" i="1"/>
  <c r="AA195" i="1"/>
  <c r="Z195" i="1"/>
  <c r="Y195" i="1"/>
  <c r="W195" i="1"/>
  <c r="V195" i="1"/>
  <c r="U195" i="1"/>
  <c r="T195" i="1"/>
  <c r="S195" i="1"/>
  <c r="R195" i="1"/>
  <c r="Q195" i="1"/>
  <c r="P195" i="1"/>
  <c r="O195" i="1"/>
  <c r="N195" i="1"/>
  <c r="AK194" i="1"/>
  <c r="AJ194" i="1"/>
  <c r="AI194" i="1"/>
  <c r="AH194" i="1"/>
  <c r="AG194" i="1"/>
  <c r="AF194" i="1"/>
  <c r="AE194" i="1"/>
  <c r="AD194" i="1"/>
  <c r="AB194" i="1"/>
  <c r="AA194" i="1"/>
  <c r="Z194" i="1"/>
  <c r="Y194" i="1"/>
  <c r="W194" i="1"/>
  <c r="V194" i="1"/>
  <c r="U194" i="1"/>
  <c r="T194" i="1"/>
  <c r="S194" i="1"/>
  <c r="R194" i="1"/>
  <c r="Q194" i="1"/>
  <c r="P194" i="1"/>
  <c r="O194" i="1"/>
  <c r="N194" i="1"/>
  <c r="AJ193" i="1"/>
  <c r="AI193" i="1"/>
  <c r="AH193" i="1"/>
  <c r="AG193" i="1"/>
  <c r="AF193" i="1"/>
  <c r="AE193" i="1"/>
  <c r="AD193" i="1"/>
  <c r="AB193" i="1"/>
  <c r="AA193" i="1"/>
  <c r="Z193" i="1"/>
  <c r="Y193" i="1"/>
  <c r="W193" i="1"/>
  <c r="V193" i="1"/>
  <c r="U193" i="1"/>
  <c r="T193" i="1"/>
  <c r="S193" i="1"/>
  <c r="R193" i="1"/>
  <c r="Q193" i="1"/>
  <c r="P193" i="1"/>
  <c r="O193" i="1"/>
  <c r="N193" i="1"/>
  <c r="AK192" i="1"/>
  <c r="AJ192" i="1"/>
  <c r="AI192" i="1"/>
  <c r="AH192" i="1"/>
  <c r="AG192" i="1"/>
  <c r="AF192" i="1"/>
  <c r="AE192" i="1"/>
  <c r="AD192" i="1"/>
  <c r="AB192" i="1"/>
  <c r="AA192" i="1"/>
  <c r="Z192" i="1"/>
  <c r="Y192" i="1"/>
  <c r="W192" i="1"/>
  <c r="V192" i="1"/>
  <c r="U192" i="1"/>
  <c r="T192" i="1"/>
  <c r="S192" i="1"/>
  <c r="R192" i="1"/>
  <c r="Q192" i="1"/>
  <c r="P192" i="1"/>
  <c r="O192" i="1"/>
  <c r="N192" i="1"/>
  <c r="AK191" i="1"/>
  <c r="AJ191" i="1"/>
  <c r="AI191" i="1"/>
  <c r="AH191" i="1"/>
  <c r="AG191" i="1"/>
  <c r="AF191" i="1"/>
  <c r="AE191" i="1"/>
  <c r="AD191" i="1"/>
  <c r="AB191" i="1"/>
  <c r="AA191" i="1"/>
  <c r="Z191" i="1"/>
  <c r="Y191" i="1"/>
  <c r="W191" i="1"/>
  <c r="V191" i="1"/>
  <c r="U191" i="1"/>
  <c r="T191" i="1"/>
  <c r="S191" i="1"/>
  <c r="R191" i="1"/>
  <c r="Q191" i="1"/>
  <c r="P191" i="1"/>
  <c r="O191" i="1"/>
  <c r="N191" i="1"/>
  <c r="AK190" i="1"/>
  <c r="AJ190" i="1"/>
  <c r="AI190" i="1"/>
  <c r="AH190" i="1"/>
  <c r="AG190" i="1"/>
  <c r="AF190" i="1"/>
  <c r="AE190" i="1"/>
  <c r="AD190" i="1"/>
  <c r="AB190" i="1"/>
  <c r="AA190" i="1"/>
  <c r="Z190" i="1"/>
  <c r="Y190" i="1"/>
  <c r="W190" i="1"/>
  <c r="V190" i="1"/>
  <c r="U190" i="1"/>
  <c r="T190" i="1"/>
  <c r="S190" i="1"/>
  <c r="R190" i="1"/>
  <c r="Q190" i="1"/>
  <c r="P190" i="1"/>
  <c r="O190" i="1"/>
  <c r="N190" i="1"/>
  <c r="AK189" i="1"/>
  <c r="AJ189" i="1"/>
  <c r="AI189" i="1"/>
  <c r="AH189" i="1"/>
  <c r="AG189" i="1"/>
  <c r="AF189" i="1"/>
  <c r="AE189" i="1"/>
  <c r="AD189" i="1"/>
  <c r="AB189" i="1"/>
  <c r="AA189" i="1"/>
  <c r="Z189" i="1"/>
  <c r="Y189" i="1"/>
  <c r="W189" i="1"/>
  <c r="V189" i="1"/>
  <c r="U189" i="1"/>
  <c r="T189" i="1"/>
  <c r="S189" i="1"/>
  <c r="R189" i="1"/>
  <c r="Q189" i="1"/>
  <c r="P189" i="1"/>
  <c r="O189" i="1"/>
  <c r="N189" i="1"/>
  <c r="AK188" i="1"/>
  <c r="AJ188" i="1"/>
  <c r="AI188" i="1"/>
  <c r="AH188" i="1"/>
  <c r="AG188" i="1"/>
  <c r="AF188" i="1"/>
  <c r="AE188" i="1"/>
  <c r="AD188" i="1"/>
  <c r="AB188" i="1"/>
  <c r="AA188" i="1"/>
  <c r="Z188" i="1"/>
  <c r="Y188" i="1"/>
  <c r="W188" i="1"/>
  <c r="V188" i="1"/>
  <c r="U188" i="1"/>
  <c r="T188" i="1"/>
  <c r="S188" i="1"/>
  <c r="R188" i="1"/>
  <c r="Q188" i="1"/>
  <c r="P188" i="1"/>
  <c r="O188" i="1"/>
  <c r="N188" i="1"/>
  <c r="AK187" i="1"/>
  <c r="AJ187" i="1"/>
  <c r="AI187" i="1"/>
  <c r="AH187" i="1"/>
  <c r="AG187" i="1"/>
  <c r="AF187" i="1"/>
  <c r="AE187" i="1"/>
  <c r="AD187" i="1"/>
  <c r="AB187" i="1"/>
  <c r="AA187" i="1"/>
  <c r="Z187" i="1"/>
  <c r="Y187" i="1"/>
  <c r="W187" i="1"/>
  <c r="V187" i="1"/>
  <c r="U187" i="1"/>
  <c r="T187" i="1"/>
  <c r="S187" i="1"/>
  <c r="R187" i="1"/>
  <c r="Q187" i="1"/>
  <c r="P187" i="1"/>
  <c r="O187" i="1"/>
  <c r="N187" i="1"/>
  <c r="AK186" i="1"/>
  <c r="AJ186" i="1"/>
  <c r="AI186" i="1"/>
  <c r="AH186" i="1"/>
  <c r="AG186" i="1"/>
  <c r="AF186" i="1"/>
  <c r="AE186" i="1"/>
  <c r="AD186" i="1"/>
  <c r="AB186" i="1"/>
  <c r="AA186" i="1"/>
  <c r="Z186" i="1"/>
  <c r="Y186" i="1"/>
  <c r="W186" i="1"/>
  <c r="V186" i="1"/>
  <c r="U186" i="1"/>
  <c r="T186" i="1"/>
  <c r="S186" i="1"/>
  <c r="R186" i="1"/>
  <c r="Q186" i="1"/>
  <c r="P186" i="1"/>
  <c r="O186" i="1"/>
  <c r="N186" i="1"/>
  <c r="AK185" i="1"/>
  <c r="AJ185" i="1"/>
  <c r="AI185" i="1"/>
  <c r="AH185" i="1"/>
  <c r="AG185" i="1"/>
  <c r="AF185" i="1"/>
  <c r="AE185" i="1"/>
  <c r="AD185" i="1"/>
  <c r="AB185" i="1"/>
  <c r="AA185" i="1"/>
  <c r="Z185" i="1"/>
  <c r="Y185" i="1"/>
  <c r="W185" i="1"/>
  <c r="V185" i="1"/>
  <c r="U185" i="1"/>
  <c r="T185" i="1"/>
  <c r="S185" i="1"/>
  <c r="R185" i="1"/>
  <c r="Q185" i="1"/>
  <c r="P185" i="1"/>
  <c r="O185" i="1"/>
  <c r="N185" i="1"/>
  <c r="AK184" i="1"/>
  <c r="AJ184" i="1"/>
  <c r="AI184" i="1"/>
  <c r="AH184" i="1"/>
  <c r="AG184" i="1"/>
  <c r="AF184" i="1"/>
  <c r="AE184" i="1"/>
  <c r="AD184" i="1"/>
  <c r="AB184" i="1"/>
  <c r="AA184" i="1"/>
  <c r="Z184" i="1"/>
  <c r="Y184" i="1"/>
  <c r="W184" i="1"/>
  <c r="V184" i="1"/>
  <c r="U184" i="1"/>
  <c r="T184" i="1"/>
  <c r="S184" i="1"/>
  <c r="R184" i="1"/>
  <c r="Q184" i="1"/>
  <c r="P184" i="1"/>
  <c r="O184" i="1"/>
  <c r="N184" i="1"/>
  <c r="AK183" i="1"/>
  <c r="AJ183" i="1"/>
  <c r="AI183" i="1"/>
  <c r="AH183" i="1"/>
  <c r="AG183" i="1"/>
  <c r="AF183" i="1"/>
  <c r="AE183" i="1"/>
  <c r="AD183" i="1"/>
  <c r="AB183" i="1"/>
  <c r="AA183" i="1"/>
  <c r="Z183" i="1"/>
  <c r="Y183" i="1"/>
  <c r="W183" i="1"/>
  <c r="V183" i="1"/>
  <c r="U183" i="1"/>
  <c r="T183" i="1"/>
  <c r="S183" i="1"/>
  <c r="R183" i="1"/>
  <c r="Q183" i="1"/>
  <c r="P183" i="1"/>
  <c r="O183" i="1"/>
  <c r="N183" i="1"/>
  <c r="AK182" i="1"/>
  <c r="AJ182" i="1"/>
  <c r="AI182" i="1"/>
  <c r="AH182" i="1"/>
  <c r="AG182" i="1"/>
  <c r="AF182" i="1"/>
  <c r="AE182" i="1"/>
  <c r="AD182" i="1"/>
  <c r="AB182" i="1"/>
  <c r="AA182" i="1"/>
  <c r="Z182" i="1"/>
  <c r="Y182" i="1"/>
  <c r="W182" i="1"/>
  <c r="V182" i="1"/>
  <c r="U182" i="1"/>
  <c r="T182" i="1"/>
  <c r="S182" i="1"/>
  <c r="R182" i="1"/>
  <c r="Q182" i="1"/>
  <c r="P182" i="1"/>
  <c r="O182" i="1"/>
  <c r="N182" i="1"/>
  <c r="AK181" i="1"/>
  <c r="AJ181" i="1"/>
  <c r="AI181" i="1"/>
  <c r="AH181" i="1"/>
  <c r="AG181" i="1"/>
  <c r="AF181" i="1"/>
  <c r="AE181" i="1"/>
  <c r="AD181" i="1"/>
  <c r="AB181" i="1"/>
  <c r="AA181" i="1"/>
  <c r="Z181" i="1"/>
  <c r="Y181" i="1"/>
  <c r="W181" i="1"/>
  <c r="V181" i="1"/>
  <c r="U181" i="1"/>
  <c r="T181" i="1"/>
  <c r="S181" i="1"/>
  <c r="R181" i="1"/>
  <c r="Q181" i="1"/>
  <c r="P181" i="1"/>
  <c r="O181" i="1"/>
  <c r="N181" i="1"/>
  <c r="AK180" i="1"/>
  <c r="AJ180" i="1"/>
  <c r="AI180" i="1"/>
  <c r="AH180" i="1"/>
  <c r="AG180" i="1"/>
  <c r="AF180" i="1"/>
  <c r="AE180" i="1"/>
  <c r="AD180" i="1"/>
  <c r="AB180" i="1"/>
  <c r="AA180" i="1"/>
  <c r="Z180" i="1"/>
  <c r="Y180" i="1"/>
  <c r="W180" i="1"/>
  <c r="V180" i="1"/>
  <c r="U180" i="1"/>
  <c r="T180" i="1"/>
  <c r="S180" i="1"/>
  <c r="R180" i="1"/>
  <c r="Q180" i="1"/>
  <c r="P180" i="1"/>
  <c r="O180" i="1"/>
  <c r="N180" i="1"/>
  <c r="AK179" i="1"/>
  <c r="AJ179" i="1"/>
  <c r="AI179" i="1"/>
  <c r="AH179" i="1"/>
  <c r="AG179" i="1"/>
  <c r="AF179" i="1"/>
  <c r="AE179" i="1"/>
  <c r="AD179" i="1"/>
  <c r="AB179" i="1"/>
  <c r="AA179" i="1"/>
  <c r="Z179" i="1"/>
  <c r="Y179" i="1"/>
  <c r="W179" i="1"/>
  <c r="V179" i="1"/>
  <c r="U179" i="1"/>
  <c r="T179" i="1"/>
  <c r="S179" i="1"/>
  <c r="R179" i="1"/>
  <c r="Q179" i="1"/>
  <c r="P179" i="1"/>
  <c r="O179" i="1"/>
  <c r="N179" i="1"/>
  <c r="AK178" i="1"/>
  <c r="AJ178" i="1"/>
  <c r="AI178" i="1"/>
  <c r="AH178" i="1"/>
  <c r="AG178" i="1"/>
  <c r="AF178" i="1"/>
  <c r="AE178" i="1"/>
  <c r="AD178" i="1"/>
  <c r="AB178" i="1"/>
  <c r="AA178" i="1"/>
  <c r="Z178" i="1"/>
  <c r="Y178" i="1"/>
  <c r="W178" i="1"/>
  <c r="V178" i="1"/>
  <c r="U178" i="1"/>
  <c r="T178" i="1"/>
  <c r="S178" i="1"/>
  <c r="R178" i="1"/>
  <c r="Q178" i="1"/>
  <c r="P178" i="1"/>
  <c r="O178" i="1"/>
  <c r="N178" i="1"/>
  <c r="AK177" i="1"/>
  <c r="AJ177" i="1"/>
  <c r="AI177" i="1"/>
  <c r="AH177" i="1"/>
  <c r="AG177" i="1"/>
  <c r="AF177" i="1"/>
  <c r="AE177" i="1"/>
  <c r="AD177" i="1"/>
  <c r="AB177" i="1"/>
  <c r="AA177" i="1"/>
  <c r="Z177" i="1"/>
  <c r="Y177" i="1"/>
  <c r="W177" i="1"/>
  <c r="V177" i="1"/>
  <c r="U177" i="1"/>
  <c r="T177" i="1"/>
  <c r="S177" i="1"/>
  <c r="R177" i="1"/>
  <c r="Q177" i="1"/>
  <c r="P177" i="1"/>
  <c r="O177" i="1"/>
  <c r="N177" i="1"/>
  <c r="AK176" i="1"/>
  <c r="AJ176" i="1"/>
  <c r="AI176" i="1"/>
  <c r="AH176" i="1"/>
  <c r="AG176" i="1"/>
  <c r="AF176" i="1"/>
  <c r="AE176" i="1"/>
  <c r="AD176" i="1"/>
  <c r="AB176" i="1"/>
  <c r="AA176" i="1"/>
  <c r="Z176" i="1"/>
  <c r="Y176" i="1"/>
  <c r="W176" i="1"/>
  <c r="V176" i="1"/>
  <c r="U176" i="1"/>
  <c r="T176" i="1"/>
  <c r="S176" i="1"/>
  <c r="R176" i="1"/>
  <c r="Q176" i="1"/>
  <c r="P176" i="1"/>
  <c r="O176" i="1"/>
  <c r="N176" i="1"/>
  <c r="AK175" i="1"/>
  <c r="AJ175" i="1"/>
  <c r="AI175" i="1"/>
  <c r="AH175" i="1"/>
  <c r="AG175" i="1"/>
  <c r="AF175" i="1"/>
  <c r="AE175" i="1"/>
  <c r="AD175" i="1"/>
  <c r="AB175" i="1"/>
  <c r="AA175" i="1"/>
  <c r="Z175" i="1"/>
  <c r="Y175" i="1"/>
  <c r="W175" i="1"/>
  <c r="V175" i="1"/>
  <c r="U175" i="1"/>
  <c r="T175" i="1"/>
  <c r="S175" i="1"/>
  <c r="R175" i="1"/>
  <c r="Q175" i="1"/>
  <c r="P175" i="1"/>
  <c r="O175" i="1"/>
  <c r="N175" i="1"/>
  <c r="AK174" i="1"/>
  <c r="AJ174" i="1"/>
  <c r="AI174" i="1"/>
  <c r="AH174" i="1"/>
  <c r="AG174" i="1"/>
  <c r="AF174" i="1"/>
  <c r="AE174" i="1"/>
  <c r="AD174" i="1"/>
  <c r="AB174" i="1"/>
  <c r="AA174" i="1"/>
  <c r="Z174" i="1"/>
  <c r="Y174" i="1"/>
  <c r="W174" i="1"/>
  <c r="V174" i="1"/>
  <c r="U174" i="1"/>
  <c r="T174" i="1"/>
  <c r="S174" i="1"/>
  <c r="R174" i="1"/>
  <c r="Q174" i="1"/>
  <c r="P174" i="1"/>
  <c r="O174" i="1"/>
  <c r="N174" i="1"/>
  <c r="AK173" i="1"/>
  <c r="AJ173" i="1"/>
  <c r="AI173" i="1"/>
  <c r="AH173" i="1"/>
  <c r="AG173" i="1"/>
  <c r="AF173" i="1"/>
  <c r="AE173" i="1"/>
  <c r="AD173" i="1"/>
  <c r="AB173" i="1"/>
  <c r="AA173" i="1"/>
  <c r="Z173" i="1"/>
  <c r="Y173" i="1"/>
  <c r="W173" i="1"/>
  <c r="V173" i="1"/>
  <c r="U173" i="1"/>
  <c r="T173" i="1"/>
  <c r="S173" i="1"/>
  <c r="R173" i="1"/>
  <c r="Q173" i="1"/>
  <c r="P173" i="1"/>
  <c r="O173" i="1"/>
  <c r="N173" i="1"/>
  <c r="AK172" i="1"/>
  <c r="AJ172" i="1"/>
  <c r="AI172" i="1"/>
  <c r="AH172" i="1"/>
  <c r="AG172" i="1"/>
  <c r="AF172" i="1"/>
  <c r="AE172" i="1"/>
  <c r="AD172" i="1"/>
  <c r="AB172" i="1"/>
  <c r="AA172" i="1"/>
  <c r="Z172" i="1"/>
  <c r="Y172" i="1"/>
  <c r="W172" i="1"/>
  <c r="V172" i="1"/>
  <c r="U172" i="1"/>
  <c r="T172" i="1"/>
  <c r="S172" i="1"/>
  <c r="R172" i="1"/>
  <c r="Q172" i="1"/>
  <c r="P172" i="1"/>
  <c r="O172" i="1"/>
  <c r="N172" i="1"/>
  <c r="AK171" i="1"/>
  <c r="AJ171" i="1"/>
  <c r="AI171" i="1"/>
  <c r="AH171" i="1"/>
  <c r="AG171" i="1"/>
  <c r="AF171" i="1"/>
  <c r="AE171" i="1"/>
  <c r="AD171" i="1"/>
  <c r="AB171" i="1"/>
  <c r="AA171" i="1"/>
  <c r="Z171" i="1"/>
  <c r="Y171" i="1"/>
  <c r="W171" i="1"/>
  <c r="V171" i="1"/>
  <c r="U171" i="1"/>
  <c r="T171" i="1"/>
  <c r="S171" i="1"/>
  <c r="R171" i="1"/>
  <c r="Q171" i="1"/>
  <c r="P171" i="1"/>
  <c r="O171" i="1"/>
  <c r="N171" i="1"/>
  <c r="AJ170" i="1"/>
  <c r="AI170" i="1"/>
  <c r="AH170" i="1"/>
  <c r="AG170" i="1"/>
  <c r="AF170" i="1"/>
  <c r="AE170" i="1"/>
  <c r="AD170" i="1"/>
  <c r="AB170" i="1"/>
  <c r="AA170" i="1"/>
  <c r="Z170" i="1"/>
  <c r="Y170" i="1"/>
  <c r="W170" i="1"/>
  <c r="V170" i="1"/>
  <c r="U170" i="1"/>
  <c r="T170" i="1"/>
  <c r="S170" i="1"/>
  <c r="R170" i="1"/>
  <c r="Q170" i="1"/>
  <c r="P170" i="1"/>
  <c r="O170" i="1"/>
  <c r="N170" i="1"/>
  <c r="AK169" i="1"/>
  <c r="AJ169" i="1"/>
  <c r="AI169" i="1"/>
  <c r="AH169" i="1"/>
  <c r="AG169" i="1"/>
  <c r="AF169" i="1"/>
  <c r="AE169" i="1"/>
  <c r="AD169" i="1"/>
  <c r="AB169" i="1"/>
  <c r="AA169" i="1"/>
  <c r="Z169" i="1"/>
  <c r="Y169" i="1"/>
  <c r="W169" i="1"/>
  <c r="V169" i="1"/>
  <c r="U169" i="1"/>
  <c r="T169" i="1"/>
  <c r="S169" i="1"/>
  <c r="R169" i="1"/>
  <c r="Q169" i="1"/>
  <c r="P169" i="1"/>
  <c r="O169" i="1"/>
  <c r="N169" i="1"/>
  <c r="AK168" i="1"/>
  <c r="AJ168" i="1"/>
  <c r="AI168" i="1"/>
  <c r="AH168" i="1"/>
  <c r="AG168" i="1"/>
  <c r="AF168" i="1"/>
  <c r="AE168" i="1"/>
  <c r="AD168" i="1"/>
  <c r="AB168" i="1"/>
  <c r="AA168" i="1"/>
  <c r="Z168" i="1"/>
  <c r="Y168" i="1"/>
  <c r="W168" i="1"/>
  <c r="V168" i="1"/>
  <c r="U168" i="1"/>
  <c r="T168" i="1"/>
  <c r="S168" i="1"/>
  <c r="R168" i="1"/>
  <c r="Q168" i="1"/>
  <c r="P168" i="1"/>
  <c r="O168" i="1"/>
  <c r="N168" i="1"/>
  <c r="AJ167" i="1"/>
  <c r="AI167" i="1"/>
  <c r="AH167" i="1"/>
  <c r="AG167" i="1"/>
  <c r="AF167" i="1"/>
  <c r="AE167" i="1"/>
  <c r="AD167" i="1"/>
  <c r="AB167" i="1"/>
  <c r="AA167" i="1"/>
  <c r="Z167" i="1"/>
  <c r="Y167" i="1"/>
  <c r="W167" i="1"/>
  <c r="V167" i="1"/>
  <c r="U167" i="1"/>
  <c r="T167" i="1"/>
  <c r="S167" i="1"/>
  <c r="R167" i="1"/>
  <c r="Q167" i="1"/>
  <c r="P167" i="1"/>
  <c r="O167" i="1"/>
  <c r="N167" i="1"/>
  <c r="AK166" i="1"/>
  <c r="AJ166" i="1"/>
  <c r="AI166" i="1"/>
  <c r="AH166" i="1"/>
  <c r="AG166" i="1"/>
  <c r="AF166" i="1"/>
  <c r="AE166" i="1"/>
  <c r="AD166" i="1"/>
  <c r="AB166" i="1"/>
  <c r="AA166" i="1"/>
  <c r="Z166" i="1"/>
  <c r="Y166" i="1"/>
  <c r="W166" i="1"/>
  <c r="V166" i="1"/>
  <c r="U166" i="1"/>
  <c r="T166" i="1"/>
  <c r="S166" i="1"/>
  <c r="R166" i="1"/>
  <c r="Q166" i="1"/>
  <c r="P166" i="1"/>
  <c r="O166" i="1"/>
  <c r="N166" i="1"/>
  <c r="AK165" i="1"/>
  <c r="AJ165" i="1"/>
  <c r="AI165" i="1"/>
  <c r="AH165" i="1"/>
  <c r="AG165" i="1"/>
  <c r="AF165" i="1"/>
  <c r="AE165" i="1"/>
  <c r="AD165" i="1"/>
  <c r="AB165" i="1"/>
  <c r="AA165" i="1"/>
  <c r="Z165" i="1"/>
  <c r="Y165" i="1"/>
  <c r="W165" i="1"/>
  <c r="V165" i="1"/>
  <c r="U165" i="1"/>
  <c r="T165" i="1"/>
  <c r="S165" i="1"/>
  <c r="R165" i="1"/>
  <c r="Q165" i="1"/>
  <c r="P165" i="1"/>
  <c r="O165" i="1"/>
  <c r="N165" i="1"/>
  <c r="AK164" i="1"/>
  <c r="AJ164" i="1"/>
  <c r="AI164" i="1"/>
  <c r="AH164" i="1"/>
  <c r="AG164" i="1"/>
  <c r="AF164" i="1"/>
  <c r="AE164" i="1"/>
  <c r="AD164" i="1"/>
  <c r="AB164" i="1"/>
  <c r="AA164" i="1"/>
  <c r="Z164" i="1"/>
  <c r="Y164" i="1"/>
  <c r="W164" i="1"/>
  <c r="V164" i="1"/>
  <c r="U164" i="1"/>
  <c r="T164" i="1"/>
  <c r="S164" i="1"/>
  <c r="R164" i="1"/>
  <c r="Q164" i="1"/>
  <c r="P164" i="1"/>
  <c r="O164" i="1"/>
  <c r="N164" i="1"/>
  <c r="AK163" i="1"/>
  <c r="AJ163" i="1"/>
  <c r="AI163" i="1"/>
  <c r="AH163" i="1"/>
  <c r="AG163" i="1"/>
  <c r="AF163" i="1"/>
  <c r="AE163" i="1"/>
  <c r="AD163" i="1"/>
  <c r="AB163" i="1"/>
  <c r="AA163" i="1"/>
  <c r="Z163" i="1"/>
  <c r="Y163" i="1"/>
  <c r="W163" i="1"/>
  <c r="V163" i="1"/>
  <c r="U163" i="1"/>
  <c r="T163" i="1"/>
  <c r="S163" i="1"/>
  <c r="R163" i="1"/>
  <c r="Q163" i="1"/>
  <c r="P163" i="1"/>
  <c r="O163" i="1"/>
  <c r="N163" i="1"/>
  <c r="AK162" i="1"/>
  <c r="AJ162" i="1"/>
  <c r="AI162" i="1"/>
  <c r="AH162" i="1"/>
  <c r="AG162" i="1"/>
  <c r="AF162" i="1"/>
  <c r="AE162" i="1"/>
  <c r="AD162" i="1"/>
  <c r="AB162" i="1"/>
  <c r="AA162" i="1"/>
  <c r="Z162" i="1"/>
  <c r="Y162" i="1"/>
  <c r="W162" i="1"/>
  <c r="V162" i="1"/>
  <c r="U162" i="1"/>
  <c r="T162" i="1"/>
  <c r="S162" i="1"/>
  <c r="R162" i="1"/>
  <c r="Q162" i="1"/>
  <c r="P162" i="1"/>
  <c r="O162" i="1"/>
  <c r="N162" i="1"/>
  <c r="AK161" i="1"/>
  <c r="AJ161" i="1"/>
  <c r="AI161" i="1"/>
  <c r="AH161" i="1"/>
  <c r="AG161" i="1"/>
  <c r="AF161" i="1"/>
  <c r="AE161" i="1"/>
  <c r="AD161" i="1"/>
  <c r="AB161" i="1"/>
  <c r="AA161" i="1"/>
  <c r="Z161" i="1"/>
  <c r="Y161" i="1"/>
  <c r="W161" i="1"/>
  <c r="V161" i="1"/>
  <c r="U161" i="1"/>
  <c r="T161" i="1"/>
  <c r="S161" i="1"/>
  <c r="R161" i="1"/>
  <c r="Q161" i="1"/>
  <c r="P161" i="1"/>
  <c r="O161" i="1"/>
  <c r="N161" i="1"/>
  <c r="AK160" i="1"/>
  <c r="AJ160" i="1"/>
  <c r="AI160" i="1"/>
  <c r="AH160" i="1"/>
  <c r="AG160" i="1"/>
  <c r="AF160" i="1"/>
  <c r="AE160" i="1"/>
  <c r="AD160" i="1"/>
  <c r="AB160" i="1"/>
  <c r="AA160" i="1"/>
  <c r="Z160" i="1"/>
  <c r="Y160" i="1"/>
  <c r="W160" i="1"/>
  <c r="V160" i="1"/>
  <c r="U160" i="1"/>
  <c r="T160" i="1"/>
  <c r="S160" i="1"/>
  <c r="R160" i="1"/>
  <c r="Q160" i="1"/>
  <c r="P160" i="1"/>
  <c r="O160" i="1"/>
  <c r="N160" i="1"/>
  <c r="AK159" i="1"/>
  <c r="AJ159" i="1"/>
  <c r="AI159" i="1"/>
  <c r="AH159" i="1"/>
  <c r="AG159" i="1"/>
  <c r="AF159" i="1"/>
  <c r="AE159" i="1"/>
  <c r="AD159" i="1"/>
  <c r="AB159" i="1"/>
  <c r="AA159" i="1"/>
  <c r="Z159" i="1"/>
  <c r="Y159" i="1"/>
  <c r="W159" i="1"/>
  <c r="V159" i="1"/>
  <c r="U159" i="1"/>
  <c r="T159" i="1"/>
  <c r="S159" i="1"/>
  <c r="R159" i="1"/>
  <c r="Q159" i="1"/>
  <c r="P159" i="1"/>
  <c r="O159" i="1"/>
  <c r="N159" i="1"/>
  <c r="AK158" i="1"/>
  <c r="AJ158" i="1"/>
  <c r="AI158" i="1"/>
  <c r="AH158" i="1"/>
  <c r="AG158" i="1"/>
  <c r="AF158" i="1"/>
  <c r="AE158" i="1"/>
  <c r="AD158" i="1"/>
  <c r="AB158" i="1"/>
  <c r="AA158" i="1"/>
  <c r="Z158" i="1"/>
  <c r="Y158" i="1"/>
  <c r="W158" i="1"/>
  <c r="V158" i="1"/>
  <c r="U158" i="1"/>
  <c r="T158" i="1"/>
  <c r="S158" i="1"/>
  <c r="R158" i="1"/>
  <c r="Q158" i="1"/>
  <c r="P158" i="1"/>
  <c r="O158" i="1"/>
  <c r="N158" i="1"/>
  <c r="AJ157" i="1"/>
  <c r="AI157" i="1"/>
  <c r="AH157" i="1"/>
  <c r="AG157" i="1"/>
  <c r="AF157" i="1"/>
  <c r="AE157" i="1"/>
  <c r="AD157" i="1"/>
  <c r="AB157" i="1"/>
  <c r="AA157" i="1"/>
  <c r="Z157" i="1"/>
  <c r="Y157" i="1"/>
  <c r="W157" i="1"/>
  <c r="V157" i="1"/>
  <c r="U157" i="1"/>
  <c r="T157" i="1"/>
  <c r="S157" i="1"/>
  <c r="R157" i="1"/>
  <c r="Q157" i="1"/>
  <c r="P157" i="1"/>
  <c r="O157" i="1"/>
  <c r="N157" i="1"/>
  <c r="AK156" i="1"/>
  <c r="AJ156" i="1"/>
  <c r="AI156" i="1"/>
  <c r="AH156" i="1"/>
  <c r="AG156" i="1"/>
  <c r="AF156" i="1"/>
  <c r="AE156" i="1"/>
  <c r="AD156" i="1"/>
  <c r="AB156" i="1"/>
  <c r="AA156" i="1"/>
  <c r="Z156" i="1"/>
  <c r="Y156" i="1"/>
  <c r="W156" i="1"/>
  <c r="V156" i="1"/>
  <c r="U156" i="1"/>
  <c r="T156" i="1"/>
  <c r="S156" i="1"/>
  <c r="R156" i="1"/>
  <c r="Q156" i="1"/>
  <c r="P156" i="1"/>
  <c r="O156" i="1"/>
  <c r="N156" i="1"/>
  <c r="AK155" i="1"/>
  <c r="AJ155" i="1"/>
  <c r="AI155" i="1"/>
  <c r="AH155" i="1"/>
  <c r="AG155" i="1"/>
  <c r="AF155" i="1"/>
  <c r="AE155" i="1"/>
  <c r="AD155" i="1"/>
  <c r="AB155" i="1"/>
  <c r="AA155" i="1"/>
  <c r="Z155" i="1"/>
  <c r="Y155" i="1"/>
  <c r="W155" i="1"/>
  <c r="V155" i="1"/>
  <c r="U155" i="1"/>
  <c r="T155" i="1"/>
  <c r="S155" i="1"/>
  <c r="R155" i="1"/>
  <c r="Q155" i="1"/>
  <c r="P155" i="1"/>
  <c r="O155" i="1"/>
  <c r="N155" i="1"/>
  <c r="AK154" i="1"/>
  <c r="AJ154" i="1"/>
  <c r="AI154" i="1"/>
  <c r="AH154" i="1"/>
  <c r="AG154" i="1"/>
  <c r="AF154" i="1"/>
  <c r="AE154" i="1"/>
  <c r="AD154" i="1"/>
  <c r="AB154" i="1"/>
  <c r="AA154" i="1"/>
  <c r="Z154" i="1"/>
  <c r="Y154" i="1"/>
  <c r="W154" i="1"/>
  <c r="V154" i="1"/>
  <c r="U154" i="1"/>
  <c r="T154" i="1"/>
  <c r="S154" i="1"/>
  <c r="R154" i="1"/>
  <c r="Q154" i="1"/>
  <c r="P154" i="1"/>
  <c r="O154" i="1"/>
  <c r="N154" i="1"/>
  <c r="AK153" i="1"/>
  <c r="AJ153" i="1"/>
  <c r="AI153" i="1"/>
  <c r="AH153" i="1"/>
  <c r="AG153" i="1"/>
  <c r="AF153" i="1"/>
  <c r="AE153" i="1"/>
  <c r="AD153" i="1"/>
  <c r="AB153" i="1"/>
  <c r="AA153" i="1"/>
  <c r="Z153" i="1"/>
  <c r="Y153" i="1"/>
  <c r="W153" i="1"/>
  <c r="V153" i="1"/>
  <c r="U153" i="1"/>
  <c r="T153" i="1"/>
  <c r="S153" i="1"/>
  <c r="R153" i="1"/>
  <c r="Q153" i="1"/>
  <c r="P153" i="1"/>
  <c r="O153" i="1"/>
  <c r="N153" i="1"/>
  <c r="AK152" i="1"/>
  <c r="AJ152" i="1"/>
  <c r="AI152" i="1"/>
  <c r="AH152" i="1"/>
  <c r="AG152" i="1"/>
  <c r="AF152" i="1"/>
  <c r="AE152" i="1"/>
  <c r="AD152" i="1"/>
  <c r="AB152" i="1"/>
  <c r="AA152" i="1"/>
  <c r="Z152" i="1"/>
  <c r="Y152" i="1"/>
  <c r="W152" i="1"/>
  <c r="V152" i="1"/>
  <c r="U152" i="1"/>
  <c r="T152" i="1"/>
  <c r="S152" i="1"/>
  <c r="R152" i="1"/>
  <c r="Q152" i="1"/>
  <c r="P152" i="1"/>
  <c r="O152" i="1"/>
  <c r="N152" i="1"/>
  <c r="AK151" i="1"/>
  <c r="AJ151" i="1"/>
  <c r="AI151" i="1"/>
  <c r="AH151" i="1"/>
  <c r="AG151" i="1"/>
  <c r="AF151" i="1"/>
  <c r="AE151" i="1"/>
  <c r="AD151" i="1"/>
  <c r="AB151" i="1"/>
  <c r="AA151" i="1"/>
  <c r="Z151" i="1"/>
  <c r="Y151" i="1"/>
  <c r="W151" i="1"/>
  <c r="V151" i="1"/>
  <c r="U151" i="1"/>
  <c r="T151" i="1"/>
  <c r="S151" i="1"/>
  <c r="R151" i="1"/>
  <c r="Q151" i="1"/>
  <c r="P151" i="1"/>
  <c r="O151" i="1"/>
  <c r="N151" i="1"/>
  <c r="AK150" i="1"/>
  <c r="AJ150" i="1"/>
  <c r="AI150" i="1"/>
  <c r="AH150" i="1"/>
  <c r="AG150" i="1"/>
  <c r="AF150" i="1"/>
  <c r="AE150" i="1"/>
  <c r="AD150" i="1"/>
  <c r="AB150" i="1"/>
  <c r="AA150" i="1"/>
  <c r="Z150" i="1"/>
  <c r="Y150" i="1"/>
  <c r="W150" i="1"/>
  <c r="V150" i="1"/>
  <c r="U150" i="1"/>
  <c r="T150" i="1"/>
  <c r="S150" i="1"/>
  <c r="R150" i="1"/>
  <c r="Q150" i="1"/>
  <c r="P150" i="1"/>
  <c r="O150" i="1"/>
  <c r="N150" i="1"/>
  <c r="AK149" i="1"/>
  <c r="AJ149" i="1"/>
  <c r="AI149" i="1"/>
  <c r="AH149" i="1"/>
  <c r="AG149" i="1"/>
  <c r="AF149" i="1"/>
  <c r="AE149" i="1"/>
  <c r="AD149" i="1"/>
  <c r="AB149" i="1"/>
  <c r="AA149" i="1"/>
  <c r="Z149" i="1"/>
  <c r="Y149" i="1"/>
  <c r="W149" i="1"/>
  <c r="V149" i="1"/>
  <c r="U149" i="1"/>
  <c r="T149" i="1"/>
  <c r="S149" i="1"/>
  <c r="R149" i="1"/>
  <c r="Q149" i="1"/>
  <c r="P149" i="1"/>
  <c r="O149" i="1"/>
  <c r="N149" i="1"/>
  <c r="AK148" i="1"/>
  <c r="AJ148" i="1"/>
  <c r="AI148" i="1"/>
  <c r="AH148" i="1"/>
  <c r="AG148" i="1"/>
  <c r="AF148" i="1"/>
  <c r="AE148" i="1"/>
  <c r="AD148" i="1"/>
  <c r="AB148" i="1"/>
  <c r="AA148" i="1"/>
  <c r="Z148" i="1"/>
  <c r="Y148" i="1"/>
  <c r="W148" i="1"/>
  <c r="V148" i="1"/>
  <c r="U148" i="1"/>
  <c r="T148" i="1"/>
  <c r="S148" i="1"/>
  <c r="R148" i="1"/>
  <c r="Q148" i="1"/>
  <c r="P148" i="1"/>
  <c r="O148" i="1"/>
  <c r="N148" i="1"/>
  <c r="AK147" i="1"/>
  <c r="AJ147" i="1"/>
  <c r="AI147" i="1"/>
  <c r="AH147" i="1"/>
  <c r="AG147" i="1"/>
  <c r="AF147" i="1"/>
  <c r="AE147" i="1"/>
  <c r="AD147" i="1"/>
  <c r="AB147" i="1"/>
  <c r="AA147" i="1"/>
  <c r="Z147" i="1"/>
  <c r="Y147" i="1"/>
  <c r="W147" i="1"/>
  <c r="V147" i="1"/>
  <c r="U147" i="1"/>
  <c r="T147" i="1"/>
  <c r="S147" i="1"/>
  <c r="R147" i="1"/>
  <c r="Q147" i="1"/>
  <c r="P147" i="1"/>
  <c r="O147" i="1"/>
  <c r="N147" i="1"/>
  <c r="AK146" i="1"/>
  <c r="AJ146" i="1"/>
  <c r="AI146" i="1"/>
  <c r="AH146" i="1"/>
  <c r="AG146" i="1"/>
  <c r="AF146" i="1"/>
  <c r="AE146" i="1"/>
  <c r="AD146" i="1"/>
  <c r="AB146" i="1"/>
  <c r="AA146" i="1"/>
  <c r="Z146" i="1"/>
  <c r="Y146" i="1"/>
  <c r="W146" i="1"/>
  <c r="V146" i="1"/>
  <c r="U146" i="1"/>
  <c r="T146" i="1"/>
  <c r="S146" i="1"/>
  <c r="R146" i="1"/>
  <c r="Q146" i="1"/>
  <c r="P146" i="1"/>
  <c r="O146" i="1"/>
  <c r="N146" i="1"/>
  <c r="AK145" i="1"/>
  <c r="AJ145" i="1"/>
  <c r="AI145" i="1"/>
  <c r="AH145" i="1"/>
  <c r="AG145" i="1"/>
  <c r="AF145" i="1"/>
  <c r="AE145" i="1"/>
  <c r="AD145" i="1"/>
  <c r="AB145" i="1"/>
  <c r="AA145" i="1"/>
  <c r="Z145" i="1"/>
  <c r="Y145" i="1"/>
  <c r="W145" i="1"/>
  <c r="V145" i="1"/>
  <c r="U145" i="1"/>
  <c r="T145" i="1"/>
  <c r="S145" i="1"/>
  <c r="R145" i="1"/>
  <c r="Q145" i="1"/>
  <c r="P145" i="1"/>
  <c r="O145" i="1"/>
  <c r="N145" i="1"/>
  <c r="AK144" i="1"/>
  <c r="AJ144" i="1"/>
  <c r="AI144" i="1"/>
  <c r="AH144" i="1"/>
  <c r="AG144" i="1"/>
  <c r="AF144" i="1"/>
  <c r="AE144" i="1"/>
  <c r="AD144" i="1"/>
  <c r="AB144" i="1"/>
  <c r="AA144" i="1"/>
  <c r="Z144" i="1"/>
  <c r="Y144" i="1"/>
  <c r="W144" i="1"/>
  <c r="V144" i="1"/>
  <c r="U144" i="1"/>
  <c r="T144" i="1"/>
  <c r="S144" i="1"/>
  <c r="R144" i="1"/>
  <c r="Q144" i="1"/>
  <c r="P144" i="1"/>
  <c r="O144" i="1"/>
  <c r="N144" i="1"/>
  <c r="AK143" i="1"/>
  <c r="AJ143" i="1"/>
  <c r="AI143" i="1"/>
  <c r="AH143" i="1"/>
  <c r="AG143" i="1"/>
  <c r="AF143" i="1"/>
  <c r="AE143" i="1"/>
  <c r="AD143" i="1"/>
  <c r="AB143" i="1"/>
  <c r="AA143" i="1"/>
  <c r="Z143" i="1"/>
  <c r="Y143" i="1"/>
  <c r="W143" i="1"/>
  <c r="V143" i="1"/>
  <c r="U143" i="1"/>
  <c r="T143" i="1"/>
  <c r="S143" i="1"/>
  <c r="R143" i="1"/>
  <c r="Q143" i="1"/>
  <c r="P143" i="1"/>
  <c r="O143" i="1"/>
  <c r="N143" i="1"/>
  <c r="AK142" i="1"/>
  <c r="AJ142" i="1"/>
  <c r="AI142" i="1"/>
  <c r="AH142" i="1"/>
  <c r="AG142" i="1"/>
  <c r="AF142" i="1"/>
  <c r="AE142" i="1"/>
  <c r="AD142" i="1"/>
  <c r="AB142" i="1"/>
  <c r="AA142" i="1"/>
  <c r="Z142" i="1"/>
  <c r="Y142" i="1"/>
  <c r="W142" i="1"/>
  <c r="V142" i="1"/>
  <c r="U142" i="1"/>
  <c r="T142" i="1"/>
  <c r="S142" i="1"/>
  <c r="R142" i="1"/>
  <c r="Q142" i="1"/>
  <c r="P142" i="1"/>
  <c r="O142" i="1"/>
  <c r="N142" i="1"/>
  <c r="AK141" i="1"/>
  <c r="AJ141" i="1"/>
  <c r="AI141" i="1"/>
  <c r="AH141" i="1"/>
  <c r="AG141" i="1"/>
  <c r="AF141" i="1"/>
  <c r="AE141" i="1"/>
  <c r="AD141" i="1"/>
  <c r="AB141" i="1"/>
  <c r="AA141" i="1"/>
  <c r="Z141" i="1"/>
  <c r="Y141" i="1"/>
  <c r="W141" i="1"/>
  <c r="V141" i="1"/>
  <c r="U141" i="1"/>
  <c r="T141" i="1"/>
  <c r="S141" i="1"/>
  <c r="R141" i="1"/>
  <c r="Q141" i="1"/>
  <c r="P141" i="1"/>
  <c r="O141" i="1"/>
  <c r="N141" i="1"/>
  <c r="AK140" i="1"/>
  <c r="AJ140" i="1"/>
  <c r="AI140" i="1"/>
  <c r="AH140" i="1"/>
  <c r="AG140" i="1"/>
  <c r="AF140" i="1"/>
  <c r="AE140" i="1"/>
  <c r="AD140" i="1"/>
  <c r="AB140" i="1"/>
  <c r="AA140" i="1"/>
  <c r="Z140" i="1"/>
  <c r="Y140" i="1"/>
  <c r="W140" i="1"/>
  <c r="V140" i="1"/>
  <c r="U140" i="1"/>
  <c r="T140" i="1"/>
  <c r="S140" i="1"/>
  <c r="R140" i="1"/>
  <c r="Q140" i="1"/>
  <c r="P140" i="1"/>
  <c r="O140" i="1"/>
  <c r="N140" i="1"/>
  <c r="AK139" i="1"/>
  <c r="AJ139" i="1"/>
  <c r="AI139" i="1"/>
  <c r="AH139" i="1"/>
  <c r="AG139" i="1"/>
  <c r="AF139" i="1"/>
  <c r="AE139" i="1"/>
  <c r="AD139" i="1"/>
  <c r="AB139" i="1"/>
  <c r="AA139" i="1"/>
  <c r="Z139" i="1"/>
  <c r="Y139" i="1"/>
  <c r="W139" i="1"/>
  <c r="V139" i="1"/>
  <c r="U139" i="1"/>
  <c r="T139" i="1"/>
  <c r="S139" i="1"/>
  <c r="R139" i="1"/>
  <c r="Q139" i="1"/>
  <c r="P139" i="1"/>
  <c r="O139" i="1"/>
  <c r="N139" i="1"/>
  <c r="AK138" i="1"/>
  <c r="AJ138" i="1"/>
  <c r="AI138" i="1"/>
  <c r="AH138" i="1"/>
  <c r="AG138" i="1"/>
  <c r="AF138" i="1"/>
  <c r="AE138" i="1"/>
  <c r="AD138" i="1"/>
  <c r="AB138" i="1"/>
  <c r="AA138" i="1"/>
  <c r="Z138" i="1"/>
  <c r="Y138" i="1"/>
  <c r="W138" i="1"/>
  <c r="V138" i="1"/>
  <c r="U138" i="1"/>
  <c r="T138" i="1"/>
  <c r="S138" i="1"/>
  <c r="R138" i="1"/>
  <c r="Q138" i="1"/>
  <c r="P138" i="1"/>
  <c r="O138" i="1"/>
  <c r="N138" i="1"/>
  <c r="AK137" i="1"/>
  <c r="AJ137" i="1"/>
  <c r="AI137" i="1"/>
  <c r="AH137" i="1"/>
  <c r="AG137" i="1"/>
  <c r="AF137" i="1"/>
  <c r="AE137" i="1"/>
  <c r="AD137" i="1"/>
  <c r="AB137" i="1"/>
  <c r="AA137" i="1"/>
  <c r="Z137" i="1"/>
  <c r="Y137" i="1"/>
  <c r="W137" i="1"/>
  <c r="V137" i="1"/>
  <c r="U137" i="1"/>
  <c r="T137" i="1"/>
  <c r="S137" i="1"/>
  <c r="R137" i="1"/>
  <c r="Q137" i="1"/>
  <c r="P137" i="1"/>
  <c r="O137" i="1"/>
  <c r="N137" i="1"/>
  <c r="AK136" i="1"/>
  <c r="AJ136" i="1"/>
  <c r="AI136" i="1"/>
  <c r="AH136" i="1"/>
  <c r="AG136" i="1"/>
  <c r="AF136" i="1"/>
  <c r="AE136" i="1"/>
  <c r="AD136" i="1"/>
  <c r="AB136" i="1"/>
  <c r="AA136" i="1"/>
  <c r="Z136" i="1"/>
  <c r="Y136" i="1"/>
  <c r="W136" i="1"/>
  <c r="V136" i="1"/>
  <c r="U136" i="1"/>
  <c r="T136" i="1"/>
  <c r="S136" i="1"/>
  <c r="R136" i="1"/>
  <c r="Q136" i="1"/>
  <c r="P136" i="1"/>
  <c r="O136" i="1"/>
  <c r="N136" i="1"/>
  <c r="AK135" i="1"/>
  <c r="AJ135" i="1"/>
  <c r="AI135" i="1"/>
  <c r="AH135" i="1"/>
  <c r="AG135" i="1"/>
  <c r="AF135" i="1"/>
  <c r="AE135" i="1"/>
  <c r="AD135" i="1"/>
  <c r="AB135" i="1"/>
  <c r="AA135" i="1"/>
  <c r="Z135" i="1"/>
  <c r="Y135" i="1"/>
  <c r="W135" i="1"/>
  <c r="V135" i="1"/>
  <c r="U135" i="1"/>
  <c r="T135" i="1"/>
  <c r="S135" i="1"/>
  <c r="R135" i="1"/>
  <c r="Q135" i="1"/>
  <c r="P135" i="1"/>
  <c r="O135" i="1"/>
  <c r="N135" i="1"/>
  <c r="AK134" i="1"/>
  <c r="AJ134" i="1"/>
  <c r="AI134" i="1"/>
  <c r="AH134" i="1"/>
  <c r="AG134" i="1"/>
  <c r="AF134" i="1"/>
  <c r="AE134" i="1"/>
  <c r="AD134" i="1"/>
  <c r="AB134" i="1"/>
  <c r="AA134" i="1"/>
  <c r="Z134" i="1"/>
  <c r="Y134" i="1"/>
  <c r="W134" i="1"/>
  <c r="V134" i="1"/>
  <c r="U134" i="1"/>
  <c r="T134" i="1"/>
  <c r="S134" i="1"/>
  <c r="R134" i="1"/>
  <c r="Q134" i="1"/>
  <c r="P134" i="1"/>
  <c r="O134" i="1"/>
  <c r="N134" i="1"/>
  <c r="AK133" i="1"/>
  <c r="AJ133" i="1"/>
  <c r="AI133" i="1"/>
  <c r="AH133" i="1"/>
  <c r="AG133" i="1"/>
  <c r="AF133" i="1"/>
  <c r="AE133" i="1"/>
  <c r="AD133" i="1"/>
  <c r="AB133" i="1"/>
  <c r="AA133" i="1"/>
  <c r="Z133" i="1"/>
  <c r="Y133" i="1"/>
  <c r="W133" i="1"/>
  <c r="V133" i="1"/>
  <c r="U133" i="1"/>
  <c r="T133" i="1"/>
  <c r="S133" i="1"/>
  <c r="R133" i="1"/>
  <c r="Q133" i="1"/>
  <c r="P133" i="1"/>
  <c r="O133" i="1"/>
  <c r="N133" i="1"/>
  <c r="AK132" i="1"/>
  <c r="AJ132" i="1"/>
  <c r="AI132" i="1"/>
  <c r="AH132" i="1"/>
  <c r="AG132" i="1"/>
  <c r="AF132" i="1"/>
  <c r="AE132" i="1"/>
  <c r="AD132" i="1"/>
  <c r="AB132" i="1"/>
  <c r="AA132" i="1"/>
  <c r="Z132" i="1"/>
  <c r="Y132" i="1"/>
  <c r="W132" i="1"/>
  <c r="V132" i="1"/>
  <c r="U132" i="1"/>
  <c r="T132" i="1"/>
  <c r="S132" i="1"/>
  <c r="R132" i="1"/>
  <c r="Q132" i="1"/>
  <c r="P132" i="1"/>
  <c r="O132" i="1"/>
  <c r="N132" i="1"/>
  <c r="AK131" i="1"/>
  <c r="AJ131" i="1"/>
  <c r="AI131" i="1"/>
  <c r="AH131" i="1"/>
  <c r="AG131" i="1"/>
  <c r="AF131" i="1"/>
  <c r="AE131" i="1"/>
  <c r="AD131" i="1"/>
  <c r="AB131" i="1"/>
  <c r="AA131" i="1"/>
  <c r="Z131" i="1"/>
  <c r="Y131" i="1"/>
  <c r="W131" i="1"/>
  <c r="V131" i="1"/>
  <c r="U131" i="1"/>
  <c r="T131" i="1"/>
  <c r="S131" i="1"/>
  <c r="R131" i="1"/>
  <c r="Q131" i="1"/>
  <c r="P131" i="1"/>
  <c r="O131" i="1"/>
  <c r="N131" i="1"/>
  <c r="AK130" i="1"/>
  <c r="AJ130" i="1"/>
  <c r="AI130" i="1"/>
  <c r="AH130" i="1"/>
  <c r="AG130" i="1"/>
  <c r="AF130" i="1"/>
  <c r="AE130" i="1"/>
  <c r="AD130" i="1"/>
  <c r="AB130" i="1"/>
  <c r="AA130" i="1"/>
  <c r="Z130" i="1"/>
  <c r="Y130" i="1"/>
  <c r="W130" i="1"/>
  <c r="V130" i="1"/>
  <c r="U130" i="1"/>
  <c r="T130" i="1"/>
  <c r="S130" i="1"/>
  <c r="R130" i="1"/>
  <c r="Q130" i="1"/>
  <c r="P130" i="1"/>
  <c r="O130" i="1"/>
  <c r="N130" i="1"/>
  <c r="AK129" i="1"/>
  <c r="AJ129" i="1"/>
  <c r="AI129" i="1"/>
  <c r="AH129" i="1"/>
  <c r="AG129" i="1"/>
  <c r="AF129" i="1"/>
  <c r="AE129" i="1"/>
  <c r="AD129" i="1"/>
  <c r="AB129" i="1"/>
  <c r="AA129" i="1"/>
  <c r="Z129" i="1"/>
  <c r="Y129" i="1"/>
  <c r="W129" i="1"/>
  <c r="V129" i="1"/>
  <c r="U129" i="1"/>
  <c r="T129" i="1"/>
  <c r="S129" i="1"/>
  <c r="R129" i="1"/>
  <c r="Q129" i="1"/>
  <c r="P129" i="1"/>
  <c r="O129" i="1"/>
  <c r="N129" i="1"/>
  <c r="AK128" i="1"/>
  <c r="AJ128" i="1"/>
  <c r="AI128" i="1"/>
  <c r="AH128" i="1"/>
  <c r="AG128" i="1"/>
  <c r="AF128" i="1"/>
  <c r="AE128" i="1"/>
  <c r="AD128" i="1"/>
  <c r="AB128" i="1"/>
  <c r="AA128" i="1"/>
  <c r="Z128" i="1"/>
  <c r="Y128" i="1"/>
  <c r="W128" i="1"/>
  <c r="V128" i="1"/>
  <c r="U128" i="1"/>
  <c r="T128" i="1"/>
  <c r="S128" i="1"/>
  <c r="R128" i="1"/>
  <c r="Q128" i="1"/>
  <c r="P128" i="1"/>
  <c r="O128" i="1"/>
  <c r="N128" i="1"/>
  <c r="AK127" i="1"/>
  <c r="AJ127" i="1"/>
  <c r="AI127" i="1"/>
  <c r="AH127" i="1"/>
  <c r="AG127" i="1"/>
  <c r="AF127" i="1"/>
  <c r="AE127" i="1"/>
  <c r="AD127" i="1"/>
  <c r="AB127" i="1"/>
  <c r="AA127" i="1"/>
  <c r="Z127" i="1"/>
  <c r="Y127" i="1"/>
  <c r="W127" i="1"/>
  <c r="V127" i="1"/>
  <c r="U127" i="1"/>
  <c r="T127" i="1"/>
  <c r="S127" i="1"/>
  <c r="R127" i="1"/>
  <c r="Q127" i="1"/>
  <c r="P127" i="1"/>
  <c r="O127" i="1"/>
  <c r="N127" i="1"/>
  <c r="AK126" i="1"/>
  <c r="AJ126" i="1"/>
  <c r="AI126" i="1"/>
  <c r="AH126" i="1"/>
  <c r="AG126" i="1"/>
  <c r="AF126" i="1"/>
  <c r="AE126" i="1"/>
  <c r="AD126" i="1"/>
  <c r="AB126" i="1"/>
  <c r="AA126" i="1"/>
  <c r="Z126" i="1"/>
  <c r="Y126" i="1"/>
  <c r="W126" i="1"/>
  <c r="V126" i="1"/>
  <c r="U126" i="1"/>
  <c r="T126" i="1"/>
  <c r="S126" i="1"/>
  <c r="R126" i="1"/>
  <c r="Q126" i="1"/>
  <c r="P126" i="1"/>
  <c r="O126" i="1"/>
  <c r="N126" i="1"/>
  <c r="AK125" i="1"/>
  <c r="AJ125" i="1"/>
  <c r="AI125" i="1"/>
  <c r="AH125" i="1"/>
  <c r="AG125" i="1"/>
  <c r="AF125" i="1"/>
  <c r="AE125" i="1"/>
  <c r="AD125" i="1"/>
  <c r="AB125" i="1"/>
  <c r="AA125" i="1"/>
  <c r="Z125" i="1"/>
  <c r="Y125" i="1"/>
  <c r="W125" i="1"/>
  <c r="V125" i="1"/>
  <c r="U125" i="1"/>
  <c r="T125" i="1"/>
  <c r="S125" i="1"/>
  <c r="R125" i="1"/>
  <c r="Q125" i="1"/>
  <c r="P125" i="1"/>
  <c r="O125" i="1"/>
  <c r="N125" i="1"/>
  <c r="AK124" i="1"/>
  <c r="AJ124" i="1"/>
  <c r="AI124" i="1"/>
  <c r="AH124" i="1"/>
  <c r="AG124" i="1"/>
  <c r="AF124" i="1"/>
  <c r="AE124" i="1"/>
  <c r="AD124" i="1"/>
  <c r="AB124" i="1"/>
  <c r="AA124" i="1"/>
  <c r="Z124" i="1"/>
  <c r="Y124" i="1"/>
  <c r="W124" i="1"/>
  <c r="V124" i="1"/>
  <c r="U124" i="1"/>
  <c r="T124" i="1"/>
  <c r="S124" i="1"/>
  <c r="R124" i="1"/>
  <c r="Q124" i="1"/>
  <c r="P124" i="1"/>
  <c r="O124" i="1"/>
  <c r="N124" i="1"/>
  <c r="AK123" i="1"/>
  <c r="AJ123" i="1"/>
  <c r="AI123" i="1"/>
  <c r="AH123" i="1"/>
  <c r="AG123" i="1"/>
  <c r="AF123" i="1"/>
  <c r="AE123" i="1"/>
  <c r="AD123" i="1"/>
  <c r="AB123" i="1"/>
  <c r="AA123" i="1"/>
  <c r="Z123" i="1"/>
  <c r="Y123" i="1"/>
  <c r="W123" i="1"/>
  <c r="V123" i="1"/>
  <c r="U123" i="1"/>
  <c r="T123" i="1"/>
  <c r="S123" i="1"/>
  <c r="R123" i="1"/>
  <c r="Q123" i="1"/>
  <c r="P123" i="1"/>
  <c r="O123" i="1"/>
  <c r="N123" i="1"/>
  <c r="AK122" i="1"/>
  <c r="AJ122" i="1"/>
  <c r="AI122" i="1"/>
  <c r="AH122" i="1"/>
  <c r="AG122" i="1"/>
  <c r="AF122" i="1"/>
  <c r="AE122" i="1"/>
  <c r="AD122" i="1"/>
  <c r="AB122" i="1"/>
  <c r="AA122" i="1"/>
  <c r="Z122" i="1"/>
  <c r="Y122" i="1"/>
  <c r="W122" i="1"/>
  <c r="V122" i="1"/>
  <c r="U122" i="1"/>
  <c r="T122" i="1"/>
  <c r="S122" i="1"/>
  <c r="R122" i="1"/>
  <c r="Q122" i="1"/>
  <c r="P122" i="1"/>
  <c r="O122" i="1"/>
  <c r="N122" i="1"/>
  <c r="AK121" i="1"/>
  <c r="AJ121" i="1"/>
  <c r="AI121" i="1"/>
  <c r="AH121" i="1"/>
  <c r="AG121" i="1"/>
  <c r="AF121" i="1"/>
  <c r="AE121" i="1"/>
  <c r="AD121" i="1"/>
  <c r="AB121" i="1"/>
  <c r="AA121" i="1"/>
  <c r="Z121" i="1"/>
  <c r="Y121" i="1"/>
  <c r="W121" i="1"/>
  <c r="V121" i="1"/>
  <c r="U121" i="1"/>
  <c r="T121" i="1"/>
  <c r="S121" i="1"/>
  <c r="R121" i="1"/>
  <c r="Q121" i="1"/>
  <c r="P121" i="1"/>
  <c r="O121" i="1"/>
  <c r="N121" i="1"/>
  <c r="AK120" i="1"/>
  <c r="AJ120" i="1"/>
  <c r="AI120" i="1"/>
  <c r="AH120" i="1"/>
  <c r="AG120" i="1"/>
  <c r="AF120" i="1"/>
  <c r="AE120" i="1"/>
  <c r="AD120" i="1"/>
  <c r="AB120" i="1"/>
  <c r="AA120" i="1"/>
  <c r="Z120" i="1"/>
  <c r="Y120" i="1"/>
  <c r="W120" i="1"/>
  <c r="V120" i="1"/>
  <c r="U120" i="1"/>
  <c r="T120" i="1"/>
  <c r="S120" i="1"/>
  <c r="R120" i="1"/>
  <c r="Q120" i="1"/>
  <c r="P120" i="1"/>
  <c r="O120" i="1"/>
  <c r="N120" i="1"/>
  <c r="AK119" i="1"/>
  <c r="AJ119" i="1"/>
  <c r="AI119" i="1"/>
  <c r="AH119" i="1"/>
  <c r="AG119" i="1"/>
  <c r="AF119" i="1"/>
  <c r="AE119" i="1"/>
  <c r="AD119" i="1"/>
  <c r="AB119" i="1"/>
  <c r="AA119" i="1"/>
  <c r="Z119" i="1"/>
  <c r="Y119" i="1"/>
  <c r="W119" i="1"/>
  <c r="V119" i="1"/>
  <c r="U119" i="1"/>
  <c r="T119" i="1"/>
  <c r="S119" i="1"/>
  <c r="R119" i="1"/>
  <c r="Q119" i="1"/>
  <c r="P119" i="1"/>
  <c r="O119" i="1"/>
  <c r="N119" i="1"/>
  <c r="AK118" i="1"/>
  <c r="AJ118" i="1"/>
  <c r="AI118" i="1"/>
  <c r="AH118" i="1"/>
  <c r="AG118" i="1"/>
  <c r="AF118" i="1"/>
  <c r="AE118" i="1"/>
  <c r="AD118" i="1"/>
  <c r="AB118" i="1"/>
  <c r="AA118" i="1"/>
  <c r="Z118" i="1"/>
  <c r="Y118" i="1"/>
  <c r="W118" i="1"/>
  <c r="V118" i="1"/>
  <c r="U118" i="1"/>
  <c r="T118" i="1"/>
  <c r="S118" i="1"/>
  <c r="R118" i="1"/>
  <c r="Q118" i="1"/>
  <c r="P118" i="1"/>
  <c r="O118" i="1"/>
  <c r="N118" i="1"/>
  <c r="AK117" i="1"/>
  <c r="AJ117" i="1"/>
  <c r="AI117" i="1"/>
  <c r="AH117" i="1"/>
  <c r="AG117" i="1"/>
  <c r="AF117" i="1"/>
  <c r="AE117" i="1"/>
  <c r="AD117" i="1"/>
  <c r="AB117" i="1"/>
  <c r="AA117" i="1"/>
  <c r="Z117" i="1"/>
  <c r="Y117" i="1"/>
  <c r="W117" i="1"/>
  <c r="V117" i="1"/>
  <c r="U117" i="1"/>
  <c r="T117" i="1"/>
  <c r="S117" i="1"/>
  <c r="R117" i="1"/>
  <c r="Q117" i="1"/>
  <c r="P117" i="1"/>
  <c r="O117" i="1"/>
  <c r="N117" i="1"/>
  <c r="AK116" i="1"/>
  <c r="AJ116" i="1"/>
  <c r="AI116" i="1"/>
  <c r="AH116" i="1"/>
  <c r="AG116" i="1"/>
  <c r="AF116" i="1"/>
  <c r="AE116" i="1"/>
  <c r="AD116" i="1"/>
  <c r="AB116" i="1"/>
  <c r="AA116" i="1"/>
  <c r="Z116" i="1"/>
  <c r="Y116" i="1"/>
  <c r="W116" i="1"/>
  <c r="V116" i="1"/>
  <c r="U116" i="1"/>
  <c r="T116" i="1"/>
  <c r="S116" i="1"/>
  <c r="R116" i="1"/>
  <c r="Q116" i="1"/>
  <c r="P116" i="1"/>
  <c r="O116" i="1"/>
  <c r="N116" i="1"/>
  <c r="AK115" i="1"/>
  <c r="AJ115" i="1"/>
  <c r="AI115" i="1"/>
  <c r="AH115" i="1"/>
  <c r="AG115" i="1"/>
  <c r="AF115" i="1"/>
  <c r="AE115" i="1"/>
  <c r="AD115" i="1"/>
  <c r="AB115" i="1"/>
  <c r="AA115" i="1"/>
  <c r="Z115" i="1"/>
  <c r="Y115" i="1"/>
  <c r="W115" i="1"/>
  <c r="V115" i="1"/>
  <c r="U115" i="1"/>
  <c r="T115" i="1"/>
  <c r="S115" i="1"/>
  <c r="R115" i="1"/>
  <c r="Q115" i="1"/>
  <c r="P115" i="1"/>
  <c r="O115" i="1"/>
  <c r="N115" i="1"/>
  <c r="AK114" i="1"/>
  <c r="AJ114" i="1"/>
  <c r="AI114" i="1"/>
  <c r="AH114" i="1"/>
  <c r="AG114" i="1"/>
  <c r="AF114" i="1"/>
  <c r="AE114" i="1"/>
  <c r="AD114" i="1"/>
  <c r="AB114" i="1"/>
  <c r="AA114" i="1"/>
  <c r="Z114" i="1"/>
  <c r="Y114" i="1"/>
  <c r="W114" i="1"/>
  <c r="V114" i="1"/>
  <c r="U114" i="1"/>
  <c r="T114" i="1"/>
  <c r="S114" i="1"/>
  <c r="R114" i="1"/>
  <c r="Q114" i="1"/>
  <c r="P114" i="1"/>
  <c r="O114" i="1"/>
  <c r="N114" i="1"/>
  <c r="AK113" i="1"/>
  <c r="AJ113" i="1"/>
  <c r="AI113" i="1"/>
  <c r="AH113" i="1"/>
  <c r="AG113" i="1"/>
  <c r="AF113" i="1"/>
  <c r="AE113" i="1"/>
  <c r="AD113" i="1"/>
  <c r="AB113" i="1"/>
  <c r="AA113" i="1"/>
  <c r="Z113" i="1"/>
  <c r="Y113" i="1"/>
  <c r="W113" i="1"/>
  <c r="V113" i="1"/>
  <c r="U113" i="1"/>
  <c r="T113" i="1"/>
  <c r="S113" i="1"/>
  <c r="R113" i="1"/>
  <c r="Q113" i="1"/>
  <c r="P113" i="1"/>
  <c r="O113" i="1"/>
  <c r="N113" i="1"/>
  <c r="AK112" i="1"/>
  <c r="AJ112" i="1"/>
  <c r="AI112" i="1"/>
  <c r="AH112" i="1"/>
  <c r="AG112" i="1"/>
  <c r="AF112" i="1"/>
  <c r="AE112" i="1"/>
  <c r="AD112" i="1"/>
  <c r="AB112" i="1"/>
  <c r="AA112" i="1"/>
  <c r="Z112" i="1"/>
  <c r="Y112" i="1"/>
  <c r="W112" i="1"/>
  <c r="V112" i="1"/>
  <c r="U112" i="1"/>
  <c r="T112" i="1"/>
  <c r="S112" i="1"/>
  <c r="R112" i="1"/>
  <c r="Q112" i="1"/>
  <c r="P112" i="1"/>
  <c r="O112" i="1"/>
  <c r="N112" i="1"/>
  <c r="AK111" i="1"/>
  <c r="AJ111" i="1"/>
  <c r="AI111" i="1"/>
  <c r="AH111" i="1"/>
  <c r="AG111" i="1"/>
  <c r="AF111" i="1"/>
  <c r="AE111" i="1"/>
  <c r="AD111" i="1"/>
  <c r="AB111" i="1"/>
  <c r="AA111" i="1"/>
  <c r="Z111" i="1"/>
  <c r="Y111" i="1"/>
  <c r="W111" i="1"/>
  <c r="V111" i="1"/>
  <c r="U111" i="1"/>
  <c r="T111" i="1"/>
  <c r="S111" i="1"/>
  <c r="R111" i="1"/>
  <c r="Q111" i="1"/>
  <c r="P111" i="1"/>
  <c r="O111" i="1"/>
  <c r="N111" i="1"/>
  <c r="AK110" i="1"/>
  <c r="AJ110" i="1"/>
  <c r="AI110" i="1"/>
  <c r="AH110" i="1"/>
  <c r="AG110" i="1"/>
  <c r="AF110" i="1"/>
  <c r="AE110" i="1"/>
  <c r="AD110" i="1"/>
  <c r="AB110" i="1"/>
  <c r="AA110" i="1"/>
  <c r="Z110" i="1"/>
  <c r="Y110" i="1"/>
  <c r="W110" i="1"/>
  <c r="V110" i="1"/>
  <c r="U110" i="1"/>
  <c r="T110" i="1"/>
  <c r="S110" i="1"/>
  <c r="R110" i="1"/>
  <c r="Q110" i="1"/>
  <c r="P110" i="1"/>
  <c r="O110" i="1"/>
  <c r="N110" i="1"/>
  <c r="AK109" i="1"/>
  <c r="AJ109" i="1"/>
  <c r="AI109" i="1"/>
  <c r="AH109" i="1"/>
  <c r="AG109" i="1"/>
  <c r="AF109" i="1"/>
  <c r="AE109" i="1"/>
  <c r="AD109" i="1"/>
  <c r="AB109" i="1"/>
  <c r="AA109" i="1"/>
  <c r="Z109" i="1"/>
  <c r="Y109" i="1"/>
  <c r="W109" i="1"/>
  <c r="V109" i="1"/>
  <c r="U109" i="1"/>
  <c r="T109" i="1"/>
  <c r="S109" i="1"/>
  <c r="R109" i="1"/>
  <c r="Q109" i="1"/>
  <c r="P109" i="1"/>
  <c r="O109" i="1"/>
  <c r="N109" i="1"/>
  <c r="AK108" i="1"/>
  <c r="AJ108" i="1"/>
  <c r="AI108" i="1"/>
  <c r="AH108" i="1"/>
  <c r="AG108" i="1"/>
  <c r="AF108" i="1"/>
  <c r="AE108" i="1"/>
  <c r="AD108" i="1"/>
  <c r="AB108" i="1"/>
  <c r="AA108" i="1"/>
  <c r="Z108" i="1"/>
  <c r="Y108" i="1"/>
  <c r="W108" i="1"/>
  <c r="V108" i="1"/>
  <c r="U108" i="1"/>
  <c r="T108" i="1"/>
  <c r="S108" i="1"/>
  <c r="R108" i="1"/>
  <c r="Q108" i="1"/>
  <c r="P108" i="1"/>
  <c r="O108" i="1"/>
  <c r="N108" i="1"/>
  <c r="AK107" i="1"/>
  <c r="AJ107" i="1"/>
  <c r="AI107" i="1"/>
  <c r="AH107" i="1"/>
  <c r="AG107" i="1"/>
  <c r="AF107" i="1"/>
  <c r="AE107" i="1"/>
  <c r="AD107" i="1"/>
  <c r="AB107" i="1"/>
  <c r="AA107" i="1"/>
  <c r="Z107" i="1"/>
  <c r="Y107" i="1"/>
  <c r="W107" i="1"/>
  <c r="V107" i="1"/>
  <c r="U107" i="1"/>
  <c r="T107" i="1"/>
  <c r="S107" i="1"/>
  <c r="R107" i="1"/>
  <c r="Q107" i="1"/>
  <c r="P107" i="1"/>
  <c r="O107" i="1"/>
  <c r="N107" i="1"/>
  <c r="AK106" i="1"/>
  <c r="AJ106" i="1"/>
  <c r="AI106" i="1"/>
  <c r="AH106" i="1"/>
  <c r="AG106" i="1"/>
  <c r="AF106" i="1"/>
  <c r="AE106" i="1"/>
  <c r="AD106" i="1"/>
  <c r="AB106" i="1"/>
  <c r="AA106" i="1"/>
  <c r="Z106" i="1"/>
  <c r="Y106" i="1"/>
  <c r="W106" i="1"/>
  <c r="V106" i="1"/>
  <c r="U106" i="1"/>
  <c r="T106" i="1"/>
  <c r="S106" i="1"/>
  <c r="R106" i="1"/>
  <c r="Q106" i="1"/>
  <c r="P106" i="1"/>
  <c r="O106" i="1"/>
  <c r="N106" i="1"/>
  <c r="AK105" i="1"/>
  <c r="AJ105" i="1"/>
  <c r="AI105" i="1"/>
  <c r="AH105" i="1"/>
  <c r="AG105" i="1"/>
  <c r="AF105" i="1"/>
  <c r="AE105" i="1"/>
  <c r="AD105" i="1"/>
  <c r="AB105" i="1"/>
  <c r="AA105" i="1"/>
  <c r="Z105" i="1"/>
  <c r="Y105" i="1"/>
  <c r="W105" i="1"/>
  <c r="V105" i="1"/>
  <c r="U105" i="1"/>
  <c r="T105" i="1"/>
  <c r="S105" i="1"/>
  <c r="R105" i="1"/>
  <c r="Q105" i="1"/>
  <c r="P105" i="1"/>
  <c r="O105" i="1"/>
  <c r="N105" i="1"/>
  <c r="AK104" i="1"/>
  <c r="AJ104" i="1"/>
  <c r="AI104" i="1"/>
  <c r="AH104" i="1"/>
  <c r="AG104" i="1"/>
  <c r="AF104" i="1"/>
  <c r="AE104" i="1"/>
  <c r="AD104" i="1"/>
  <c r="AB104" i="1"/>
  <c r="AA104" i="1"/>
  <c r="Z104" i="1"/>
  <c r="Y104" i="1"/>
  <c r="W104" i="1"/>
  <c r="V104" i="1"/>
  <c r="U104" i="1"/>
  <c r="T104" i="1"/>
  <c r="S104" i="1"/>
  <c r="R104" i="1"/>
  <c r="Q104" i="1"/>
  <c r="P104" i="1"/>
  <c r="O104" i="1"/>
  <c r="N104" i="1"/>
  <c r="AK103" i="1"/>
  <c r="AJ103" i="1"/>
  <c r="AI103" i="1"/>
  <c r="AH103" i="1"/>
  <c r="AG103" i="1"/>
  <c r="AF103" i="1"/>
  <c r="AE103" i="1"/>
  <c r="AD103" i="1"/>
  <c r="AB103" i="1"/>
  <c r="AA103" i="1"/>
  <c r="Z103" i="1"/>
  <c r="Y103" i="1"/>
  <c r="W103" i="1"/>
  <c r="V103" i="1"/>
  <c r="U103" i="1"/>
  <c r="T103" i="1"/>
  <c r="S103" i="1"/>
  <c r="R103" i="1"/>
  <c r="Q103" i="1"/>
  <c r="P103" i="1"/>
  <c r="O103" i="1"/>
  <c r="N103" i="1"/>
  <c r="AK102" i="1"/>
  <c r="AJ102" i="1"/>
  <c r="AI102" i="1"/>
  <c r="AH102" i="1"/>
  <c r="AG102" i="1"/>
  <c r="AF102" i="1"/>
  <c r="AE102" i="1"/>
  <c r="AD102" i="1"/>
  <c r="AB102" i="1"/>
  <c r="AA102" i="1"/>
  <c r="Z102" i="1"/>
  <c r="Y102" i="1"/>
  <c r="W102" i="1"/>
  <c r="V102" i="1"/>
  <c r="U102" i="1"/>
  <c r="T102" i="1"/>
  <c r="S102" i="1"/>
  <c r="R102" i="1"/>
  <c r="Q102" i="1"/>
  <c r="P102" i="1"/>
  <c r="O102" i="1"/>
  <c r="N102" i="1"/>
  <c r="AK101" i="1"/>
  <c r="AJ101" i="1"/>
  <c r="AI101" i="1"/>
  <c r="AH101" i="1"/>
  <c r="AG101" i="1"/>
  <c r="AF101" i="1"/>
  <c r="AE101" i="1"/>
  <c r="AD101" i="1"/>
  <c r="AB101" i="1"/>
  <c r="AA101" i="1"/>
  <c r="Z101" i="1"/>
  <c r="Y101" i="1"/>
  <c r="W101" i="1"/>
  <c r="V101" i="1"/>
  <c r="U101" i="1"/>
  <c r="T101" i="1"/>
  <c r="S101" i="1"/>
  <c r="R101" i="1"/>
  <c r="Q101" i="1"/>
  <c r="P101" i="1"/>
  <c r="O101" i="1"/>
  <c r="N101" i="1"/>
  <c r="AK100" i="1"/>
  <c r="AJ100" i="1"/>
  <c r="AI100" i="1"/>
  <c r="AH100" i="1"/>
  <c r="AG100" i="1"/>
  <c r="AF100" i="1"/>
  <c r="AE100" i="1"/>
  <c r="AD100" i="1"/>
  <c r="AB100" i="1"/>
  <c r="AA100" i="1"/>
  <c r="Z100" i="1"/>
  <c r="Y100" i="1"/>
  <c r="W100" i="1"/>
  <c r="V100" i="1"/>
  <c r="U100" i="1"/>
  <c r="T100" i="1"/>
  <c r="S100" i="1"/>
  <c r="R100" i="1"/>
  <c r="Q100" i="1"/>
  <c r="P100" i="1"/>
  <c r="O100" i="1"/>
  <c r="N100" i="1"/>
  <c r="AJ99" i="1"/>
  <c r="AI99" i="1"/>
  <c r="AH99" i="1"/>
  <c r="AG99" i="1"/>
  <c r="AF99" i="1"/>
  <c r="AE99" i="1"/>
  <c r="AD99" i="1"/>
  <c r="AB99" i="1"/>
  <c r="AA99" i="1"/>
  <c r="Z99" i="1"/>
  <c r="Y99" i="1"/>
  <c r="W99" i="1"/>
  <c r="V99" i="1"/>
  <c r="U99" i="1"/>
  <c r="T99" i="1"/>
  <c r="S99" i="1"/>
  <c r="R99" i="1"/>
  <c r="Q99" i="1"/>
  <c r="P99" i="1"/>
  <c r="O99" i="1"/>
  <c r="N99" i="1"/>
  <c r="AK98" i="1"/>
  <c r="AJ98" i="1"/>
  <c r="AI98" i="1"/>
  <c r="AH98" i="1"/>
  <c r="AG98" i="1"/>
  <c r="AF98" i="1"/>
  <c r="AE98" i="1"/>
  <c r="AD98" i="1"/>
  <c r="AB98" i="1"/>
  <c r="AA98" i="1"/>
  <c r="Z98" i="1"/>
  <c r="Y98" i="1"/>
  <c r="W98" i="1"/>
  <c r="V98" i="1"/>
  <c r="U98" i="1"/>
  <c r="T98" i="1"/>
  <c r="S98" i="1"/>
  <c r="R98" i="1"/>
  <c r="Q98" i="1"/>
  <c r="P98" i="1"/>
  <c r="O98" i="1"/>
  <c r="N98" i="1"/>
  <c r="AK97" i="1"/>
  <c r="AJ97" i="1"/>
  <c r="AI97" i="1"/>
  <c r="AH97" i="1"/>
  <c r="AG97" i="1"/>
  <c r="AF97" i="1"/>
  <c r="AE97" i="1"/>
  <c r="AD97" i="1"/>
  <c r="AB97" i="1"/>
  <c r="AA97" i="1"/>
  <c r="Z97" i="1"/>
  <c r="Y97" i="1"/>
  <c r="W97" i="1"/>
  <c r="V97" i="1"/>
  <c r="U97" i="1"/>
  <c r="T97" i="1"/>
  <c r="S97" i="1"/>
  <c r="R97" i="1"/>
  <c r="Q97" i="1"/>
  <c r="P97" i="1"/>
  <c r="O97" i="1"/>
  <c r="N97" i="1"/>
  <c r="AK96" i="1"/>
  <c r="AJ96" i="1"/>
  <c r="AI96" i="1"/>
  <c r="AH96" i="1"/>
  <c r="AG96" i="1"/>
  <c r="AF96" i="1"/>
  <c r="AE96" i="1"/>
  <c r="AD96" i="1"/>
  <c r="AB96" i="1"/>
  <c r="AA96" i="1"/>
  <c r="Z96" i="1"/>
  <c r="Y96" i="1"/>
  <c r="W96" i="1"/>
  <c r="V96" i="1"/>
  <c r="U96" i="1"/>
  <c r="T96" i="1"/>
  <c r="S96" i="1"/>
  <c r="R96" i="1"/>
  <c r="Q96" i="1"/>
  <c r="P96" i="1"/>
  <c r="O96" i="1"/>
  <c r="N96" i="1"/>
  <c r="AK95" i="1"/>
  <c r="AJ95" i="1"/>
  <c r="AI95" i="1"/>
  <c r="AH95" i="1"/>
  <c r="AG95" i="1"/>
  <c r="AF95" i="1"/>
  <c r="AE95" i="1"/>
  <c r="AD95" i="1"/>
  <c r="AB95" i="1"/>
  <c r="AA95" i="1"/>
  <c r="Z95" i="1"/>
  <c r="Y95" i="1"/>
  <c r="W95" i="1"/>
  <c r="V95" i="1"/>
  <c r="U95" i="1"/>
  <c r="T95" i="1"/>
  <c r="S95" i="1"/>
  <c r="R95" i="1"/>
  <c r="Q95" i="1"/>
  <c r="P95" i="1"/>
  <c r="O95" i="1"/>
  <c r="N95" i="1"/>
  <c r="AK94" i="1"/>
  <c r="AJ94" i="1"/>
  <c r="AI94" i="1"/>
  <c r="AH94" i="1"/>
  <c r="AG94" i="1"/>
  <c r="AF94" i="1"/>
  <c r="AE94" i="1"/>
  <c r="AD94" i="1"/>
  <c r="AB94" i="1"/>
  <c r="AA94" i="1"/>
  <c r="Z94" i="1"/>
  <c r="Y94" i="1"/>
  <c r="W94" i="1"/>
  <c r="V94" i="1"/>
  <c r="U94" i="1"/>
  <c r="T94" i="1"/>
  <c r="S94" i="1"/>
  <c r="R94" i="1"/>
  <c r="Q94" i="1"/>
  <c r="P94" i="1"/>
  <c r="O94" i="1"/>
  <c r="N94" i="1"/>
  <c r="AK93" i="1"/>
  <c r="AJ93" i="1"/>
  <c r="AI93" i="1"/>
  <c r="AH93" i="1"/>
  <c r="AG93" i="1"/>
  <c r="AF93" i="1"/>
  <c r="AE93" i="1"/>
  <c r="AD93" i="1"/>
  <c r="AB93" i="1"/>
  <c r="AA93" i="1"/>
  <c r="Z93" i="1"/>
  <c r="Y93" i="1"/>
  <c r="W93" i="1"/>
  <c r="V93" i="1"/>
  <c r="U93" i="1"/>
  <c r="T93" i="1"/>
  <c r="S93" i="1"/>
  <c r="R93" i="1"/>
  <c r="Q93" i="1"/>
  <c r="P93" i="1"/>
  <c r="O93" i="1"/>
  <c r="N93" i="1"/>
  <c r="AK92" i="1"/>
  <c r="AJ92" i="1"/>
  <c r="AI92" i="1"/>
  <c r="AH92" i="1"/>
  <c r="AG92" i="1"/>
  <c r="AF92" i="1"/>
  <c r="AE92" i="1"/>
  <c r="AD92" i="1"/>
  <c r="AB92" i="1"/>
  <c r="AA92" i="1"/>
  <c r="Z92" i="1"/>
  <c r="Y92" i="1"/>
  <c r="W92" i="1"/>
  <c r="V92" i="1"/>
  <c r="U92" i="1"/>
  <c r="T92" i="1"/>
  <c r="S92" i="1"/>
  <c r="R92" i="1"/>
  <c r="Q92" i="1"/>
  <c r="P92" i="1"/>
  <c r="O92" i="1"/>
  <c r="N92" i="1"/>
  <c r="AK91" i="1"/>
  <c r="AJ91" i="1"/>
  <c r="AI91" i="1"/>
  <c r="AH91" i="1"/>
  <c r="AG91" i="1"/>
  <c r="AF91" i="1"/>
  <c r="AE91" i="1"/>
  <c r="AD91" i="1"/>
  <c r="AB91" i="1"/>
  <c r="AA91" i="1"/>
  <c r="Z91" i="1"/>
  <c r="Y91" i="1"/>
  <c r="W91" i="1"/>
  <c r="V91" i="1"/>
  <c r="U91" i="1"/>
  <c r="T91" i="1"/>
  <c r="S91" i="1"/>
  <c r="R91" i="1"/>
  <c r="Q91" i="1"/>
  <c r="P91" i="1"/>
  <c r="O91" i="1"/>
  <c r="N91" i="1"/>
  <c r="AK90" i="1"/>
  <c r="AJ90" i="1"/>
  <c r="AI90" i="1"/>
  <c r="AH90" i="1"/>
  <c r="AG90" i="1"/>
  <c r="AF90" i="1"/>
  <c r="AE90" i="1"/>
  <c r="AD90" i="1"/>
  <c r="AB90" i="1"/>
  <c r="AA90" i="1"/>
  <c r="Z90" i="1"/>
  <c r="Y90" i="1"/>
  <c r="W90" i="1"/>
  <c r="V90" i="1"/>
  <c r="U90" i="1"/>
  <c r="T90" i="1"/>
  <c r="S90" i="1"/>
  <c r="R90" i="1"/>
  <c r="Q90" i="1"/>
  <c r="P90" i="1"/>
  <c r="O90" i="1"/>
  <c r="N90" i="1"/>
  <c r="AK89" i="1"/>
  <c r="AJ89" i="1"/>
  <c r="AI89" i="1"/>
  <c r="AH89" i="1"/>
  <c r="AG89" i="1"/>
  <c r="AF89" i="1"/>
  <c r="AE89" i="1"/>
  <c r="AD89" i="1"/>
  <c r="AB89" i="1"/>
  <c r="AA89" i="1"/>
  <c r="Z89" i="1"/>
  <c r="Y89" i="1"/>
  <c r="W89" i="1"/>
  <c r="V89" i="1"/>
  <c r="U89" i="1"/>
  <c r="T89" i="1"/>
  <c r="S89" i="1"/>
  <c r="R89" i="1"/>
  <c r="Q89" i="1"/>
  <c r="P89" i="1"/>
  <c r="O89" i="1"/>
  <c r="N89" i="1"/>
  <c r="AK88" i="1"/>
  <c r="AJ88" i="1"/>
  <c r="AI88" i="1"/>
  <c r="AH88" i="1"/>
  <c r="AG88" i="1"/>
  <c r="AF88" i="1"/>
  <c r="AE88" i="1"/>
  <c r="AD88" i="1"/>
  <c r="AB88" i="1"/>
  <c r="AA88" i="1"/>
  <c r="Z88" i="1"/>
  <c r="Y88" i="1"/>
  <c r="W88" i="1"/>
  <c r="V88" i="1"/>
  <c r="U88" i="1"/>
  <c r="T88" i="1"/>
  <c r="S88" i="1"/>
  <c r="R88" i="1"/>
  <c r="Q88" i="1"/>
  <c r="P88" i="1"/>
  <c r="O88" i="1"/>
  <c r="N88" i="1"/>
  <c r="AK87" i="1"/>
  <c r="AJ87" i="1"/>
  <c r="AI87" i="1"/>
  <c r="AH87" i="1"/>
  <c r="AG87" i="1"/>
  <c r="AF87" i="1"/>
  <c r="AE87" i="1"/>
  <c r="AD87" i="1"/>
  <c r="AB87" i="1"/>
  <c r="AA87" i="1"/>
  <c r="Z87" i="1"/>
  <c r="Y87" i="1"/>
  <c r="W87" i="1"/>
  <c r="V87" i="1"/>
  <c r="U87" i="1"/>
  <c r="T87" i="1"/>
  <c r="S87" i="1"/>
  <c r="R87" i="1"/>
  <c r="Q87" i="1"/>
  <c r="P87" i="1"/>
  <c r="O87" i="1"/>
  <c r="N87" i="1"/>
  <c r="AK86" i="1"/>
  <c r="AJ86" i="1"/>
  <c r="AI86" i="1"/>
  <c r="AH86" i="1"/>
  <c r="AG86" i="1"/>
  <c r="AF86" i="1"/>
  <c r="AE86" i="1"/>
  <c r="AD86" i="1"/>
  <c r="AB86" i="1"/>
  <c r="AA86" i="1"/>
  <c r="Z86" i="1"/>
  <c r="Y86" i="1"/>
  <c r="W86" i="1"/>
  <c r="V86" i="1"/>
  <c r="U86" i="1"/>
  <c r="T86" i="1"/>
  <c r="S86" i="1"/>
  <c r="R86" i="1"/>
  <c r="Q86" i="1"/>
  <c r="P86" i="1"/>
  <c r="O86" i="1"/>
  <c r="N86" i="1"/>
  <c r="AK85" i="1"/>
  <c r="AJ85" i="1"/>
  <c r="AI85" i="1"/>
  <c r="AH85" i="1"/>
  <c r="AG85" i="1"/>
  <c r="AF85" i="1"/>
  <c r="AE85" i="1"/>
  <c r="AD85" i="1"/>
  <c r="AB85" i="1"/>
  <c r="AA85" i="1"/>
  <c r="Z85" i="1"/>
  <c r="Y85" i="1"/>
  <c r="W85" i="1"/>
  <c r="V85" i="1"/>
  <c r="U85" i="1"/>
  <c r="T85" i="1"/>
  <c r="S85" i="1"/>
  <c r="R85" i="1"/>
  <c r="Q85" i="1"/>
  <c r="P85" i="1"/>
  <c r="O85" i="1"/>
  <c r="N85" i="1"/>
  <c r="AK84" i="1"/>
  <c r="AJ84" i="1"/>
  <c r="AI84" i="1"/>
  <c r="AH84" i="1"/>
  <c r="AG84" i="1"/>
  <c r="AF84" i="1"/>
  <c r="AE84" i="1"/>
  <c r="AD84" i="1"/>
  <c r="AB84" i="1"/>
  <c r="AA84" i="1"/>
  <c r="Z84" i="1"/>
  <c r="Y84" i="1"/>
  <c r="W84" i="1"/>
  <c r="V84" i="1"/>
  <c r="U84" i="1"/>
  <c r="T84" i="1"/>
  <c r="S84" i="1"/>
  <c r="R84" i="1"/>
  <c r="Q84" i="1"/>
  <c r="P84" i="1"/>
  <c r="O84" i="1"/>
  <c r="N84" i="1"/>
  <c r="AK83" i="1"/>
  <c r="AJ83" i="1"/>
  <c r="AI83" i="1"/>
  <c r="AH83" i="1"/>
  <c r="AG83" i="1"/>
  <c r="AF83" i="1"/>
  <c r="AE83" i="1"/>
  <c r="AD83" i="1"/>
  <c r="AB83" i="1"/>
  <c r="AA83" i="1"/>
  <c r="Z83" i="1"/>
  <c r="Y83" i="1"/>
  <c r="W83" i="1"/>
  <c r="V83" i="1"/>
  <c r="U83" i="1"/>
  <c r="T83" i="1"/>
  <c r="S83" i="1"/>
  <c r="R83" i="1"/>
  <c r="Q83" i="1"/>
  <c r="P83" i="1"/>
  <c r="O83" i="1"/>
  <c r="N83" i="1"/>
  <c r="AK82" i="1"/>
  <c r="AJ82" i="1"/>
  <c r="AI82" i="1"/>
  <c r="AH82" i="1"/>
  <c r="AG82" i="1"/>
  <c r="AF82" i="1"/>
  <c r="AE82" i="1"/>
  <c r="AD82" i="1"/>
  <c r="AB82" i="1"/>
  <c r="AA82" i="1"/>
  <c r="Z82" i="1"/>
  <c r="Y82" i="1"/>
  <c r="W82" i="1"/>
  <c r="V82" i="1"/>
  <c r="U82" i="1"/>
  <c r="T82" i="1"/>
  <c r="S82" i="1"/>
  <c r="R82" i="1"/>
  <c r="Q82" i="1"/>
  <c r="P82" i="1"/>
  <c r="O82" i="1"/>
  <c r="N82" i="1"/>
  <c r="AK81" i="1"/>
  <c r="AJ81" i="1"/>
  <c r="AI81" i="1"/>
  <c r="AH81" i="1"/>
  <c r="AG81" i="1"/>
  <c r="AF81" i="1"/>
  <c r="AE81" i="1"/>
  <c r="AD81" i="1"/>
  <c r="AB81" i="1"/>
  <c r="AA81" i="1"/>
  <c r="Z81" i="1"/>
  <c r="Y81" i="1"/>
  <c r="W81" i="1"/>
  <c r="V81" i="1"/>
  <c r="U81" i="1"/>
  <c r="T81" i="1"/>
  <c r="S81" i="1"/>
  <c r="R81" i="1"/>
  <c r="Q81" i="1"/>
  <c r="P81" i="1"/>
  <c r="O81" i="1"/>
  <c r="N81" i="1"/>
  <c r="AK80" i="1"/>
  <c r="AJ80" i="1"/>
  <c r="AI80" i="1"/>
  <c r="AH80" i="1"/>
  <c r="AG80" i="1"/>
  <c r="AF80" i="1"/>
  <c r="AE80" i="1"/>
  <c r="AD80" i="1"/>
  <c r="AB80" i="1"/>
  <c r="AA80" i="1"/>
  <c r="Z80" i="1"/>
  <c r="Y80" i="1"/>
  <c r="W80" i="1"/>
  <c r="V80" i="1"/>
  <c r="U80" i="1"/>
  <c r="T80" i="1"/>
  <c r="S80" i="1"/>
  <c r="R80" i="1"/>
  <c r="Q80" i="1"/>
  <c r="P80" i="1"/>
  <c r="O80" i="1"/>
  <c r="N80" i="1"/>
  <c r="AK79" i="1"/>
  <c r="AJ79" i="1"/>
  <c r="AI79" i="1"/>
  <c r="AH79" i="1"/>
  <c r="AG79" i="1"/>
  <c r="AF79" i="1"/>
  <c r="AE79" i="1"/>
  <c r="AD79" i="1"/>
  <c r="AB79" i="1"/>
  <c r="AA79" i="1"/>
  <c r="Z79" i="1"/>
  <c r="Y79" i="1"/>
  <c r="W79" i="1"/>
  <c r="V79" i="1"/>
  <c r="U79" i="1"/>
  <c r="T79" i="1"/>
  <c r="S79" i="1"/>
  <c r="R79" i="1"/>
  <c r="Q79" i="1"/>
  <c r="P79" i="1"/>
  <c r="O79" i="1"/>
  <c r="N79" i="1"/>
  <c r="AJ78" i="1"/>
  <c r="AI78" i="1"/>
  <c r="AH78" i="1"/>
  <c r="AG78" i="1"/>
  <c r="AF78" i="1"/>
  <c r="AE78" i="1"/>
  <c r="AD78" i="1"/>
  <c r="AB78" i="1"/>
  <c r="AA78" i="1"/>
  <c r="Z78" i="1"/>
  <c r="Y78" i="1"/>
  <c r="W78" i="1"/>
  <c r="V78" i="1"/>
  <c r="U78" i="1"/>
  <c r="T78" i="1"/>
  <c r="S78" i="1"/>
  <c r="R78" i="1"/>
  <c r="Q78" i="1"/>
  <c r="P78" i="1"/>
  <c r="O78" i="1"/>
  <c r="N78" i="1"/>
  <c r="AK77" i="1"/>
  <c r="AJ77" i="1"/>
  <c r="AI77" i="1"/>
  <c r="AH77" i="1"/>
  <c r="AG77" i="1"/>
  <c r="AF77" i="1"/>
  <c r="AE77" i="1"/>
  <c r="AD77" i="1"/>
  <c r="AB77" i="1"/>
  <c r="AA77" i="1"/>
  <c r="Z77" i="1"/>
  <c r="Y77" i="1"/>
  <c r="W77" i="1"/>
  <c r="V77" i="1"/>
  <c r="U77" i="1"/>
  <c r="T77" i="1"/>
  <c r="S77" i="1"/>
  <c r="R77" i="1"/>
  <c r="Q77" i="1"/>
  <c r="P77" i="1"/>
  <c r="O77" i="1"/>
  <c r="N77" i="1"/>
  <c r="AK76" i="1"/>
  <c r="AJ76" i="1"/>
  <c r="AI76" i="1"/>
  <c r="AH76" i="1"/>
  <c r="AG76" i="1"/>
  <c r="AF76" i="1"/>
  <c r="AE76" i="1"/>
  <c r="AD76" i="1"/>
  <c r="AB76" i="1"/>
  <c r="AA76" i="1"/>
  <c r="Z76" i="1"/>
  <c r="Y76" i="1"/>
  <c r="W76" i="1"/>
  <c r="V76" i="1"/>
  <c r="U76" i="1"/>
  <c r="T76" i="1"/>
  <c r="S76" i="1"/>
  <c r="R76" i="1"/>
  <c r="Q76" i="1"/>
  <c r="P76" i="1"/>
  <c r="O76" i="1"/>
  <c r="N76" i="1"/>
  <c r="AK75" i="1"/>
  <c r="AJ75" i="1"/>
  <c r="AI75" i="1"/>
  <c r="AH75" i="1"/>
  <c r="AG75" i="1"/>
  <c r="AF75" i="1"/>
  <c r="AE75" i="1"/>
  <c r="AD75" i="1"/>
  <c r="AB75" i="1"/>
  <c r="AA75" i="1"/>
  <c r="Z75" i="1"/>
  <c r="Y75" i="1"/>
  <c r="W75" i="1"/>
  <c r="V75" i="1"/>
  <c r="U75" i="1"/>
  <c r="T75" i="1"/>
  <c r="S75" i="1"/>
  <c r="R75" i="1"/>
  <c r="Q75" i="1"/>
  <c r="P75" i="1"/>
  <c r="O75" i="1"/>
  <c r="N75" i="1"/>
  <c r="AK74" i="1"/>
  <c r="AJ74" i="1"/>
  <c r="AI74" i="1"/>
  <c r="AH74" i="1"/>
  <c r="AG74" i="1"/>
  <c r="AF74" i="1"/>
  <c r="AE74" i="1"/>
  <c r="AD74" i="1"/>
  <c r="AB74" i="1"/>
  <c r="AA74" i="1"/>
  <c r="Z74" i="1"/>
  <c r="Y74" i="1"/>
  <c r="W74" i="1"/>
  <c r="V74" i="1"/>
  <c r="U74" i="1"/>
  <c r="T74" i="1"/>
  <c r="S74" i="1"/>
  <c r="R74" i="1"/>
  <c r="Q74" i="1"/>
  <c r="P74" i="1"/>
  <c r="O74" i="1"/>
  <c r="N74" i="1"/>
  <c r="AK73" i="1"/>
  <c r="AJ73" i="1"/>
  <c r="AI73" i="1"/>
  <c r="AH73" i="1"/>
  <c r="AG73" i="1"/>
  <c r="AF73" i="1"/>
  <c r="AE73" i="1"/>
  <c r="AD73" i="1"/>
  <c r="AB73" i="1"/>
  <c r="AA73" i="1"/>
  <c r="Z73" i="1"/>
  <c r="Y73" i="1"/>
  <c r="W73" i="1"/>
  <c r="V73" i="1"/>
  <c r="U73" i="1"/>
  <c r="T73" i="1"/>
  <c r="S73" i="1"/>
  <c r="R73" i="1"/>
  <c r="Q73" i="1"/>
  <c r="P73" i="1"/>
  <c r="O73" i="1"/>
  <c r="N73" i="1"/>
  <c r="AK72" i="1"/>
  <c r="AJ72" i="1"/>
  <c r="AI72" i="1"/>
  <c r="AH72" i="1"/>
  <c r="AG72" i="1"/>
  <c r="AF72" i="1"/>
  <c r="AE72" i="1"/>
  <c r="AD72" i="1"/>
  <c r="AB72" i="1"/>
  <c r="AA72" i="1"/>
  <c r="Z72" i="1"/>
  <c r="Y72" i="1"/>
  <c r="W72" i="1"/>
  <c r="V72" i="1"/>
  <c r="U72" i="1"/>
  <c r="T72" i="1"/>
  <c r="S72" i="1"/>
  <c r="R72" i="1"/>
  <c r="Q72" i="1"/>
  <c r="P72" i="1"/>
  <c r="O72" i="1"/>
  <c r="N72" i="1"/>
  <c r="AK71" i="1"/>
  <c r="AJ71" i="1"/>
  <c r="AI71" i="1"/>
  <c r="AH71" i="1"/>
  <c r="AG71" i="1"/>
  <c r="AF71" i="1"/>
  <c r="AE71" i="1"/>
  <c r="AD71" i="1"/>
  <c r="AB71" i="1"/>
  <c r="AA71" i="1"/>
  <c r="Z71" i="1"/>
  <c r="Y71" i="1"/>
  <c r="W71" i="1"/>
  <c r="V71" i="1"/>
  <c r="U71" i="1"/>
  <c r="T71" i="1"/>
  <c r="S71" i="1"/>
  <c r="R71" i="1"/>
  <c r="Q71" i="1"/>
  <c r="P71" i="1"/>
  <c r="O71" i="1"/>
  <c r="N71" i="1"/>
  <c r="AK70" i="1"/>
  <c r="AJ70" i="1"/>
  <c r="AI70" i="1"/>
  <c r="AH70" i="1"/>
  <c r="AG70" i="1"/>
  <c r="AF70" i="1"/>
  <c r="AE70" i="1"/>
  <c r="AD70" i="1"/>
  <c r="AB70" i="1"/>
  <c r="AA70" i="1"/>
  <c r="Z70" i="1"/>
  <c r="Y70" i="1"/>
  <c r="W70" i="1"/>
  <c r="V70" i="1"/>
  <c r="U70" i="1"/>
  <c r="T70" i="1"/>
  <c r="S70" i="1"/>
  <c r="R70" i="1"/>
  <c r="Q70" i="1"/>
  <c r="P70" i="1"/>
  <c r="O70" i="1"/>
  <c r="N70" i="1"/>
  <c r="AJ69" i="1"/>
  <c r="AI69" i="1"/>
  <c r="AH69" i="1"/>
  <c r="AG69" i="1"/>
  <c r="AF69" i="1"/>
  <c r="AE69" i="1"/>
  <c r="AD69" i="1"/>
  <c r="AB69" i="1"/>
  <c r="AA69" i="1"/>
  <c r="Z69" i="1"/>
  <c r="Y69" i="1"/>
  <c r="W69" i="1"/>
  <c r="V69" i="1"/>
  <c r="U69" i="1"/>
  <c r="T69" i="1"/>
  <c r="S69" i="1"/>
  <c r="R69" i="1"/>
  <c r="Q69" i="1"/>
  <c r="P69" i="1"/>
  <c r="O69" i="1"/>
  <c r="N69" i="1"/>
  <c r="AK68" i="1"/>
  <c r="AJ68" i="1"/>
  <c r="AI68" i="1"/>
  <c r="AH68" i="1"/>
  <c r="AG68" i="1"/>
  <c r="AF68" i="1"/>
  <c r="AE68" i="1"/>
  <c r="AD68" i="1"/>
  <c r="AB68" i="1"/>
  <c r="AA68" i="1"/>
  <c r="Z68" i="1"/>
  <c r="Y68" i="1"/>
  <c r="W68" i="1"/>
  <c r="V68" i="1"/>
  <c r="U68" i="1"/>
  <c r="T68" i="1"/>
  <c r="S68" i="1"/>
  <c r="R68" i="1"/>
  <c r="Q68" i="1"/>
  <c r="P68" i="1"/>
  <c r="O68" i="1"/>
  <c r="N68" i="1"/>
  <c r="AK67" i="1"/>
  <c r="AJ67" i="1"/>
  <c r="AI67" i="1"/>
  <c r="AH67" i="1"/>
  <c r="AG67" i="1"/>
  <c r="AF67" i="1"/>
  <c r="AE67" i="1"/>
  <c r="AD67" i="1"/>
  <c r="AB67" i="1"/>
  <c r="AA67" i="1"/>
  <c r="Z67" i="1"/>
  <c r="Y67" i="1"/>
  <c r="W67" i="1"/>
  <c r="V67" i="1"/>
  <c r="U67" i="1"/>
  <c r="T67" i="1"/>
  <c r="S67" i="1"/>
  <c r="R67" i="1"/>
  <c r="Q67" i="1"/>
  <c r="P67" i="1"/>
  <c r="O67" i="1"/>
  <c r="N67" i="1"/>
  <c r="AK66" i="1"/>
  <c r="AJ66" i="1"/>
  <c r="AI66" i="1"/>
  <c r="AH66" i="1"/>
  <c r="AG66" i="1"/>
  <c r="AF66" i="1"/>
  <c r="AE66" i="1"/>
  <c r="AD66" i="1"/>
  <c r="AB66" i="1"/>
  <c r="AA66" i="1"/>
  <c r="Z66" i="1"/>
  <c r="Y66" i="1"/>
  <c r="W66" i="1"/>
  <c r="V66" i="1"/>
  <c r="U66" i="1"/>
  <c r="T66" i="1"/>
  <c r="S66" i="1"/>
  <c r="R66" i="1"/>
  <c r="Q66" i="1"/>
  <c r="P66" i="1"/>
  <c r="O66" i="1"/>
  <c r="N66" i="1"/>
  <c r="AK65" i="1"/>
  <c r="AJ65" i="1"/>
  <c r="AI65" i="1"/>
  <c r="AH65" i="1"/>
  <c r="AG65" i="1"/>
  <c r="AF65" i="1"/>
  <c r="AE65" i="1"/>
  <c r="AD65" i="1"/>
  <c r="AB65" i="1"/>
  <c r="AA65" i="1"/>
  <c r="Z65" i="1"/>
  <c r="Y65" i="1"/>
  <c r="W65" i="1"/>
  <c r="V65" i="1"/>
  <c r="U65" i="1"/>
  <c r="T65" i="1"/>
  <c r="S65" i="1"/>
  <c r="R65" i="1"/>
  <c r="Q65" i="1"/>
  <c r="P65" i="1"/>
  <c r="O65" i="1"/>
  <c r="N65" i="1"/>
  <c r="AK64" i="1"/>
  <c r="AJ64" i="1"/>
  <c r="AI64" i="1"/>
  <c r="AH64" i="1"/>
  <c r="AG64" i="1"/>
  <c r="AF64" i="1"/>
  <c r="AE64" i="1"/>
  <c r="AD64" i="1"/>
  <c r="AB64" i="1"/>
  <c r="AA64" i="1"/>
  <c r="Z64" i="1"/>
  <c r="Y64" i="1"/>
  <c r="W64" i="1"/>
  <c r="V64" i="1"/>
  <c r="U64" i="1"/>
  <c r="T64" i="1"/>
  <c r="S64" i="1"/>
  <c r="R64" i="1"/>
  <c r="Q64" i="1"/>
  <c r="P64" i="1"/>
  <c r="O64" i="1"/>
  <c r="N64" i="1"/>
  <c r="AK63" i="1"/>
  <c r="AJ63" i="1"/>
  <c r="AI63" i="1"/>
  <c r="AH63" i="1"/>
  <c r="AG63" i="1"/>
  <c r="AF63" i="1"/>
  <c r="AE63" i="1"/>
  <c r="AD63" i="1"/>
  <c r="AB63" i="1"/>
  <c r="AA63" i="1"/>
  <c r="Z63" i="1"/>
  <c r="Y63" i="1"/>
  <c r="W63" i="1"/>
  <c r="V63" i="1"/>
  <c r="U63" i="1"/>
  <c r="T63" i="1"/>
  <c r="S63" i="1"/>
  <c r="R63" i="1"/>
  <c r="Q63" i="1"/>
  <c r="P63" i="1"/>
  <c r="O63" i="1"/>
  <c r="N63" i="1"/>
  <c r="AK62" i="1"/>
  <c r="AJ62" i="1"/>
  <c r="AI62" i="1"/>
  <c r="AH62" i="1"/>
  <c r="AG62" i="1"/>
  <c r="AF62" i="1"/>
  <c r="AE62" i="1"/>
  <c r="AD62" i="1"/>
  <c r="AB62" i="1"/>
  <c r="AA62" i="1"/>
  <c r="Z62" i="1"/>
  <c r="Y62" i="1"/>
  <c r="W62" i="1"/>
  <c r="V62" i="1"/>
  <c r="U62" i="1"/>
  <c r="T62" i="1"/>
  <c r="S62" i="1"/>
  <c r="R62" i="1"/>
  <c r="Q62" i="1"/>
  <c r="P62" i="1"/>
  <c r="O62" i="1"/>
  <c r="N62" i="1"/>
  <c r="AK61" i="1"/>
  <c r="AJ61" i="1"/>
  <c r="AI61" i="1"/>
  <c r="AH61" i="1"/>
  <c r="AG61" i="1"/>
  <c r="AF61" i="1"/>
  <c r="AE61" i="1"/>
  <c r="AD61" i="1"/>
  <c r="AB61" i="1"/>
  <c r="AA61" i="1"/>
  <c r="Z61" i="1"/>
  <c r="Y61" i="1"/>
  <c r="W61" i="1"/>
  <c r="V61" i="1"/>
  <c r="U61" i="1"/>
  <c r="T61" i="1"/>
  <c r="S61" i="1"/>
  <c r="R61" i="1"/>
  <c r="Q61" i="1"/>
  <c r="P61" i="1"/>
  <c r="O61" i="1"/>
  <c r="N61" i="1"/>
  <c r="AK60" i="1"/>
  <c r="AJ60" i="1"/>
  <c r="AI60" i="1"/>
  <c r="AH60" i="1"/>
  <c r="AG60" i="1"/>
  <c r="AF60" i="1"/>
  <c r="AE60" i="1"/>
  <c r="AD60" i="1"/>
  <c r="AB60" i="1"/>
  <c r="AA60" i="1"/>
  <c r="Z60" i="1"/>
  <c r="Y60" i="1"/>
  <c r="W60" i="1"/>
  <c r="V60" i="1"/>
  <c r="U60" i="1"/>
  <c r="T60" i="1"/>
  <c r="S60" i="1"/>
  <c r="R60" i="1"/>
  <c r="Q60" i="1"/>
  <c r="P60" i="1"/>
  <c r="O60" i="1"/>
  <c r="N60" i="1"/>
  <c r="AK59" i="1"/>
  <c r="AJ59" i="1"/>
  <c r="AI59" i="1"/>
  <c r="AH59" i="1"/>
  <c r="AG59" i="1"/>
  <c r="AF59" i="1"/>
  <c r="AE59" i="1"/>
  <c r="AD59" i="1"/>
  <c r="AB59" i="1"/>
  <c r="AA59" i="1"/>
  <c r="Z59" i="1"/>
  <c r="Y59" i="1"/>
  <c r="W59" i="1"/>
  <c r="V59" i="1"/>
  <c r="U59" i="1"/>
  <c r="T59" i="1"/>
  <c r="S59" i="1"/>
  <c r="R59" i="1"/>
  <c r="Q59" i="1"/>
  <c r="P59" i="1"/>
  <c r="O59" i="1"/>
  <c r="N59" i="1"/>
  <c r="AK58" i="1"/>
  <c r="AJ58" i="1"/>
  <c r="AI58" i="1"/>
  <c r="AH58" i="1"/>
  <c r="AG58" i="1"/>
  <c r="AF58" i="1"/>
  <c r="AE58" i="1"/>
  <c r="AD58" i="1"/>
  <c r="AB58" i="1"/>
  <c r="AA58" i="1"/>
  <c r="Z58" i="1"/>
  <c r="Y58" i="1"/>
  <c r="W58" i="1"/>
  <c r="V58" i="1"/>
  <c r="U58" i="1"/>
  <c r="T58" i="1"/>
  <c r="S58" i="1"/>
  <c r="R58" i="1"/>
  <c r="Q58" i="1"/>
  <c r="P58" i="1"/>
  <c r="O58" i="1"/>
  <c r="N58" i="1"/>
  <c r="AK57" i="1"/>
  <c r="AJ57" i="1"/>
  <c r="AI57" i="1"/>
  <c r="AH57" i="1"/>
  <c r="AG57" i="1"/>
  <c r="AF57" i="1"/>
  <c r="AE57" i="1"/>
  <c r="AD57" i="1"/>
  <c r="AB57" i="1"/>
  <c r="AA57" i="1"/>
  <c r="Z57" i="1"/>
  <c r="Y57" i="1"/>
  <c r="W57" i="1"/>
  <c r="V57" i="1"/>
  <c r="U57" i="1"/>
  <c r="T57" i="1"/>
  <c r="S57" i="1"/>
  <c r="R57" i="1"/>
  <c r="Q57" i="1"/>
  <c r="P57" i="1"/>
  <c r="O57" i="1"/>
  <c r="N57" i="1"/>
  <c r="AK56" i="1"/>
  <c r="AJ56" i="1"/>
  <c r="AI56" i="1"/>
  <c r="AH56" i="1"/>
  <c r="AG56" i="1"/>
  <c r="AF56" i="1"/>
  <c r="AE56" i="1"/>
  <c r="AD56" i="1"/>
  <c r="AB56" i="1"/>
  <c r="AA56" i="1"/>
  <c r="Z56" i="1"/>
  <c r="Y56" i="1"/>
  <c r="W56" i="1"/>
  <c r="V56" i="1"/>
  <c r="U56" i="1"/>
  <c r="T56" i="1"/>
  <c r="S56" i="1"/>
  <c r="R56" i="1"/>
  <c r="Q56" i="1"/>
  <c r="P56" i="1"/>
  <c r="O56" i="1"/>
  <c r="N56" i="1"/>
  <c r="AK55" i="1"/>
  <c r="AJ55" i="1"/>
  <c r="AI55" i="1"/>
  <c r="AH55" i="1"/>
  <c r="AG55" i="1"/>
  <c r="AF55" i="1"/>
  <c r="AE55" i="1"/>
  <c r="AD55" i="1"/>
  <c r="AB55" i="1"/>
  <c r="AA55" i="1"/>
  <c r="Z55" i="1"/>
  <c r="Y55" i="1"/>
  <c r="W55" i="1"/>
  <c r="V55" i="1"/>
  <c r="U55" i="1"/>
  <c r="T55" i="1"/>
  <c r="S55" i="1"/>
  <c r="R55" i="1"/>
  <c r="Q55" i="1"/>
  <c r="P55" i="1"/>
  <c r="O55" i="1"/>
  <c r="N55" i="1"/>
  <c r="AK54" i="1"/>
  <c r="AJ54" i="1"/>
  <c r="AI54" i="1"/>
  <c r="AH54" i="1"/>
  <c r="AG54" i="1"/>
  <c r="AF54" i="1"/>
  <c r="AE54" i="1"/>
  <c r="AD54" i="1"/>
  <c r="AB54" i="1"/>
  <c r="AA54" i="1"/>
  <c r="Z54" i="1"/>
  <c r="Y54" i="1"/>
  <c r="W54" i="1"/>
  <c r="V54" i="1"/>
  <c r="U54" i="1"/>
  <c r="T54" i="1"/>
  <c r="S54" i="1"/>
  <c r="R54" i="1"/>
  <c r="Q54" i="1"/>
  <c r="P54" i="1"/>
  <c r="O54" i="1"/>
  <c r="N54" i="1"/>
  <c r="AK53" i="1"/>
  <c r="AJ53" i="1"/>
  <c r="AI53" i="1"/>
  <c r="AH53" i="1"/>
  <c r="AG53" i="1"/>
  <c r="AF53" i="1"/>
  <c r="AE53" i="1"/>
  <c r="AD53" i="1"/>
  <c r="AB53" i="1"/>
  <c r="AA53" i="1"/>
  <c r="Z53" i="1"/>
  <c r="Y53" i="1"/>
  <c r="W53" i="1"/>
  <c r="V53" i="1"/>
  <c r="U53" i="1"/>
  <c r="T53" i="1"/>
  <c r="S53" i="1"/>
  <c r="R53" i="1"/>
  <c r="Q53" i="1"/>
  <c r="P53" i="1"/>
  <c r="O53" i="1"/>
  <c r="N53" i="1"/>
  <c r="AK52" i="1"/>
  <c r="AJ52" i="1"/>
  <c r="AI52" i="1"/>
  <c r="AH52" i="1"/>
  <c r="AG52" i="1"/>
  <c r="AF52" i="1"/>
  <c r="AE52" i="1"/>
  <c r="AD52" i="1"/>
  <c r="AB52" i="1"/>
  <c r="AA52" i="1"/>
  <c r="Z52" i="1"/>
  <c r="Y52" i="1"/>
  <c r="W52" i="1"/>
  <c r="V52" i="1"/>
  <c r="U52" i="1"/>
  <c r="T52" i="1"/>
  <c r="S52" i="1"/>
  <c r="R52" i="1"/>
  <c r="Q52" i="1"/>
  <c r="P52" i="1"/>
  <c r="O52" i="1"/>
  <c r="N52" i="1"/>
  <c r="AK51" i="1"/>
  <c r="AJ51" i="1"/>
  <c r="AI51" i="1"/>
  <c r="AH51" i="1"/>
  <c r="AG51" i="1"/>
  <c r="AF51" i="1"/>
  <c r="AE51" i="1"/>
  <c r="AD51" i="1"/>
  <c r="AB51" i="1"/>
  <c r="AA51" i="1"/>
  <c r="Z51" i="1"/>
  <c r="Y51" i="1"/>
  <c r="W51" i="1"/>
  <c r="V51" i="1"/>
  <c r="U51" i="1"/>
  <c r="T51" i="1"/>
  <c r="S51" i="1"/>
  <c r="R51" i="1"/>
  <c r="Q51" i="1"/>
  <c r="P51" i="1"/>
  <c r="O51" i="1"/>
  <c r="N51" i="1"/>
  <c r="AK50" i="1"/>
  <c r="AJ50" i="1"/>
  <c r="AI50" i="1"/>
  <c r="AH50" i="1"/>
  <c r="AG50" i="1"/>
  <c r="AF50" i="1"/>
  <c r="AE50" i="1"/>
  <c r="AD50" i="1"/>
  <c r="AB50" i="1"/>
  <c r="AA50" i="1"/>
  <c r="Z50" i="1"/>
  <c r="Y50" i="1"/>
  <c r="W50" i="1"/>
  <c r="V50" i="1"/>
  <c r="U50" i="1"/>
  <c r="T50" i="1"/>
  <c r="S50" i="1"/>
  <c r="R50" i="1"/>
  <c r="Q50" i="1"/>
  <c r="P50" i="1"/>
  <c r="O50" i="1"/>
  <c r="N50" i="1"/>
  <c r="AK49" i="1"/>
  <c r="AJ49" i="1"/>
  <c r="AI49" i="1"/>
  <c r="AH49" i="1"/>
  <c r="AG49" i="1"/>
  <c r="AF49" i="1"/>
  <c r="AE49" i="1"/>
  <c r="AD49" i="1"/>
  <c r="AB49" i="1"/>
  <c r="AA49" i="1"/>
  <c r="Z49" i="1"/>
  <c r="Y49" i="1"/>
  <c r="W49" i="1"/>
  <c r="V49" i="1"/>
  <c r="U49" i="1"/>
  <c r="T49" i="1"/>
  <c r="S49" i="1"/>
  <c r="R49" i="1"/>
  <c r="Q49" i="1"/>
  <c r="P49" i="1"/>
  <c r="O49" i="1"/>
  <c r="N49" i="1"/>
  <c r="AK48" i="1"/>
  <c r="AJ48" i="1"/>
  <c r="AI48" i="1"/>
  <c r="AH48" i="1"/>
  <c r="AG48" i="1"/>
  <c r="AF48" i="1"/>
  <c r="AE48" i="1"/>
  <c r="AD48" i="1"/>
  <c r="AB48" i="1"/>
  <c r="AA48" i="1"/>
  <c r="Z48" i="1"/>
  <c r="Y48" i="1"/>
  <c r="W48" i="1"/>
  <c r="V48" i="1"/>
  <c r="U48" i="1"/>
  <c r="T48" i="1"/>
  <c r="S48" i="1"/>
  <c r="R48" i="1"/>
  <c r="Q48" i="1"/>
  <c r="P48" i="1"/>
  <c r="O48" i="1"/>
  <c r="N48" i="1"/>
  <c r="AK47" i="1"/>
  <c r="AJ47" i="1"/>
  <c r="AI47" i="1"/>
  <c r="AH47" i="1"/>
  <c r="AG47" i="1"/>
  <c r="AF47" i="1"/>
  <c r="AE47" i="1"/>
  <c r="AD47" i="1"/>
  <c r="AB47" i="1"/>
  <c r="AA47" i="1"/>
  <c r="Z47" i="1"/>
  <c r="Y47" i="1"/>
  <c r="W47" i="1"/>
  <c r="V47" i="1"/>
  <c r="U47" i="1"/>
  <c r="T47" i="1"/>
  <c r="S47" i="1"/>
  <c r="R47" i="1"/>
  <c r="Q47" i="1"/>
  <c r="P47" i="1"/>
  <c r="O47" i="1"/>
  <c r="N47" i="1"/>
  <c r="AK46" i="1"/>
  <c r="AJ46" i="1"/>
  <c r="AI46" i="1"/>
  <c r="AH46" i="1"/>
  <c r="AG46" i="1"/>
  <c r="AF46" i="1"/>
  <c r="AE46" i="1"/>
  <c r="AD46" i="1"/>
  <c r="AB46" i="1"/>
  <c r="AA46" i="1"/>
  <c r="Z46" i="1"/>
  <c r="Y46" i="1"/>
  <c r="W46" i="1"/>
  <c r="V46" i="1"/>
  <c r="U46" i="1"/>
  <c r="T46" i="1"/>
  <c r="S46" i="1"/>
  <c r="R46" i="1"/>
  <c r="Q46" i="1"/>
  <c r="P46" i="1"/>
  <c r="O46" i="1"/>
  <c r="N46" i="1"/>
  <c r="AK45" i="1"/>
  <c r="AJ45" i="1"/>
  <c r="AI45" i="1"/>
  <c r="AH45" i="1"/>
  <c r="AG45" i="1"/>
  <c r="AF45" i="1"/>
  <c r="AE45" i="1"/>
  <c r="AD45" i="1"/>
  <c r="AB45" i="1"/>
  <c r="AA45" i="1"/>
  <c r="Z45" i="1"/>
  <c r="Y45" i="1"/>
  <c r="W45" i="1"/>
  <c r="V45" i="1"/>
  <c r="U45" i="1"/>
  <c r="T45" i="1"/>
  <c r="S45" i="1"/>
  <c r="R45" i="1"/>
  <c r="Q45" i="1"/>
  <c r="P45" i="1"/>
  <c r="O45" i="1"/>
  <c r="N45" i="1"/>
  <c r="AK44" i="1"/>
  <c r="AJ44" i="1"/>
  <c r="AI44" i="1"/>
  <c r="AH44" i="1"/>
  <c r="AG44" i="1"/>
  <c r="AF44" i="1"/>
  <c r="AE44" i="1"/>
  <c r="AD44" i="1"/>
  <c r="AB44" i="1"/>
  <c r="AA44" i="1"/>
  <c r="Z44" i="1"/>
  <c r="Y44" i="1"/>
  <c r="W44" i="1"/>
  <c r="V44" i="1"/>
  <c r="U44" i="1"/>
  <c r="T44" i="1"/>
  <c r="S44" i="1"/>
  <c r="R44" i="1"/>
  <c r="Q44" i="1"/>
  <c r="P44" i="1"/>
  <c r="O44" i="1"/>
  <c r="N44" i="1"/>
  <c r="AK43" i="1"/>
  <c r="AJ43" i="1"/>
  <c r="AI43" i="1"/>
  <c r="AH43" i="1"/>
  <c r="AG43" i="1"/>
  <c r="AF43" i="1"/>
  <c r="AE43" i="1"/>
  <c r="AD43" i="1"/>
  <c r="AB43" i="1"/>
  <c r="AA43" i="1"/>
  <c r="Z43" i="1"/>
  <c r="Y43" i="1"/>
  <c r="W43" i="1"/>
  <c r="V43" i="1"/>
  <c r="U43" i="1"/>
  <c r="T43" i="1"/>
  <c r="S43" i="1"/>
  <c r="R43" i="1"/>
  <c r="Q43" i="1"/>
  <c r="P43" i="1"/>
  <c r="O43" i="1"/>
  <c r="N43" i="1"/>
  <c r="AK42" i="1"/>
  <c r="AJ42" i="1"/>
  <c r="AI42" i="1"/>
  <c r="AH42" i="1"/>
  <c r="AG42" i="1"/>
  <c r="AF42" i="1"/>
  <c r="AE42" i="1"/>
  <c r="AD42" i="1"/>
  <c r="AB42" i="1"/>
  <c r="AA42" i="1"/>
  <c r="Z42" i="1"/>
  <c r="Y42" i="1"/>
  <c r="W42" i="1"/>
  <c r="V42" i="1"/>
  <c r="U42" i="1"/>
  <c r="T42" i="1"/>
  <c r="S42" i="1"/>
  <c r="R42" i="1"/>
  <c r="Q42" i="1"/>
  <c r="P42" i="1"/>
  <c r="O42" i="1"/>
  <c r="N42" i="1"/>
  <c r="AK41" i="1"/>
  <c r="AJ41" i="1"/>
  <c r="AI41" i="1"/>
  <c r="AH41" i="1"/>
  <c r="AG41" i="1"/>
  <c r="AF41" i="1"/>
  <c r="AE41" i="1"/>
  <c r="AD41" i="1"/>
  <c r="AB41" i="1"/>
  <c r="AA41" i="1"/>
  <c r="Z41" i="1"/>
  <c r="Y41" i="1"/>
  <c r="W41" i="1"/>
  <c r="V41" i="1"/>
  <c r="U41" i="1"/>
  <c r="T41" i="1"/>
  <c r="S41" i="1"/>
  <c r="R41" i="1"/>
  <c r="Q41" i="1"/>
  <c r="P41" i="1"/>
  <c r="O41" i="1"/>
  <c r="N41" i="1"/>
  <c r="AK40" i="1"/>
  <c r="AJ40" i="1"/>
  <c r="AI40" i="1"/>
  <c r="AH40" i="1"/>
  <c r="AG40" i="1"/>
  <c r="AF40" i="1"/>
  <c r="AE40" i="1"/>
  <c r="AD40" i="1"/>
  <c r="AB40" i="1"/>
  <c r="AA40" i="1"/>
  <c r="Z40" i="1"/>
  <c r="Y40" i="1"/>
  <c r="W40" i="1"/>
  <c r="V40" i="1"/>
  <c r="U40" i="1"/>
  <c r="T40" i="1"/>
  <c r="S40" i="1"/>
  <c r="R40" i="1"/>
  <c r="Q40" i="1"/>
  <c r="P40" i="1"/>
  <c r="O40" i="1"/>
  <c r="N40" i="1"/>
  <c r="AK39" i="1"/>
  <c r="AJ39" i="1"/>
  <c r="AI39" i="1"/>
  <c r="AH39" i="1"/>
  <c r="AG39" i="1"/>
  <c r="AF39" i="1"/>
  <c r="AE39" i="1"/>
  <c r="AD39" i="1"/>
  <c r="AB39" i="1"/>
  <c r="AA39" i="1"/>
  <c r="Z39" i="1"/>
  <c r="Y39" i="1"/>
  <c r="W39" i="1"/>
  <c r="V39" i="1"/>
  <c r="U39" i="1"/>
  <c r="T39" i="1"/>
  <c r="S39" i="1"/>
  <c r="R39" i="1"/>
  <c r="Q39" i="1"/>
  <c r="P39" i="1"/>
  <c r="O39" i="1"/>
  <c r="N39" i="1"/>
  <c r="AK38" i="1"/>
  <c r="AJ38" i="1"/>
  <c r="AI38" i="1"/>
  <c r="AH38" i="1"/>
  <c r="AG38" i="1"/>
  <c r="AF38" i="1"/>
  <c r="AE38" i="1"/>
  <c r="AD38" i="1"/>
  <c r="AB38" i="1"/>
  <c r="AA38" i="1"/>
  <c r="Z38" i="1"/>
  <c r="Y38" i="1"/>
  <c r="W38" i="1"/>
  <c r="V38" i="1"/>
  <c r="U38" i="1"/>
  <c r="T38" i="1"/>
  <c r="S38" i="1"/>
  <c r="R38" i="1"/>
  <c r="Q38" i="1"/>
  <c r="P38" i="1"/>
  <c r="O38" i="1"/>
  <c r="N38" i="1"/>
  <c r="AK37" i="1"/>
  <c r="AJ37" i="1"/>
  <c r="AI37" i="1"/>
  <c r="AH37" i="1"/>
  <c r="AG37" i="1"/>
  <c r="AF37" i="1"/>
  <c r="AE37" i="1"/>
  <c r="AD37" i="1"/>
  <c r="AB37" i="1"/>
  <c r="AA37" i="1"/>
  <c r="Z37" i="1"/>
  <c r="Y37" i="1"/>
  <c r="W37" i="1"/>
  <c r="V37" i="1"/>
  <c r="U37" i="1"/>
  <c r="T37" i="1"/>
  <c r="S37" i="1"/>
  <c r="R37" i="1"/>
  <c r="Q37" i="1"/>
  <c r="P37" i="1"/>
  <c r="O37" i="1"/>
  <c r="N37" i="1"/>
  <c r="AK36" i="1"/>
  <c r="AJ36" i="1"/>
  <c r="AI36" i="1"/>
  <c r="AH36" i="1"/>
  <c r="AG36" i="1"/>
  <c r="AF36" i="1"/>
  <c r="AE36" i="1"/>
  <c r="AD36" i="1"/>
  <c r="AB36" i="1"/>
  <c r="AA36" i="1"/>
  <c r="Z36" i="1"/>
  <c r="Y36" i="1"/>
  <c r="W36" i="1"/>
  <c r="V36" i="1"/>
  <c r="U36" i="1"/>
  <c r="T36" i="1"/>
  <c r="S36" i="1"/>
  <c r="R36" i="1"/>
  <c r="Q36" i="1"/>
  <c r="P36" i="1"/>
  <c r="O36" i="1"/>
  <c r="N36" i="1"/>
  <c r="AK35" i="1"/>
  <c r="AJ35" i="1"/>
  <c r="AI35" i="1"/>
  <c r="AH35" i="1"/>
  <c r="AG35" i="1"/>
  <c r="AF35" i="1"/>
  <c r="AE35" i="1"/>
  <c r="AD35" i="1"/>
  <c r="AB35" i="1"/>
  <c r="AA35" i="1"/>
  <c r="Z35" i="1"/>
  <c r="Y35" i="1"/>
  <c r="W35" i="1"/>
  <c r="V35" i="1"/>
  <c r="U35" i="1"/>
  <c r="T35" i="1"/>
  <c r="S35" i="1"/>
  <c r="R35" i="1"/>
  <c r="Q35" i="1"/>
  <c r="P35" i="1"/>
  <c r="O35" i="1"/>
  <c r="N35" i="1"/>
  <c r="AK34" i="1"/>
  <c r="AJ34" i="1"/>
  <c r="AI34" i="1"/>
  <c r="AH34" i="1"/>
  <c r="AG34" i="1"/>
  <c r="AF34" i="1"/>
  <c r="AE34" i="1"/>
  <c r="AD34" i="1"/>
  <c r="AB34" i="1"/>
  <c r="AA34" i="1"/>
  <c r="Z34" i="1"/>
  <c r="Y34" i="1"/>
  <c r="W34" i="1"/>
  <c r="V34" i="1"/>
  <c r="U34" i="1"/>
  <c r="T34" i="1"/>
  <c r="S34" i="1"/>
  <c r="R34" i="1"/>
  <c r="Q34" i="1"/>
  <c r="P34" i="1"/>
  <c r="O34" i="1"/>
  <c r="N34" i="1"/>
  <c r="AK33" i="1"/>
  <c r="AJ33" i="1"/>
  <c r="AI33" i="1"/>
  <c r="AH33" i="1"/>
  <c r="AG33" i="1"/>
  <c r="AF33" i="1"/>
  <c r="AE33" i="1"/>
  <c r="AD33" i="1"/>
  <c r="AB33" i="1"/>
  <c r="AA33" i="1"/>
  <c r="Z33" i="1"/>
  <c r="Y33" i="1"/>
  <c r="W33" i="1"/>
  <c r="V33" i="1"/>
  <c r="U33" i="1"/>
  <c r="T33" i="1"/>
  <c r="S33" i="1"/>
  <c r="R33" i="1"/>
  <c r="Q33" i="1"/>
  <c r="P33" i="1"/>
  <c r="O33" i="1"/>
  <c r="N33" i="1"/>
  <c r="AK32" i="1"/>
  <c r="AJ32" i="1"/>
  <c r="AI32" i="1"/>
  <c r="AH32" i="1"/>
  <c r="AG32" i="1"/>
  <c r="AF32" i="1"/>
  <c r="AE32" i="1"/>
  <c r="AD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N32" i="1"/>
  <c r="AJ31" i="1"/>
  <c r="AI31" i="1"/>
  <c r="AH31" i="1"/>
  <c r="AG31" i="1"/>
  <c r="AF31" i="1"/>
  <c r="AE31" i="1"/>
  <c r="AD31" i="1"/>
  <c r="AB31" i="1"/>
  <c r="AA31" i="1"/>
  <c r="Z31" i="1"/>
  <c r="Y31" i="1"/>
  <c r="W31" i="1"/>
  <c r="V31" i="1"/>
  <c r="U31" i="1"/>
  <c r="T31" i="1"/>
  <c r="S31" i="1"/>
  <c r="R31" i="1"/>
  <c r="Q31" i="1"/>
  <c r="P31" i="1"/>
  <c r="O31" i="1"/>
  <c r="N31" i="1"/>
  <c r="AK30" i="1"/>
  <c r="AJ30" i="1"/>
  <c r="AI30" i="1"/>
  <c r="AH30" i="1"/>
  <c r="AG30" i="1"/>
  <c r="AF30" i="1"/>
  <c r="AE30" i="1"/>
  <c r="AD30" i="1"/>
  <c r="AB30" i="1"/>
  <c r="AA30" i="1"/>
  <c r="Z30" i="1"/>
  <c r="Y30" i="1"/>
  <c r="W30" i="1"/>
  <c r="V30" i="1"/>
  <c r="U30" i="1"/>
  <c r="T30" i="1"/>
  <c r="S30" i="1"/>
  <c r="R30" i="1"/>
  <c r="Q30" i="1"/>
  <c r="P30" i="1"/>
  <c r="O30" i="1"/>
  <c r="N30" i="1"/>
  <c r="AK29" i="1"/>
  <c r="AJ29" i="1"/>
  <c r="AI29" i="1"/>
  <c r="AH29" i="1"/>
  <c r="AG29" i="1"/>
  <c r="AF29" i="1"/>
  <c r="AE29" i="1"/>
  <c r="AD29" i="1"/>
  <c r="AB29" i="1"/>
  <c r="AA29" i="1"/>
  <c r="Z29" i="1"/>
  <c r="Y29" i="1"/>
  <c r="W29" i="1"/>
  <c r="V29" i="1"/>
  <c r="U29" i="1"/>
  <c r="T29" i="1"/>
  <c r="S29" i="1"/>
  <c r="R29" i="1"/>
  <c r="Q29" i="1"/>
  <c r="P29" i="1"/>
  <c r="O29" i="1"/>
  <c r="N29" i="1"/>
  <c r="AK28" i="1"/>
  <c r="AJ28" i="1"/>
  <c r="AI28" i="1"/>
  <c r="AH28" i="1"/>
  <c r="AG28" i="1"/>
  <c r="AF28" i="1"/>
  <c r="AE28" i="1"/>
  <c r="AD28" i="1"/>
  <c r="AB28" i="1"/>
  <c r="AA28" i="1"/>
  <c r="Z28" i="1"/>
  <c r="Y28" i="1"/>
  <c r="W28" i="1"/>
  <c r="V28" i="1"/>
  <c r="U28" i="1"/>
  <c r="T28" i="1"/>
  <c r="S28" i="1"/>
  <c r="R28" i="1"/>
  <c r="Q28" i="1"/>
  <c r="P28" i="1"/>
  <c r="O28" i="1"/>
  <c r="N28" i="1"/>
  <c r="AK27" i="1"/>
  <c r="AJ27" i="1"/>
  <c r="AI27" i="1"/>
  <c r="AH27" i="1"/>
  <c r="AG27" i="1"/>
  <c r="AF27" i="1"/>
  <c r="AE27" i="1"/>
  <c r="AD27" i="1"/>
  <c r="AB27" i="1"/>
  <c r="AA27" i="1"/>
  <c r="Z27" i="1"/>
  <c r="Y27" i="1"/>
  <c r="W27" i="1"/>
  <c r="V27" i="1"/>
  <c r="U27" i="1"/>
  <c r="T27" i="1"/>
  <c r="S27" i="1"/>
  <c r="R27" i="1"/>
  <c r="Q27" i="1"/>
  <c r="P27" i="1"/>
  <c r="O27" i="1"/>
  <c r="N27" i="1"/>
  <c r="AK26" i="1"/>
  <c r="AJ26" i="1"/>
  <c r="AI26" i="1"/>
  <c r="AH26" i="1"/>
  <c r="AG26" i="1"/>
  <c r="AF26" i="1"/>
  <c r="AE26" i="1"/>
  <c r="AD26" i="1"/>
  <c r="AB26" i="1"/>
  <c r="AA26" i="1"/>
  <c r="Z26" i="1"/>
  <c r="Y26" i="1"/>
  <c r="W26" i="1"/>
  <c r="V26" i="1"/>
  <c r="U26" i="1"/>
  <c r="T26" i="1"/>
  <c r="S26" i="1"/>
  <c r="R26" i="1"/>
  <c r="Q26" i="1"/>
  <c r="P26" i="1"/>
  <c r="O26" i="1"/>
  <c r="N26" i="1"/>
  <c r="AK25" i="1"/>
  <c r="AJ25" i="1"/>
  <c r="AI25" i="1"/>
  <c r="AH25" i="1"/>
  <c r="AG25" i="1"/>
  <c r="AF25" i="1"/>
  <c r="AE25" i="1"/>
  <c r="AD25" i="1"/>
  <c r="AB25" i="1"/>
  <c r="AA25" i="1"/>
  <c r="Z25" i="1"/>
  <c r="Y25" i="1"/>
  <c r="W25" i="1"/>
  <c r="V25" i="1"/>
  <c r="U25" i="1"/>
  <c r="T25" i="1"/>
  <c r="S25" i="1"/>
  <c r="R25" i="1"/>
  <c r="Q25" i="1"/>
  <c r="P25" i="1"/>
  <c r="O25" i="1"/>
  <c r="N25" i="1"/>
  <c r="AK24" i="1"/>
  <c r="AJ24" i="1"/>
  <c r="AI24" i="1"/>
  <c r="AH24" i="1"/>
  <c r="AG24" i="1"/>
  <c r="AF24" i="1"/>
  <c r="AE24" i="1"/>
  <c r="AD24" i="1"/>
  <c r="AB24" i="1"/>
  <c r="AA24" i="1"/>
  <c r="Z24" i="1"/>
  <c r="Y24" i="1"/>
  <c r="W24" i="1"/>
  <c r="V24" i="1"/>
  <c r="U24" i="1"/>
  <c r="T24" i="1"/>
  <c r="S24" i="1"/>
  <c r="R24" i="1"/>
  <c r="Q24" i="1"/>
  <c r="P24" i="1"/>
  <c r="O24" i="1"/>
  <c r="N24" i="1"/>
  <c r="AK23" i="1"/>
  <c r="AJ23" i="1"/>
  <c r="AI23" i="1"/>
  <c r="AH23" i="1"/>
  <c r="AG23" i="1"/>
  <c r="AF23" i="1"/>
  <c r="AE23" i="1"/>
  <c r="AD23" i="1"/>
  <c r="AB23" i="1"/>
  <c r="AA23" i="1"/>
  <c r="Z23" i="1"/>
  <c r="Y23" i="1"/>
  <c r="W23" i="1"/>
  <c r="V23" i="1"/>
  <c r="U23" i="1"/>
  <c r="T23" i="1"/>
  <c r="S23" i="1"/>
  <c r="R23" i="1"/>
  <c r="Q23" i="1"/>
  <c r="P23" i="1"/>
  <c r="O23" i="1"/>
  <c r="N23" i="1"/>
  <c r="AK22" i="1"/>
  <c r="AJ22" i="1"/>
  <c r="AI22" i="1"/>
  <c r="AH22" i="1"/>
  <c r="AG22" i="1"/>
  <c r="AF22" i="1"/>
  <c r="AE22" i="1"/>
  <c r="AD22" i="1"/>
  <c r="AB22" i="1"/>
  <c r="AA22" i="1"/>
  <c r="Z22" i="1"/>
  <c r="Y22" i="1"/>
  <c r="W22" i="1"/>
  <c r="V22" i="1"/>
  <c r="U22" i="1"/>
  <c r="T22" i="1"/>
  <c r="S22" i="1"/>
  <c r="R22" i="1"/>
  <c r="Q22" i="1"/>
  <c r="P22" i="1"/>
  <c r="O22" i="1"/>
  <c r="N22" i="1"/>
  <c r="AK21" i="1"/>
  <c r="AJ21" i="1"/>
  <c r="AI21" i="1"/>
  <c r="AH21" i="1"/>
  <c r="AG21" i="1"/>
  <c r="AF21" i="1"/>
  <c r="AE21" i="1"/>
  <c r="AD21" i="1"/>
  <c r="AB21" i="1"/>
  <c r="AA21" i="1"/>
  <c r="Z21" i="1"/>
  <c r="Y21" i="1"/>
  <c r="W21" i="1"/>
  <c r="V21" i="1"/>
  <c r="U21" i="1"/>
  <c r="T21" i="1"/>
  <c r="S21" i="1"/>
  <c r="R21" i="1"/>
  <c r="Q21" i="1"/>
  <c r="P21" i="1"/>
  <c r="O21" i="1"/>
  <c r="N21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W20" i="1"/>
  <c r="V20" i="1"/>
  <c r="U20" i="1"/>
  <c r="T20" i="1"/>
  <c r="S20" i="1"/>
  <c r="R20" i="1"/>
  <c r="Q20" i="1"/>
  <c r="P20" i="1"/>
  <c r="O20" i="1"/>
  <c r="N20" i="1"/>
  <c r="AK19" i="1"/>
  <c r="AJ19" i="1"/>
  <c r="AI19" i="1"/>
  <c r="AH19" i="1"/>
  <c r="AG19" i="1"/>
  <c r="AF19" i="1"/>
  <c r="AE19" i="1"/>
  <c r="AD19" i="1"/>
  <c r="AB19" i="1"/>
  <c r="AA19" i="1"/>
  <c r="Z19" i="1"/>
  <c r="Y19" i="1"/>
  <c r="W19" i="1"/>
  <c r="V19" i="1"/>
  <c r="U19" i="1"/>
  <c r="T19" i="1"/>
  <c r="S19" i="1"/>
  <c r="R19" i="1"/>
  <c r="Q19" i="1"/>
  <c r="P19" i="1"/>
  <c r="O19" i="1"/>
  <c r="N19" i="1"/>
  <c r="AK18" i="1"/>
  <c r="AJ18" i="1"/>
  <c r="AI18" i="1"/>
  <c r="AH18" i="1"/>
  <c r="AG18" i="1"/>
  <c r="AF18" i="1"/>
  <c r="AE18" i="1"/>
  <c r="AD18" i="1"/>
  <c r="AB18" i="1"/>
  <c r="AA18" i="1"/>
  <c r="Z18" i="1"/>
  <c r="Y18" i="1"/>
  <c r="W18" i="1"/>
  <c r="V18" i="1"/>
  <c r="U18" i="1"/>
  <c r="T18" i="1"/>
  <c r="S18" i="1"/>
  <c r="R18" i="1"/>
  <c r="Q18" i="1"/>
  <c r="P18" i="1"/>
  <c r="O18" i="1"/>
  <c r="N18" i="1"/>
  <c r="AK17" i="1"/>
  <c r="AJ17" i="1"/>
  <c r="AI17" i="1"/>
  <c r="AH17" i="1"/>
  <c r="AG17" i="1"/>
  <c r="AF17" i="1"/>
  <c r="AE17" i="1"/>
  <c r="AD17" i="1"/>
  <c r="AB17" i="1"/>
  <c r="AA17" i="1"/>
  <c r="Z17" i="1"/>
  <c r="Y17" i="1"/>
  <c r="W17" i="1"/>
  <c r="V17" i="1"/>
  <c r="U17" i="1"/>
  <c r="T17" i="1"/>
  <c r="S17" i="1"/>
  <c r="R17" i="1"/>
  <c r="Q17" i="1"/>
  <c r="P17" i="1"/>
  <c r="O17" i="1"/>
  <c r="N17" i="1"/>
  <c r="AJ16" i="1"/>
  <c r="AI16" i="1"/>
  <c r="AH16" i="1"/>
  <c r="AG16" i="1"/>
  <c r="AF16" i="1"/>
  <c r="AE16" i="1"/>
  <c r="AD16" i="1"/>
  <c r="AB16" i="1"/>
  <c r="AA16" i="1"/>
  <c r="Z16" i="1"/>
  <c r="Y16" i="1"/>
  <c r="W16" i="1"/>
  <c r="V16" i="1"/>
  <c r="U16" i="1"/>
  <c r="T16" i="1"/>
  <c r="S16" i="1"/>
  <c r="R16" i="1"/>
  <c r="Q16" i="1"/>
  <c r="P16" i="1"/>
  <c r="O16" i="1"/>
  <c r="N16" i="1"/>
  <c r="AK15" i="1"/>
  <c r="AJ15" i="1"/>
  <c r="AI15" i="1"/>
  <c r="AH15" i="1"/>
  <c r="AG15" i="1"/>
  <c r="AF15" i="1"/>
  <c r="AE15" i="1"/>
  <c r="AD15" i="1"/>
  <c r="AB15" i="1"/>
  <c r="AA15" i="1"/>
  <c r="Z15" i="1"/>
  <c r="Y15" i="1"/>
  <c r="W15" i="1"/>
  <c r="V15" i="1"/>
  <c r="U15" i="1"/>
  <c r="T15" i="1"/>
  <c r="S15" i="1"/>
  <c r="R15" i="1"/>
  <c r="Q15" i="1"/>
  <c r="P15" i="1"/>
  <c r="O15" i="1"/>
  <c r="N15" i="1"/>
  <c r="AK14" i="1"/>
  <c r="AJ14" i="1"/>
  <c r="AI14" i="1"/>
  <c r="AH14" i="1"/>
  <c r="AG14" i="1"/>
  <c r="AF14" i="1"/>
  <c r="AE14" i="1"/>
  <c r="AD14" i="1"/>
  <c r="AB14" i="1"/>
  <c r="AA14" i="1"/>
  <c r="Z14" i="1"/>
  <c r="Y14" i="1"/>
  <c r="W14" i="1"/>
  <c r="V14" i="1"/>
  <c r="U14" i="1"/>
  <c r="T14" i="1"/>
  <c r="S14" i="1"/>
  <c r="R14" i="1"/>
  <c r="Q14" i="1"/>
  <c r="P14" i="1"/>
  <c r="O14" i="1"/>
  <c r="N14" i="1"/>
  <c r="AK13" i="1"/>
  <c r="AJ13" i="1"/>
  <c r="AI13" i="1"/>
  <c r="AH13" i="1"/>
  <c r="AG13" i="1"/>
  <c r="AF13" i="1"/>
  <c r="AE13" i="1"/>
  <c r="AD13" i="1"/>
  <c r="AB13" i="1"/>
  <c r="AA13" i="1"/>
  <c r="Z13" i="1"/>
  <c r="Y13" i="1"/>
  <c r="W13" i="1"/>
  <c r="V13" i="1"/>
  <c r="U13" i="1"/>
  <c r="T13" i="1"/>
  <c r="S13" i="1"/>
  <c r="R13" i="1"/>
  <c r="Q13" i="1"/>
  <c r="P13" i="1"/>
  <c r="O13" i="1"/>
  <c r="N13" i="1"/>
  <c r="AK12" i="1"/>
  <c r="AJ12" i="1"/>
  <c r="AI12" i="1"/>
  <c r="AH12" i="1"/>
  <c r="AG12" i="1"/>
  <c r="AF12" i="1"/>
  <c r="AE12" i="1"/>
  <c r="AD12" i="1"/>
  <c r="AB12" i="1"/>
  <c r="AA12" i="1"/>
  <c r="Z12" i="1"/>
  <c r="Y12" i="1"/>
  <c r="W12" i="1"/>
  <c r="V12" i="1"/>
  <c r="U12" i="1"/>
  <c r="T12" i="1"/>
  <c r="S12" i="1"/>
  <c r="R12" i="1"/>
  <c r="Q12" i="1"/>
  <c r="P12" i="1"/>
  <c r="O12" i="1"/>
  <c r="N12" i="1"/>
  <c r="AK11" i="1"/>
  <c r="AJ11" i="1"/>
  <c r="AI11" i="1"/>
  <c r="AH11" i="1"/>
  <c r="AG11" i="1"/>
  <c r="AF11" i="1"/>
  <c r="AE11" i="1"/>
  <c r="AD11" i="1"/>
  <c r="AB11" i="1"/>
  <c r="AA11" i="1"/>
  <c r="Z11" i="1"/>
  <c r="Y11" i="1"/>
  <c r="W11" i="1"/>
  <c r="V11" i="1"/>
  <c r="U11" i="1"/>
  <c r="T11" i="1"/>
  <c r="S11" i="1"/>
  <c r="R11" i="1"/>
  <c r="Q11" i="1"/>
  <c r="P11" i="1"/>
  <c r="O11" i="1"/>
  <c r="N11" i="1"/>
  <c r="AK10" i="1"/>
  <c r="AJ10" i="1"/>
  <c r="AI10" i="1"/>
  <c r="AH10" i="1"/>
  <c r="AG10" i="1"/>
  <c r="AF10" i="1"/>
  <c r="AE10" i="1"/>
  <c r="AD10" i="1"/>
  <c r="AB10" i="1"/>
  <c r="AA10" i="1"/>
  <c r="Z10" i="1"/>
  <c r="Y10" i="1"/>
  <c r="W10" i="1"/>
  <c r="V10" i="1"/>
  <c r="U10" i="1"/>
  <c r="T10" i="1"/>
  <c r="S10" i="1"/>
  <c r="R10" i="1"/>
  <c r="Q10" i="1"/>
  <c r="P10" i="1"/>
  <c r="O10" i="1"/>
  <c r="N10" i="1"/>
  <c r="AK9" i="1"/>
  <c r="AJ9" i="1"/>
  <c r="AI9" i="1"/>
  <c r="AH9" i="1"/>
  <c r="AG9" i="1"/>
  <c r="AF9" i="1"/>
  <c r="AE9" i="1"/>
  <c r="AD9" i="1"/>
  <c r="AB9" i="1"/>
  <c r="AA9" i="1"/>
  <c r="Z9" i="1"/>
  <c r="Y9" i="1"/>
  <c r="W9" i="1"/>
  <c r="V9" i="1"/>
  <c r="U9" i="1"/>
  <c r="T9" i="1"/>
  <c r="S9" i="1"/>
  <c r="R9" i="1"/>
  <c r="Q9" i="1"/>
  <c r="P9" i="1"/>
  <c r="O9" i="1"/>
  <c r="N9" i="1"/>
  <c r="AK8" i="1"/>
  <c r="AJ8" i="1"/>
  <c r="AI8" i="1"/>
  <c r="AH8" i="1"/>
  <c r="AG8" i="1"/>
  <c r="AF8" i="1"/>
  <c r="AE8" i="1"/>
  <c r="AD8" i="1"/>
  <c r="AB8" i="1"/>
  <c r="AA8" i="1"/>
  <c r="Z8" i="1"/>
  <c r="Y8" i="1"/>
  <c r="W8" i="1"/>
  <c r="V8" i="1"/>
  <c r="U8" i="1"/>
  <c r="T8" i="1"/>
  <c r="S8" i="1"/>
  <c r="R8" i="1"/>
  <c r="Q8" i="1"/>
  <c r="P8" i="1"/>
  <c r="O8" i="1"/>
  <c r="N8" i="1"/>
  <c r="AK7" i="1"/>
  <c r="AJ7" i="1"/>
  <c r="AI7" i="1"/>
  <c r="AH7" i="1"/>
  <c r="AG7" i="1"/>
  <c r="AF7" i="1"/>
  <c r="AE7" i="1"/>
  <c r="AD7" i="1"/>
  <c r="AB7" i="1"/>
  <c r="AA7" i="1"/>
  <c r="Z7" i="1"/>
  <c r="Y7" i="1"/>
  <c r="W7" i="1"/>
  <c r="V7" i="1"/>
  <c r="U7" i="1"/>
  <c r="T7" i="1"/>
  <c r="S7" i="1"/>
  <c r="R7" i="1"/>
  <c r="Q7" i="1"/>
  <c r="P7" i="1"/>
  <c r="O7" i="1"/>
  <c r="N7" i="1"/>
  <c r="AK6" i="1"/>
  <c r="AJ6" i="1"/>
  <c r="AI6" i="1"/>
  <c r="AH6" i="1"/>
  <c r="AG6" i="1"/>
  <c r="AF6" i="1"/>
  <c r="AE6" i="1"/>
  <c r="AD6" i="1"/>
  <c r="AB6" i="1"/>
  <c r="AA6" i="1"/>
  <c r="Z6" i="1"/>
  <c r="Y6" i="1"/>
  <c r="W6" i="1"/>
  <c r="V6" i="1"/>
  <c r="U6" i="1"/>
  <c r="T6" i="1"/>
  <c r="S6" i="1"/>
  <c r="R6" i="1"/>
  <c r="Q6" i="1"/>
  <c r="P6" i="1"/>
  <c r="O6" i="1"/>
  <c r="N6" i="1"/>
  <c r="N5" i="1"/>
  <c r="AK739" i="1" l="1"/>
  <c r="AK1299" i="1"/>
  <c r="AK1354" i="1"/>
  <c r="AK998" i="1"/>
  <c r="AL998" i="1" s="1"/>
  <c r="AK1002" i="1"/>
  <c r="AL1002" i="1" s="1"/>
  <c r="AK1257" i="1"/>
  <c r="AL1257" i="1" s="1"/>
  <c r="AK1325" i="1"/>
  <c r="AK1329" i="1"/>
  <c r="AK1428" i="1"/>
  <c r="AK1567" i="1"/>
  <c r="AK1579" i="1"/>
  <c r="AK1587" i="1"/>
  <c r="AL1587" i="1" s="1"/>
  <c r="AK1594" i="1"/>
  <c r="AL1594" i="1" s="1"/>
  <c r="AK1664" i="1"/>
  <c r="AL1664" i="1" s="1"/>
  <c r="AK1668" i="1"/>
  <c r="AK1672" i="1"/>
  <c r="AL1672" i="1" s="1"/>
  <c r="AK1676" i="1"/>
  <c r="AK1680" i="1"/>
  <c r="AK1684" i="1"/>
  <c r="AK1688" i="1"/>
  <c r="AK1692" i="1"/>
  <c r="AL1692" i="1" s="1"/>
  <c r="AK1696" i="1"/>
  <c r="AL1696" i="1" s="1"/>
  <c r="AK1700" i="1"/>
  <c r="AK1723" i="1"/>
  <c r="AL1723" i="1" s="1"/>
  <c r="AK1727" i="1"/>
  <c r="AK1735" i="1"/>
  <c r="AK1767" i="1"/>
  <c r="AK1841" i="1"/>
  <c r="AK1849" i="1"/>
  <c r="AL1849" i="1" s="1"/>
  <c r="AK1933" i="1"/>
  <c r="AK775" i="1"/>
  <c r="AK899" i="1"/>
  <c r="AL899" i="1" s="1"/>
  <c r="AK1300" i="1"/>
  <c r="AK1309" i="1"/>
  <c r="AK1350" i="1"/>
  <c r="AK1603" i="1"/>
  <c r="AL1603" i="1" s="1"/>
  <c r="AK549" i="1"/>
  <c r="AL549" i="1" s="1"/>
  <c r="AK997" i="1"/>
  <c r="AL997" i="1" s="1"/>
  <c r="AK1407" i="1"/>
  <c r="AK1469" i="1"/>
  <c r="AK1472" i="1"/>
  <c r="AK1643" i="1"/>
  <c r="AK753" i="1"/>
  <c r="AK779" i="1"/>
  <c r="AL779" i="1" s="1"/>
  <c r="AK783" i="1"/>
  <c r="AL783" i="1" s="1"/>
  <c r="AK826" i="1"/>
  <c r="AL826" i="1" s="1"/>
  <c r="AK895" i="1"/>
  <c r="AK957" i="1"/>
  <c r="AL957" i="1" s="1"/>
  <c r="AK961" i="1"/>
  <c r="AK1342" i="1"/>
  <c r="AK1366" i="1"/>
  <c r="AK1411" i="1"/>
  <c r="AL1411" i="1" s="1"/>
  <c r="AK397" i="1"/>
  <c r="AL397" i="1" s="1"/>
  <c r="AK511" i="1"/>
  <c r="AL511" i="1" s="1"/>
  <c r="AK699" i="1"/>
  <c r="AK703" i="1"/>
  <c r="AL703" i="1" s="1"/>
  <c r="AK707" i="1"/>
  <c r="AK711" i="1"/>
  <c r="AK715" i="1"/>
  <c r="AK719" i="1"/>
  <c r="AL719" i="1" s="1"/>
  <c r="AK864" i="1"/>
  <c r="AL864" i="1" s="1"/>
  <c r="AK868" i="1"/>
  <c r="AL868" i="1" s="1"/>
  <c r="AK950" i="1"/>
  <c r="AK963" i="1"/>
  <c r="AL963" i="1" s="1"/>
  <c r="AK967" i="1"/>
  <c r="AK980" i="1"/>
  <c r="AK984" i="1"/>
  <c r="AK986" i="1"/>
  <c r="AL986" i="1" s="1"/>
  <c r="AK1439" i="1"/>
  <c r="AL1439" i="1" s="1"/>
  <c r="AK1444" i="1"/>
  <c r="AL1444" i="1" s="1"/>
  <c r="AK1642" i="1"/>
  <c r="AK772" i="1"/>
  <c r="AK738" i="1"/>
  <c r="AK902" i="1"/>
  <c r="AK953" i="1"/>
  <c r="AK685" i="1"/>
  <c r="AL685" i="1" s="1"/>
  <c r="AK1358" i="1"/>
  <c r="AL1358" i="1" s="1"/>
  <c r="AK254" i="1"/>
  <c r="AL254" i="1" s="1"/>
  <c r="AK283" i="1"/>
  <c r="AK287" i="1"/>
  <c r="AK291" i="1"/>
  <c r="AK298" i="1"/>
  <c r="AK302" i="1"/>
  <c r="AK306" i="1"/>
  <c r="AK850" i="1"/>
  <c r="AL850" i="1" s="1"/>
  <c r="AK855" i="1"/>
  <c r="AL855" i="1" s="1"/>
  <c r="AK858" i="1"/>
  <c r="AK876" i="1"/>
  <c r="AL876" i="1" s="1"/>
  <c r="AK880" i="1"/>
  <c r="AK884" i="1"/>
  <c r="AK962" i="1"/>
  <c r="AK1618" i="1"/>
  <c r="AL1618" i="1" s="1"/>
  <c r="AK1626" i="1"/>
  <c r="AL1626" i="1" s="1"/>
  <c r="AK1636" i="1"/>
  <c r="AL1636" i="1" s="1"/>
  <c r="AK1638" i="1"/>
  <c r="AK1647" i="1"/>
  <c r="AL1647" i="1" s="1"/>
  <c r="AK1259" i="1"/>
  <c r="AK1267" i="1"/>
  <c r="AK1291" i="1"/>
  <c r="AK863" i="1"/>
  <c r="AL863" i="1" s="1"/>
  <c r="AK971" i="1"/>
  <c r="AL971" i="1" s="1"/>
  <c r="AK993" i="1"/>
  <c r="AL993" i="1" s="1"/>
  <c r="AK1415" i="1"/>
  <c r="AK965" i="1"/>
  <c r="AK982" i="1"/>
  <c r="AK1347" i="1"/>
  <c r="AK395" i="1"/>
  <c r="AK423" i="1"/>
  <c r="AL423" i="1" s="1"/>
  <c r="AK475" i="1"/>
  <c r="AL475" i="1" s="1"/>
  <c r="AK519" i="1"/>
  <c r="AL519" i="1" s="1"/>
  <c r="AK533" i="1"/>
  <c r="AK571" i="1"/>
  <c r="AL571" i="1" s="1"/>
  <c r="AK604" i="1"/>
  <c r="AK608" i="1"/>
  <c r="AK612" i="1"/>
  <c r="AK640" i="1"/>
  <c r="AL640" i="1" s="1"/>
  <c r="AK649" i="1"/>
  <c r="AL649" i="1" s="1"/>
  <c r="AK653" i="1"/>
  <c r="AL653" i="1" s="1"/>
  <c r="AK657" i="1"/>
  <c r="AK661" i="1"/>
  <c r="AL661" i="1" s="1"/>
  <c r="AK667" i="1"/>
  <c r="AK671" i="1"/>
  <c r="AK727" i="1"/>
  <c r="AK761" i="1"/>
  <c r="AL761" i="1" s="1"/>
  <c r="AK873" i="1"/>
  <c r="AL873" i="1" s="1"/>
  <c r="AK885" i="1"/>
  <c r="AL885" i="1" s="1"/>
  <c r="AK894" i="1"/>
  <c r="AK898" i="1"/>
  <c r="AL898" i="1" s="1"/>
  <c r="AK917" i="1"/>
  <c r="AK921" i="1"/>
  <c r="AK925" i="1"/>
  <c r="AK929" i="1"/>
  <c r="AL929" i="1" s="1"/>
  <c r="AK933" i="1"/>
  <c r="AL933" i="1" s="1"/>
  <c r="AK937" i="1"/>
  <c r="AL937" i="1" s="1"/>
  <c r="AK941" i="1"/>
  <c r="AK1330" i="1"/>
  <c r="AK1343" i="1"/>
  <c r="AK1521" i="1"/>
  <c r="AK1526" i="1"/>
  <c r="AK1581" i="1"/>
  <c r="AL1581" i="1" s="1"/>
  <c r="AK1275" i="1"/>
  <c r="AL1275" i="1" s="1"/>
  <c r="AL1933" i="1"/>
  <c r="AK769" i="1"/>
  <c r="AK867" i="1"/>
  <c r="AL867" i="1" s="1"/>
  <c r="AK975" i="1"/>
  <c r="AK989" i="1"/>
  <c r="AK1331" i="1"/>
  <c r="AK399" i="1"/>
  <c r="AK797" i="1"/>
  <c r="AL797" i="1" s="1"/>
  <c r="AK801" i="1"/>
  <c r="AL801" i="1" s="1"/>
  <c r="AK805" i="1"/>
  <c r="AK809" i="1"/>
  <c r="AL809" i="1" s="1"/>
  <c r="AK813" i="1"/>
  <c r="AK817" i="1"/>
  <c r="AK821" i="1"/>
  <c r="AK825" i="1"/>
  <c r="AL825" i="1" s="1"/>
  <c r="AK842" i="1"/>
  <c r="AL842" i="1" s="1"/>
  <c r="AK846" i="1"/>
  <c r="AL846" i="1" s="1"/>
  <c r="AK860" i="1"/>
  <c r="AK872" i="1"/>
  <c r="AL872" i="1" s="1"/>
  <c r="AK877" i="1"/>
  <c r="AK881" i="1"/>
  <c r="AK889" i="1"/>
  <c r="AK906" i="1"/>
  <c r="AL906" i="1" s="1"/>
  <c r="AK910" i="1"/>
  <c r="AL910" i="1" s="1"/>
  <c r="AK1305" i="1"/>
  <c r="AL1305" i="1" s="1"/>
  <c r="AK1313" i="1"/>
  <c r="AK1314" i="1"/>
  <c r="AL1314" i="1" s="1"/>
  <c r="AK1318" i="1"/>
  <c r="AK1322" i="1"/>
  <c r="AK1326" i="1"/>
  <c r="AK1371" i="1"/>
  <c r="AK1375" i="1"/>
  <c r="AL1375" i="1" s="1"/>
  <c r="AK1396" i="1"/>
  <c r="AL1396" i="1" s="1"/>
  <c r="AK1283" i="1"/>
  <c r="AK778" i="1"/>
  <c r="AL778" i="1" s="1"/>
  <c r="AK782" i="1"/>
  <c r="AK836" i="1"/>
  <c r="AK1423" i="1"/>
  <c r="AK795" i="1"/>
  <c r="AL795" i="1" s="1"/>
  <c r="AK799" i="1"/>
  <c r="AL799" i="1" s="1"/>
  <c r="AK803" i="1"/>
  <c r="AL803" i="1" s="1"/>
  <c r="AK807" i="1"/>
  <c r="AK811" i="1"/>
  <c r="AL811" i="1" s="1"/>
  <c r="AK815" i="1"/>
  <c r="AK819" i="1"/>
  <c r="AK823" i="1"/>
  <c r="AK840" i="1"/>
  <c r="AL840" i="1" s="1"/>
  <c r="AK844" i="1"/>
  <c r="AL844" i="1" s="1"/>
  <c r="AK886" i="1"/>
  <c r="AL886" i="1" s="1"/>
  <c r="AK891" i="1"/>
  <c r="AK904" i="1"/>
  <c r="AL904" i="1" s="1"/>
  <c r="AK908" i="1"/>
  <c r="AK912" i="1"/>
  <c r="AK954" i="1"/>
  <c r="AK958" i="1"/>
  <c r="AK1258" i="1"/>
  <c r="AL1258" i="1" s="1"/>
  <c r="AK1262" i="1"/>
  <c r="AL1262" i="1" s="1"/>
  <c r="AK1266" i="1"/>
  <c r="AK1270" i="1"/>
  <c r="AL1270" i="1" s="1"/>
  <c r="AK1274" i="1"/>
  <c r="AK1282" i="1"/>
  <c r="AK1286" i="1"/>
  <c r="AK1290" i="1"/>
  <c r="AL1290" i="1" s="1"/>
  <c r="AK1307" i="1"/>
  <c r="AL1307" i="1" s="1"/>
  <c r="AK1312" i="1"/>
  <c r="AL1312" i="1" s="1"/>
  <c r="AK1403" i="1"/>
  <c r="AK1456" i="1"/>
  <c r="AK1432" i="1"/>
  <c r="AK828" i="1"/>
  <c r="AK832" i="1"/>
  <c r="AK849" i="1"/>
  <c r="AK871" i="1"/>
  <c r="AL871" i="1" s="1"/>
  <c r="AK391" i="1"/>
  <c r="AL391" i="1" s="1"/>
  <c r="AK419" i="1"/>
  <c r="AK490" i="1"/>
  <c r="AL490" i="1" s="1"/>
  <c r="AK515" i="1"/>
  <c r="AK737" i="1"/>
  <c r="AK755" i="1"/>
  <c r="AK756" i="1"/>
  <c r="AL756" i="1" s="1"/>
  <c r="AK759" i="1"/>
  <c r="AK890" i="1"/>
  <c r="AL890" i="1" s="1"/>
  <c r="AK970" i="1"/>
  <c r="AK974" i="1"/>
  <c r="AK992" i="1"/>
  <c r="AK996" i="1"/>
  <c r="AK1000" i="1"/>
  <c r="AK1004" i="1"/>
  <c r="AL1004" i="1" s="1"/>
  <c r="AK1085" i="1"/>
  <c r="AL1085" i="1" s="1"/>
  <c r="AK1093" i="1"/>
  <c r="AL1093" i="1" s="1"/>
  <c r="AK1209" i="1"/>
  <c r="AK1225" i="1"/>
  <c r="AL1225" i="1" s="1"/>
  <c r="AK1241" i="1"/>
  <c r="AK1348" i="1"/>
  <c r="AK1360" i="1"/>
  <c r="AK1364" i="1"/>
  <c r="AL1364" i="1" s="1"/>
  <c r="AK1397" i="1"/>
  <c r="AL1397" i="1" s="1"/>
  <c r="AK1387" i="1"/>
  <c r="AL1387" i="1" s="1"/>
  <c r="AK1402" i="1"/>
  <c r="AK1547" i="1"/>
  <c r="AK1563" i="1"/>
  <c r="AK1583" i="1"/>
  <c r="AK1595" i="1"/>
  <c r="AK1651" i="1"/>
  <c r="AK1655" i="1"/>
  <c r="AL1655" i="1" s="1"/>
  <c r="AK1659" i="1"/>
  <c r="AL1659" i="1" s="1"/>
  <c r="AK388" i="1"/>
  <c r="AK427" i="1"/>
  <c r="AL427" i="1" s="1"/>
  <c r="AK551" i="1"/>
  <c r="AK565" i="1"/>
  <c r="AK731" i="1"/>
  <c r="AK732" i="1"/>
  <c r="AL732" i="1" s="1"/>
  <c r="AK745" i="1"/>
  <c r="AL745" i="1" s="1"/>
  <c r="AK763" i="1"/>
  <c r="AL763" i="1" s="1"/>
  <c r="AK777" i="1"/>
  <c r="AK781" i="1"/>
  <c r="AL781" i="1" s="1"/>
  <c r="AK827" i="1"/>
  <c r="AK831" i="1"/>
  <c r="AK835" i="1"/>
  <c r="AK852" i="1"/>
  <c r="AL852" i="1" s="1"/>
  <c r="AK857" i="1"/>
  <c r="AL857" i="1" s="1"/>
  <c r="AK866" i="1"/>
  <c r="AL866" i="1" s="1"/>
  <c r="AK870" i="1"/>
  <c r="AK875" i="1"/>
  <c r="AL875" i="1" s="1"/>
  <c r="AK879" i="1"/>
  <c r="AK883" i="1"/>
  <c r="AK888" i="1"/>
  <c r="AL894" i="1"/>
  <c r="AK897" i="1"/>
  <c r="AL897" i="1" s="1"/>
  <c r="AK901" i="1"/>
  <c r="AL901" i="1" s="1"/>
  <c r="AK952" i="1"/>
  <c r="AK956" i="1"/>
  <c r="AL956" i="1" s="1"/>
  <c r="AK960" i="1"/>
  <c r="AK973" i="1"/>
  <c r="AK977" i="1"/>
  <c r="AK991" i="1"/>
  <c r="AL991" i="1" s="1"/>
  <c r="AK995" i="1"/>
  <c r="AL995" i="1" s="1"/>
  <c r="AK1101" i="1"/>
  <c r="AL1101" i="1" s="1"/>
  <c r="AK1261" i="1"/>
  <c r="AK1269" i="1"/>
  <c r="AL1269" i="1" s="1"/>
  <c r="AK1273" i="1"/>
  <c r="AK1277" i="1"/>
  <c r="AK1285" i="1"/>
  <c r="AK1289" i="1"/>
  <c r="AL1289" i="1" s="1"/>
  <c r="AK1293" i="1"/>
  <c r="AL1293" i="1" s="1"/>
  <c r="AK1302" i="1"/>
  <c r="AL1302" i="1" s="1"/>
  <c r="AK1316" i="1"/>
  <c r="AK1320" i="1"/>
  <c r="AL1320" i="1" s="1"/>
  <c r="AK1324" i="1"/>
  <c r="AK1328" i="1"/>
  <c r="AK1333" i="1"/>
  <c r="AK1374" i="1"/>
  <c r="AK1421" i="1"/>
  <c r="AL1421" i="1" s="1"/>
  <c r="AK1460" i="1"/>
  <c r="AL1460" i="1" s="1"/>
  <c r="AK1464" i="1"/>
  <c r="AK1468" i="1"/>
  <c r="AL1468" i="1" s="1"/>
  <c r="AK1537" i="1"/>
  <c r="AK1541" i="1"/>
  <c r="AK1554" i="1"/>
  <c r="AK1558" i="1"/>
  <c r="AL1558" i="1" s="1"/>
  <c r="AK1562" i="1"/>
  <c r="AL1562" i="1" s="1"/>
  <c r="AK1570" i="1"/>
  <c r="AL1570" i="1" s="1"/>
  <c r="AK1578" i="1"/>
  <c r="AK1586" i="1"/>
  <c r="AL1586" i="1" s="1"/>
  <c r="AK1611" i="1"/>
  <c r="AK1856" i="1"/>
  <c r="AK1391" i="1"/>
  <c r="AK1400" i="1"/>
  <c r="AL1400" i="1" s="1"/>
  <c r="AK1452" i="1"/>
  <c r="AL1452" i="1" s="1"/>
  <c r="AK268" i="1"/>
  <c r="AL268" i="1" s="1"/>
  <c r="AK340" i="1"/>
  <c r="AK462" i="1"/>
  <c r="AL462" i="1" s="1"/>
  <c r="AK575" i="1"/>
  <c r="AK579" i="1"/>
  <c r="AK583" i="1"/>
  <c r="AK587" i="1"/>
  <c r="AL587" i="1" s="1"/>
  <c r="AK595" i="1"/>
  <c r="AL595" i="1" s="1"/>
  <c r="AK599" i="1"/>
  <c r="AL599" i="1" s="1"/>
  <c r="AK754" i="1"/>
  <c r="AK767" i="1"/>
  <c r="AL767" i="1" s="1"/>
  <c r="AK798" i="1"/>
  <c r="AK802" i="1"/>
  <c r="AK806" i="1"/>
  <c r="AK810" i="1"/>
  <c r="AL810" i="1" s="1"/>
  <c r="AK814" i="1"/>
  <c r="AL814" i="1" s="1"/>
  <c r="AK818" i="1"/>
  <c r="AL818" i="1" s="1"/>
  <c r="AK822" i="1"/>
  <c r="AK839" i="1"/>
  <c r="AL839" i="1" s="1"/>
  <c r="AK843" i="1"/>
  <c r="AK847" i="1"/>
  <c r="AK861" i="1"/>
  <c r="AK892" i="1"/>
  <c r="AL892" i="1" s="1"/>
  <c r="AK905" i="1"/>
  <c r="AL905" i="1" s="1"/>
  <c r="AK909" i="1"/>
  <c r="AL909" i="1" s="1"/>
  <c r="AK964" i="1"/>
  <c r="AK968" i="1"/>
  <c r="AL968" i="1" s="1"/>
  <c r="AK981" i="1"/>
  <c r="AK985" i="1"/>
  <c r="AK999" i="1"/>
  <c r="AK1003" i="1"/>
  <c r="AL1003" i="1" s="1"/>
  <c r="AK1084" i="1"/>
  <c r="AL1084" i="1" s="1"/>
  <c r="AK1092" i="1"/>
  <c r="AL1092" i="1" s="1"/>
  <c r="AK1256" i="1"/>
  <c r="AK1306" i="1"/>
  <c r="AL1306" i="1" s="1"/>
  <c r="AK1332" i="1"/>
  <c r="AK1336" i="1"/>
  <c r="AK1399" i="1"/>
  <c r="AK1404" i="1"/>
  <c r="AL1404" i="1" s="1"/>
  <c r="AK1408" i="1"/>
  <c r="AL1408" i="1" s="1"/>
  <c r="AK1429" i="1"/>
  <c r="AL1429" i="1" s="1"/>
  <c r="AK1455" i="1"/>
  <c r="AK1476" i="1"/>
  <c r="AL1476" i="1" s="1"/>
  <c r="AK1551" i="1"/>
  <c r="AK1598" i="1"/>
  <c r="AK1602" i="1"/>
  <c r="AK1612" i="1"/>
  <c r="AL1612" i="1" s="1"/>
  <c r="AK1615" i="1"/>
  <c r="AK1619" i="1"/>
  <c r="AL1619" i="1" s="1"/>
  <c r="AK1627" i="1"/>
  <c r="AK1650" i="1"/>
  <c r="AL1650" i="1" s="1"/>
  <c r="AK1654" i="1"/>
  <c r="AK1658" i="1"/>
  <c r="AK1661" i="1"/>
  <c r="AK1665" i="1"/>
  <c r="AK1669" i="1"/>
  <c r="AK1673" i="1"/>
  <c r="AL1673" i="1" s="1"/>
  <c r="AK1677" i="1"/>
  <c r="AK1681" i="1"/>
  <c r="AL1681" i="1" s="1"/>
  <c r="AK1685" i="1"/>
  <c r="AK1689" i="1"/>
  <c r="AK1693" i="1"/>
  <c r="AK1697" i="1"/>
  <c r="AL1697" i="1" s="1"/>
  <c r="AK1701" i="1"/>
  <c r="AL1701" i="1" s="1"/>
  <c r="AK1728" i="1"/>
  <c r="AL1728" i="1" s="1"/>
  <c r="AK1732" i="1"/>
  <c r="AK1752" i="1"/>
  <c r="AL1752" i="1" s="1"/>
  <c r="AK1756" i="1"/>
  <c r="AK1448" i="1"/>
  <c r="AK485" i="1"/>
  <c r="AK591" i="1"/>
  <c r="AK420" i="1"/>
  <c r="AL420" i="1" s="1"/>
  <c r="AK431" i="1"/>
  <c r="AL431" i="1" s="1"/>
  <c r="AK531" i="1"/>
  <c r="AK535" i="1"/>
  <c r="AL535" i="1" s="1"/>
  <c r="AK539" i="1"/>
  <c r="AK616" i="1"/>
  <c r="AK620" i="1"/>
  <c r="AK624" i="1"/>
  <c r="AK628" i="1"/>
  <c r="AL628" i="1" s="1"/>
  <c r="AK697" i="1"/>
  <c r="AL697" i="1" s="1"/>
  <c r="AK705" i="1"/>
  <c r="AK713" i="1"/>
  <c r="AL713" i="1" s="1"/>
  <c r="AK718" i="1"/>
  <c r="AK721" i="1"/>
  <c r="AK762" i="1"/>
  <c r="AK780" i="1"/>
  <c r="AL780" i="1" s="1"/>
  <c r="AL789" i="1"/>
  <c r="AK830" i="1"/>
  <c r="AL830" i="1" s="1"/>
  <c r="AK834" i="1"/>
  <c r="AK851" i="1"/>
  <c r="AL851" i="1" s="1"/>
  <c r="AK856" i="1"/>
  <c r="AK865" i="1"/>
  <c r="AK869" i="1"/>
  <c r="AK878" i="1"/>
  <c r="AL878" i="1" s="1"/>
  <c r="AK882" i="1"/>
  <c r="AL882" i="1" s="1"/>
  <c r="AK887" i="1"/>
  <c r="AL887" i="1" s="1"/>
  <c r="AK896" i="1"/>
  <c r="AK900" i="1"/>
  <c r="AL900" i="1" s="1"/>
  <c r="AK951" i="1"/>
  <c r="AK955" i="1"/>
  <c r="AK959" i="1"/>
  <c r="AK972" i="1"/>
  <c r="AK976" i="1"/>
  <c r="AL976" i="1" s="1"/>
  <c r="AK990" i="1"/>
  <c r="AL990" i="1" s="1"/>
  <c r="AK994" i="1"/>
  <c r="AK1083" i="1"/>
  <c r="AK1100" i="1"/>
  <c r="AK1260" i="1"/>
  <c r="AK1264" i="1"/>
  <c r="AK1268" i="1"/>
  <c r="AL1268" i="1" s="1"/>
  <c r="AK1272" i="1"/>
  <c r="AL1272" i="1" s="1"/>
  <c r="AK1276" i="1"/>
  <c r="AL1276" i="1" s="1"/>
  <c r="AK1280" i="1"/>
  <c r="AK1284" i="1"/>
  <c r="AL1284" i="1" s="1"/>
  <c r="AK1288" i="1"/>
  <c r="AK1292" i="1"/>
  <c r="AK1296" i="1"/>
  <c r="AK1301" i="1"/>
  <c r="AL1301" i="1" s="1"/>
  <c r="AK1315" i="1"/>
  <c r="AL1315" i="1" s="1"/>
  <c r="AK1323" i="1"/>
  <c r="AL1323" i="1" s="1"/>
  <c r="AK1344" i="1"/>
  <c r="AK1381" i="1"/>
  <c r="AL1381" i="1" s="1"/>
  <c r="AK1412" i="1"/>
  <c r="AK1416" i="1"/>
  <c r="AK1420" i="1"/>
  <c r="AK1424" i="1"/>
  <c r="AL1424" i="1" s="1"/>
  <c r="AK1463" i="1"/>
  <c r="AL1463" i="1" s="1"/>
  <c r="AK1471" i="1"/>
  <c r="AL1471" i="1" s="1"/>
  <c r="AK1480" i="1"/>
  <c r="AK1553" i="1"/>
  <c r="AK1606" i="1"/>
  <c r="AK1614" i="1"/>
  <c r="AK1635" i="1"/>
  <c r="AK1436" i="1"/>
  <c r="AL1436" i="1" s="1"/>
  <c r="AK1440" i="1"/>
  <c r="AK1445" i="1"/>
  <c r="AL1445" i="1" s="1"/>
  <c r="AK1479" i="1"/>
  <c r="AK1630" i="1"/>
  <c r="AL1630" i="1" s="1"/>
  <c r="AK1796" i="1"/>
  <c r="AK1858" i="1"/>
  <c r="AK69" i="1"/>
  <c r="AK99" i="1"/>
  <c r="AL99" i="1" s="1"/>
  <c r="AL116" i="1"/>
  <c r="AL140" i="1"/>
  <c r="AK405" i="1"/>
  <c r="AK429" i="1"/>
  <c r="AK435" i="1"/>
  <c r="AK447" i="1"/>
  <c r="AK451" i="1"/>
  <c r="AK547" i="1"/>
  <c r="AL547" i="1" s="1"/>
  <c r="AK573" i="1"/>
  <c r="AL573" i="1" s="1"/>
  <c r="AK581" i="1"/>
  <c r="AL581" i="1" s="1"/>
  <c r="AK589" i="1"/>
  <c r="AK597" i="1"/>
  <c r="AL597" i="1" s="1"/>
  <c r="AK695" i="1"/>
  <c r="AK747" i="1"/>
  <c r="AK796" i="1"/>
  <c r="AK800" i="1"/>
  <c r="AL800" i="1" s="1"/>
  <c r="AK804" i="1"/>
  <c r="AL804" i="1" s="1"/>
  <c r="AK808" i="1"/>
  <c r="AL808" i="1" s="1"/>
  <c r="AK812" i="1"/>
  <c r="AK816" i="1"/>
  <c r="AL816" i="1" s="1"/>
  <c r="AK820" i="1"/>
  <c r="AK824" i="1"/>
  <c r="AK841" i="1"/>
  <c r="AK845" i="1"/>
  <c r="AL845" i="1" s="1"/>
  <c r="AK859" i="1"/>
  <c r="AK903" i="1"/>
  <c r="AL903" i="1" s="1"/>
  <c r="AK907" i="1"/>
  <c r="AK911" i="1"/>
  <c r="AL911" i="1" s="1"/>
  <c r="AK949" i="1"/>
  <c r="AK966" i="1"/>
  <c r="AK979" i="1"/>
  <c r="AK983" i="1"/>
  <c r="AL983" i="1" s="1"/>
  <c r="AK1001" i="1"/>
  <c r="AL1001" i="1" s="1"/>
  <c r="AK1102" i="1"/>
  <c r="AL1102" i="1" s="1"/>
  <c r="AK1106" i="1"/>
  <c r="AK1110" i="1"/>
  <c r="AL1110" i="1" s="1"/>
  <c r="AK1114" i="1"/>
  <c r="AK1118" i="1"/>
  <c r="AK1122" i="1"/>
  <c r="AK1126" i="1"/>
  <c r="AL1126" i="1" s="1"/>
  <c r="AK1130" i="1"/>
  <c r="AL1130" i="1" s="1"/>
  <c r="AK1134" i="1"/>
  <c r="AL1134" i="1" s="1"/>
  <c r="AK1138" i="1"/>
  <c r="AK1163" i="1"/>
  <c r="AL1163" i="1" s="1"/>
  <c r="AK1167" i="1"/>
  <c r="AK1171" i="1"/>
  <c r="AK1188" i="1"/>
  <c r="AK1197" i="1"/>
  <c r="AL1197" i="1" s="1"/>
  <c r="AK1214" i="1"/>
  <c r="AL1214" i="1" s="1"/>
  <c r="AK1222" i="1"/>
  <c r="AL1222" i="1" s="1"/>
  <c r="AK1230" i="1"/>
  <c r="AK1238" i="1"/>
  <c r="AL1238" i="1" s="1"/>
  <c r="AK1246" i="1"/>
  <c r="AK1250" i="1"/>
  <c r="AK1254" i="1"/>
  <c r="AK1334" i="1"/>
  <c r="AK1338" i="1"/>
  <c r="AL1338" i="1" s="1"/>
  <c r="AK1351" i="1"/>
  <c r="AL1351" i="1" s="1"/>
  <c r="AK1356" i="1"/>
  <c r="AK1359" i="1"/>
  <c r="AL1359" i="1" s="1"/>
  <c r="AK1363" i="1"/>
  <c r="AK1367" i="1"/>
  <c r="AK1388" i="1"/>
  <c r="AK1392" i="1"/>
  <c r="AL1392" i="1" s="1"/>
  <c r="AK1433" i="1"/>
  <c r="AL1433" i="1" s="1"/>
  <c r="AK1453" i="1"/>
  <c r="AL1453" i="1" s="1"/>
  <c r="AK1516" i="1"/>
  <c r="AK1585" i="1"/>
  <c r="AL1585" i="1" s="1"/>
  <c r="AK1593" i="1"/>
  <c r="AK1613" i="1"/>
  <c r="AK1660" i="1"/>
  <c r="AK1778" i="1"/>
  <c r="AL1778" i="1" s="1"/>
  <c r="AK323" i="1"/>
  <c r="AL323" i="1" s="1"/>
  <c r="AK327" i="1"/>
  <c r="AL327" i="1" s="1"/>
  <c r="AK345" i="1"/>
  <c r="AL409" i="1"/>
  <c r="AL416" i="1"/>
  <c r="AL474" i="1"/>
  <c r="AL782" i="1"/>
  <c r="AL796" i="1"/>
  <c r="AL1712" i="1"/>
  <c r="AK1725" i="1"/>
  <c r="AL1725" i="1" s="1"/>
  <c r="AK1733" i="1"/>
  <c r="AK1737" i="1"/>
  <c r="AL1737" i="1" s="1"/>
  <c r="AK1757" i="1"/>
  <c r="AL1757" i="1" s="1"/>
  <c r="AL1824" i="1"/>
  <c r="AK1843" i="1"/>
  <c r="AL1843" i="1" s="1"/>
  <c r="AK215" i="1"/>
  <c r="AL215" i="1" s="1"/>
  <c r="AK236" i="1"/>
  <c r="AK250" i="1"/>
  <c r="AL250" i="1" s="1"/>
  <c r="AK271" i="1"/>
  <c r="AK536" i="1"/>
  <c r="AL536" i="1" s="1"/>
  <c r="AK728" i="1"/>
  <c r="AK1080" i="1"/>
  <c r="AL1080" i="1" s="1"/>
  <c r="AL1316" i="1"/>
  <c r="AK1473" i="1"/>
  <c r="AL1473" i="1" s="1"/>
  <c r="AK1607" i="1"/>
  <c r="AL1607" i="1" s="1"/>
  <c r="AK1652" i="1"/>
  <c r="AL1652" i="1" s="1"/>
  <c r="AK1706" i="1"/>
  <c r="AL1706" i="1" s="1"/>
  <c r="AL1401" i="1"/>
  <c r="AL1756" i="1"/>
  <c r="AK400" i="1"/>
  <c r="AL400" i="1" s="1"/>
  <c r="AK464" i="1"/>
  <c r="AL464" i="1" s="1"/>
  <c r="AK520" i="1"/>
  <c r="AL520" i="1" s="1"/>
  <c r="AK530" i="1"/>
  <c r="AL530" i="1" s="1"/>
  <c r="AK594" i="1"/>
  <c r="AL594" i="1" s="1"/>
  <c r="AL829" i="1"/>
  <c r="AK1271" i="1"/>
  <c r="AL1271" i="1" s="1"/>
  <c r="AK1287" i="1"/>
  <c r="AL1368" i="1"/>
  <c r="AK1406" i="1"/>
  <c r="AL1406" i="1" s="1"/>
  <c r="AK1419" i="1"/>
  <c r="AL1419" i="1" s="1"/>
  <c r="AK1450" i="1"/>
  <c r="AL1450" i="1" s="1"/>
  <c r="AL1732" i="1"/>
  <c r="AK1623" i="1"/>
  <c r="AL1623" i="1" s="1"/>
  <c r="AK526" i="1"/>
  <c r="AL526" i="1" s="1"/>
  <c r="AK544" i="1"/>
  <c r="AL544" i="1" s="1"/>
  <c r="AK741" i="1"/>
  <c r="AK1560" i="1"/>
  <c r="AL1560" i="1" s="1"/>
  <c r="AK217" i="1"/>
  <c r="AL217" i="1" s="1"/>
  <c r="AK222" i="1"/>
  <c r="AL222" i="1" s="1"/>
  <c r="AK356" i="1"/>
  <c r="AL356" i="1" s="1"/>
  <c r="AL553" i="1"/>
  <c r="AK725" i="1"/>
  <c r="AL725" i="1" s="1"/>
  <c r="AK749" i="1"/>
  <c r="AL749" i="1" s="1"/>
  <c r="AL838" i="1"/>
  <c r="AK914" i="1"/>
  <c r="AL914" i="1" s="1"/>
  <c r="AK919" i="1"/>
  <c r="AL919" i="1" s="1"/>
  <c r="AK923" i="1"/>
  <c r="AL923" i="1" s="1"/>
  <c r="AK927" i="1"/>
  <c r="AL927" i="1" s="1"/>
  <c r="AK931" i="1"/>
  <c r="AL931" i="1" s="1"/>
  <c r="AK935" i="1"/>
  <c r="AK939" i="1"/>
  <c r="AL939" i="1" s="1"/>
  <c r="AK948" i="1"/>
  <c r="AL1286" i="1"/>
  <c r="AK1335" i="1"/>
  <c r="AK1339" i="1"/>
  <c r="AL1339" i="1" s="1"/>
  <c r="AK1365" i="1"/>
  <c r="AK1580" i="1"/>
  <c r="AL1580" i="1" s="1"/>
  <c r="AK1588" i="1"/>
  <c r="AL1588" i="1" s="1"/>
  <c r="AK1762" i="1"/>
  <c r="AL1762" i="1" s="1"/>
  <c r="AK1766" i="1"/>
  <c r="AL1766" i="1" s="1"/>
  <c r="AK1345" i="1"/>
  <c r="AL1345" i="1" s="1"/>
  <c r="AK574" i="1"/>
  <c r="AK709" i="1"/>
  <c r="AL709" i="1" s="1"/>
  <c r="AK1592" i="1"/>
  <c r="AL1592" i="1" s="1"/>
  <c r="AL966" i="1"/>
  <c r="AK1099" i="1"/>
  <c r="AL1099" i="1" s="1"/>
  <c r="AK1418" i="1"/>
  <c r="AL1418" i="1" s="1"/>
  <c r="AK1422" i="1"/>
  <c r="AK1621" i="1"/>
  <c r="AL1621" i="1" s="1"/>
  <c r="AK1657" i="1"/>
  <c r="AL1657" i="1" s="1"/>
  <c r="AL817" i="1"/>
  <c r="AL837" i="1"/>
  <c r="AL935" i="1"/>
  <c r="AL948" i="1"/>
  <c r="AL977" i="1"/>
  <c r="AL201" i="1"/>
  <c r="AL209" i="1"/>
  <c r="AL293" i="1"/>
  <c r="AL313" i="1"/>
  <c r="AL351" i="1"/>
  <c r="AL361" i="1"/>
  <c r="AL790" i="1"/>
  <c r="AL118" i="1"/>
  <c r="AL156" i="1"/>
  <c r="AL163" i="1"/>
  <c r="AK170" i="1"/>
  <c r="AL170" i="1" s="1"/>
  <c r="AK193" i="1"/>
  <c r="AL193" i="1" s="1"/>
  <c r="AK241" i="1"/>
  <c r="AL241" i="1" s="1"/>
  <c r="AL255" i="1"/>
  <c r="AK263" i="1"/>
  <c r="AL263" i="1" s="1"/>
  <c r="AK284" i="1"/>
  <c r="AK288" i="1"/>
  <c r="AL288" i="1" s="1"/>
  <c r="AK299" i="1"/>
  <c r="AL299" i="1" s="1"/>
  <c r="AK303" i="1"/>
  <c r="AL303" i="1" s="1"/>
  <c r="AK307" i="1"/>
  <c r="AL307" i="1" s="1"/>
  <c r="AK318" i="1"/>
  <c r="AL318" i="1" s="1"/>
  <c r="AL345" i="1"/>
  <c r="AL508" i="1"/>
  <c r="AL568" i="1"/>
  <c r="AL836" i="1"/>
  <c r="AL870" i="1"/>
  <c r="AL996" i="1"/>
  <c r="AL1288" i="1"/>
  <c r="AL798" i="1"/>
  <c r="AL178" i="1"/>
  <c r="AL186" i="1"/>
  <c r="AL194" i="1"/>
  <c r="AL278" i="1"/>
  <c r="AL332" i="1"/>
  <c r="AL766" i="1"/>
  <c r="AL117" i="1"/>
  <c r="AL141" i="1"/>
  <c r="AL262" i="1"/>
  <c r="AL630" i="1"/>
  <c r="AL645" i="1"/>
  <c r="AL678" i="1"/>
  <c r="AL693" i="1"/>
  <c r="AK708" i="1"/>
  <c r="AL708" i="1" s="1"/>
  <c r="AK712" i="1"/>
  <c r="AL712" i="1" s="1"/>
  <c r="AK717" i="1"/>
  <c r="AL717" i="1" s="1"/>
  <c r="AK760" i="1"/>
  <c r="AL760" i="1" s="1"/>
  <c r="AK765" i="1"/>
  <c r="AL765" i="1" s="1"/>
  <c r="AL806" i="1"/>
  <c r="AL841" i="1"/>
  <c r="AL953" i="1"/>
  <c r="AL981" i="1"/>
  <c r="AL122" i="1"/>
  <c r="AL231" i="1"/>
  <c r="AL283" i="1"/>
  <c r="AL291" i="1"/>
  <c r="AL298" i="1"/>
  <c r="AL306" i="1"/>
  <c r="AL805" i="1"/>
  <c r="AL224" i="1"/>
  <c r="AK235" i="1"/>
  <c r="AL235" i="1" s="1"/>
  <c r="AK316" i="1"/>
  <c r="AL316" i="1" s="1"/>
  <c r="AK349" i="1"/>
  <c r="AL349" i="1" s="1"/>
  <c r="AL369" i="1"/>
  <c r="AL377" i="1"/>
  <c r="AL385" i="1"/>
  <c r="AL444" i="1"/>
  <c r="AK702" i="1"/>
  <c r="AL702" i="1" s="1"/>
  <c r="AK720" i="1"/>
  <c r="AL720" i="1" s="1"/>
  <c r="AK1095" i="1"/>
  <c r="AL1095" i="1" s="1"/>
  <c r="AL130" i="1"/>
  <c r="AL138" i="1"/>
  <c r="AL275" i="1"/>
  <c r="AL287" i="1"/>
  <c r="AL302" i="1"/>
  <c r="AL310" i="1"/>
  <c r="AL13" i="1"/>
  <c r="AL20" i="1"/>
  <c r="AL28" i="1"/>
  <c r="AK274" i="1"/>
  <c r="AL274" i="1" s="1"/>
  <c r="AL497" i="1"/>
  <c r="AL504" i="1"/>
  <c r="AK512" i="1"/>
  <c r="AL522" i="1"/>
  <c r="AK528" i="1"/>
  <c r="AL528" i="1" s="1"/>
  <c r="AK546" i="1"/>
  <c r="AL546" i="1" s="1"/>
  <c r="AK576" i="1"/>
  <c r="AL576" i="1" s="1"/>
  <c r="AK593" i="1"/>
  <c r="AL593" i="1" s="1"/>
  <c r="AL633" i="1"/>
  <c r="AL34" i="1"/>
  <c r="AL42" i="1"/>
  <c r="AL50" i="1"/>
  <c r="AL58" i="1"/>
  <c r="AL66" i="1"/>
  <c r="AL73" i="1"/>
  <c r="AL80" i="1"/>
  <c r="AL88" i="1"/>
  <c r="AL96" i="1"/>
  <c r="AL103" i="1"/>
  <c r="AL111" i="1"/>
  <c r="AK229" i="1"/>
  <c r="AL229" i="1" s="1"/>
  <c r="AK248" i="1"/>
  <c r="AL248" i="1" s="1"/>
  <c r="AL989" i="1"/>
  <c r="AL1334" i="1"/>
  <c r="AK1545" i="1"/>
  <c r="AL1545" i="1" s="1"/>
  <c r="AK1549" i="1"/>
  <c r="AL1549" i="1" s="1"/>
  <c r="AK1576" i="1"/>
  <c r="AL1576" i="1" s="1"/>
  <c r="AK1597" i="1"/>
  <c r="AL1597" i="1" s="1"/>
  <c r="AK1703" i="1"/>
  <c r="AL1703" i="1" s="1"/>
  <c r="AK1718" i="1"/>
  <c r="AL1718" i="1" s="1"/>
  <c r="AK1722" i="1"/>
  <c r="AL1722" i="1" s="1"/>
  <c r="AK1730" i="1"/>
  <c r="AL1730" i="1" s="1"/>
  <c r="AK1743" i="1"/>
  <c r="AL1743" i="1" s="1"/>
  <c r="AK1747" i="1"/>
  <c r="AL1747" i="1" s="1"/>
  <c r="AK1764" i="1"/>
  <c r="AL1764" i="1" s="1"/>
  <c r="AK1815" i="1"/>
  <c r="AK402" i="1"/>
  <c r="AL402" i="1" s="1"/>
  <c r="AK482" i="1"/>
  <c r="AL482" i="1" s="1"/>
  <c r="AK538" i="1"/>
  <c r="AL554" i="1"/>
  <c r="AL561" i="1"/>
  <c r="AK578" i="1"/>
  <c r="AL578" i="1" s="1"/>
  <c r="AK704" i="1"/>
  <c r="AL704" i="1" s="1"/>
  <c r="AK714" i="1"/>
  <c r="AK752" i="1"/>
  <c r="AL752" i="1" s="1"/>
  <c r="AK773" i="1"/>
  <c r="AL773" i="1" s="1"/>
  <c r="AL917" i="1"/>
  <c r="AL921" i="1"/>
  <c r="AL925" i="1"/>
  <c r="AL941" i="1"/>
  <c r="AL952" i="1"/>
  <c r="AK1007" i="1"/>
  <c r="AL1007" i="1" s="1"/>
  <c r="AK1015" i="1"/>
  <c r="AL1015" i="1" s="1"/>
  <c r="AK1094" i="1"/>
  <c r="AL1094" i="1" s="1"/>
  <c r="AK1243" i="1"/>
  <c r="AL1243" i="1" s="1"/>
  <c r="AK1251" i="1"/>
  <c r="AL1251" i="1" s="1"/>
  <c r="AK1279" i="1"/>
  <c r="AL1279" i="1" s="1"/>
  <c r="AK1311" i="1"/>
  <c r="AL1311" i="1" s="1"/>
  <c r="AK1487" i="1"/>
  <c r="AL1487" i="1" s="1"/>
  <c r="AK1713" i="1"/>
  <c r="AL1713" i="1" s="1"/>
  <c r="AK1738" i="1"/>
  <c r="AL1738" i="1" s="1"/>
  <c r="AK1742" i="1"/>
  <c r="AL1742" i="1" s="1"/>
  <c r="AK945" i="1"/>
  <c r="AL945" i="1" s="1"/>
  <c r="AK1031" i="1"/>
  <c r="AL1031" i="1" s="1"/>
  <c r="AK1039" i="1"/>
  <c r="AK1043" i="1"/>
  <c r="AK1047" i="1"/>
  <c r="AL1047" i="1" s="1"/>
  <c r="AK1051" i="1"/>
  <c r="AL1051" i="1" s="1"/>
  <c r="AK1055" i="1"/>
  <c r="AL1055" i="1" s="1"/>
  <c r="AL1300" i="1"/>
  <c r="AL1366" i="1"/>
  <c r="AK1386" i="1"/>
  <c r="AL1386" i="1" s="1"/>
  <c r="AK1390" i="1"/>
  <c r="AK1410" i="1"/>
  <c r="AL1410" i="1" s="1"/>
  <c r="AK1427" i="1"/>
  <c r="AL1427" i="1" s="1"/>
  <c r="AK1467" i="1"/>
  <c r="AL1467" i="1" s="1"/>
  <c r="AL1529" i="1"/>
  <c r="AK1548" i="1"/>
  <c r="AL1548" i="1" s="1"/>
  <c r="AK1572" i="1"/>
  <c r="AL1572" i="1" s="1"/>
  <c r="AK1641" i="1"/>
  <c r="AL1641" i="1" s="1"/>
  <c r="AK1006" i="1"/>
  <c r="AL1006" i="1" s="1"/>
  <c r="AK1022" i="1"/>
  <c r="AL1022" i="1" s="1"/>
  <c r="AK1030" i="1"/>
  <c r="AL1030" i="1" s="1"/>
  <c r="AK1394" i="1"/>
  <c r="AK1405" i="1"/>
  <c r="AL1405" i="1" s="1"/>
  <c r="AK1414" i="1"/>
  <c r="AL1733" i="1"/>
  <c r="AL1767" i="1"/>
  <c r="AK1327" i="1"/>
  <c r="AK1385" i="1"/>
  <c r="AL1385" i="1" s="1"/>
  <c r="AK1389" i="1"/>
  <c r="AL1389" i="1" s="1"/>
  <c r="AK1409" i="1"/>
  <c r="AL1409" i="1" s="1"/>
  <c r="AK1426" i="1"/>
  <c r="AL1426" i="1" s="1"/>
  <c r="AK1435" i="1"/>
  <c r="AL1435" i="1" s="1"/>
  <c r="AK1462" i="1"/>
  <c r="AL1462" i="1" s="1"/>
  <c r="AK1466" i="1"/>
  <c r="AL1466" i="1" s="1"/>
  <c r="AK1470" i="1"/>
  <c r="AL1470" i="1" s="1"/>
  <c r="AK1475" i="1"/>
  <c r="AL1475" i="1" s="1"/>
  <c r="AK1574" i="1"/>
  <c r="AL1574" i="1" s="1"/>
  <c r="AK1609" i="1"/>
  <c r="AL1629" i="1"/>
  <c r="AL1693" i="1"/>
  <c r="AK1720" i="1"/>
  <c r="AL1720" i="1" s="1"/>
  <c r="AK1745" i="1"/>
  <c r="AL1745" i="1" s="1"/>
  <c r="AK1229" i="1"/>
  <c r="AK1237" i="1"/>
  <c r="AL1237" i="1" s="1"/>
  <c r="AK1245" i="1"/>
  <c r="AL1245" i="1" s="1"/>
  <c r="AK1253" i="1"/>
  <c r="AL1253" i="1" s="1"/>
  <c r="AK1281" i="1"/>
  <c r="AL1281" i="1" s="1"/>
  <c r="AL1326" i="1"/>
  <c r="AK1384" i="1"/>
  <c r="AL1384" i="1" s="1"/>
  <c r="AK1413" i="1"/>
  <c r="AL1413" i="1" s="1"/>
  <c r="AK1417" i="1"/>
  <c r="AK1430" i="1"/>
  <c r="AL1430" i="1" s="1"/>
  <c r="AK1499" i="1"/>
  <c r="AL1499" i="1" s="1"/>
  <c r="AK1507" i="1"/>
  <c r="AL1507" i="1" s="1"/>
  <c r="AK1565" i="1"/>
  <c r="AL1565" i="1" s="1"/>
  <c r="AK1590" i="1"/>
  <c r="AL1590" i="1" s="1"/>
  <c r="AK1599" i="1"/>
  <c r="AK1753" i="1"/>
  <c r="AL1753" i="1" s="1"/>
  <c r="AK1844" i="1"/>
  <c r="AL1844" i="1" s="1"/>
  <c r="AK1853" i="1"/>
  <c r="AK322" i="1"/>
  <c r="AL322" i="1" s="1"/>
  <c r="AK326" i="1"/>
  <c r="AL326" i="1" s="1"/>
  <c r="AK330" i="1"/>
  <c r="AL330" i="1" s="1"/>
  <c r="AL337" i="1"/>
  <c r="AK344" i="1"/>
  <c r="AL344" i="1" s="1"/>
  <c r="AK354" i="1"/>
  <c r="AL354" i="1" s="1"/>
  <c r="AK359" i="1"/>
  <c r="AL359" i="1" s="1"/>
  <c r="AL370" i="1"/>
  <c r="AL378" i="1"/>
  <c r="AK393" i="1"/>
  <c r="AL393" i="1" s="1"/>
  <c r="AL440" i="1"/>
  <c r="AL452" i="1"/>
  <c r="AL458" i="1"/>
  <c r="AK484" i="1"/>
  <c r="AL484" i="1" s="1"/>
  <c r="AK521" i="1"/>
  <c r="AK584" i="1"/>
  <c r="AL584" i="1" s="1"/>
  <c r="AK588" i="1"/>
  <c r="AL588" i="1" s="1"/>
  <c r="AK710" i="1"/>
  <c r="AL710" i="1" s="1"/>
  <c r="AK724" i="1"/>
  <c r="AL724" i="1" s="1"/>
  <c r="AK730" i="1"/>
  <c r="AL730" i="1" s="1"/>
  <c r="AK733" i="1"/>
  <c r="AL733" i="1" s="1"/>
  <c r="AK744" i="1"/>
  <c r="AL812" i="1"/>
  <c r="AL824" i="1"/>
  <c r="AK943" i="1"/>
  <c r="AL943" i="1" s="1"/>
  <c r="AL960" i="1"/>
  <c r="AL965" i="1"/>
  <c r="AL982" i="1"/>
  <c r="AK1087" i="1"/>
  <c r="AL1087" i="1" s="1"/>
  <c r="AK1210" i="1"/>
  <c r="AL1210" i="1" s="1"/>
  <c r="AK1218" i="1"/>
  <c r="AL1218" i="1" s="1"/>
  <c r="AK1226" i="1"/>
  <c r="AK1234" i="1"/>
  <c r="AL1234" i="1" s="1"/>
  <c r="AL1280" i="1"/>
  <c r="AK1349" i="1"/>
  <c r="AL1349" i="1" s="1"/>
  <c r="AK1379" i="1"/>
  <c r="AL1379" i="1" s="1"/>
  <c r="AL1412" i="1"/>
  <c r="AK1425" i="1"/>
  <c r="AK1434" i="1"/>
  <c r="AL1434" i="1" s="1"/>
  <c r="AK1438" i="1"/>
  <c r="AK1461" i="1"/>
  <c r="AL1461" i="1" s="1"/>
  <c r="AK1465" i="1"/>
  <c r="AL1465" i="1" s="1"/>
  <c r="AK1561" i="1"/>
  <c r="AL1561" i="1" s="1"/>
  <c r="AK1644" i="1"/>
  <c r="AK1649" i="1"/>
  <c r="AL1649" i="1" s="1"/>
  <c r="AK1653" i="1"/>
  <c r="AL1653" i="1" s="1"/>
  <c r="AK1825" i="1"/>
  <c r="AL1825" i="1" s="1"/>
  <c r="AL1833" i="1"/>
  <c r="AL154" i="1"/>
  <c r="AL161" i="1"/>
  <c r="AL169" i="1"/>
  <c r="AL176" i="1"/>
  <c r="AL184" i="1"/>
  <c r="AL192" i="1"/>
  <c r="AL199" i="1"/>
  <c r="AL207" i="1"/>
  <c r="AL258" i="1"/>
  <c r="AL276" i="1"/>
  <c r="AL311" i="1"/>
  <c r="AL317" i="1"/>
  <c r="AL338" i="1"/>
  <c r="AK350" i="1"/>
  <c r="AL350" i="1" s="1"/>
  <c r="AK598" i="1"/>
  <c r="AL598" i="1" s="1"/>
  <c r="AL666" i="1"/>
  <c r="AL676" i="1"/>
  <c r="AL684" i="1"/>
  <c r="AL784" i="1"/>
  <c r="AL792" i="1"/>
  <c r="AL854" i="1"/>
  <c r="AL984" i="1"/>
  <c r="AL223" i="1"/>
  <c r="AL230" i="1"/>
  <c r="AL236" i="1"/>
  <c r="AL277" i="1"/>
  <c r="AL284" i="1"/>
  <c r="AL292" i="1"/>
  <c r="AL331" i="1"/>
  <c r="AL10" i="1"/>
  <c r="AL17" i="1"/>
  <c r="AL40" i="1"/>
  <c r="AL48" i="1"/>
  <c r="AL64" i="1"/>
  <c r="AL94" i="1"/>
  <c r="AL120" i="1"/>
  <c r="AL128" i="1"/>
  <c r="AL136" i="1"/>
  <c r="AL146" i="1"/>
  <c r="AL9" i="1"/>
  <c r="AL24" i="1"/>
  <c r="AL39" i="1"/>
  <c r="AL47" i="1"/>
  <c r="AL55" i="1"/>
  <c r="AL63" i="1"/>
  <c r="AL70" i="1"/>
  <c r="AK78" i="1"/>
  <c r="AL78" i="1" s="1"/>
  <c r="AL85" i="1"/>
  <c r="AL93" i="1"/>
  <c r="AL100" i="1"/>
  <c r="AL108" i="1"/>
  <c r="AL119" i="1"/>
  <c r="AL127" i="1"/>
  <c r="AL135" i="1"/>
  <c r="AL145" i="1"/>
  <c r="AL153" i="1"/>
  <c r="AL160" i="1"/>
  <c r="AL168" i="1"/>
  <c r="AL175" i="1"/>
  <c r="AL183" i="1"/>
  <c r="AL191" i="1"/>
  <c r="AL198" i="1"/>
  <c r="AL206" i="1"/>
  <c r="AL214" i="1"/>
  <c r="AL221" i="1"/>
  <c r="AL228" i="1"/>
  <c r="AK251" i="1"/>
  <c r="AL251" i="1" s="1"/>
  <c r="AL257" i="1"/>
  <c r="AK265" i="1"/>
  <c r="AL265" i="1" s="1"/>
  <c r="AK270" i="1"/>
  <c r="AL270" i="1" s="1"/>
  <c r="AL271" i="1"/>
  <c r="AL386" i="1"/>
  <c r="AL548" i="1"/>
  <c r="AL556" i="1"/>
  <c r="AL665" i="1"/>
  <c r="AL675" i="1"/>
  <c r="AL683" i="1"/>
  <c r="AL961" i="1"/>
  <c r="AL999" i="1"/>
  <c r="AL27" i="1"/>
  <c r="AL340" i="1"/>
  <c r="AL433" i="1"/>
  <c r="AL26" i="1"/>
  <c r="AL33" i="1"/>
  <c r="AL41" i="1"/>
  <c r="AL57" i="1"/>
  <c r="AL65" i="1"/>
  <c r="AL72" i="1"/>
  <c r="AL79" i="1"/>
  <c r="AL87" i="1"/>
  <c r="AL95" i="1"/>
  <c r="AL102" i="1"/>
  <c r="AL110" i="1"/>
  <c r="AL121" i="1"/>
  <c r="AL129" i="1"/>
  <c r="AL137" i="1"/>
  <c r="AL147" i="1"/>
  <c r="AL155" i="1"/>
  <c r="AL162" i="1"/>
  <c r="AL177" i="1"/>
  <c r="AL185" i="1"/>
  <c r="AL200" i="1"/>
  <c r="AL208" i="1"/>
  <c r="AL216" i="1"/>
  <c r="AL312" i="1"/>
  <c r="AL339" i="1"/>
  <c r="AL25" i="1"/>
  <c r="AL32" i="1"/>
  <c r="AL56" i="1"/>
  <c r="AL71" i="1"/>
  <c r="AL86" i="1"/>
  <c r="AL101" i="1"/>
  <c r="AL109" i="1"/>
  <c r="AL8" i="1"/>
  <c r="AK16" i="1"/>
  <c r="AL16" i="1" s="1"/>
  <c r="AL23" i="1"/>
  <c r="AK31" i="1"/>
  <c r="AL31" i="1" s="1"/>
  <c r="AL38" i="1"/>
  <c r="AL46" i="1"/>
  <c r="AL54" i="1"/>
  <c r="AL62" i="1"/>
  <c r="AL77" i="1"/>
  <c r="AL84" i="1"/>
  <c r="AL92" i="1"/>
  <c r="AL107" i="1"/>
  <c r="AL115" i="1"/>
  <c r="AL126" i="1"/>
  <c r="AL134" i="1"/>
  <c r="AL144" i="1"/>
  <c r="AL152" i="1"/>
  <c r="AL159" i="1"/>
  <c r="AK167" i="1"/>
  <c r="AL167" i="1" s="1"/>
  <c r="AL174" i="1"/>
  <c r="AL245" i="1"/>
  <c r="AL256" i="1"/>
  <c r="AK264" i="1"/>
  <c r="AL264" i="1" s="1"/>
  <c r="AK269" i="1"/>
  <c r="AL269" i="1" s="1"/>
  <c r="AL282" i="1"/>
  <c r="AL297" i="1"/>
  <c r="AL336" i="1"/>
  <c r="AL343" i="1"/>
  <c r="AL358" i="1"/>
  <c r="AL426" i="1"/>
  <c r="AL11" i="1"/>
  <c r="AL18" i="1"/>
  <c r="AL49" i="1"/>
  <c r="AL7" i="1"/>
  <c r="AL15" i="1"/>
  <c r="AL22" i="1"/>
  <c r="AL30" i="1"/>
  <c r="AL37" i="1"/>
  <c r="AL45" i="1"/>
  <c r="AL53" i="1"/>
  <c r="AL61" i="1"/>
  <c r="AL69" i="1"/>
  <c r="AL76" i="1"/>
  <c r="AL83" i="1"/>
  <c r="AL91" i="1"/>
  <c r="AL106" i="1"/>
  <c r="AL114" i="1"/>
  <c r="AL125" i="1"/>
  <c r="AL133" i="1"/>
  <c r="AL143" i="1"/>
  <c r="AL151" i="1"/>
  <c r="AL158" i="1"/>
  <c r="AL166" i="1"/>
  <c r="AL173" i="1"/>
  <c r="AL181" i="1"/>
  <c r="AL244" i="1"/>
  <c r="AL422" i="1"/>
  <c r="AL478" i="1"/>
  <c r="AL496" i="1"/>
  <c r="AL902" i="1"/>
  <c r="AL19" i="1"/>
  <c r="AL148" i="1"/>
  <c r="AL6" i="1"/>
  <c r="AL14" i="1"/>
  <c r="AL21" i="1"/>
  <c r="AL29" i="1"/>
  <c r="AL36" i="1"/>
  <c r="AL44" i="1"/>
  <c r="AL52" i="1"/>
  <c r="AL60" i="1"/>
  <c r="AL68" i="1"/>
  <c r="AL75" i="1"/>
  <c r="AL82" i="1"/>
  <c r="AL90" i="1"/>
  <c r="AL98" i="1"/>
  <c r="AL105" i="1"/>
  <c r="AL113" i="1"/>
  <c r="AL124" i="1"/>
  <c r="AL132" i="1"/>
  <c r="AL142" i="1"/>
  <c r="AL150" i="1"/>
  <c r="AL165" i="1"/>
  <c r="AL172" i="1"/>
  <c r="AL180" i="1"/>
  <c r="AL188" i="1"/>
  <c r="AK196" i="1"/>
  <c r="AL196" i="1" s="1"/>
  <c r="AL203" i="1"/>
  <c r="AL211" i="1"/>
  <c r="AL219" i="1"/>
  <c r="AK238" i="1"/>
  <c r="AL238" i="1" s="1"/>
  <c r="AL243" i="1"/>
  <c r="AK249" i="1"/>
  <c r="AL249" i="1" s="1"/>
  <c r="AL35" i="1"/>
  <c r="AL43" i="1"/>
  <c r="AL51" i="1"/>
  <c r="AL59" i="1"/>
  <c r="AL67" i="1"/>
  <c r="AL74" i="1"/>
  <c r="AL81" i="1"/>
  <c r="AL89" i="1"/>
  <c r="AL97" i="1"/>
  <c r="AL104" i="1"/>
  <c r="AL112" i="1"/>
  <c r="AL123" i="1"/>
  <c r="AL131" i="1"/>
  <c r="AL139" i="1"/>
  <c r="AL149" i="1"/>
  <c r="AK157" i="1"/>
  <c r="AL157" i="1" s="1"/>
  <c r="AL164" i="1"/>
  <c r="AL171" i="1"/>
  <c r="AL179" i="1"/>
  <c r="AL187" i="1"/>
  <c r="AL195" i="1"/>
  <c r="AL202" i="1"/>
  <c r="AL210" i="1"/>
  <c r="AK218" i="1"/>
  <c r="AL218" i="1" s="1"/>
  <c r="AK225" i="1"/>
  <c r="AL225" i="1" s="1"/>
  <c r="AK232" i="1"/>
  <c r="AL232" i="1" s="1"/>
  <c r="AK237" i="1"/>
  <c r="AL237" i="1" s="1"/>
  <c r="AK242" i="1"/>
  <c r="AL242" i="1" s="1"/>
  <c r="AL261" i="1"/>
  <c r="AL279" i="1"/>
  <c r="AK285" i="1"/>
  <c r="AL285" i="1" s="1"/>
  <c r="AK289" i="1"/>
  <c r="AL289" i="1" s="1"/>
  <c r="AL294" i="1"/>
  <c r="AK300" i="1"/>
  <c r="AL300" i="1" s="1"/>
  <c r="AK304" i="1"/>
  <c r="AL304" i="1" s="1"/>
  <c r="AK308" i="1"/>
  <c r="AL308" i="1" s="1"/>
  <c r="AL314" i="1"/>
  <c r="AL319" i="1"/>
  <c r="AK324" i="1"/>
  <c r="AL324" i="1" s="1"/>
  <c r="AK328" i="1"/>
  <c r="AL328" i="1" s="1"/>
  <c r="AL333" i="1"/>
  <c r="AL346" i="1"/>
  <c r="AK352" i="1"/>
  <c r="AL352" i="1" s="1"/>
  <c r="AL362" i="1"/>
  <c r="AL366" i="1"/>
  <c r="AL374" i="1"/>
  <c r="AL382" i="1"/>
  <c r="AL390" i="1"/>
  <c r="AL408" i="1"/>
  <c r="AL434" i="1"/>
  <c r="AL470" i="1"/>
  <c r="AL488" i="1"/>
  <c r="AL494" i="1"/>
  <c r="AK502" i="1"/>
  <c r="AL502" i="1" s="1"/>
  <c r="AK540" i="1"/>
  <c r="AL552" i="1"/>
  <c r="AK560" i="1"/>
  <c r="AL560" i="1" s="1"/>
  <c r="AK566" i="1"/>
  <c r="AL958" i="1"/>
  <c r="AL12" i="1"/>
  <c r="AK355" i="1"/>
  <c r="AL355" i="1" s="1"/>
  <c r="AL360" i="1"/>
  <c r="AK401" i="1"/>
  <c r="AL401" i="1" s="1"/>
  <c r="AL425" i="1"/>
  <c r="AK438" i="1"/>
  <c r="AL438" i="1" s="1"/>
  <c r="AK450" i="1"/>
  <c r="AL450" i="1" s="1"/>
  <c r="AL456" i="1"/>
  <c r="AL468" i="1"/>
  <c r="AL500" i="1"/>
  <c r="AK514" i="1"/>
  <c r="AL514" i="1" s="1"/>
  <c r="AK722" i="1"/>
  <c r="AL722" i="1" s="1"/>
  <c r="AL785" i="1"/>
  <c r="AL793" i="1"/>
  <c r="AL822" i="1"/>
  <c r="AL828" i="1"/>
  <c r="AL644" i="1"/>
  <c r="AL677" i="1"/>
  <c r="AL692" i="1"/>
  <c r="AK758" i="1"/>
  <c r="AL758" i="1" s="1"/>
  <c r="AK764" i="1"/>
  <c r="AL764" i="1" s="1"/>
  <c r="AK1086" i="1"/>
  <c r="AL1086" i="1" s="1"/>
  <c r="AK1217" i="1"/>
  <c r="AL1217" i="1" s="1"/>
  <c r="AK1546" i="1"/>
  <c r="AL1546" i="1" s="1"/>
  <c r="AL182" i="1"/>
  <c r="AL190" i="1"/>
  <c r="AL197" i="1"/>
  <c r="AL205" i="1"/>
  <c r="AL213" i="1"/>
  <c r="AL227" i="1"/>
  <c r="AK234" i="1"/>
  <c r="AL234" i="1" s="1"/>
  <c r="AL240" i="1"/>
  <c r="AK247" i="1"/>
  <c r="AL247" i="1" s="1"/>
  <c r="AK253" i="1"/>
  <c r="AL253" i="1" s="1"/>
  <c r="AL260" i="1"/>
  <c r="AL267" i="1"/>
  <c r="AL273" i="1"/>
  <c r="AL281" i="1"/>
  <c r="AK286" i="1"/>
  <c r="AK290" i="1"/>
  <c r="AL290" i="1" s="1"/>
  <c r="AL296" i="1"/>
  <c r="AK301" i="1"/>
  <c r="AL301" i="1" s="1"/>
  <c r="AK305" i="1"/>
  <c r="AL305" i="1" s="1"/>
  <c r="AK309" i="1"/>
  <c r="AL309" i="1" s="1"/>
  <c r="AK321" i="1"/>
  <c r="AL321" i="1" s="1"/>
  <c r="AK325" i="1"/>
  <c r="AL325" i="1" s="1"/>
  <c r="AK329" i="1"/>
  <c r="AL329" i="1" s="1"/>
  <c r="AL335" i="1"/>
  <c r="AL342" i="1"/>
  <c r="AL348" i="1"/>
  <c r="AK353" i="1"/>
  <c r="AL353" i="1" s="1"/>
  <c r="AL357" i="1"/>
  <c r="AL364" i="1"/>
  <c r="AL368" i="1"/>
  <c r="AL376" i="1"/>
  <c r="AK424" i="1"/>
  <c r="AL424" i="1" s="1"/>
  <c r="AL430" i="1"/>
  <c r="AK449" i="1"/>
  <c r="AL449" i="1" s="1"/>
  <c r="AL466" i="1"/>
  <c r="AL481" i="1"/>
  <c r="AK486" i="1"/>
  <c r="AL486" i="1" s="1"/>
  <c r="AK492" i="1"/>
  <c r="AL492" i="1" s="1"/>
  <c r="AL506" i="1"/>
  <c r="AL513" i="1"/>
  <c r="AK545" i="1"/>
  <c r="AL545" i="1" s="1"/>
  <c r="AK716" i="1"/>
  <c r="AL788" i="1"/>
  <c r="AL821" i="1"/>
  <c r="AL916" i="1"/>
  <c r="AL969" i="1"/>
  <c r="AL189" i="1"/>
  <c r="AL204" i="1"/>
  <c r="AL212" i="1"/>
  <c r="AK220" i="1"/>
  <c r="AL220" i="1" s="1"/>
  <c r="AL226" i="1"/>
  <c r="AK233" i="1"/>
  <c r="AL233" i="1" s="1"/>
  <c r="AK239" i="1"/>
  <c r="AL239" i="1" s="1"/>
  <c r="AK246" i="1"/>
  <c r="AL246" i="1" s="1"/>
  <c r="AL252" i="1"/>
  <c r="AL259" i="1"/>
  <c r="AK266" i="1"/>
  <c r="AL266" i="1" s="1"/>
  <c r="AK272" i="1"/>
  <c r="AL272" i="1" s="1"/>
  <c r="AL280" i="1"/>
  <c r="AL295" i="1"/>
  <c r="AK315" i="1"/>
  <c r="AL315" i="1" s="1"/>
  <c r="AL320" i="1"/>
  <c r="AL334" i="1"/>
  <c r="AL341" i="1"/>
  <c r="AL347" i="1"/>
  <c r="AL363" i="1"/>
  <c r="AK398" i="1"/>
  <c r="AL398" i="1" s="1"/>
  <c r="AL410" i="1"/>
  <c r="AK436" i="1"/>
  <c r="AL436" i="1" s="1"/>
  <c r="AL442" i="1"/>
  <c r="AK454" i="1"/>
  <c r="AL454" i="1" s="1"/>
  <c r="AL460" i="1"/>
  <c r="AK473" i="1"/>
  <c r="AL473" i="1" s="1"/>
  <c r="AL480" i="1"/>
  <c r="AK586" i="1"/>
  <c r="AL586" i="1" s="1"/>
  <c r="AK596" i="1"/>
  <c r="AL596" i="1" s="1"/>
  <c r="AK602" i="1"/>
  <c r="AL602" i="1" s="1"/>
  <c r="AL615" i="1"/>
  <c r="AL637" i="1"/>
  <c r="AL681" i="1"/>
  <c r="AL688" i="1"/>
  <c r="AK701" i="1"/>
  <c r="AL701" i="1" s="1"/>
  <c r="AK740" i="1"/>
  <c r="AL740" i="1" s="1"/>
  <c r="AL750" i="1"/>
  <c r="AL820" i="1"/>
  <c r="AL833" i="1"/>
  <c r="AL974" i="1"/>
  <c r="AL1106" i="1"/>
  <c r="AL1114" i="1"/>
  <c r="AL1118" i="1"/>
  <c r="AL1122" i="1"/>
  <c r="AL1138" i="1"/>
  <c r="AL1142" i="1"/>
  <c r="AL1167" i="1"/>
  <c r="AL1171" i="1"/>
  <c r="AL1188" i="1"/>
  <c r="AL564" i="1"/>
  <c r="AL570" i="1"/>
  <c r="AL601" i="1"/>
  <c r="AL614" i="1"/>
  <c r="AK617" i="1"/>
  <c r="AL617" i="1" s="1"/>
  <c r="AK621" i="1"/>
  <c r="AL621" i="1" s="1"/>
  <c r="AK625" i="1"/>
  <c r="AL625" i="1" s="1"/>
  <c r="AK629" i="1"/>
  <c r="AK634" i="1"/>
  <c r="AL634" i="1" s="1"/>
  <c r="AL636" i="1"/>
  <c r="AL663" i="1"/>
  <c r="AL673" i="1"/>
  <c r="AL680" i="1"/>
  <c r="AL813" i="1"/>
  <c r="AL832" i="1"/>
  <c r="AL862" i="1"/>
  <c r="AK944" i="1"/>
  <c r="AL944" i="1" s="1"/>
  <c r="AL950" i="1"/>
  <c r="AL973" i="1"/>
  <c r="AL985" i="1"/>
  <c r="AK1088" i="1"/>
  <c r="AL1088" i="1" s="1"/>
  <c r="AL1432" i="1"/>
  <c r="AL1496" i="1"/>
  <c r="AL1514" i="1"/>
  <c r="AK1550" i="1"/>
  <c r="AL1550" i="1" s="1"/>
  <c r="AK1610" i="1"/>
  <c r="AL1610" i="1" s="1"/>
  <c r="AL384" i="1"/>
  <c r="AL392" i="1"/>
  <c r="AK418" i="1"/>
  <c r="AL418" i="1" s="1"/>
  <c r="AL432" i="1"/>
  <c r="AK446" i="1"/>
  <c r="AK457" i="1"/>
  <c r="AL457" i="1" s="1"/>
  <c r="AL476" i="1"/>
  <c r="AL489" i="1"/>
  <c r="AL510" i="1"/>
  <c r="AK516" i="1"/>
  <c r="AL516" i="1" s="1"/>
  <c r="AK532" i="1"/>
  <c r="AL532" i="1" s="1"/>
  <c r="AK537" i="1"/>
  <c r="AL537" i="1" s="1"/>
  <c r="AL542" i="1"/>
  <c r="AL562" i="1"/>
  <c r="AL569" i="1"/>
  <c r="AK580" i="1"/>
  <c r="AL580" i="1" s="1"/>
  <c r="AK585" i="1"/>
  <c r="AL585" i="1" s="1"/>
  <c r="AK590" i="1"/>
  <c r="AL600" i="1"/>
  <c r="AK603" i="1"/>
  <c r="AL603" i="1" s="1"/>
  <c r="AK607" i="1"/>
  <c r="AK611" i="1"/>
  <c r="AL611" i="1" s="1"/>
  <c r="AL613" i="1"/>
  <c r="AK639" i="1"/>
  <c r="AL639" i="1" s="1"/>
  <c r="AK643" i="1"/>
  <c r="AK648" i="1"/>
  <c r="AK652" i="1"/>
  <c r="AL652" i="1" s="1"/>
  <c r="AK656" i="1"/>
  <c r="AL656" i="1" s="1"/>
  <c r="AK660" i="1"/>
  <c r="AL662" i="1"/>
  <c r="AK670" i="1"/>
  <c r="AL670" i="1" s="1"/>
  <c r="AL672" i="1"/>
  <c r="AL679" i="1"/>
  <c r="AK694" i="1"/>
  <c r="AL694" i="1" s="1"/>
  <c r="AK700" i="1"/>
  <c r="AL700" i="1" s="1"/>
  <c r="AK706" i="1"/>
  <c r="AL706" i="1" s="1"/>
  <c r="AK734" i="1"/>
  <c r="AK757" i="1"/>
  <c r="AL757" i="1" s="1"/>
  <c r="AL768" i="1"/>
  <c r="AK774" i="1"/>
  <c r="AL774" i="1" s="1"/>
  <c r="AL791" i="1"/>
  <c r="AL807" i="1"/>
  <c r="AL815" i="1"/>
  <c r="AL823" i="1"/>
  <c r="AL831" i="1"/>
  <c r="AL847" i="1"/>
  <c r="AL860" i="1"/>
  <c r="AL884" i="1"/>
  <c r="AL908" i="1"/>
  <c r="AL915" i="1"/>
  <c r="AK920" i="1"/>
  <c r="AL920" i="1" s="1"/>
  <c r="AK924" i="1"/>
  <c r="AL924" i="1" s="1"/>
  <c r="AK928" i="1"/>
  <c r="AL928" i="1" s="1"/>
  <c r="AK932" i="1"/>
  <c r="AL932" i="1" s="1"/>
  <c r="AK936" i="1"/>
  <c r="AL936" i="1" s="1"/>
  <c r="AK940" i="1"/>
  <c r="AL940" i="1" s="1"/>
  <c r="AL949" i="1"/>
  <c r="AL951" i="1"/>
  <c r="AL959" i="1"/>
  <c r="AL967" i="1"/>
  <c r="AL975" i="1"/>
  <c r="AL1260" i="1"/>
  <c r="AL1264" i="1"/>
  <c r="AL1292" i="1"/>
  <c r="AL1296" i="1"/>
  <c r="AL1374" i="1"/>
  <c r="AL1388" i="1"/>
  <c r="AK1393" i="1"/>
  <c r="AL1393" i="1" s="1"/>
  <c r="AL1417" i="1"/>
  <c r="AL1495" i="1"/>
  <c r="AL1522" i="1"/>
  <c r="AL1527" i="1"/>
  <c r="AL1541" i="1"/>
  <c r="AL1717" i="1"/>
  <c r="AL1416" i="1"/>
  <c r="AK1591" i="1"/>
  <c r="AK1631" i="1"/>
  <c r="AL1631" i="1" s="1"/>
  <c r="AK913" i="1"/>
  <c r="AL913" i="1" s="1"/>
  <c r="AL964" i="1"/>
  <c r="AL972" i="1"/>
  <c r="AL980" i="1"/>
  <c r="AL988" i="1"/>
  <c r="AL994" i="1"/>
  <c r="AL1057" i="1"/>
  <c r="AK1382" i="1"/>
  <c r="AL1382" i="1" s="1"/>
  <c r="AL787" i="1"/>
  <c r="AL819" i="1"/>
  <c r="AL827" i="1"/>
  <c r="AL835" i="1"/>
  <c r="AL843" i="1"/>
  <c r="AL848" i="1"/>
  <c r="AL856" i="1"/>
  <c r="AL880" i="1"/>
  <c r="AL888" i="1"/>
  <c r="AL896" i="1"/>
  <c r="AL912" i="1"/>
  <c r="AK918" i="1"/>
  <c r="AL918" i="1" s="1"/>
  <c r="AK922" i="1"/>
  <c r="AL922" i="1" s="1"/>
  <c r="AK926" i="1"/>
  <c r="AL926" i="1" s="1"/>
  <c r="AK930" i="1"/>
  <c r="AL930" i="1" s="1"/>
  <c r="AK934" i="1"/>
  <c r="AL934" i="1" s="1"/>
  <c r="AK938" i="1"/>
  <c r="AL938" i="1" s="1"/>
  <c r="AL942" i="1"/>
  <c r="AK947" i="1"/>
  <c r="AL947" i="1" s="1"/>
  <c r="AL955" i="1"/>
  <c r="AL979" i="1"/>
  <c r="AL987" i="1"/>
  <c r="AK1038" i="1"/>
  <c r="AL1038" i="1" s="1"/>
  <c r="AK1059" i="1"/>
  <c r="AL1059" i="1" s="1"/>
  <c r="AK1063" i="1"/>
  <c r="AL1063" i="1" s="1"/>
  <c r="AK1067" i="1"/>
  <c r="AL1067" i="1" s="1"/>
  <c r="AK1071" i="1"/>
  <c r="AL1071" i="1" s="1"/>
  <c r="AK1075" i="1"/>
  <c r="AL1075" i="1" s="1"/>
  <c r="AL1332" i="1"/>
  <c r="AL1336" i="1"/>
  <c r="AL1350" i="1"/>
  <c r="AK1555" i="1"/>
  <c r="AL1555" i="1" s="1"/>
  <c r="AK1582" i="1"/>
  <c r="AL1582" i="1" s="1"/>
  <c r="AL394" i="1"/>
  <c r="AL406" i="1"/>
  <c r="AK414" i="1"/>
  <c r="AL414" i="1" s="1"/>
  <c r="AL441" i="1"/>
  <c r="AK448" i="1"/>
  <c r="AL448" i="1" s="1"/>
  <c r="AK465" i="1"/>
  <c r="AL465" i="1" s="1"/>
  <c r="AL472" i="1"/>
  <c r="AL498" i="1"/>
  <c r="AL505" i="1"/>
  <c r="AL518" i="1"/>
  <c r="AK524" i="1"/>
  <c r="AL524" i="1" s="1"/>
  <c r="AK529" i="1"/>
  <c r="AL529" i="1" s="1"/>
  <c r="AK534" i="1"/>
  <c r="AL534" i="1" s="1"/>
  <c r="AL550" i="1"/>
  <c r="AL558" i="1"/>
  <c r="AK572" i="1"/>
  <c r="AL572" i="1" s="1"/>
  <c r="AK577" i="1"/>
  <c r="AL577" i="1" s="1"/>
  <c r="AK582" i="1"/>
  <c r="AL582" i="1" s="1"/>
  <c r="AK592" i="1"/>
  <c r="AL592" i="1" s="1"/>
  <c r="AL638" i="1"/>
  <c r="AL682" i="1"/>
  <c r="AL696" i="1"/>
  <c r="AK698" i="1"/>
  <c r="AL698" i="1" s="1"/>
  <c r="AK726" i="1"/>
  <c r="AL736" i="1"/>
  <c r="AK742" i="1"/>
  <c r="AL742" i="1" s="1"/>
  <c r="AK748" i="1"/>
  <c r="AL748" i="1" s="1"/>
  <c r="AK776" i="1"/>
  <c r="AL776" i="1" s="1"/>
  <c r="AL786" i="1"/>
  <c r="AL794" i="1"/>
  <c r="AL802" i="1"/>
  <c r="AL834" i="1"/>
  <c r="AL946" i="1"/>
  <c r="AL954" i="1"/>
  <c r="AL962" i="1"/>
  <c r="AL970" i="1"/>
  <c r="AL978" i="1"/>
  <c r="AL992" i="1"/>
  <c r="AL1000" i="1"/>
  <c r="AK1143" i="1"/>
  <c r="AL1143" i="1" s="1"/>
  <c r="AK1147" i="1"/>
  <c r="AL1147" i="1" s="1"/>
  <c r="AK1151" i="1"/>
  <c r="AL1151" i="1" s="1"/>
  <c r="AK1155" i="1"/>
  <c r="AL1155" i="1" s="1"/>
  <c r="AK1159" i="1"/>
  <c r="AL1159" i="1" s="1"/>
  <c r="AK1176" i="1"/>
  <c r="AL1176" i="1" s="1"/>
  <c r="AK1180" i="1"/>
  <c r="AL1180" i="1" s="1"/>
  <c r="AL1184" i="1"/>
  <c r="AL1193" i="1"/>
  <c r="AK1202" i="1"/>
  <c r="AL1202" i="1" s="1"/>
  <c r="AK1206" i="1"/>
  <c r="AL1206" i="1" s="1"/>
  <c r="AK1227" i="1"/>
  <c r="AL1227" i="1" s="1"/>
  <c r="AK1235" i="1"/>
  <c r="AL1235" i="1" s="1"/>
  <c r="AL1318" i="1"/>
  <c r="AL1354" i="1"/>
  <c r="AL1394" i="1"/>
  <c r="AL1442" i="1"/>
  <c r="AK1474" i="1"/>
  <c r="AL1474" i="1" s="1"/>
  <c r="AL1788" i="1"/>
  <c r="AL1796" i="1"/>
  <c r="AK1373" i="1"/>
  <c r="AK1398" i="1"/>
  <c r="AL1425" i="1"/>
  <c r="AL1440" i="1"/>
  <c r="AK1441" i="1"/>
  <c r="AL1441" i="1" s="1"/>
  <c r="AK1458" i="1"/>
  <c r="AL1458" i="1" s="1"/>
  <c r="AL1478" i="1"/>
  <c r="AL1531" i="1"/>
  <c r="AK1559" i="1"/>
  <c r="AL1559" i="1" s="1"/>
  <c r="AK1620" i="1"/>
  <c r="AL1620" i="1" s="1"/>
  <c r="AL1735" i="1"/>
  <c r="AL1774" i="1"/>
  <c r="AL1836" i="1"/>
  <c r="AL1841" i="1"/>
  <c r="AK1233" i="1"/>
  <c r="AL1233" i="1" s="1"/>
  <c r="AK1242" i="1"/>
  <c r="AL1242" i="1" s="1"/>
  <c r="AK1303" i="1"/>
  <c r="AL1303" i="1" s="1"/>
  <c r="AL1324" i="1"/>
  <c r="AL1328" i="1"/>
  <c r="AL1342" i="1"/>
  <c r="AK1353" i="1"/>
  <c r="AL1353" i="1" s="1"/>
  <c r="AK1372" i="1"/>
  <c r="AL1372" i="1" s="1"/>
  <c r="AL1498" i="1"/>
  <c r="AK1534" i="1"/>
  <c r="AL1534" i="1" s="1"/>
  <c r="AK1566" i="1"/>
  <c r="AL1566" i="1" s="1"/>
  <c r="AK1571" i="1"/>
  <c r="AK1575" i="1"/>
  <c r="AL1575" i="1" s="1"/>
  <c r="AK1584" i="1"/>
  <c r="AL1584" i="1" s="1"/>
  <c r="AK1589" i="1"/>
  <c r="AL1589" i="1" s="1"/>
  <c r="AK1637" i="1"/>
  <c r="AL1637" i="1" s="1"/>
  <c r="AK1662" i="1"/>
  <c r="AL1662" i="1" s="1"/>
  <c r="AK1666" i="1"/>
  <c r="AL1666" i="1" s="1"/>
  <c r="AK1670" i="1"/>
  <c r="AL1670" i="1" s="1"/>
  <c r="AK1674" i="1"/>
  <c r="AL1674" i="1" s="1"/>
  <c r="AK1678" i="1"/>
  <c r="AL1678" i="1" s="1"/>
  <c r="AK1682" i="1"/>
  <c r="AL1682" i="1" s="1"/>
  <c r="AK1686" i="1"/>
  <c r="AL1686" i="1" s="1"/>
  <c r="AK1690" i="1"/>
  <c r="AL1690" i="1" s="1"/>
  <c r="AK1694" i="1"/>
  <c r="AL1694" i="1" s="1"/>
  <c r="AK1698" i="1"/>
  <c r="AL1698" i="1" s="1"/>
  <c r="AK1702" i="1"/>
  <c r="AL1702" i="1" s="1"/>
  <c r="AK1708" i="1"/>
  <c r="AL1708" i="1" s="1"/>
  <c r="AK1714" i="1"/>
  <c r="AL1714" i="1" s="1"/>
  <c r="AK1724" i="1"/>
  <c r="AL1724" i="1" s="1"/>
  <c r="AK1734" i="1"/>
  <c r="AL1734" i="1" s="1"/>
  <c r="AK1739" i="1"/>
  <c r="AL1739" i="1" s="1"/>
  <c r="AK1744" i="1"/>
  <c r="AL1744" i="1" s="1"/>
  <c r="AK1749" i="1"/>
  <c r="AL1749" i="1" s="1"/>
  <c r="AK1754" i="1"/>
  <c r="AL1754" i="1" s="1"/>
  <c r="AK1759" i="1"/>
  <c r="AL1759" i="1" s="1"/>
  <c r="AK1769" i="1"/>
  <c r="AL1769" i="1" s="1"/>
  <c r="AL1835" i="1"/>
  <c r="AK1846" i="1"/>
  <c r="AL1846" i="1" s="1"/>
  <c r="AK1098" i="1"/>
  <c r="AL1098" i="1" s="1"/>
  <c r="AK1211" i="1"/>
  <c r="AL1211" i="1" s="1"/>
  <c r="AK1219" i="1"/>
  <c r="AK1249" i="1"/>
  <c r="AL1249" i="1" s="1"/>
  <c r="AK1263" i="1"/>
  <c r="AL1263" i="1" s="1"/>
  <c r="AK1297" i="1"/>
  <c r="AL1297" i="1" s="1"/>
  <c r="AL1308" i="1"/>
  <c r="AK1319" i="1"/>
  <c r="AL1319" i="1" s="1"/>
  <c r="AK1357" i="1"/>
  <c r="AL1360" i="1"/>
  <c r="AK1361" i="1"/>
  <c r="AL1361" i="1" s="1"/>
  <c r="AK1376" i="1"/>
  <c r="AL1376" i="1" s="1"/>
  <c r="AK1380" i="1"/>
  <c r="AL1402" i="1"/>
  <c r="AL1428" i="1"/>
  <c r="AK1446" i="1"/>
  <c r="AL1446" i="1" s="1"/>
  <c r="AK1451" i="1"/>
  <c r="AL1451" i="1" s="1"/>
  <c r="AL1456" i="1"/>
  <c r="AK1457" i="1"/>
  <c r="AL1457" i="1" s="1"/>
  <c r="AK1477" i="1"/>
  <c r="AL1477" i="1" s="1"/>
  <c r="AL1497" i="1"/>
  <c r="AK1533" i="1"/>
  <c r="AL1533" i="1" s="1"/>
  <c r="AK1542" i="1"/>
  <c r="AL1542" i="1" s="1"/>
  <c r="AK1604" i="1"/>
  <c r="AL1604" i="1" s="1"/>
  <c r="AK1622" i="1"/>
  <c r="AL1622" i="1" s="1"/>
  <c r="AK1628" i="1"/>
  <c r="AL1628" i="1" s="1"/>
  <c r="AK1633" i="1"/>
  <c r="AL1633" i="1" s="1"/>
  <c r="AK1707" i="1"/>
  <c r="AL1707" i="1" s="1"/>
  <c r="AK1719" i="1"/>
  <c r="AL1719" i="1" s="1"/>
  <c r="AK1729" i="1"/>
  <c r="AL1729" i="1" s="1"/>
  <c r="AK1748" i="1"/>
  <c r="AL1748" i="1" s="1"/>
  <c r="AK1758" i="1"/>
  <c r="AL1758" i="1" s="1"/>
  <c r="AK1763" i="1"/>
  <c r="AL1763" i="1" s="1"/>
  <c r="AK1768" i="1"/>
  <c r="AL1768" i="1" s="1"/>
  <c r="AL1834" i="1"/>
  <c r="AK1845" i="1"/>
  <c r="AL1845" i="1" s="1"/>
  <c r="AK1872" i="1"/>
  <c r="AL1872" i="1" s="1"/>
  <c r="AL1876" i="1"/>
  <c r="AK1885" i="1"/>
  <c r="AL1885" i="1" s="1"/>
  <c r="AK1889" i="1"/>
  <c r="AL1889" i="1" s="1"/>
  <c r="AK1893" i="1"/>
  <c r="AL1893" i="1" s="1"/>
  <c r="AK1897" i="1"/>
  <c r="AL1897" i="1" s="1"/>
  <c r="AK1901" i="1"/>
  <c r="AL1901" i="1" s="1"/>
  <c r="AK1905" i="1"/>
  <c r="AL1905" i="1" s="1"/>
  <c r="AK1909" i="1"/>
  <c r="AL1909" i="1" s="1"/>
  <c r="AK1913" i="1"/>
  <c r="AL1913" i="1" s="1"/>
  <c r="AK1930" i="1"/>
  <c r="AL1930" i="1" s="1"/>
  <c r="AK1859" i="1"/>
  <c r="AK1863" i="1"/>
  <c r="AL1863" i="1" s="1"/>
  <c r="AK1867" i="1"/>
  <c r="AL1867" i="1" s="1"/>
  <c r="AK1880" i="1"/>
  <c r="AL1880" i="1" s="1"/>
  <c r="AK1917" i="1"/>
  <c r="AL1917" i="1" s="1"/>
  <c r="AK1921" i="1"/>
  <c r="AL1921" i="1" s="1"/>
  <c r="AK1925" i="1"/>
  <c r="AL1925" i="1" s="1"/>
  <c r="AL1660" i="1"/>
  <c r="AL1700" i="1"/>
  <c r="AL1705" i="1"/>
  <c r="AL1711" i="1"/>
  <c r="AL1727" i="1"/>
  <c r="AL1785" i="1"/>
  <c r="AL1815" i="1"/>
  <c r="AL1853" i="1"/>
  <c r="AK1855" i="1"/>
  <c r="AL1855" i="1" s="1"/>
  <c r="AL1858" i="1"/>
  <c r="AK1014" i="1"/>
  <c r="AL1014" i="1" s="1"/>
  <c r="AK1023" i="1"/>
  <c r="AL1023" i="1" s="1"/>
  <c r="AK1213" i="1"/>
  <c r="AL1213" i="1" s="1"/>
  <c r="AK1221" i="1"/>
  <c r="AL1221" i="1" s="1"/>
  <c r="AK1265" i="1"/>
  <c r="AL1265" i="1" s="1"/>
  <c r="AK1295" i="1"/>
  <c r="AL1295" i="1" s="1"/>
  <c r="AL1304" i="1"/>
  <c r="AK1317" i="1"/>
  <c r="AL1317" i="1" s="1"/>
  <c r="AK1321" i="1"/>
  <c r="AK1341" i="1"/>
  <c r="AL1341" i="1" s="1"/>
  <c r="AL1344" i="1"/>
  <c r="AK1355" i="1"/>
  <c r="AK1437" i="1"/>
  <c r="AL1437" i="1" s="1"/>
  <c r="AL1448" i="1"/>
  <c r="AK1449" i="1"/>
  <c r="AL1449" i="1" s="1"/>
  <c r="AK1454" i="1"/>
  <c r="AL1454" i="1" s="1"/>
  <c r="AK1459" i="1"/>
  <c r="AK1482" i="1"/>
  <c r="AL1482" i="1" s="1"/>
  <c r="AL1525" i="1"/>
  <c r="AK1568" i="1"/>
  <c r="AL1568" i="1" s="1"/>
  <c r="AK1569" i="1"/>
  <c r="AL1569" i="1" s="1"/>
  <c r="AK1600" i="1"/>
  <c r="AL1600" i="1" s="1"/>
  <c r="AK1601" i="1"/>
  <c r="AL1601" i="1" s="1"/>
  <c r="AK1605" i="1"/>
  <c r="AL1605" i="1" s="1"/>
  <c r="AK1624" i="1"/>
  <c r="AL1624" i="1" s="1"/>
  <c r="AK1625" i="1"/>
  <c r="AL1625" i="1" s="1"/>
  <c r="AK1634" i="1"/>
  <c r="AL1634" i="1" s="1"/>
  <c r="AK1639" i="1"/>
  <c r="AL1639" i="1" s="1"/>
  <c r="AK1640" i="1"/>
  <c r="AL1640" i="1" s="1"/>
  <c r="AK1645" i="1"/>
  <c r="AL1645" i="1" s="1"/>
  <c r="AK1704" i="1"/>
  <c r="AL1704" i="1" s="1"/>
  <c r="AL1710" i="1"/>
  <c r="AK1716" i="1"/>
  <c r="AL1716" i="1" s="1"/>
  <c r="AK1726" i="1"/>
  <c r="AL1726" i="1" s="1"/>
  <c r="AK1731" i="1"/>
  <c r="AL1731" i="1" s="1"/>
  <c r="AK1736" i="1"/>
  <c r="AL1736" i="1" s="1"/>
  <c r="AK1741" i="1"/>
  <c r="AL1741" i="1" s="1"/>
  <c r="AK1746" i="1"/>
  <c r="AL1746" i="1" s="1"/>
  <c r="AK1751" i="1"/>
  <c r="AL1751" i="1" s="1"/>
  <c r="AK1761" i="1"/>
  <c r="AL1761" i="1" s="1"/>
  <c r="AL1780" i="1"/>
  <c r="AK1789" i="1"/>
  <c r="AL1789" i="1" s="1"/>
  <c r="AK1798" i="1"/>
  <c r="AL1798" i="1" s="1"/>
  <c r="AK1806" i="1"/>
  <c r="AL1806" i="1" s="1"/>
  <c r="AL1814" i="1"/>
  <c r="AL1819" i="1"/>
  <c r="AK1838" i="1"/>
  <c r="AL1838" i="1" s="1"/>
  <c r="AK1854" i="1"/>
  <c r="AL1854" i="1" s="1"/>
  <c r="AK1564" i="1"/>
  <c r="AL1564" i="1" s="1"/>
  <c r="AK1577" i="1"/>
  <c r="AL1577" i="1" s="1"/>
  <c r="AK1596" i="1"/>
  <c r="AL1596" i="1" s="1"/>
  <c r="AK1656" i="1"/>
  <c r="AL1656" i="1" s="1"/>
  <c r="AK1663" i="1"/>
  <c r="AL1663" i="1" s="1"/>
  <c r="AK1667" i="1"/>
  <c r="AL1667" i="1" s="1"/>
  <c r="AK1671" i="1"/>
  <c r="AL1671" i="1" s="1"/>
  <c r="AK1675" i="1"/>
  <c r="AL1675" i="1" s="1"/>
  <c r="AK1679" i="1"/>
  <c r="AL1679" i="1" s="1"/>
  <c r="AK1683" i="1"/>
  <c r="AL1683" i="1" s="1"/>
  <c r="AK1687" i="1"/>
  <c r="AL1687" i="1" s="1"/>
  <c r="AK1691" i="1"/>
  <c r="AL1691" i="1" s="1"/>
  <c r="AK1695" i="1"/>
  <c r="AL1695" i="1" s="1"/>
  <c r="AK1699" i="1"/>
  <c r="AL1699" i="1" s="1"/>
  <c r="AL1709" i="1"/>
  <c r="AK1715" i="1"/>
  <c r="AL1715" i="1" s="1"/>
  <c r="AK1721" i="1"/>
  <c r="AL1721" i="1" s="1"/>
  <c r="AK1740" i="1"/>
  <c r="AL1740" i="1" s="1"/>
  <c r="AK1750" i="1"/>
  <c r="AL1750" i="1" s="1"/>
  <c r="AK1755" i="1"/>
  <c r="AL1755" i="1" s="1"/>
  <c r="AK1760" i="1"/>
  <c r="AL1760" i="1" s="1"/>
  <c r="AK1765" i="1"/>
  <c r="AL1765" i="1" s="1"/>
  <c r="AK1770" i="1"/>
  <c r="AL1770" i="1" s="1"/>
  <c r="AK1779" i="1"/>
  <c r="AL1779" i="1" s="1"/>
  <c r="AK1788" i="1"/>
  <c r="AL1797" i="1"/>
  <c r="AL1837" i="1"/>
  <c r="AL286" i="1"/>
  <c r="AL404" i="1"/>
  <c r="AL540" i="1"/>
  <c r="AK605" i="1"/>
  <c r="AL605" i="1" s="1"/>
  <c r="AL648" i="1"/>
  <c r="AK654" i="1"/>
  <c r="AK658" i="1"/>
  <c r="AL658" i="1" s="1"/>
  <c r="AK668" i="1"/>
  <c r="AL668" i="1" s="1"/>
  <c r="AL417" i="1"/>
  <c r="AL372" i="1"/>
  <c r="AL380" i="1"/>
  <c r="AL388" i="1"/>
  <c r="AL396" i="1"/>
  <c r="AL412" i="1"/>
  <c r="AL428" i="1"/>
  <c r="AL607" i="1"/>
  <c r="AK609" i="1"/>
  <c r="AL609" i="1" s="1"/>
  <c r="AK631" i="1"/>
  <c r="AL631" i="1" s="1"/>
  <c r="AK641" i="1"/>
  <c r="AL641" i="1" s="1"/>
  <c r="AL643" i="1"/>
  <c r="AK646" i="1"/>
  <c r="AL646" i="1" s="1"/>
  <c r="AK650" i="1"/>
  <c r="AL650" i="1" s="1"/>
  <c r="AL660" i="1"/>
  <c r="AL371" i="1"/>
  <c r="AL379" i="1"/>
  <c r="AL387" i="1"/>
  <c r="AL395" i="1"/>
  <c r="AL403" i="1"/>
  <c r="AL411" i="1"/>
  <c r="AL419" i="1"/>
  <c r="AL435" i="1"/>
  <c r="AL443" i="1"/>
  <c r="AL451" i="1"/>
  <c r="AL459" i="1"/>
  <c r="AL467" i="1"/>
  <c r="AL483" i="1"/>
  <c r="AL491" i="1"/>
  <c r="AL499" i="1"/>
  <c r="AL507" i="1"/>
  <c r="AL515" i="1"/>
  <c r="AL523" i="1"/>
  <c r="AL531" i="1"/>
  <c r="AL539" i="1"/>
  <c r="AL555" i="1"/>
  <c r="AL563" i="1"/>
  <c r="AL579" i="1"/>
  <c r="AL616" i="1"/>
  <c r="AK618" i="1"/>
  <c r="AL618" i="1" s="1"/>
  <c r="AL620" i="1"/>
  <c r="AK622" i="1"/>
  <c r="AL622" i="1" s="1"/>
  <c r="AL624" i="1"/>
  <c r="AK626" i="1"/>
  <c r="AL626" i="1" s="1"/>
  <c r="AK635" i="1"/>
  <c r="AL635" i="1" s="1"/>
  <c r="AL538" i="1"/>
  <c r="AL521" i="1"/>
  <c r="AL512" i="1"/>
  <c r="AL654" i="1"/>
  <c r="AL367" i="1"/>
  <c r="AL375" i="1"/>
  <c r="AL383" i="1"/>
  <c r="AL399" i="1"/>
  <c r="AL407" i="1"/>
  <c r="AL415" i="1"/>
  <c r="AL439" i="1"/>
  <c r="AL447" i="1"/>
  <c r="AL455" i="1"/>
  <c r="AL463" i="1"/>
  <c r="AL471" i="1"/>
  <c r="AL479" i="1"/>
  <c r="AL487" i="1"/>
  <c r="AL495" i="1"/>
  <c r="AL503" i="1"/>
  <c r="AL527" i="1"/>
  <c r="AL543" i="1"/>
  <c r="AL551" i="1"/>
  <c r="AL559" i="1"/>
  <c r="AL567" i="1"/>
  <c r="AL575" i="1"/>
  <c r="AL583" i="1"/>
  <c r="AL591" i="1"/>
  <c r="AL446" i="1"/>
  <c r="AL566" i="1"/>
  <c r="AL574" i="1"/>
  <c r="AL590" i="1"/>
  <c r="AL604" i="1"/>
  <c r="AK606" i="1"/>
  <c r="AL606" i="1" s="1"/>
  <c r="AL608" i="1"/>
  <c r="AK610" i="1"/>
  <c r="AL610" i="1" s="1"/>
  <c r="AL612" i="1"/>
  <c r="AK632" i="1"/>
  <c r="AL632" i="1" s="1"/>
  <c r="AK642" i="1"/>
  <c r="AL642" i="1" s="1"/>
  <c r="AK647" i="1"/>
  <c r="AL647" i="1" s="1"/>
  <c r="AK651" i="1"/>
  <c r="AL651" i="1" s="1"/>
  <c r="AK655" i="1"/>
  <c r="AL655" i="1" s="1"/>
  <c r="AL657" i="1"/>
  <c r="AK659" i="1"/>
  <c r="AL659" i="1" s="1"/>
  <c r="AK664" i="1"/>
  <c r="AL664" i="1" s="1"/>
  <c r="AL667" i="1"/>
  <c r="AK669" i="1"/>
  <c r="AL669" i="1" s="1"/>
  <c r="AL671" i="1"/>
  <c r="AK674" i="1"/>
  <c r="AL674" i="1" s="1"/>
  <c r="AL365" i="1"/>
  <c r="AL373" i="1"/>
  <c r="AL381" i="1"/>
  <c r="AL389" i="1"/>
  <c r="AL405" i="1"/>
  <c r="AL413" i="1"/>
  <c r="AL421" i="1"/>
  <c r="AL429" i="1"/>
  <c r="AL437" i="1"/>
  <c r="AL445" i="1"/>
  <c r="AL453" i="1"/>
  <c r="AL461" i="1"/>
  <c r="AL469" i="1"/>
  <c r="AL477" i="1"/>
  <c r="AL485" i="1"/>
  <c r="AL493" i="1"/>
  <c r="AL501" i="1"/>
  <c r="AL509" i="1"/>
  <c r="AL517" i="1"/>
  <c r="AL525" i="1"/>
  <c r="AL533" i="1"/>
  <c r="AL541" i="1"/>
  <c r="AL557" i="1"/>
  <c r="AL565" i="1"/>
  <c r="AL589" i="1"/>
  <c r="AK619" i="1"/>
  <c r="AL619" i="1" s="1"/>
  <c r="AK623" i="1"/>
  <c r="AL623" i="1" s="1"/>
  <c r="AK627" i="1"/>
  <c r="AL627" i="1" s="1"/>
  <c r="AL629" i="1"/>
  <c r="AL728" i="1"/>
  <c r="AL744" i="1"/>
  <c r="AL687" i="1"/>
  <c r="AL695" i="1"/>
  <c r="AL711" i="1"/>
  <c r="AL727" i="1"/>
  <c r="AL735" i="1"/>
  <c r="AL743" i="1"/>
  <c r="AL751" i="1"/>
  <c r="AL759" i="1"/>
  <c r="AL775" i="1"/>
  <c r="AL879" i="1"/>
  <c r="AL895" i="1"/>
  <c r="AL686" i="1"/>
  <c r="AL718" i="1"/>
  <c r="AL726" i="1"/>
  <c r="AL734" i="1"/>
  <c r="AL741" i="1"/>
  <c r="AL853" i="1"/>
  <c r="AL861" i="1"/>
  <c r="AL869" i="1"/>
  <c r="AL877" i="1"/>
  <c r="AL893" i="1"/>
  <c r="AL716" i="1"/>
  <c r="AL772" i="1"/>
  <c r="AL691" i="1"/>
  <c r="AL699" i="1"/>
  <c r="AL707" i="1"/>
  <c r="AL715" i="1"/>
  <c r="AL723" i="1"/>
  <c r="AL731" i="1"/>
  <c r="AL739" i="1"/>
  <c r="AL747" i="1"/>
  <c r="AL755" i="1"/>
  <c r="AL771" i="1"/>
  <c r="AL859" i="1"/>
  <c r="AL883" i="1"/>
  <c r="AL891" i="1"/>
  <c r="AL907" i="1"/>
  <c r="AL690" i="1"/>
  <c r="AL714" i="1"/>
  <c r="AL738" i="1"/>
  <c r="AL746" i="1"/>
  <c r="AL754" i="1"/>
  <c r="AL762" i="1"/>
  <c r="AL770" i="1"/>
  <c r="AL858" i="1"/>
  <c r="AL874" i="1"/>
  <c r="AL689" i="1"/>
  <c r="AL705" i="1"/>
  <c r="AL721" i="1"/>
  <c r="AL729" i="1"/>
  <c r="AL737" i="1"/>
  <c r="AL753" i="1"/>
  <c r="AL769" i="1"/>
  <c r="AL777" i="1"/>
  <c r="AL849" i="1"/>
  <c r="AL865" i="1"/>
  <c r="AL881" i="1"/>
  <c r="AL889" i="1"/>
  <c r="AK1005" i="1"/>
  <c r="AL1005" i="1" s="1"/>
  <c r="AK1013" i="1"/>
  <c r="AL1013" i="1" s="1"/>
  <c r="AK1021" i="1"/>
  <c r="AL1021" i="1" s="1"/>
  <c r="AK1029" i="1"/>
  <c r="AL1029" i="1" s="1"/>
  <c r="AK1037" i="1"/>
  <c r="AL1037" i="1" s="1"/>
  <c r="AK1042" i="1"/>
  <c r="AL1042" i="1" s="1"/>
  <c r="AK1046" i="1"/>
  <c r="AK1050" i="1"/>
  <c r="AL1050" i="1" s="1"/>
  <c r="AK1054" i="1"/>
  <c r="AL1054" i="1" s="1"/>
  <c r="AK1079" i="1"/>
  <c r="AL1079" i="1" s="1"/>
  <c r="AK1012" i="1"/>
  <c r="AL1012" i="1" s="1"/>
  <c r="AK1020" i="1"/>
  <c r="AL1020" i="1" s="1"/>
  <c r="AK1028" i="1"/>
  <c r="AL1028" i="1" s="1"/>
  <c r="AK1036" i="1"/>
  <c r="AL1036" i="1" s="1"/>
  <c r="AK1058" i="1"/>
  <c r="AL1058" i="1" s="1"/>
  <c r="AK1062" i="1"/>
  <c r="AL1062" i="1" s="1"/>
  <c r="AK1066" i="1"/>
  <c r="AL1066" i="1" s="1"/>
  <c r="AK1070" i="1"/>
  <c r="AL1070" i="1" s="1"/>
  <c r="AK1074" i="1"/>
  <c r="AL1074" i="1" s="1"/>
  <c r="AK1089" i="1"/>
  <c r="AL1089" i="1" s="1"/>
  <c r="AK1011" i="1"/>
  <c r="AL1011" i="1" s="1"/>
  <c r="AK1019" i="1"/>
  <c r="AL1019" i="1" s="1"/>
  <c r="AK1027" i="1"/>
  <c r="AL1027" i="1" s="1"/>
  <c r="AK1035" i="1"/>
  <c r="AL1035" i="1" s="1"/>
  <c r="AL1039" i="1"/>
  <c r="AK1041" i="1"/>
  <c r="AL1041" i="1" s="1"/>
  <c r="AL1043" i="1"/>
  <c r="AK1045" i="1"/>
  <c r="AL1045" i="1" s="1"/>
  <c r="AK1049" i="1"/>
  <c r="AL1049" i="1" s="1"/>
  <c r="AK1053" i="1"/>
  <c r="AL1053" i="1" s="1"/>
  <c r="AK1082" i="1"/>
  <c r="AL1082" i="1" s="1"/>
  <c r="AK1010" i="1"/>
  <c r="AL1010" i="1" s="1"/>
  <c r="AK1018" i="1"/>
  <c r="AL1018" i="1" s="1"/>
  <c r="AK1026" i="1"/>
  <c r="AL1026" i="1" s="1"/>
  <c r="AK1034" i="1"/>
  <c r="AL1034" i="1" s="1"/>
  <c r="AK1061" i="1"/>
  <c r="AL1061" i="1" s="1"/>
  <c r="AK1065" i="1"/>
  <c r="AL1065" i="1" s="1"/>
  <c r="AK1069" i="1"/>
  <c r="AL1069" i="1" s="1"/>
  <c r="AK1073" i="1"/>
  <c r="AL1073" i="1" s="1"/>
  <c r="AK1077" i="1"/>
  <c r="AL1077" i="1" s="1"/>
  <c r="AK1091" i="1"/>
  <c r="AL1091" i="1" s="1"/>
  <c r="AK1009" i="1"/>
  <c r="AL1009" i="1" s="1"/>
  <c r="AK1017" i="1"/>
  <c r="AL1017" i="1" s="1"/>
  <c r="AK1025" i="1"/>
  <c r="AL1025" i="1" s="1"/>
  <c r="AK1033" i="1"/>
  <c r="AL1033" i="1" s="1"/>
  <c r="AK1040" i="1"/>
  <c r="AL1040" i="1" s="1"/>
  <c r="AK1044" i="1"/>
  <c r="AL1044" i="1" s="1"/>
  <c r="AL1046" i="1"/>
  <c r="AK1048" i="1"/>
  <c r="AL1048" i="1" s="1"/>
  <c r="AK1052" i="1"/>
  <c r="AL1052" i="1" s="1"/>
  <c r="AK1056" i="1"/>
  <c r="AL1056" i="1" s="1"/>
  <c r="AK1081" i="1"/>
  <c r="AL1081" i="1" s="1"/>
  <c r="AK1097" i="1"/>
  <c r="AL1097" i="1" s="1"/>
  <c r="AK1008" i="1"/>
  <c r="AL1008" i="1" s="1"/>
  <c r="AK1016" i="1"/>
  <c r="AL1016" i="1" s="1"/>
  <c r="AK1024" i="1"/>
  <c r="AL1024" i="1" s="1"/>
  <c r="AK1032" i="1"/>
  <c r="AL1032" i="1" s="1"/>
  <c r="AK1060" i="1"/>
  <c r="AL1060" i="1" s="1"/>
  <c r="AK1064" i="1"/>
  <c r="AL1064" i="1" s="1"/>
  <c r="AK1068" i="1"/>
  <c r="AL1068" i="1" s="1"/>
  <c r="AK1072" i="1"/>
  <c r="AL1072" i="1" s="1"/>
  <c r="AK1076" i="1"/>
  <c r="AL1076" i="1" s="1"/>
  <c r="AL1078" i="1"/>
  <c r="AK1090" i="1"/>
  <c r="AL1090" i="1" s="1"/>
  <c r="AL1083" i="1"/>
  <c r="AK1145" i="1"/>
  <c r="AL1145" i="1" s="1"/>
  <c r="AK1149" i="1"/>
  <c r="AL1149" i="1" s="1"/>
  <c r="AK1153" i="1"/>
  <c r="AL1153" i="1" s="1"/>
  <c r="AK1157" i="1"/>
  <c r="AL1157" i="1" s="1"/>
  <c r="AL1161" i="1"/>
  <c r="AK1174" i="1"/>
  <c r="AL1174" i="1" s="1"/>
  <c r="AK1178" i="1"/>
  <c r="AL1178" i="1" s="1"/>
  <c r="AK1182" i="1"/>
  <c r="AL1182" i="1" s="1"/>
  <c r="AK1191" i="1"/>
  <c r="AL1191" i="1" s="1"/>
  <c r="AK1200" i="1"/>
  <c r="AL1200" i="1" s="1"/>
  <c r="AK1204" i="1"/>
  <c r="AL1204" i="1" s="1"/>
  <c r="AK1208" i="1"/>
  <c r="AL1208" i="1" s="1"/>
  <c r="AL1219" i="1"/>
  <c r="AK1224" i="1"/>
  <c r="AL1224" i="1" s="1"/>
  <c r="AK1240" i="1"/>
  <c r="AL1240" i="1" s="1"/>
  <c r="AK1104" i="1"/>
  <c r="AL1104" i="1" s="1"/>
  <c r="AK1108" i="1"/>
  <c r="AL1108" i="1" s="1"/>
  <c r="AK1112" i="1"/>
  <c r="AL1112" i="1" s="1"/>
  <c r="AK1116" i="1"/>
  <c r="AL1116" i="1" s="1"/>
  <c r="AK1120" i="1"/>
  <c r="AL1120" i="1" s="1"/>
  <c r="AK1124" i="1"/>
  <c r="AL1124" i="1" s="1"/>
  <c r="AK1128" i="1"/>
  <c r="AL1128" i="1" s="1"/>
  <c r="AK1132" i="1"/>
  <c r="AL1132" i="1" s="1"/>
  <c r="AK1136" i="1"/>
  <c r="AL1136" i="1" s="1"/>
  <c r="AK1140" i="1"/>
  <c r="AL1140" i="1" s="1"/>
  <c r="AK1165" i="1"/>
  <c r="AL1165" i="1" s="1"/>
  <c r="AK1169" i="1"/>
  <c r="AL1169" i="1" s="1"/>
  <c r="AK1186" i="1"/>
  <c r="AL1186" i="1" s="1"/>
  <c r="AL1190" i="1"/>
  <c r="AK1195" i="1"/>
  <c r="AL1195" i="1" s="1"/>
  <c r="AL1199" i="1"/>
  <c r="AL1229" i="1"/>
  <c r="AK1278" i="1"/>
  <c r="AL1278" i="1" s="1"/>
  <c r="AK1294" i="1"/>
  <c r="AL1294" i="1" s="1"/>
  <c r="AL1333" i="1"/>
  <c r="AK1352" i="1"/>
  <c r="AL1352" i="1" s="1"/>
  <c r="AK1144" i="1"/>
  <c r="AL1144" i="1" s="1"/>
  <c r="AK1148" i="1"/>
  <c r="AL1148" i="1" s="1"/>
  <c r="AK1152" i="1"/>
  <c r="AL1152" i="1" s="1"/>
  <c r="AK1156" i="1"/>
  <c r="AL1156" i="1" s="1"/>
  <c r="AK1160" i="1"/>
  <c r="AL1160" i="1" s="1"/>
  <c r="AK1173" i="1"/>
  <c r="AL1173" i="1" s="1"/>
  <c r="AK1177" i="1"/>
  <c r="AL1177" i="1" s="1"/>
  <c r="AK1181" i="1"/>
  <c r="AL1181" i="1" s="1"/>
  <c r="AK1203" i="1"/>
  <c r="AL1203" i="1" s="1"/>
  <c r="AK1207" i="1"/>
  <c r="AL1207" i="1" s="1"/>
  <c r="AK1223" i="1"/>
  <c r="AL1223" i="1" s="1"/>
  <c r="AK1239" i="1"/>
  <c r="AL1239" i="1" s="1"/>
  <c r="AK1255" i="1"/>
  <c r="AL1255" i="1" s="1"/>
  <c r="AL1261" i="1"/>
  <c r="AL1277" i="1"/>
  <c r="AK1346" i="1"/>
  <c r="AL1346" i="1" s="1"/>
  <c r="AL1096" i="1"/>
  <c r="AK1103" i="1"/>
  <c r="AL1103" i="1" s="1"/>
  <c r="AK1107" i="1"/>
  <c r="AL1107" i="1" s="1"/>
  <c r="AK1111" i="1"/>
  <c r="AL1111" i="1" s="1"/>
  <c r="AK1115" i="1"/>
  <c r="AL1115" i="1" s="1"/>
  <c r="AK1119" i="1"/>
  <c r="AL1119" i="1" s="1"/>
  <c r="AK1123" i="1"/>
  <c r="AL1123" i="1" s="1"/>
  <c r="AK1127" i="1"/>
  <c r="AL1127" i="1" s="1"/>
  <c r="AK1131" i="1"/>
  <c r="AL1131" i="1" s="1"/>
  <c r="AK1135" i="1"/>
  <c r="AL1135" i="1" s="1"/>
  <c r="AK1139" i="1"/>
  <c r="AL1139" i="1" s="1"/>
  <c r="AK1164" i="1"/>
  <c r="AL1164" i="1" s="1"/>
  <c r="AK1168" i="1"/>
  <c r="AL1168" i="1" s="1"/>
  <c r="AL1172" i="1"/>
  <c r="AK1185" i="1"/>
  <c r="AL1185" i="1" s="1"/>
  <c r="AK1189" i="1"/>
  <c r="AL1189" i="1" s="1"/>
  <c r="AK1194" i="1"/>
  <c r="AL1194" i="1" s="1"/>
  <c r="AK1198" i="1"/>
  <c r="AL1198" i="1" s="1"/>
  <c r="AK1212" i="1"/>
  <c r="AL1212" i="1" s="1"/>
  <c r="AK1228" i="1"/>
  <c r="AL1228" i="1" s="1"/>
  <c r="AK1244" i="1"/>
  <c r="AL1244" i="1" s="1"/>
  <c r="AL1310" i="1"/>
  <c r="AL1380" i="1"/>
  <c r="AL1469" i="1"/>
  <c r="AK1216" i="1"/>
  <c r="AL1216" i="1" s="1"/>
  <c r="AK1232" i="1"/>
  <c r="AL1232" i="1" s="1"/>
  <c r="AK1248" i="1"/>
  <c r="AL1248" i="1" s="1"/>
  <c r="AL1309" i="1"/>
  <c r="AL1325" i="1"/>
  <c r="AK1146" i="1"/>
  <c r="AL1146" i="1" s="1"/>
  <c r="AK1150" i="1"/>
  <c r="AL1150" i="1" s="1"/>
  <c r="AK1154" i="1"/>
  <c r="AL1154" i="1" s="1"/>
  <c r="AK1158" i="1"/>
  <c r="AL1158" i="1" s="1"/>
  <c r="AK1175" i="1"/>
  <c r="AL1175" i="1" s="1"/>
  <c r="AK1179" i="1"/>
  <c r="AL1179" i="1" s="1"/>
  <c r="AK1183" i="1"/>
  <c r="AL1183" i="1" s="1"/>
  <c r="AK1192" i="1"/>
  <c r="AL1192" i="1" s="1"/>
  <c r="AK1201" i="1"/>
  <c r="AL1201" i="1" s="1"/>
  <c r="AK1205" i="1"/>
  <c r="AL1205" i="1" s="1"/>
  <c r="AK1215" i="1"/>
  <c r="AL1215" i="1" s="1"/>
  <c r="AK1231" i="1"/>
  <c r="AL1231" i="1" s="1"/>
  <c r="AK1247" i="1"/>
  <c r="AL1247" i="1" s="1"/>
  <c r="AL1285" i="1"/>
  <c r="AK1362" i="1"/>
  <c r="AL1362" i="1" s="1"/>
  <c r="AK1378" i="1"/>
  <c r="AL1378" i="1" s="1"/>
  <c r="AL1100" i="1"/>
  <c r="AK1105" i="1"/>
  <c r="AL1105" i="1" s="1"/>
  <c r="AK1109" i="1"/>
  <c r="AL1109" i="1" s="1"/>
  <c r="AK1113" i="1"/>
  <c r="AL1113" i="1" s="1"/>
  <c r="AK1117" i="1"/>
  <c r="AL1117" i="1" s="1"/>
  <c r="AK1121" i="1"/>
  <c r="AL1121" i="1" s="1"/>
  <c r="AK1125" i="1"/>
  <c r="AL1125" i="1" s="1"/>
  <c r="AK1129" i="1"/>
  <c r="AL1129" i="1" s="1"/>
  <c r="AK1133" i="1"/>
  <c r="AL1133" i="1" s="1"/>
  <c r="AK1137" i="1"/>
  <c r="AL1137" i="1" s="1"/>
  <c r="AK1141" i="1"/>
  <c r="AL1141" i="1" s="1"/>
  <c r="AK1162" i="1"/>
  <c r="AL1162" i="1" s="1"/>
  <c r="AK1166" i="1"/>
  <c r="AL1166" i="1" s="1"/>
  <c r="AK1170" i="1"/>
  <c r="AL1170" i="1" s="1"/>
  <c r="AK1187" i="1"/>
  <c r="AL1187" i="1" s="1"/>
  <c r="AK1196" i="1"/>
  <c r="AL1196" i="1" s="1"/>
  <c r="AK1220" i="1"/>
  <c r="AL1220" i="1" s="1"/>
  <c r="AK1236" i="1"/>
  <c r="AL1236" i="1" s="1"/>
  <c r="AK1252" i="1"/>
  <c r="AL1252" i="1" s="1"/>
  <c r="AL1230" i="1"/>
  <c r="AL1246" i="1"/>
  <c r="AL1254" i="1"/>
  <c r="AL1287" i="1"/>
  <c r="AL1327" i="1"/>
  <c r="AL1335" i="1"/>
  <c r="AL1367" i="1"/>
  <c r="AK1369" i="1"/>
  <c r="AL1369" i="1" s="1"/>
  <c r="AL1420" i="1"/>
  <c r="AL1226" i="1"/>
  <c r="AL1250" i="1"/>
  <c r="AL1259" i="1"/>
  <c r="AL1267" i="1"/>
  <c r="AL1283" i="1"/>
  <c r="AL1291" i="1"/>
  <c r="AL1299" i="1"/>
  <c r="AL1331" i="1"/>
  <c r="AL1343" i="1"/>
  <c r="AK1370" i="1"/>
  <c r="AL1370" i="1" s="1"/>
  <c r="AK1377" i="1"/>
  <c r="AL1377" i="1" s="1"/>
  <c r="AL1459" i="1"/>
  <c r="AL1209" i="1"/>
  <c r="AL1241" i="1"/>
  <c r="AL1266" i="1"/>
  <c r="AL1274" i="1"/>
  <c r="AL1282" i="1"/>
  <c r="AL1298" i="1"/>
  <c r="AL1322" i="1"/>
  <c r="AL1330" i="1"/>
  <c r="AL1256" i="1"/>
  <c r="AL1273" i="1"/>
  <c r="AL1313" i="1"/>
  <c r="AL1321" i="1"/>
  <c r="AL1329" i="1"/>
  <c r="AK1337" i="1"/>
  <c r="AL1337" i="1" s="1"/>
  <c r="AK1484" i="1"/>
  <c r="AL1484" i="1" s="1"/>
  <c r="AL1395" i="1"/>
  <c r="AL1403" i="1"/>
  <c r="AL1443" i="1"/>
  <c r="AK1512" i="1"/>
  <c r="AL1512" i="1" s="1"/>
  <c r="AL1357" i="1"/>
  <c r="AL1365" i="1"/>
  <c r="AL1373" i="1"/>
  <c r="AL1383" i="1"/>
  <c r="AL1391" i="1"/>
  <c r="AL1399" i="1"/>
  <c r="AL1407" i="1"/>
  <c r="AL1415" i="1"/>
  <c r="AL1423" i="1"/>
  <c r="AL1431" i="1"/>
  <c r="AL1447" i="1"/>
  <c r="AL1455" i="1"/>
  <c r="AL1464" i="1"/>
  <c r="AL1472" i="1"/>
  <c r="AL1480" i="1"/>
  <c r="AL1488" i="1"/>
  <c r="AK1492" i="1"/>
  <c r="AL1492" i="1" s="1"/>
  <c r="AL1340" i="1"/>
  <c r="AL1348" i="1"/>
  <c r="AL1356" i="1"/>
  <c r="AL1390" i="1"/>
  <c r="AL1398" i="1"/>
  <c r="AL1414" i="1"/>
  <c r="AL1422" i="1"/>
  <c r="AL1438" i="1"/>
  <c r="AL1479" i="1"/>
  <c r="AL1516" i="1"/>
  <c r="AL1537" i="1"/>
  <c r="AL1347" i="1"/>
  <c r="AL1355" i="1"/>
  <c r="AL1363" i="1"/>
  <c r="AL1371" i="1"/>
  <c r="AK1504" i="1"/>
  <c r="AL1504" i="1" s="1"/>
  <c r="AL1521" i="1"/>
  <c r="AL1526" i="1"/>
  <c r="AK1486" i="1"/>
  <c r="AL1486" i="1" s="1"/>
  <c r="AK1494" i="1"/>
  <c r="AL1494" i="1" s="1"/>
  <c r="AK1506" i="1"/>
  <c r="AL1506" i="1" s="1"/>
  <c r="AK1515" i="1"/>
  <c r="AL1515" i="1" s="1"/>
  <c r="AK1524" i="1"/>
  <c r="AL1524" i="1" s="1"/>
  <c r="AK1536" i="1"/>
  <c r="AL1536" i="1" s="1"/>
  <c r="AK1544" i="1"/>
  <c r="AL1544" i="1" s="1"/>
  <c r="AK1556" i="1"/>
  <c r="AL1556" i="1" s="1"/>
  <c r="AK1616" i="1"/>
  <c r="AL1616" i="1" s="1"/>
  <c r="AK1632" i="1"/>
  <c r="AL1632" i="1" s="1"/>
  <c r="AK1485" i="1"/>
  <c r="AL1485" i="1" s="1"/>
  <c r="AK1493" i="1"/>
  <c r="AL1493" i="1" s="1"/>
  <c r="AK1505" i="1"/>
  <c r="AL1505" i="1" s="1"/>
  <c r="AK1513" i="1"/>
  <c r="AL1513" i="1" s="1"/>
  <c r="AK1523" i="1"/>
  <c r="AL1523" i="1" s="1"/>
  <c r="AK1535" i="1"/>
  <c r="AL1535" i="1" s="1"/>
  <c r="AK1543" i="1"/>
  <c r="AL1543" i="1" s="1"/>
  <c r="AK1483" i="1"/>
  <c r="AL1483" i="1" s="1"/>
  <c r="AK1491" i="1"/>
  <c r="AL1491" i="1" s="1"/>
  <c r="AK1503" i="1"/>
  <c r="AL1503" i="1" s="1"/>
  <c r="AK1511" i="1"/>
  <c r="AL1511" i="1" s="1"/>
  <c r="AK1520" i="1"/>
  <c r="AL1520" i="1" s="1"/>
  <c r="AL1644" i="1"/>
  <c r="AK1490" i="1"/>
  <c r="AL1490" i="1" s="1"/>
  <c r="AK1502" i="1"/>
  <c r="AL1502" i="1" s="1"/>
  <c r="AK1510" i="1"/>
  <c r="AL1510" i="1" s="1"/>
  <c r="AK1519" i="1"/>
  <c r="AL1519" i="1" s="1"/>
  <c r="AK1532" i="1"/>
  <c r="AL1532" i="1" s="1"/>
  <c r="AK1540" i="1"/>
  <c r="AL1540" i="1" s="1"/>
  <c r="AL1553" i="1"/>
  <c r="AK1481" i="1"/>
  <c r="AL1481" i="1" s="1"/>
  <c r="AK1489" i="1"/>
  <c r="AL1489" i="1" s="1"/>
  <c r="AK1501" i="1"/>
  <c r="AL1501" i="1" s="1"/>
  <c r="AK1509" i="1"/>
  <c r="AL1509" i="1" s="1"/>
  <c r="AK1518" i="1"/>
  <c r="AL1518" i="1" s="1"/>
  <c r="AK1530" i="1"/>
  <c r="AL1530" i="1" s="1"/>
  <c r="AK1539" i="1"/>
  <c r="AL1539" i="1" s="1"/>
  <c r="AL1547" i="1"/>
  <c r="AK1608" i="1"/>
  <c r="AL1608" i="1" s="1"/>
  <c r="AL1648" i="1"/>
  <c r="AK1488" i="1"/>
  <c r="AK1500" i="1"/>
  <c r="AL1500" i="1" s="1"/>
  <c r="AK1508" i="1"/>
  <c r="AL1508" i="1" s="1"/>
  <c r="AK1517" i="1"/>
  <c r="AL1517" i="1" s="1"/>
  <c r="AK1528" i="1"/>
  <c r="AL1528" i="1" s="1"/>
  <c r="AK1538" i="1"/>
  <c r="AL1538" i="1" s="1"/>
  <c r="AK1552" i="1"/>
  <c r="AL1552" i="1" s="1"/>
  <c r="AK1557" i="1"/>
  <c r="AL1557" i="1" s="1"/>
  <c r="AK1573" i="1"/>
  <c r="AL1573" i="1" s="1"/>
  <c r="AL1551" i="1"/>
  <c r="AL1567" i="1"/>
  <c r="AL1583" i="1"/>
  <c r="AL1591" i="1"/>
  <c r="AL1599" i="1"/>
  <c r="AL1615" i="1"/>
  <c r="AL1598" i="1"/>
  <c r="AL1606" i="1"/>
  <c r="AL1614" i="1"/>
  <c r="AL1638" i="1"/>
  <c r="AL1646" i="1"/>
  <c r="AL1654" i="1"/>
  <c r="AL1613" i="1"/>
  <c r="AL1661" i="1"/>
  <c r="AL1665" i="1"/>
  <c r="AL1669" i="1"/>
  <c r="AL1677" i="1"/>
  <c r="AL1685" i="1"/>
  <c r="AL1689" i="1"/>
  <c r="AL1563" i="1"/>
  <c r="AL1571" i="1"/>
  <c r="AL1579" i="1"/>
  <c r="AL1595" i="1"/>
  <c r="AL1611" i="1"/>
  <c r="AL1627" i="1"/>
  <c r="AL1635" i="1"/>
  <c r="AL1643" i="1"/>
  <c r="AL1651" i="1"/>
  <c r="AL1668" i="1"/>
  <c r="AL1676" i="1"/>
  <c r="AL1680" i="1"/>
  <c r="AL1684" i="1"/>
  <c r="AL1688" i="1"/>
  <c r="AL1554" i="1"/>
  <c r="AL1578" i="1"/>
  <c r="AL1602" i="1"/>
  <c r="AL1642" i="1"/>
  <c r="AL1658" i="1"/>
  <c r="AL1593" i="1"/>
  <c r="AL1609" i="1"/>
  <c r="AL1617" i="1"/>
  <c r="AK1773" i="1"/>
  <c r="AL1773" i="1" s="1"/>
  <c r="AK1783" i="1"/>
  <c r="AL1783" i="1" s="1"/>
  <c r="AK1792" i="1"/>
  <c r="AL1792" i="1" s="1"/>
  <c r="AK1801" i="1"/>
  <c r="AL1801" i="1" s="1"/>
  <c r="AK1809" i="1"/>
  <c r="AL1809" i="1" s="1"/>
  <c r="AK1818" i="1"/>
  <c r="AL1818" i="1" s="1"/>
  <c r="AK1828" i="1"/>
  <c r="AL1828" i="1" s="1"/>
  <c r="AK1869" i="1"/>
  <c r="AL1869" i="1" s="1"/>
  <c r="AK1873" i="1"/>
  <c r="AL1873" i="1" s="1"/>
  <c r="AK1882" i="1"/>
  <c r="AL1882" i="1" s="1"/>
  <c r="AK1886" i="1"/>
  <c r="AL1886" i="1" s="1"/>
  <c r="AK1890" i="1"/>
  <c r="AL1890" i="1" s="1"/>
  <c r="AK1894" i="1"/>
  <c r="AL1894" i="1" s="1"/>
  <c r="AK1898" i="1"/>
  <c r="AL1898" i="1" s="1"/>
  <c r="AK1902" i="1"/>
  <c r="AL1902" i="1" s="1"/>
  <c r="AK1906" i="1"/>
  <c r="AL1906" i="1" s="1"/>
  <c r="AK1910" i="1"/>
  <c r="AL1910" i="1" s="1"/>
  <c r="AK1914" i="1"/>
  <c r="AL1914" i="1" s="1"/>
  <c r="AK1931" i="1"/>
  <c r="AL1931" i="1" s="1"/>
  <c r="AK1772" i="1"/>
  <c r="AL1772" i="1" s="1"/>
  <c r="AK1782" i="1"/>
  <c r="AL1782" i="1" s="1"/>
  <c r="AK1791" i="1"/>
  <c r="AL1791" i="1" s="1"/>
  <c r="AK1800" i="1"/>
  <c r="AL1800" i="1" s="1"/>
  <c r="AK1808" i="1"/>
  <c r="AL1808" i="1" s="1"/>
  <c r="AK1817" i="1"/>
  <c r="AL1817" i="1" s="1"/>
  <c r="AK1827" i="1"/>
  <c r="AL1827" i="1" s="1"/>
  <c r="AK1840" i="1"/>
  <c r="AL1840" i="1" s="1"/>
  <c r="AK1848" i="1"/>
  <c r="AL1848" i="1" s="1"/>
  <c r="AK1771" i="1"/>
  <c r="AL1771" i="1" s="1"/>
  <c r="AK1781" i="1"/>
  <c r="AL1781" i="1" s="1"/>
  <c r="AK1790" i="1"/>
  <c r="AL1790" i="1" s="1"/>
  <c r="AK1799" i="1"/>
  <c r="AL1799" i="1" s="1"/>
  <c r="AK1807" i="1"/>
  <c r="AL1807" i="1" s="1"/>
  <c r="AK1816" i="1"/>
  <c r="AL1816" i="1" s="1"/>
  <c r="AK1826" i="1"/>
  <c r="AL1826" i="1" s="1"/>
  <c r="AK1839" i="1"/>
  <c r="AL1839" i="1" s="1"/>
  <c r="AK1847" i="1"/>
  <c r="AL1847" i="1" s="1"/>
  <c r="AL1859" i="1"/>
  <c r="AK1934" i="1"/>
  <c r="AL1934" i="1" s="1"/>
  <c r="AK1805" i="1"/>
  <c r="AL1805" i="1" s="1"/>
  <c r="AK1813" i="1"/>
  <c r="AL1813" i="1" s="1"/>
  <c r="AK1823" i="1"/>
  <c r="AL1823" i="1" s="1"/>
  <c r="AK1832" i="1"/>
  <c r="AL1832" i="1" s="1"/>
  <c r="AK1871" i="1"/>
  <c r="AL1871" i="1" s="1"/>
  <c r="AK1875" i="1"/>
  <c r="AL1875" i="1" s="1"/>
  <c r="AK1884" i="1"/>
  <c r="AL1884" i="1" s="1"/>
  <c r="AK1888" i="1"/>
  <c r="AL1888" i="1" s="1"/>
  <c r="AK1892" i="1"/>
  <c r="AL1892" i="1" s="1"/>
  <c r="AK1896" i="1"/>
  <c r="AL1896" i="1" s="1"/>
  <c r="AK1900" i="1"/>
  <c r="AL1900" i="1" s="1"/>
  <c r="AK1904" i="1"/>
  <c r="AL1904" i="1" s="1"/>
  <c r="AK1908" i="1"/>
  <c r="AL1908" i="1" s="1"/>
  <c r="AK1912" i="1"/>
  <c r="AL1912" i="1" s="1"/>
  <c r="AL1916" i="1"/>
  <c r="AK1929" i="1"/>
  <c r="AL1929" i="1" s="1"/>
  <c r="AK1777" i="1"/>
  <c r="AL1777" i="1" s="1"/>
  <c r="AK1787" i="1"/>
  <c r="AL1787" i="1" s="1"/>
  <c r="AK1795" i="1"/>
  <c r="AL1795" i="1" s="1"/>
  <c r="AK1804" i="1"/>
  <c r="AL1804" i="1" s="1"/>
  <c r="AK1812" i="1"/>
  <c r="AL1812" i="1" s="1"/>
  <c r="AK1822" i="1"/>
  <c r="AL1822" i="1" s="1"/>
  <c r="AK1831" i="1"/>
  <c r="AL1831" i="1" s="1"/>
  <c r="AL1857" i="1"/>
  <c r="AK1776" i="1"/>
  <c r="AL1776" i="1" s="1"/>
  <c r="AK1786" i="1"/>
  <c r="AL1786" i="1" s="1"/>
  <c r="AK1794" i="1"/>
  <c r="AL1794" i="1" s="1"/>
  <c r="AK1803" i="1"/>
  <c r="AL1803" i="1" s="1"/>
  <c r="AK1811" i="1"/>
  <c r="AL1811" i="1" s="1"/>
  <c r="AK1821" i="1"/>
  <c r="AL1821" i="1" s="1"/>
  <c r="AK1830" i="1"/>
  <c r="AL1830" i="1" s="1"/>
  <c r="AL1851" i="1"/>
  <c r="AK1775" i="1"/>
  <c r="AL1775" i="1" s="1"/>
  <c r="AK1784" i="1"/>
  <c r="AL1784" i="1" s="1"/>
  <c r="AK1793" i="1"/>
  <c r="AL1793" i="1" s="1"/>
  <c r="AK1802" i="1"/>
  <c r="AL1802" i="1" s="1"/>
  <c r="AK1810" i="1"/>
  <c r="AL1810" i="1" s="1"/>
  <c r="AK1820" i="1"/>
  <c r="AL1820" i="1" s="1"/>
  <c r="AK1829" i="1"/>
  <c r="AL1829" i="1" s="1"/>
  <c r="AK1842" i="1"/>
  <c r="AL1842" i="1" s="1"/>
  <c r="AK1850" i="1"/>
  <c r="AL1850" i="1" s="1"/>
  <c r="AK1852" i="1"/>
  <c r="AL1852" i="1" s="1"/>
  <c r="AK1860" i="1"/>
  <c r="AL1860" i="1" s="1"/>
  <c r="AK1864" i="1"/>
  <c r="AL1864" i="1" s="1"/>
  <c r="AL1868" i="1"/>
  <c r="AK1877" i="1"/>
  <c r="AL1877" i="1" s="1"/>
  <c r="AL1881" i="1"/>
  <c r="AK1918" i="1"/>
  <c r="AL1918" i="1" s="1"/>
  <c r="AK1922" i="1"/>
  <c r="AL1922" i="1" s="1"/>
  <c r="AK1926" i="1"/>
  <c r="AL1926" i="1" s="1"/>
  <c r="AL1856" i="1"/>
  <c r="AK1862" i="1"/>
  <c r="AL1862" i="1" s="1"/>
  <c r="AK1866" i="1"/>
  <c r="AL1866" i="1" s="1"/>
  <c r="AK1879" i="1"/>
  <c r="AL1879" i="1" s="1"/>
  <c r="AK1920" i="1"/>
  <c r="AL1920" i="1" s="1"/>
  <c r="AK1924" i="1"/>
  <c r="AL1924" i="1" s="1"/>
  <c r="AK1870" i="1"/>
  <c r="AL1870" i="1" s="1"/>
  <c r="AK1874" i="1"/>
  <c r="AL1874" i="1" s="1"/>
  <c r="AK1883" i="1"/>
  <c r="AL1883" i="1" s="1"/>
  <c r="AK1887" i="1"/>
  <c r="AL1887" i="1" s="1"/>
  <c r="AK1891" i="1"/>
  <c r="AL1891" i="1" s="1"/>
  <c r="AK1895" i="1"/>
  <c r="AL1895" i="1" s="1"/>
  <c r="AK1899" i="1"/>
  <c r="AL1899" i="1" s="1"/>
  <c r="AK1903" i="1"/>
  <c r="AL1903" i="1" s="1"/>
  <c r="AK1907" i="1"/>
  <c r="AL1907" i="1" s="1"/>
  <c r="AK1911" i="1"/>
  <c r="AL1911" i="1" s="1"/>
  <c r="AK1915" i="1"/>
  <c r="AL1915" i="1" s="1"/>
  <c r="AK1928" i="1"/>
  <c r="AL1928" i="1" s="1"/>
  <c r="AK1932" i="1"/>
  <c r="AL1932" i="1" s="1"/>
  <c r="AK1861" i="1"/>
  <c r="AL1861" i="1" s="1"/>
  <c r="AK1865" i="1"/>
  <c r="AL1865" i="1" s="1"/>
  <c r="AK1878" i="1"/>
  <c r="AL1878" i="1" s="1"/>
  <c r="AK1919" i="1"/>
  <c r="AL1919" i="1" s="1"/>
  <c r="AK1923" i="1"/>
  <c r="AL1923" i="1" s="1"/>
  <c r="AL1927" i="1"/>
  <c r="AK5" i="1" l="1"/>
  <c r="AJ5" i="1"/>
  <c r="AI5" i="1"/>
  <c r="AH5" i="1"/>
  <c r="AG5" i="1"/>
  <c r="AF5" i="1"/>
  <c r="AE5" i="1"/>
  <c r="AD5" i="1"/>
  <c r="AB5" i="1"/>
  <c r="AA5" i="1"/>
  <c r="Z5" i="1"/>
  <c r="Y5" i="1"/>
  <c r="W5" i="1"/>
  <c r="V5" i="1"/>
  <c r="U5" i="1"/>
  <c r="T5" i="1"/>
  <c r="S5" i="1"/>
  <c r="R5" i="1"/>
  <c r="Q5" i="1"/>
  <c r="P5" i="1"/>
  <c r="O5" i="1"/>
  <c r="AK4" i="1"/>
  <c r="AI4" i="1"/>
  <c r="AD4" i="1"/>
  <c r="AH4" i="1"/>
  <c r="AF4" i="1"/>
  <c r="AB4" i="1"/>
  <c r="AE4" i="1"/>
  <c r="N4" i="1"/>
  <c r="N2" i="1"/>
  <c r="AA4" i="1"/>
  <c r="Y4" i="1"/>
  <c r="W4" i="1"/>
  <c r="Z4" i="1"/>
  <c r="V4" i="1"/>
  <c r="U4" i="1"/>
  <c r="P4" i="1"/>
  <c r="T4" i="1"/>
  <c r="S4" i="1"/>
  <c r="R4" i="1"/>
  <c r="Q4" i="1"/>
  <c r="O4" i="1"/>
  <c r="AJ4" i="1"/>
  <c r="AG4" i="1"/>
  <c r="AK3" i="1"/>
  <c r="N3" i="1"/>
  <c r="AL2" i="1"/>
  <c r="AA5" i="2"/>
  <c r="Z5" i="2"/>
  <c r="Y5" i="2"/>
  <c r="AB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C5" i="2"/>
  <c r="AA4" i="2"/>
  <c r="Z4" i="2"/>
  <c r="Y4" i="2"/>
  <c r="X4" i="2"/>
  <c r="W4" i="2"/>
  <c r="V4" i="2"/>
  <c r="AB4" i="2"/>
  <c r="U4" i="2"/>
  <c r="T4" i="2"/>
  <c r="S4" i="2"/>
  <c r="R4" i="2"/>
  <c r="Q4" i="2"/>
  <c r="P4" i="2"/>
  <c r="O4" i="2"/>
  <c r="N4" i="2"/>
  <c r="M4" i="2"/>
  <c r="AC4" i="2"/>
  <c r="L4" i="2"/>
  <c r="K4" i="2"/>
  <c r="J4" i="2"/>
  <c r="AB3" i="2"/>
  <c r="J3" i="2"/>
  <c r="AC2" i="2"/>
  <c r="J2" i="2"/>
  <c r="AL5" i="1" l="1"/>
  <c r="AL4" i="1"/>
</calcChain>
</file>

<file path=xl/sharedStrings.xml><?xml version="1.0" encoding="utf-8"?>
<sst xmlns="http://schemas.openxmlformats.org/spreadsheetml/2006/main" count="7955" uniqueCount="3060">
  <si>
    <t>Number</t>
  </si>
  <si>
    <t>Denom</t>
  </si>
  <si>
    <t>Color</t>
  </si>
  <si>
    <t>Unused</t>
  </si>
  <si>
    <t>Used</t>
  </si>
  <si>
    <t>Perf</t>
  </si>
  <si>
    <t>Type</t>
  </si>
  <si>
    <t>Name</t>
  </si>
  <si>
    <t>Year</t>
  </si>
  <si>
    <t>UnusedValue</t>
  </si>
  <si>
    <t>UsedValue</t>
  </si>
  <si>
    <t>1</t>
  </si>
  <si>
    <t>imp</t>
  </si>
  <si>
    <t>Franklin</t>
  </si>
  <si>
    <t>2</t>
  </si>
  <si>
    <t>Washington</t>
  </si>
  <si>
    <t>3</t>
  </si>
  <si>
    <t>4</t>
  </si>
  <si>
    <t>5</t>
  </si>
  <si>
    <t>type I</t>
  </si>
  <si>
    <t>1851-57</t>
  </si>
  <si>
    <t>5A</t>
  </si>
  <si>
    <t>blue</t>
  </si>
  <si>
    <t>type Ib</t>
  </si>
  <si>
    <t>6</t>
  </si>
  <si>
    <t>dk blue</t>
  </si>
  <si>
    <t>type Ia</t>
  </si>
  <si>
    <t>type 2</t>
  </si>
  <si>
    <t>1851-56</t>
  </si>
  <si>
    <t>8</t>
  </si>
  <si>
    <t>type III</t>
  </si>
  <si>
    <t>8A</t>
  </si>
  <si>
    <t>pale blue</t>
  </si>
  <si>
    <t>type 3a</t>
  </si>
  <si>
    <t>type 4</t>
  </si>
  <si>
    <t>or/brown</t>
  </si>
  <si>
    <t>type 1</t>
  </si>
  <si>
    <t>Jefferson</t>
  </si>
  <si>
    <t>green</t>
  </si>
  <si>
    <t>type 3</t>
  </si>
  <si>
    <t>16</t>
  </si>
  <si>
    <t>type IV</t>
  </si>
  <si>
    <t>p15</t>
  </si>
  <si>
    <t>1857-60</t>
  </si>
  <si>
    <t>19</t>
  </si>
  <si>
    <t>21</t>
  </si>
  <si>
    <t>type 5</t>
  </si>
  <si>
    <t>dull red</t>
  </si>
  <si>
    <t>26a</t>
  </si>
  <si>
    <t>type IIa</t>
  </si>
  <si>
    <t>27</t>
  </si>
  <si>
    <t>brick red</t>
  </si>
  <si>
    <t>red brown</t>
  </si>
  <si>
    <t>28b</t>
  </si>
  <si>
    <t>28A</t>
  </si>
  <si>
    <t>Indian red</t>
  </si>
  <si>
    <t>brown</t>
  </si>
  <si>
    <t>or brown</t>
  </si>
  <si>
    <t>30A</t>
  </si>
  <si>
    <t>34</t>
  </si>
  <si>
    <t>black</t>
  </si>
  <si>
    <t>36a</t>
  </si>
  <si>
    <t>plate I</t>
  </si>
  <si>
    <t>40</t>
  </si>
  <si>
    <t>brt blue</t>
  </si>
  <si>
    <t>p12</t>
  </si>
  <si>
    <t>no gum</t>
  </si>
  <si>
    <t>41</t>
  </si>
  <si>
    <t>scarlet</t>
  </si>
  <si>
    <t>42</t>
  </si>
  <si>
    <t>43</t>
  </si>
  <si>
    <t>blue green</t>
  </si>
  <si>
    <t>44</t>
  </si>
  <si>
    <t>grn black</t>
  </si>
  <si>
    <t>45</t>
  </si>
  <si>
    <t>blck vlt</t>
  </si>
  <si>
    <t>46</t>
  </si>
  <si>
    <t>yel orange</t>
  </si>
  <si>
    <t>47</t>
  </si>
  <si>
    <t>dp blue</t>
  </si>
  <si>
    <t>55</t>
  </si>
  <si>
    <t>thin paper</t>
  </si>
  <si>
    <t>brn rose</t>
  </si>
  <si>
    <t>57</t>
  </si>
  <si>
    <t>58</t>
  </si>
  <si>
    <t>59</t>
  </si>
  <si>
    <t>60</t>
  </si>
  <si>
    <t>61</t>
  </si>
  <si>
    <t>62</t>
  </si>
  <si>
    <t>62B</t>
  </si>
  <si>
    <t>drk green</t>
  </si>
  <si>
    <t>pink</t>
  </si>
  <si>
    <t>1861-62</t>
  </si>
  <si>
    <t>rose</t>
  </si>
  <si>
    <t>lake</t>
  </si>
  <si>
    <t>buff</t>
  </si>
  <si>
    <t>yel green</t>
  </si>
  <si>
    <t>red lilac</t>
  </si>
  <si>
    <t>70c</t>
  </si>
  <si>
    <t>violet</t>
  </si>
  <si>
    <t>orange</t>
  </si>
  <si>
    <t>Jackson</t>
  </si>
  <si>
    <t>1861-66</t>
  </si>
  <si>
    <t>Lincoln</t>
  </si>
  <si>
    <t>lilac</t>
  </si>
  <si>
    <t>grill</t>
  </si>
  <si>
    <t>gr 13x16</t>
  </si>
  <si>
    <t>gr 12x14</t>
  </si>
  <si>
    <t>85A</t>
  </si>
  <si>
    <t>gr 11x14</t>
  </si>
  <si>
    <t>85B</t>
  </si>
  <si>
    <t>85C</t>
  </si>
  <si>
    <t>85D</t>
  </si>
  <si>
    <t>85E</t>
  </si>
  <si>
    <t>85F</t>
  </si>
  <si>
    <t>gr 11x13</t>
  </si>
  <si>
    <t>gr 9x13</t>
  </si>
  <si>
    <t>red</t>
  </si>
  <si>
    <t>gry lilac</t>
  </si>
  <si>
    <t>102</t>
  </si>
  <si>
    <t>w/o grill</t>
  </si>
  <si>
    <t>103</t>
  </si>
  <si>
    <t>104</t>
  </si>
  <si>
    <t>105</t>
  </si>
  <si>
    <t>106</t>
  </si>
  <si>
    <t>107</t>
  </si>
  <si>
    <t>108</t>
  </si>
  <si>
    <t>109</t>
  </si>
  <si>
    <t>dp violet</t>
  </si>
  <si>
    <t>110</t>
  </si>
  <si>
    <t>brn orange</t>
  </si>
  <si>
    <t>111</t>
  </si>
  <si>
    <t>112</t>
  </si>
  <si>
    <t>gr 9.5x9</t>
  </si>
  <si>
    <t>113</t>
  </si>
  <si>
    <t>Pony Express</t>
  </si>
  <si>
    <t>114</t>
  </si>
  <si>
    <t>Train</t>
  </si>
  <si>
    <t>115</t>
  </si>
  <si>
    <t>116</t>
  </si>
  <si>
    <t>Shield &amp; eagle</t>
  </si>
  <si>
    <t>117</t>
  </si>
  <si>
    <t>S.S. Adriatic</t>
  </si>
  <si>
    <t>Columbus landing</t>
  </si>
  <si>
    <t>119</t>
  </si>
  <si>
    <t>br &amp; blue</t>
  </si>
  <si>
    <t>type II</t>
  </si>
  <si>
    <t>120</t>
  </si>
  <si>
    <t>Decl. of Indep</t>
  </si>
  <si>
    <t>121</t>
  </si>
  <si>
    <t>Shld,eagle,flag</t>
  </si>
  <si>
    <t>122</t>
  </si>
  <si>
    <t>123</t>
  </si>
  <si>
    <t>p11</t>
  </si>
  <si>
    <t>124</t>
  </si>
  <si>
    <t>125</t>
  </si>
  <si>
    <t>126</t>
  </si>
  <si>
    <t>127</t>
  </si>
  <si>
    <t>yellow</t>
  </si>
  <si>
    <t>128</t>
  </si>
  <si>
    <t>129</t>
  </si>
  <si>
    <t>brn &amp; blue</t>
  </si>
  <si>
    <t>130</t>
  </si>
  <si>
    <t>grn &amp; vio</t>
  </si>
  <si>
    <t>131</t>
  </si>
  <si>
    <t>bl &amp; carm</t>
  </si>
  <si>
    <t>132</t>
  </si>
  <si>
    <t>car &amp; blk</t>
  </si>
  <si>
    <t>1870-71</t>
  </si>
  <si>
    <t>Stanton</t>
  </si>
  <si>
    <t>Clay</t>
  </si>
  <si>
    <t>Webster</t>
  </si>
  <si>
    <t>Scott</t>
  </si>
  <si>
    <t>Hamilton</t>
  </si>
  <si>
    <t>Commodore Perry</t>
  </si>
  <si>
    <t>ultra</t>
  </si>
  <si>
    <t>carmine</t>
  </si>
  <si>
    <t>vermilion</t>
  </si>
  <si>
    <t>dull viol</t>
  </si>
  <si>
    <t>bright or</t>
  </si>
  <si>
    <t>purple</t>
  </si>
  <si>
    <t>secret mk</t>
  </si>
  <si>
    <t>dull pink</t>
  </si>
  <si>
    <t>or vermil</t>
  </si>
  <si>
    <t>blk viol</t>
  </si>
  <si>
    <t>yellow or</t>
  </si>
  <si>
    <t>gray blk</t>
  </si>
  <si>
    <t>rose carm</t>
  </si>
  <si>
    <t>167</t>
  </si>
  <si>
    <t>s mk,no gum</t>
  </si>
  <si>
    <t>168</t>
  </si>
  <si>
    <t>dk brown</t>
  </si>
  <si>
    <t>169</t>
  </si>
  <si>
    <t>bl green</t>
  </si>
  <si>
    <t>170</t>
  </si>
  <si>
    <t>dull rose</t>
  </si>
  <si>
    <t>171</t>
  </si>
  <si>
    <t>red vermil</t>
  </si>
  <si>
    <t>172</t>
  </si>
  <si>
    <t>pale brown</t>
  </si>
  <si>
    <t>173</t>
  </si>
  <si>
    <t>dk viol</t>
  </si>
  <si>
    <t>174</t>
  </si>
  <si>
    <t>brt or</t>
  </si>
  <si>
    <t>175</t>
  </si>
  <si>
    <t>dull purp</t>
  </si>
  <si>
    <t>176</t>
  </si>
  <si>
    <t>grn blk</t>
  </si>
  <si>
    <t>177</t>
  </si>
  <si>
    <t>vio carm</t>
  </si>
  <si>
    <t>yel wove</t>
  </si>
  <si>
    <t>Taylor</t>
  </si>
  <si>
    <t>180</t>
  </si>
  <si>
    <t>hard white</t>
  </si>
  <si>
    <t>181</t>
  </si>
  <si>
    <t>drk ultra</t>
  </si>
  <si>
    <t>secr mrk</t>
  </si>
  <si>
    <t>red orang</t>
  </si>
  <si>
    <t>full blk</t>
  </si>
  <si>
    <t>Perry</t>
  </si>
  <si>
    <t>192</t>
  </si>
  <si>
    <t>193</t>
  </si>
  <si>
    <t>blk brown</t>
  </si>
  <si>
    <t>194</t>
  </si>
  <si>
    <t>195</t>
  </si>
  <si>
    <t>196</t>
  </si>
  <si>
    <t>scar verm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</si>
  <si>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</si>
  <si>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</si>
  <si>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</si>
  <si>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</si>
  <si>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</si>
  <si>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</si>
  <si>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</si>
  <si>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</si>
  <si>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</si>
  <si>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Garfield</t>
  </si>
  <si>
    <t>205C</t>
  </si>
  <si>
    <t>yel brown</t>
  </si>
  <si>
    <t>soft,porous</t>
  </si>
  <si>
    <t>gray blue</t>
  </si>
  <si>
    <t>1881-82</t>
  </si>
  <si>
    <t>red brn</t>
  </si>
  <si>
    <t>blue grn</t>
  </si>
  <si>
    <t>211B</t>
  </si>
  <si>
    <t>pale rd brn</t>
  </si>
  <si>
    <t>211D</t>
  </si>
  <si>
    <t>dp bl green</t>
  </si>
  <si>
    <t>indigo</t>
  </si>
  <si>
    <t>1890-93</t>
  </si>
  <si>
    <t>219D</t>
  </si>
  <si>
    <t>220a</t>
  </si>
  <si>
    <t>cap left2</t>
  </si>
  <si>
    <t>220c</t>
  </si>
  <si>
    <t>both caps</t>
  </si>
  <si>
    <t>Grant</t>
  </si>
  <si>
    <t>Sherman</t>
  </si>
  <si>
    <t>Columbian</t>
  </si>
  <si>
    <t>231c</t>
  </si>
  <si>
    <t>broke hat</t>
  </si>
  <si>
    <t>$1</t>
  </si>
  <si>
    <t>$2</t>
  </si>
  <si>
    <t>$3</t>
  </si>
  <si>
    <t>$4</t>
  </si>
  <si>
    <t>$5</t>
  </si>
  <si>
    <t>carm lake</t>
  </si>
  <si>
    <t>261A</t>
  </si>
  <si>
    <t>Madison</t>
  </si>
  <si>
    <t>Marshall</t>
  </si>
  <si>
    <t>wm</t>
  </si>
  <si>
    <t>wm,type 1</t>
  </si>
  <si>
    <t>wm,type 2</t>
  </si>
  <si>
    <t>wm,type 3</t>
  </si>
  <si>
    <t>chocolate</t>
  </si>
  <si>
    <t>dull brn</t>
  </si>
  <si>
    <t>violet brn</t>
  </si>
  <si>
    <t>dk green</t>
  </si>
  <si>
    <t>276A</t>
  </si>
  <si>
    <t>deep grn</t>
  </si>
  <si>
    <t>279B</t>
  </si>
  <si>
    <t>rose brn</t>
  </si>
  <si>
    <t>282C</t>
  </si>
  <si>
    <t>olive green</t>
  </si>
  <si>
    <t>Trans-Miss</t>
  </si>
  <si>
    <t>Pan-American</t>
  </si>
  <si>
    <t>1902-03</t>
  </si>
  <si>
    <t>M. Washington</t>
  </si>
  <si>
    <t>Harrison</t>
  </si>
  <si>
    <t>Farragut</t>
  </si>
  <si>
    <t>1906-08</t>
  </si>
  <si>
    <t>h12</t>
  </si>
  <si>
    <t>pair</t>
  </si>
  <si>
    <t>v12</t>
  </si>
  <si>
    <t>Louis. Purchase</t>
  </si>
  <si>
    <t>Jamestown</t>
  </si>
  <si>
    <t>1908-09</t>
  </si>
  <si>
    <t>deep violet</t>
  </si>
  <si>
    <t>1908-10</t>
  </si>
  <si>
    <t>bl/gr paper</t>
  </si>
  <si>
    <t>dp viol</t>
  </si>
  <si>
    <t>red or</t>
  </si>
  <si>
    <t>olive gr</t>
  </si>
  <si>
    <t>bl grn</t>
  </si>
  <si>
    <t>pale ultra</t>
  </si>
  <si>
    <t>Alaska-Yukon</t>
  </si>
  <si>
    <t>Hudson-Fulton</t>
  </si>
  <si>
    <t>1910-11</t>
  </si>
  <si>
    <t>red orange</t>
  </si>
  <si>
    <t>yello</t>
  </si>
  <si>
    <t>h8.5</t>
  </si>
  <si>
    <t>v8.5</t>
  </si>
  <si>
    <t>Panama-Pacific</t>
  </si>
  <si>
    <t>or yellow</t>
  </si>
  <si>
    <t>400A</t>
  </si>
  <si>
    <t>rose red</t>
  </si>
  <si>
    <t>pale olv gr</t>
  </si>
  <si>
    <t>salmon red</t>
  </si>
  <si>
    <t>claret brn</t>
  </si>
  <si>
    <t>gray</t>
  </si>
  <si>
    <t>or red</t>
  </si>
  <si>
    <t>h10</t>
  </si>
  <si>
    <t>h10,type 1</t>
  </si>
  <si>
    <t>v10</t>
  </si>
  <si>
    <t>v10,type 1</t>
  </si>
  <si>
    <t>rotary</t>
  </si>
  <si>
    <t>rot,type1</t>
  </si>
  <si>
    <t>rot,type3</t>
  </si>
  <si>
    <t>rot,type2</t>
  </si>
  <si>
    <t>viol black</t>
  </si>
  <si>
    <t>flat,wm</t>
  </si>
  <si>
    <t>pale car red</t>
  </si>
  <si>
    <t>flat,typ1</t>
  </si>
  <si>
    <t>flat</t>
  </si>
  <si>
    <t>error 2 ct</t>
  </si>
  <si>
    <t>lt ultra</t>
  </si>
  <si>
    <t>476A</t>
  </si>
  <si>
    <t>lt violet</t>
  </si>
  <si>
    <t>drk blue</t>
  </si>
  <si>
    <t>lt green</t>
  </si>
  <si>
    <t>482A</t>
  </si>
  <si>
    <t>dp rose</t>
  </si>
  <si>
    <t>flat,typ1a</t>
  </si>
  <si>
    <t>flat,typ2</t>
  </si>
  <si>
    <t>ro brown</t>
  </si>
  <si>
    <t>deep rose</t>
  </si>
  <si>
    <t>type 1a</t>
  </si>
  <si>
    <t>dk violet</t>
  </si>
  <si>
    <t>error 2ó</t>
  </si>
  <si>
    <t>ol bistre</t>
  </si>
  <si>
    <t>claret br</t>
  </si>
  <si>
    <t>apple green</t>
  </si>
  <si>
    <t>orange red</t>
  </si>
  <si>
    <t>red viol</t>
  </si>
  <si>
    <t>violet br</t>
  </si>
  <si>
    <t>or red&amp;bk</t>
  </si>
  <si>
    <t>green&amp;blk</t>
  </si>
  <si>
    <t>gray grn</t>
  </si>
  <si>
    <t>type 5a</t>
  </si>
  <si>
    <t>528A</t>
  </si>
  <si>
    <t>type 6</t>
  </si>
  <si>
    <t>528B</t>
  </si>
  <si>
    <t>type 7</t>
  </si>
  <si>
    <t>534A</t>
  </si>
  <si>
    <t>534B</t>
  </si>
  <si>
    <t>Allied Victory</t>
  </si>
  <si>
    <t>11x10</t>
  </si>
  <si>
    <t>carm rose</t>
  </si>
  <si>
    <t>10x11</t>
  </si>
  <si>
    <t>19x22.5mm</t>
  </si>
  <si>
    <t>carm &amp; blk</t>
  </si>
  <si>
    <t>Pilgrim 500th</t>
  </si>
  <si>
    <t>1/2</t>
  </si>
  <si>
    <t>Hae</t>
  </si>
  <si>
    <t>1922-25</t>
  </si>
  <si>
    <t>1.5</t>
  </si>
  <si>
    <t>Harding</t>
  </si>
  <si>
    <t>T. Roosevelt</t>
  </si>
  <si>
    <t>McKinley</t>
  </si>
  <si>
    <t>Monroe</t>
  </si>
  <si>
    <t>Hayes</t>
  </si>
  <si>
    <t>Cleveland</t>
  </si>
  <si>
    <t>Am. Indian</t>
  </si>
  <si>
    <t>St. Liberty</t>
  </si>
  <si>
    <t>Golden Gate</t>
  </si>
  <si>
    <t>Niagra Falls</t>
  </si>
  <si>
    <t>Bison</t>
  </si>
  <si>
    <t>Arlington Amp.</t>
  </si>
  <si>
    <t>Lincoln Mem.</t>
  </si>
  <si>
    <t>US Capitol</t>
  </si>
  <si>
    <t>yellow brn</t>
  </si>
  <si>
    <t>1923-26</t>
  </si>
  <si>
    <t>1923-29</t>
  </si>
  <si>
    <t>yellow br</t>
  </si>
  <si>
    <t>599A</t>
  </si>
  <si>
    <t>yellow gr</t>
  </si>
  <si>
    <t>19.25x22.75</t>
  </si>
  <si>
    <t>Huguenot-Wall.</t>
  </si>
  <si>
    <t>Lexington-Concord</t>
  </si>
  <si>
    <t>Norse-Am.</t>
  </si>
  <si>
    <t>W. Wilson</t>
  </si>
  <si>
    <t>Sequicent.</t>
  </si>
  <si>
    <t>Ericsson Mem.</t>
  </si>
  <si>
    <t>Battle White Pl</t>
  </si>
  <si>
    <t>souv sheet</t>
  </si>
  <si>
    <t>11x10.5</t>
  </si>
  <si>
    <t>1926-29</t>
  </si>
  <si>
    <t>634A</t>
  </si>
  <si>
    <t>M.Washington</t>
  </si>
  <si>
    <t>Vermont 150th</t>
  </si>
  <si>
    <t>Burgoyne Camp.</t>
  </si>
  <si>
    <t>Valley Forge</t>
  </si>
  <si>
    <t>overprint</t>
  </si>
  <si>
    <t>Battle Monmouth</t>
  </si>
  <si>
    <t>Hawaii 150th</t>
  </si>
  <si>
    <t>Aeronautics Conf</t>
  </si>
  <si>
    <t>Clark</t>
  </si>
  <si>
    <t>Hale</t>
  </si>
  <si>
    <t>Electric Light</t>
  </si>
  <si>
    <t>Sullivan Exp.</t>
  </si>
  <si>
    <t>Kans o.p.</t>
  </si>
  <si>
    <t>deep blue</t>
  </si>
  <si>
    <t>lt rose</t>
  </si>
  <si>
    <t>Nebr o.p.</t>
  </si>
  <si>
    <t>Fallen Timbers</t>
  </si>
  <si>
    <t>Ohio Canal</t>
  </si>
  <si>
    <t>Mass Bay Colony</t>
  </si>
  <si>
    <t>Carolina-Charleston</t>
  </si>
  <si>
    <t>Taft</t>
  </si>
  <si>
    <t>Braddock's Field</t>
  </si>
  <si>
    <t>von Steuben</t>
  </si>
  <si>
    <t>Pulaski</t>
  </si>
  <si>
    <t>lt blue</t>
  </si>
  <si>
    <t>br violet</t>
  </si>
  <si>
    <t>Clevland</t>
  </si>
  <si>
    <t>Indian</t>
  </si>
  <si>
    <t>Statue Liberty</t>
  </si>
  <si>
    <t>10.5x11</t>
  </si>
  <si>
    <t>Wilson</t>
  </si>
  <si>
    <t>Buffalo</t>
  </si>
  <si>
    <t>Amphitheater</t>
  </si>
  <si>
    <t>Red Cross</t>
  </si>
  <si>
    <t>Yorktown</t>
  </si>
  <si>
    <t>Washington200th</t>
  </si>
  <si>
    <t>Ski Jumper</t>
  </si>
  <si>
    <t>Arbor Day</t>
  </si>
  <si>
    <t>Runner</t>
  </si>
  <si>
    <t>Discobolus</t>
  </si>
  <si>
    <t>W. Penn</t>
  </si>
  <si>
    <t>Georgia 200th</t>
  </si>
  <si>
    <t>Peace 150th</t>
  </si>
  <si>
    <t>Fort Dearborn</t>
  </si>
  <si>
    <t>Federal Building</t>
  </si>
  <si>
    <t>730a</t>
  </si>
  <si>
    <t>from souv sht</t>
  </si>
  <si>
    <t>731a</t>
  </si>
  <si>
    <t>from souv</t>
  </si>
  <si>
    <t>Nat Recov Adm</t>
  </si>
  <si>
    <t>Byrd Antarctic</t>
  </si>
  <si>
    <t>Kosciuszko</t>
  </si>
  <si>
    <t>735a</t>
  </si>
  <si>
    <t>Maryland 300th</t>
  </si>
  <si>
    <t>Whistler's Mom</t>
  </si>
  <si>
    <t>Wisconsin 300th</t>
  </si>
  <si>
    <t>Yosemite</t>
  </si>
  <si>
    <t>Grand Canyon</t>
  </si>
  <si>
    <t>Mt. Rainier</t>
  </si>
  <si>
    <t>Mesa Verde</t>
  </si>
  <si>
    <t>Yellowstone</t>
  </si>
  <si>
    <t>Crater Lake</t>
  </si>
  <si>
    <t>Acadia</t>
  </si>
  <si>
    <t>Zion</t>
  </si>
  <si>
    <t>Glacier</t>
  </si>
  <si>
    <t>Great Smoky Mt</t>
  </si>
  <si>
    <t>Mt Rainier</t>
  </si>
  <si>
    <t>750a</t>
  </si>
  <si>
    <t>751a</t>
  </si>
  <si>
    <t>ungummed</t>
  </si>
  <si>
    <t>Nicolet's Landing</t>
  </si>
  <si>
    <t>ungum sht</t>
  </si>
  <si>
    <t>766a</t>
  </si>
  <si>
    <t>from sheet</t>
  </si>
  <si>
    <t>767a</t>
  </si>
  <si>
    <t>768a</t>
  </si>
  <si>
    <t>769a</t>
  </si>
  <si>
    <t>Mount Rainier</t>
  </si>
  <si>
    <t>770a</t>
  </si>
  <si>
    <t>Airmail Sp Del</t>
  </si>
  <si>
    <t>Connecticut 300</t>
  </si>
  <si>
    <t>Calif-Pacific</t>
  </si>
  <si>
    <t>Boulder Dam</t>
  </si>
  <si>
    <t>Michigan 300th</t>
  </si>
  <si>
    <t>Texas 100th</t>
  </si>
  <si>
    <t>Rhode Island</t>
  </si>
  <si>
    <t>TIPEX</t>
  </si>
  <si>
    <t>Arkansas 100th</t>
  </si>
  <si>
    <t>Oregon Territory</t>
  </si>
  <si>
    <t>Susan B. Anthony</t>
  </si>
  <si>
    <t>Wash.&amp; Greene</t>
  </si>
  <si>
    <t>Jacks.&amp; Scott</t>
  </si>
  <si>
    <t>Shr,Grant,Sherid</t>
  </si>
  <si>
    <t>Lee &amp; Jackson</t>
  </si>
  <si>
    <t>West Point</t>
  </si>
  <si>
    <t>Jones &amp; Barry</t>
  </si>
  <si>
    <t>Decatur&amp;Macdonough</t>
  </si>
  <si>
    <t>Farragut&amp;Porter</t>
  </si>
  <si>
    <t>Samp,Dewey,Schley</t>
  </si>
  <si>
    <t>Naval Academy</t>
  </si>
  <si>
    <t>Northwest Terr</t>
  </si>
  <si>
    <t>Virginia Dare</t>
  </si>
  <si>
    <t>Soc. Phil Am</t>
  </si>
  <si>
    <t>Constit 150th</t>
  </si>
  <si>
    <t>Hawaii</t>
  </si>
  <si>
    <t>Alaska</t>
  </si>
  <si>
    <t>Puerto Rico</t>
  </si>
  <si>
    <t>Virgin Islands</t>
  </si>
  <si>
    <t>John Adams</t>
  </si>
  <si>
    <t>4.5</t>
  </si>
  <si>
    <t>White House</t>
  </si>
  <si>
    <t>J.Q. Adams</t>
  </si>
  <si>
    <t>Van Buren</t>
  </si>
  <si>
    <t>Tyler</t>
  </si>
  <si>
    <t>Polk</t>
  </si>
  <si>
    <t>Fillmore</t>
  </si>
  <si>
    <t>Pierce</t>
  </si>
  <si>
    <t>Buchanan</t>
  </si>
  <si>
    <t>Johnson</t>
  </si>
  <si>
    <t>Arthur</t>
  </si>
  <si>
    <t>Coolidge</t>
  </si>
  <si>
    <t>Constitution</t>
  </si>
  <si>
    <t>Swedish-Finnish</t>
  </si>
  <si>
    <t>NW Territory</t>
  </si>
  <si>
    <t>Iowa Territory</t>
  </si>
  <si>
    <t>NY World's Fair</t>
  </si>
  <si>
    <t>Washington's Inaug.</t>
  </si>
  <si>
    <t>Baseball</t>
  </si>
  <si>
    <t>Panama Canal</t>
  </si>
  <si>
    <t>Printing</t>
  </si>
  <si>
    <t>50th An. Statehood</t>
  </si>
  <si>
    <t>Authors</t>
  </si>
  <si>
    <t>Irving</t>
  </si>
  <si>
    <t>Cooper</t>
  </si>
  <si>
    <t>Emerson</t>
  </si>
  <si>
    <t>Alcott</t>
  </si>
  <si>
    <t>Clemens</t>
  </si>
  <si>
    <t>Poets</t>
  </si>
  <si>
    <t>Longfellow</t>
  </si>
  <si>
    <t>Whittier</t>
  </si>
  <si>
    <t>Lowell</t>
  </si>
  <si>
    <t>Whitman</t>
  </si>
  <si>
    <t>Riley</t>
  </si>
  <si>
    <t>Educators</t>
  </si>
  <si>
    <t>Mann</t>
  </si>
  <si>
    <t>Hopkins</t>
  </si>
  <si>
    <t>Eliot</t>
  </si>
  <si>
    <t>Willard</t>
  </si>
  <si>
    <t>Scientists</t>
  </si>
  <si>
    <t>Audubon</t>
  </si>
  <si>
    <t>Long</t>
  </si>
  <si>
    <t>Burbank</t>
  </si>
  <si>
    <t>Redd</t>
  </si>
  <si>
    <t>Adams</t>
  </si>
  <si>
    <t>Composers</t>
  </si>
  <si>
    <t>Foster</t>
  </si>
  <si>
    <t>Sousa</t>
  </si>
  <si>
    <t>Herbert</t>
  </si>
  <si>
    <t>MacDowell</t>
  </si>
  <si>
    <t>Nevin</t>
  </si>
  <si>
    <t>Artists</t>
  </si>
  <si>
    <t>Stuart</t>
  </si>
  <si>
    <t>Whistler</t>
  </si>
  <si>
    <t>Saint-Gaudens</t>
  </si>
  <si>
    <t>French</t>
  </si>
  <si>
    <t>Remington</t>
  </si>
  <si>
    <t>Inventors</t>
  </si>
  <si>
    <t>Whitney</t>
  </si>
  <si>
    <t>Morse</t>
  </si>
  <si>
    <t>McCormick</t>
  </si>
  <si>
    <t>Howe</t>
  </si>
  <si>
    <t>Bell</t>
  </si>
  <si>
    <t xml:space="preserve">Pan American </t>
  </si>
  <si>
    <t>Idaho</t>
  </si>
  <si>
    <t>Wyoming</t>
  </si>
  <si>
    <t>Coronado Exp</t>
  </si>
  <si>
    <t>Nat'l Defense</t>
  </si>
  <si>
    <t>13th Amendment</t>
  </si>
  <si>
    <t>Vermont</t>
  </si>
  <si>
    <t>Kentucky</t>
  </si>
  <si>
    <t>Win the War</t>
  </si>
  <si>
    <t>Chinese Resistance</t>
  </si>
  <si>
    <t>Allied Nations</t>
  </si>
  <si>
    <t>Four Freedoms</t>
  </si>
  <si>
    <t>Poland</t>
  </si>
  <si>
    <t>Czechoslavakia</t>
  </si>
  <si>
    <t>Norway</t>
  </si>
  <si>
    <t>Luxembourg</t>
  </si>
  <si>
    <t>Netherlands</t>
  </si>
  <si>
    <t>Belgium</t>
  </si>
  <si>
    <t>France</t>
  </si>
  <si>
    <t>Greece</t>
  </si>
  <si>
    <t>Yugoslavia</t>
  </si>
  <si>
    <t>Albania</t>
  </si>
  <si>
    <t>Austria</t>
  </si>
  <si>
    <t>Denmark</t>
  </si>
  <si>
    <t>Korea</t>
  </si>
  <si>
    <t>Railroad</t>
  </si>
  <si>
    <t>Steamship</t>
  </si>
  <si>
    <t>Telegraph</t>
  </si>
  <si>
    <t>Phillippines</t>
  </si>
  <si>
    <t>Motion Pictures</t>
  </si>
  <si>
    <t>Florida</t>
  </si>
  <si>
    <t>United Nations</t>
  </si>
  <si>
    <t>Iwo Jima</t>
  </si>
  <si>
    <t>Roosevelt</t>
  </si>
  <si>
    <t>Army</t>
  </si>
  <si>
    <t>Navy</t>
  </si>
  <si>
    <t>Coast Guard</t>
  </si>
  <si>
    <t>Alfred Smith</t>
  </si>
  <si>
    <t>Texas</t>
  </si>
  <si>
    <t>Merchant Marine</t>
  </si>
  <si>
    <t>Veterans WWII</t>
  </si>
  <si>
    <t>Tennesse</t>
  </si>
  <si>
    <t>Iowa</t>
  </si>
  <si>
    <t>Smithsonian</t>
  </si>
  <si>
    <t>Kearny Exp.</t>
  </si>
  <si>
    <t>Edison</t>
  </si>
  <si>
    <t>Pulitzer</t>
  </si>
  <si>
    <t>Postage Stamp</t>
  </si>
  <si>
    <t>5 &amp; 10</t>
  </si>
  <si>
    <t>CIPEX</t>
  </si>
  <si>
    <t>948a</t>
  </si>
  <si>
    <t>948b</t>
  </si>
  <si>
    <t>Doctors</t>
  </si>
  <si>
    <t>Utah</t>
  </si>
  <si>
    <t>U.S. Frigate</t>
  </si>
  <si>
    <t>Everglades N.P.</t>
  </si>
  <si>
    <t>Carver</t>
  </si>
  <si>
    <t>Cal. Gold 100th</t>
  </si>
  <si>
    <t>Mississippi</t>
  </si>
  <si>
    <t>Four Chaplins</t>
  </si>
  <si>
    <t>Wisconsin</t>
  </si>
  <si>
    <t>Swedish Pioneer</t>
  </si>
  <si>
    <t>Women's suffrage</t>
  </si>
  <si>
    <t>White</t>
  </si>
  <si>
    <t>US-Canada</t>
  </si>
  <si>
    <t>Key</t>
  </si>
  <si>
    <t>Youth</t>
  </si>
  <si>
    <t>Oregon</t>
  </si>
  <si>
    <t>Stone</t>
  </si>
  <si>
    <t>Palomar</t>
  </si>
  <si>
    <t>Barton</t>
  </si>
  <si>
    <t>Poultry</t>
  </si>
  <si>
    <t>Gold Star Moms</t>
  </si>
  <si>
    <t>Fort Kearny</t>
  </si>
  <si>
    <t>Volunteer Firemen</t>
  </si>
  <si>
    <t>Indian Centenial</t>
  </si>
  <si>
    <t>Rough Riders</t>
  </si>
  <si>
    <t>Juliette Low</t>
  </si>
  <si>
    <t>Rogers</t>
  </si>
  <si>
    <t>Fort Bliss</t>
  </si>
  <si>
    <t>Michael</t>
  </si>
  <si>
    <t>Am. Turners</t>
  </si>
  <si>
    <t>Harris</t>
  </si>
  <si>
    <t>Minnesota</t>
  </si>
  <si>
    <t>Washington-Lee</t>
  </si>
  <si>
    <t>Puerto-Rico</t>
  </si>
  <si>
    <t>Annapolis</t>
  </si>
  <si>
    <t>Grand Army Rep.</t>
  </si>
  <si>
    <t>Poe</t>
  </si>
  <si>
    <t>Am. Bankers</t>
  </si>
  <si>
    <t>Gompers</t>
  </si>
  <si>
    <t>Freedom</t>
  </si>
  <si>
    <t>Exec. Mansion</t>
  </si>
  <si>
    <t>Supreme Court</t>
  </si>
  <si>
    <t>Railroad Eng.</t>
  </si>
  <si>
    <t>Kansas City</t>
  </si>
  <si>
    <t>Boy Scouts</t>
  </si>
  <si>
    <t>Indiana</t>
  </si>
  <si>
    <t>California</t>
  </si>
  <si>
    <t>Un. Conf. Vets</t>
  </si>
  <si>
    <t>Nevada</t>
  </si>
  <si>
    <t>Cadillac</t>
  </si>
  <si>
    <t>Colorado</t>
  </si>
  <si>
    <t>Am Chem Society</t>
  </si>
  <si>
    <t>Brooklyn</t>
  </si>
  <si>
    <t>Ross</t>
  </si>
  <si>
    <t>4-H</t>
  </si>
  <si>
    <t>Balt-Ohio RR</t>
  </si>
  <si>
    <t>Am Auto Ass</t>
  </si>
  <si>
    <t>NATO</t>
  </si>
  <si>
    <t>Grand Coulee Dam</t>
  </si>
  <si>
    <t>Lafayette</t>
  </si>
  <si>
    <t>Mt. Rushmore</t>
  </si>
  <si>
    <t>Engineering</t>
  </si>
  <si>
    <t>Service Women</t>
  </si>
  <si>
    <t>Gutenberg Bible</t>
  </si>
  <si>
    <t>Newspaper Boys</t>
  </si>
  <si>
    <t>Natl Guard</t>
  </si>
  <si>
    <t>Ohio</t>
  </si>
  <si>
    <t>Louisianna Pur</t>
  </si>
  <si>
    <t>Japan</t>
  </si>
  <si>
    <t>Am Bar Assoc</t>
  </si>
  <si>
    <t>Sagamore Hill</t>
  </si>
  <si>
    <t>Future Farmers</t>
  </si>
  <si>
    <t>Trucking</t>
  </si>
  <si>
    <t>Patton</t>
  </si>
  <si>
    <t>NY City</t>
  </si>
  <si>
    <t>Gadsen Purchase</t>
  </si>
  <si>
    <t>Columbia Univ</t>
  </si>
  <si>
    <t>1031A</t>
  </si>
  <si>
    <t>1.25</t>
  </si>
  <si>
    <t>Governors Palace</t>
  </si>
  <si>
    <t>Mt. Vernon</t>
  </si>
  <si>
    <t>2.5</t>
  </si>
  <si>
    <t>Bunker Hill</t>
  </si>
  <si>
    <t>Liberty</t>
  </si>
  <si>
    <t>Hermitage</t>
  </si>
  <si>
    <t>redrawn</t>
  </si>
  <si>
    <t>1042A</t>
  </si>
  <si>
    <t>Pershing</t>
  </si>
  <si>
    <t>Alamo</t>
  </si>
  <si>
    <t>Indep. Hall</t>
  </si>
  <si>
    <t>1044A</t>
  </si>
  <si>
    <t>John Jay</t>
  </si>
  <si>
    <t>Monticello</t>
  </si>
  <si>
    <t>Revere</t>
  </si>
  <si>
    <t>Lee</t>
  </si>
  <si>
    <t>Susan B.Anthony</t>
  </si>
  <si>
    <t>Henry</t>
  </si>
  <si>
    <t>1054a</t>
  </si>
  <si>
    <t>Govern. Palace</t>
  </si>
  <si>
    <t>1059A</t>
  </si>
  <si>
    <t>Nebraska</t>
  </si>
  <si>
    <t>Kansas</t>
  </si>
  <si>
    <t>Eastman</t>
  </si>
  <si>
    <t>Lewis-Clark</t>
  </si>
  <si>
    <t>Penn Academy</t>
  </si>
  <si>
    <t>Land Grant Coll</t>
  </si>
  <si>
    <t>Rotary</t>
  </si>
  <si>
    <t>Reserves</t>
  </si>
  <si>
    <t>New Hampshire</t>
  </si>
  <si>
    <t>Soo Locks</t>
  </si>
  <si>
    <t>Atoms For Peace</t>
  </si>
  <si>
    <t>Ticonderoga</t>
  </si>
  <si>
    <t>Mellon</t>
  </si>
  <si>
    <t>B.T.Washington</t>
  </si>
  <si>
    <t>3 &amp; 8</t>
  </si>
  <si>
    <t>FIPEX</t>
  </si>
  <si>
    <t>NY Coliseum</t>
  </si>
  <si>
    <t>Wild Turkey</t>
  </si>
  <si>
    <t>Antelope</t>
  </si>
  <si>
    <t>Salmon</t>
  </si>
  <si>
    <t>Food &amp; Drug</t>
  </si>
  <si>
    <t>Wheatland</t>
  </si>
  <si>
    <t>Labor Day</t>
  </si>
  <si>
    <t>Nassau Hall</t>
  </si>
  <si>
    <t>Devil's Tower</t>
  </si>
  <si>
    <t>Children</t>
  </si>
  <si>
    <t>Polio</t>
  </si>
  <si>
    <t>Coast &amp; Geo Sur</t>
  </si>
  <si>
    <t>Architects</t>
  </si>
  <si>
    <t>Steel</t>
  </si>
  <si>
    <t>Naval Review</t>
  </si>
  <si>
    <t>Oklahoma</t>
  </si>
  <si>
    <t>Teachers</t>
  </si>
  <si>
    <t>48-star Flag</t>
  </si>
  <si>
    <t>Shipbuilding</t>
  </si>
  <si>
    <t>Magsaysay</t>
  </si>
  <si>
    <t>Whooping Cranes</t>
  </si>
  <si>
    <t>Religious Freedom</t>
  </si>
  <si>
    <t>Gardening</t>
  </si>
  <si>
    <t>Brussels</t>
  </si>
  <si>
    <t>Geophysical Year</t>
  </si>
  <si>
    <t>Gunston Hall</t>
  </si>
  <si>
    <t>Mackinac Bridge</t>
  </si>
  <si>
    <t>Bolivar</t>
  </si>
  <si>
    <t>Atlantic Cable</t>
  </si>
  <si>
    <t>Lincoln-Douglas</t>
  </si>
  <si>
    <t>Kossuth</t>
  </si>
  <si>
    <t>Freedom Press</t>
  </si>
  <si>
    <t>Overland Mail</t>
  </si>
  <si>
    <t>Forest Conserv</t>
  </si>
  <si>
    <t>Fort Duquesne</t>
  </si>
  <si>
    <t>San Martin</t>
  </si>
  <si>
    <t>Arctic Explor</t>
  </si>
  <si>
    <t>World Peace</t>
  </si>
  <si>
    <t>Silver Cent.</t>
  </si>
  <si>
    <t>St. Lawrence Seaway</t>
  </si>
  <si>
    <t>49-Star Flag</t>
  </si>
  <si>
    <t>Soil Consv</t>
  </si>
  <si>
    <t>Petroleum</t>
  </si>
  <si>
    <t>Dental Health</t>
  </si>
  <si>
    <t>Reuter</t>
  </si>
  <si>
    <t>McDowell</t>
  </si>
  <si>
    <t>American Credo</t>
  </si>
  <si>
    <t>Winter Olympics</t>
  </si>
  <si>
    <t>Masaryk</t>
  </si>
  <si>
    <t>World Refugee</t>
  </si>
  <si>
    <t>Water Consv</t>
  </si>
  <si>
    <t>SEATO</t>
  </si>
  <si>
    <t>Am Woman</t>
  </si>
  <si>
    <t>50-Star Flag</t>
  </si>
  <si>
    <t>Handicapped</t>
  </si>
  <si>
    <t>Forestry</t>
  </si>
  <si>
    <t>Mexican Indep.</t>
  </si>
  <si>
    <t>US-Japan</t>
  </si>
  <si>
    <t>Paderewski</t>
  </si>
  <si>
    <t>Wheels Freedom</t>
  </si>
  <si>
    <t>Boy's Club</t>
  </si>
  <si>
    <t>Auto-Post Office</t>
  </si>
  <si>
    <t>Mannerheim</t>
  </si>
  <si>
    <t>Camp Fire Girls</t>
  </si>
  <si>
    <t>Garibaldi</t>
  </si>
  <si>
    <t>George</t>
  </si>
  <si>
    <t>Carnegie</t>
  </si>
  <si>
    <t>Dulles</t>
  </si>
  <si>
    <t>Echo I</t>
  </si>
  <si>
    <t>Gandhi</t>
  </si>
  <si>
    <t>Range Consv</t>
  </si>
  <si>
    <t>Greeley</t>
  </si>
  <si>
    <t>Fort Sumter</t>
  </si>
  <si>
    <t>Shiloh</t>
  </si>
  <si>
    <t>Gettysburg</t>
  </si>
  <si>
    <t>Civil War</t>
  </si>
  <si>
    <t>Appomattox</t>
  </si>
  <si>
    <t>Norris</t>
  </si>
  <si>
    <t>Aviation</t>
  </si>
  <si>
    <t>Workmen's Comp</t>
  </si>
  <si>
    <t>China</t>
  </si>
  <si>
    <t>Naismith</t>
  </si>
  <si>
    <t>Nursing</t>
  </si>
  <si>
    <t>New Mexico</t>
  </si>
  <si>
    <t>Arizona</t>
  </si>
  <si>
    <t>Mercury</t>
  </si>
  <si>
    <t>Malaria</t>
  </si>
  <si>
    <t>Hughes</t>
  </si>
  <si>
    <t>Seattle</t>
  </si>
  <si>
    <t>Louisianna</t>
  </si>
  <si>
    <t>Homestead</t>
  </si>
  <si>
    <t>Girl Scouts</t>
  </si>
  <si>
    <t>McMahon</t>
  </si>
  <si>
    <t>Apprenticeship</t>
  </si>
  <si>
    <t>Rayburn</t>
  </si>
  <si>
    <t>Hammarskjold</t>
  </si>
  <si>
    <t>inverted</t>
  </si>
  <si>
    <t>Wreath</t>
  </si>
  <si>
    <t>Higher Ed</t>
  </si>
  <si>
    <t>Homer</t>
  </si>
  <si>
    <t>Flag</t>
  </si>
  <si>
    <t>Carolina Charter</t>
  </si>
  <si>
    <t>Hunger</t>
  </si>
  <si>
    <t>West Virginia</t>
  </si>
  <si>
    <t>Emancipation</t>
  </si>
  <si>
    <t>Progress</t>
  </si>
  <si>
    <t>Hull</t>
  </si>
  <si>
    <t>Sciences</t>
  </si>
  <si>
    <t>City Mail</t>
  </si>
  <si>
    <t>Christmas</t>
  </si>
  <si>
    <t>Houston</t>
  </si>
  <si>
    <t>Russell</t>
  </si>
  <si>
    <t>John Muir</t>
  </si>
  <si>
    <t>Kennedy</t>
  </si>
  <si>
    <t>New Jersey</t>
  </si>
  <si>
    <t>Register-Vote</t>
  </si>
  <si>
    <t>Shakespeare</t>
  </si>
  <si>
    <t>Mayo</t>
  </si>
  <si>
    <t>Am Music</t>
  </si>
  <si>
    <t>Homemakers</t>
  </si>
  <si>
    <t>Holly</t>
  </si>
  <si>
    <t>Mistletoe</t>
  </si>
  <si>
    <t>Poinsettia</t>
  </si>
  <si>
    <t>Pine Cone</t>
  </si>
  <si>
    <t>Verrazano-Narrows</t>
  </si>
  <si>
    <t>Fine Arts</t>
  </si>
  <si>
    <t>Am Radio</t>
  </si>
  <si>
    <t>New Orleans</t>
  </si>
  <si>
    <t>Fitness</t>
  </si>
  <si>
    <t>Cancer</t>
  </si>
  <si>
    <t>Churchill</t>
  </si>
  <si>
    <t>Magna Carta</t>
  </si>
  <si>
    <t>Int Cooperation</t>
  </si>
  <si>
    <t>Salvation Army</t>
  </si>
  <si>
    <t>Dante Alighieri</t>
  </si>
  <si>
    <t>Hoover</t>
  </si>
  <si>
    <t>Fulton</t>
  </si>
  <si>
    <t>Traffic Safety</t>
  </si>
  <si>
    <t>Copley</t>
  </si>
  <si>
    <t>Telecommunication</t>
  </si>
  <si>
    <t>Stevenson</t>
  </si>
  <si>
    <t>Angel w/Trumpet</t>
  </si>
  <si>
    <t>Gallatin</t>
  </si>
  <si>
    <t>Wright</t>
  </si>
  <si>
    <t>Parkman</t>
  </si>
  <si>
    <t>1283B</t>
  </si>
  <si>
    <t>Einstein</t>
  </si>
  <si>
    <t>1286A</t>
  </si>
  <si>
    <t>Ford</t>
  </si>
  <si>
    <t>Holmes</t>
  </si>
  <si>
    <t>1288B</t>
  </si>
  <si>
    <t>blt single</t>
  </si>
  <si>
    <t>Douglass</t>
  </si>
  <si>
    <t>Dewey</t>
  </si>
  <si>
    <t>Paine</t>
  </si>
  <si>
    <t>O'Neill</t>
  </si>
  <si>
    <t>Moore</t>
  </si>
  <si>
    <t>1304C</t>
  </si>
  <si>
    <t>1305C</t>
  </si>
  <si>
    <t>1305E</t>
  </si>
  <si>
    <t>Migratory Birds</t>
  </si>
  <si>
    <t>Humane Animal</t>
  </si>
  <si>
    <t>Circus</t>
  </si>
  <si>
    <t>SIPEX</t>
  </si>
  <si>
    <t>Bill Of Rights</t>
  </si>
  <si>
    <t>Natl Parks</t>
  </si>
  <si>
    <t>Marine Reserve</t>
  </si>
  <si>
    <t>Women's CLubs</t>
  </si>
  <si>
    <t>Johnny Appleseed</t>
  </si>
  <si>
    <t>Beautify Am</t>
  </si>
  <si>
    <t>Great River Rd</t>
  </si>
  <si>
    <t>Savings Bonds</t>
  </si>
  <si>
    <t>Madonna-Child</t>
  </si>
  <si>
    <t>Cassatt</t>
  </si>
  <si>
    <t>Natl Grange</t>
  </si>
  <si>
    <t>Canada</t>
  </si>
  <si>
    <t>Erie Canal</t>
  </si>
  <si>
    <t>Peace</t>
  </si>
  <si>
    <t>Thoreau</t>
  </si>
  <si>
    <t>Voice of Am</t>
  </si>
  <si>
    <t>Davy Crockett</t>
  </si>
  <si>
    <t>Astronaut</t>
  </si>
  <si>
    <t>1331a</t>
  </si>
  <si>
    <t>Astronaut-Capsule</t>
  </si>
  <si>
    <t>Capsule</t>
  </si>
  <si>
    <t>Urban Planning</t>
  </si>
  <si>
    <t>Finland</t>
  </si>
  <si>
    <t>gravure</t>
  </si>
  <si>
    <t>Eakins</t>
  </si>
  <si>
    <t>19x22mm</t>
  </si>
  <si>
    <t>Flag-Whit House</t>
  </si>
  <si>
    <t>1338A</t>
  </si>
  <si>
    <t>1338D</t>
  </si>
  <si>
    <t>18.25x21</t>
  </si>
  <si>
    <t>1338F</t>
  </si>
  <si>
    <t>1338G</t>
  </si>
  <si>
    <t>Illinois</t>
  </si>
  <si>
    <t>Hemisfair</t>
  </si>
  <si>
    <t>Airlift</t>
  </si>
  <si>
    <t>Law</t>
  </si>
  <si>
    <t>Vote</t>
  </si>
  <si>
    <t>Historic Flags</t>
  </si>
  <si>
    <t>1354a</t>
  </si>
  <si>
    <t>strip 10</t>
  </si>
  <si>
    <t>Disney</t>
  </si>
  <si>
    <t>Marquette</t>
  </si>
  <si>
    <t>Boone</t>
  </si>
  <si>
    <t>Arkansas River</t>
  </si>
  <si>
    <t>Leif Erikson</t>
  </si>
  <si>
    <t>Cherokee Strip</t>
  </si>
  <si>
    <t>Trumball</t>
  </si>
  <si>
    <t>Waterfowl</t>
  </si>
  <si>
    <t>Gabriel</t>
  </si>
  <si>
    <t>Beautif. Am</t>
  </si>
  <si>
    <t>1368a</t>
  </si>
  <si>
    <t>block 4</t>
  </si>
  <si>
    <t>Am Legion</t>
  </si>
  <si>
    <t>Gr. Moses</t>
  </si>
  <si>
    <t>Apollo</t>
  </si>
  <si>
    <t>Handy</t>
  </si>
  <si>
    <t>Wesley</t>
  </si>
  <si>
    <t>Alabama</t>
  </si>
  <si>
    <t>Bot. Congress</t>
  </si>
  <si>
    <t>1379a</t>
  </si>
  <si>
    <t>Dartmouth</t>
  </si>
  <si>
    <t>Colle. Football</t>
  </si>
  <si>
    <t>Eisenhower</t>
  </si>
  <si>
    <t>1384a</t>
  </si>
  <si>
    <t>precancel</t>
  </si>
  <si>
    <t>Crippled Children</t>
  </si>
  <si>
    <t>Harnett</t>
  </si>
  <si>
    <t>Eagle</t>
  </si>
  <si>
    <t>Elephants</t>
  </si>
  <si>
    <t>Canoe</t>
  </si>
  <si>
    <t>Reptiles</t>
  </si>
  <si>
    <t>1390a</t>
  </si>
  <si>
    <t>Natural Hist.</t>
  </si>
  <si>
    <t>Maine</t>
  </si>
  <si>
    <t>Wildlife</t>
  </si>
  <si>
    <t>1393d</t>
  </si>
  <si>
    <t>dp claret</t>
  </si>
  <si>
    <t>booklet</t>
  </si>
  <si>
    <t>US Mail</t>
  </si>
  <si>
    <t>LaGuardia</t>
  </si>
  <si>
    <t>Pyle</t>
  </si>
  <si>
    <t>Blackwell</t>
  </si>
  <si>
    <t>Giannini</t>
  </si>
  <si>
    <t>Masters</t>
  </si>
  <si>
    <t>Woman Surfrage</t>
  </si>
  <si>
    <t>S. Carolina</t>
  </si>
  <si>
    <t>Stone Mtn</t>
  </si>
  <si>
    <t>Fort Snelling</t>
  </si>
  <si>
    <t>Anti-Pollution</t>
  </si>
  <si>
    <t>1413a</t>
  </si>
  <si>
    <t>Nativity</t>
  </si>
  <si>
    <t>1414a</t>
  </si>
  <si>
    <t>1415a</t>
  </si>
  <si>
    <t>1416a</t>
  </si>
  <si>
    <t>1417a</t>
  </si>
  <si>
    <t>1418a</t>
  </si>
  <si>
    <t>1418b</t>
  </si>
  <si>
    <t>1418c</t>
  </si>
  <si>
    <t>pre, blk 4</t>
  </si>
  <si>
    <t>UN</t>
  </si>
  <si>
    <t>Pilgrims</t>
  </si>
  <si>
    <t>Veterans</t>
  </si>
  <si>
    <t>1421a</t>
  </si>
  <si>
    <t>Sheep</t>
  </si>
  <si>
    <t>MacArthur</t>
  </si>
  <si>
    <t>Blood</t>
  </si>
  <si>
    <t>Missouri</t>
  </si>
  <si>
    <t>1430a</t>
  </si>
  <si>
    <t>Antarctic</t>
  </si>
  <si>
    <t>US 200th</t>
  </si>
  <si>
    <t>Sloan</t>
  </si>
  <si>
    <t>Space</t>
  </si>
  <si>
    <t>1434a</t>
  </si>
  <si>
    <t>Dickinson</t>
  </si>
  <si>
    <t>Drug Abuse</t>
  </si>
  <si>
    <t>CARE</t>
  </si>
  <si>
    <t>Historic Pres.</t>
  </si>
  <si>
    <t>1443a</t>
  </si>
  <si>
    <t>Shepards</t>
  </si>
  <si>
    <t>Partridge</t>
  </si>
  <si>
    <t>Lanier</t>
  </si>
  <si>
    <t>Peace Corps</t>
  </si>
  <si>
    <t>1451a</t>
  </si>
  <si>
    <t>Family Planning</t>
  </si>
  <si>
    <t>Colonial Craftsmen</t>
  </si>
  <si>
    <t>1459a</t>
  </si>
  <si>
    <t>Olympics</t>
  </si>
  <si>
    <t>PTA</t>
  </si>
  <si>
    <t>1467a</t>
  </si>
  <si>
    <t>Mail Order</t>
  </si>
  <si>
    <t>Osteopathic</t>
  </si>
  <si>
    <t>Tom Sawyer</t>
  </si>
  <si>
    <t>Angels</t>
  </si>
  <si>
    <t>Santa Claus</t>
  </si>
  <si>
    <t>Pharmacy</t>
  </si>
  <si>
    <t>Stamp Colleting</t>
  </si>
  <si>
    <t>Love</t>
  </si>
  <si>
    <t>Printing Press</t>
  </si>
  <si>
    <t>Posting</t>
  </si>
  <si>
    <t>Post Rider</t>
  </si>
  <si>
    <t>Drummer</t>
  </si>
  <si>
    <t>Boston Tea Party</t>
  </si>
  <si>
    <t>1483a</t>
  </si>
  <si>
    <t>Gershwin</t>
  </si>
  <si>
    <t>Jeffers</t>
  </si>
  <si>
    <t>Tanner</t>
  </si>
  <si>
    <t>Cather</t>
  </si>
  <si>
    <t>Copernicus</t>
  </si>
  <si>
    <t>US Postal Serv</t>
  </si>
  <si>
    <t>1498a</t>
  </si>
  <si>
    <t>Truman</t>
  </si>
  <si>
    <t>Electronics</t>
  </si>
  <si>
    <t>Rural Am</t>
  </si>
  <si>
    <t>Madonna</t>
  </si>
  <si>
    <t>Tree</t>
  </si>
  <si>
    <t>Flags</t>
  </si>
  <si>
    <t>Jefferson Mem.</t>
  </si>
  <si>
    <t>ZIP Code</t>
  </si>
  <si>
    <t>6.3</t>
  </si>
  <si>
    <t>Liberty Bell</t>
  </si>
  <si>
    <t>VFW</t>
  </si>
  <si>
    <t>Frost</t>
  </si>
  <si>
    <t>Expo '74</t>
  </si>
  <si>
    <t>Horse Racing</t>
  </si>
  <si>
    <t>Skylab</t>
  </si>
  <si>
    <t>Univ. Postal Union</t>
  </si>
  <si>
    <t>1537a</t>
  </si>
  <si>
    <t>strip 8</t>
  </si>
  <si>
    <t>Minerals</t>
  </si>
  <si>
    <t>1541a</t>
  </si>
  <si>
    <t>Continental Con</t>
  </si>
  <si>
    <t>1546a</t>
  </si>
  <si>
    <t>Energy</t>
  </si>
  <si>
    <t>Sleepy Hollow</t>
  </si>
  <si>
    <t>Retarded Children</t>
  </si>
  <si>
    <t>Angel</t>
  </si>
  <si>
    <t>Sleigh</t>
  </si>
  <si>
    <t>West</t>
  </si>
  <si>
    <t>Dunbar</t>
  </si>
  <si>
    <t>Griffith</t>
  </si>
  <si>
    <t>Pioneer</t>
  </si>
  <si>
    <t>Mariner 10</t>
  </si>
  <si>
    <t>Coll. Bargaining</t>
  </si>
  <si>
    <t>Contrib Cause</t>
  </si>
  <si>
    <t>Uniforms</t>
  </si>
  <si>
    <t>1568a</t>
  </si>
  <si>
    <t>Apollo-Soyuz</t>
  </si>
  <si>
    <t>1569a</t>
  </si>
  <si>
    <t>Int Women's Year</t>
  </si>
  <si>
    <t>Postal Serv 200th</t>
  </si>
  <si>
    <t>1575a</t>
  </si>
  <si>
    <t>World Law</t>
  </si>
  <si>
    <t>Banking-Commerc</t>
  </si>
  <si>
    <t>1577a</t>
  </si>
  <si>
    <t>(10)</t>
  </si>
  <si>
    <t>Christmas Card</t>
  </si>
  <si>
    <t>Inkwell</t>
  </si>
  <si>
    <t>Speaker's Stand</t>
  </si>
  <si>
    <t>Ballot Box</t>
  </si>
  <si>
    <t>Books</t>
  </si>
  <si>
    <t>white pap</t>
  </si>
  <si>
    <t>Capitol Dome</t>
  </si>
  <si>
    <t>1590a</t>
  </si>
  <si>
    <t>grey pap</t>
  </si>
  <si>
    <t>Justice</t>
  </si>
  <si>
    <t>Torch</t>
  </si>
  <si>
    <t>St Liberty</t>
  </si>
  <si>
    <t>Old North Church</t>
  </si>
  <si>
    <t>Nort Nisqually</t>
  </si>
  <si>
    <t>Lighthouse</t>
  </si>
  <si>
    <t>Schoolhouse</t>
  </si>
  <si>
    <t>Oil Lamp</t>
  </si>
  <si>
    <t>Candle</t>
  </si>
  <si>
    <t>Kerosene Lmp</t>
  </si>
  <si>
    <t>Lantern</t>
  </si>
  <si>
    <t>3.1</t>
  </si>
  <si>
    <t>Guitar</t>
  </si>
  <si>
    <t>7.7</t>
  </si>
  <si>
    <t>Saxhorns</t>
  </si>
  <si>
    <t>7.9</t>
  </si>
  <si>
    <t>Drum</t>
  </si>
  <si>
    <t>1615C</t>
  </si>
  <si>
    <t>8.4</t>
  </si>
  <si>
    <t>Piano</t>
  </si>
  <si>
    <t>1618C</t>
  </si>
  <si>
    <t>St of Liberty</t>
  </si>
  <si>
    <t>Flag Indep Hall</t>
  </si>
  <si>
    <t>Flag Capitol</t>
  </si>
  <si>
    <t>1623b</t>
  </si>
  <si>
    <t>1623d</t>
  </si>
  <si>
    <t>9-13</t>
  </si>
  <si>
    <t>1623e</t>
  </si>
  <si>
    <t>Spirit 76</t>
  </si>
  <si>
    <t>1631a</t>
  </si>
  <si>
    <t>strip 3</t>
  </si>
  <si>
    <t>Interphil</t>
  </si>
  <si>
    <t>Delaware</t>
  </si>
  <si>
    <t>Pennsylvania</t>
  </si>
  <si>
    <t>Georgia</t>
  </si>
  <si>
    <t>Connecticut</t>
  </si>
  <si>
    <t>Massachusetts</t>
  </si>
  <si>
    <t>Maryland</t>
  </si>
  <si>
    <t>South Carolina</t>
  </si>
  <si>
    <t>Virginia</t>
  </si>
  <si>
    <t>New York</t>
  </si>
  <si>
    <t>North Carolina</t>
  </si>
  <si>
    <t>Tennessee</t>
  </si>
  <si>
    <t>Indianna</t>
  </si>
  <si>
    <t>Arkansas</t>
  </si>
  <si>
    <t>Michigan</t>
  </si>
  <si>
    <t>North Dakota</t>
  </si>
  <si>
    <t>South Dakota</t>
  </si>
  <si>
    <t>Montana</t>
  </si>
  <si>
    <t>1682a</t>
  </si>
  <si>
    <t>pane 50</t>
  </si>
  <si>
    <t>Telephone</t>
  </si>
  <si>
    <t>Chemistry</t>
  </si>
  <si>
    <t>4 @13</t>
  </si>
  <si>
    <t>Bicentenial</t>
  </si>
  <si>
    <t>Franklin-Map</t>
  </si>
  <si>
    <t>Decl Indep</t>
  </si>
  <si>
    <t>1694a</t>
  </si>
  <si>
    <t>strip 4</t>
  </si>
  <si>
    <t>Diver</t>
  </si>
  <si>
    <t>Skier</t>
  </si>
  <si>
    <t>Skater</t>
  </si>
  <si>
    <t>1698a</t>
  </si>
  <si>
    <t>Maass</t>
  </si>
  <si>
    <t>Ochs</t>
  </si>
  <si>
    <t>.5mm below</t>
  </si>
  <si>
    <t>.75mm belw</t>
  </si>
  <si>
    <t>Sound Recording</t>
  </si>
  <si>
    <t>Pueblo Art</t>
  </si>
  <si>
    <t>1709a</t>
  </si>
  <si>
    <t>Transatlantic</t>
  </si>
  <si>
    <t>Butterflies</t>
  </si>
  <si>
    <t>1715a</t>
  </si>
  <si>
    <t>Skilled Hands</t>
  </si>
  <si>
    <t>1720a</t>
  </si>
  <si>
    <t>Peace Bridge</t>
  </si>
  <si>
    <t>Herkimer</t>
  </si>
  <si>
    <t>Energy Cons</t>
  </si>
  <si>
    <t>1723a</t>
  </si>
  <si>
    <t>Energy Develop</t>
  </si>
  <si>
    <t>Alta Calif</t>
  </si>
  <si>
    <t>Articles Conf</t>
  </si>
  <si>
    <t>Motion Picture</t>
  </si>
  <si>
    <t>Saratoga</t>
  </si>
  <si>
    <t>Sandburg</t>
  </si>
  <si>
    <t>Cook-Alaska</t>
  </si>
  <si>
    <t>1732a</t>
  </si>
  <si>
    <t>Cook</t>
  </si>
  <si>
    <t>Cook-Hawaii</t>
  </si>
  <si>
    <t>Indian Head</t>
  </si>
  <si>
    <t>A Stamp</t>
  </si>
  <si>
    <t>Roses</t>
  </si>
  <si>
    <t>Windmills</t>
  </si>
  <si>
    <t>1742a</t>
  </si>
  <si>
    <t>Block 10</t>
  </si>
  <si>
    <t>Tubman</t>
  </si>
  <si>
    <t>Quilts</t>
  </si>
  <si>
    <t>1748a</t>
  </si>
  <si>
    <t>Am Dance</t>
  </si>
  <si>
    <t>1752a</t>
  </si>
  <si>
    <t>French All.</t>
  </si>
  <si>
    <t>Pap Test</t>
  </si>
  <si>
    <t>Rodgers</t>
  </si>
  <si>
    <t>Cohan</t>
  </si>
  <si>
    <t>CAPEX</t>
  </si>
  <si>
    <t>Photography</t>
  </si>
  <si>
    <t>Viking-Mars</t>
  </si>
  <si>
    <t>Owls</t>
  </si>
  <si>
    <t>1763a</t>
  </si>
  <si>
    <t>Trees</t>
  </si>
  <si>
    <t>1767a</t>
  </si>
  <si>
    <t>Hobby Horse</t>
  </si>
  <si>
    <t>King Jr.</t>
  </si>
  <si>
    <t>Int. Yr Child</t>
  </si>
  <si>
    <t>Steinbeck</t>
  </si>
  <si>
    <t>Toleware</t>
  </si>
  <si>
    <t>1778a</t>
  </si>
  <si>
    <t>Architecture</t>
  </si>
  <si>
    <t>1782a</t>
  </si>
  <si>
    <t>Endangered Flora</t>
  </si>
  <si>
    <t>1786a</t>
  </si>
  <si>
    <t>Seeing-eye Dog</t>
  </si>
  <si>
    <t>Sp. Olympics</t>
  </si>
  <si>
    <t>Jones</t>
  </si>
  <si>
    <t>1794a</t>
  </si>
  <si>
    <t>W. Olympics</t>
  </si>
  <si>
    <t>1798b</t>
  </si>
  <si>
    <t>Santa</t>
  </si>
  <si>
    <t>Vietnam Vets</t>
  </si>
  <si>
    <t>W.C. Fields</t>
  </si>
  <si>
    <t>Banneker</t>
  </si>
  <si>
    <t>Letters</t>
  </si>
  <si>
    <t>1810a</t>
  </si>
  <si>
    <t>strip 6</t>
  </si>
  <si>
    <t>Americana</t>
  </si>
  <si>
    <t>3.5</t>
  </si>
  <si>
    <t>B Stamp</t>
  </si>
  <si>
    <t>blkt</t>
  </si>
  <si>
    <t>Perkins</t>
  </si>
  <si>
    <t>Bissell</t>
  </si>
  <si>
    <t>H. Keller</t>
  </si>
  <si>
    <t>V A</t>
  </si>
  <si>
    <t>de Galvez</t>
  </si>
  <si>
    <t>Coral Reefs</t>
  </si>
  <si>
    <t>1830a</t>
  </si>
  <si>
    <t>Labor</t>
  </si>
  <si>
    <t>Wharton</t>
  </si>
  <si>
    <t>Learning</t>
  </si>
  <si>
    <t>Masks</t>
  </si>
  <si>
    <t>1837a</t>
  </si>
  <si>
    <t>1841a</t>
  </si>
  <si>
    <t>DIx</t>
  </si>
  <si>
    <t>Stravinsky</t>
  </si>
  <si>
    <t>Schurz</t>
  </si>
  <si>
    <t>Buck</t>
  </si>
  <si>
    <t>Lippman</t>
  </si>
  <si>
    <t>Baldwin</t>
  </si>
  <si>
    <t>Knox</t>
  </si>
  <si>
    <t>Thayer</t>
  </si>
  <si>
    <t>Crazy Horse</t>
  </si>
  <si>
    <t>Lewis</t>
  </si>
  <si>
    <t>Carson</t>
  </si>
  <si>
    <t>Mason</t>
  </si>
  <si>
    <t>Sequoyah</t>
  </si>
  <si>
    <t>Bunche</t>
  </si>
  <si>
    <t>Gallaudet</t>
  </si>
  <si>
    <t>Laubach</t>
  </si>
  <si>
    <t>Drew</t>
  </si>
  <si>
    <t>Millikan</t>
  </si>
  <si>
    <t>Gilbreth</t>
  </si>
  <si>
    <t>Nimitz</t>
  </si>
  <si>
    <t>Dirksen</t>
  </si>
  <si>
    <t>Young</t>
  </si>
  <si>
    <t>Rose</t>
  </si>
  <si>
    <t>Camellia</t>
  </si>
  <si>
    <t>Dahlia</t>
  </si>
  <si>
    <t>Lily</t>
  </si>
  <si>
    <t>1879a</t>
  </si>
  <si>
    <t>Flowers</t>
  </si>
  <si>
    <t>Bighorn Sheep</t>
  </si>
  <si>
    <t>Puma</t>
  </si>
  <si>
    <t>Seal</t>
  </si>
  <si>
    <t>Brown Bear</t>
  </si>
  <si>
    <t>Polar Bear</t>
  </si>
  <si>
    <t>Elk</t>
  </si>
  <si>
    <t>Moose</t>
  </si>
  <si>
    <t>Deer</t>
  </si>
  <si>
    <t>1889a</t>
  </si>
  <si>
    <t>Flag-Field</t>
  </si>
  <si>
    <t>Flag-Lighthouse</t>
  </si>
  <si>
    <t>Circle Stars</t>
  </si>
  <si>
    <t>Flag-Mtn</t>
  </si>
  <si>
    <t>Flag-Sup Court</t>
  </si>
  <si>
    <t>******</t>
  </si>
  <si>
    <t>Star Trek - IKS Gorkon (IKS)/Klingon Empire</t>
  </si>
  <si>
    <t>IKS</t>
  </si>
  <si>
    <t>Title</t>
  </si>
  <si>
    <t>In Collection</t>
  </si>
  <si>
    <t># Copies</t>
  </si>
  <si>
    <t>Month</t>
  </si>
  <si>
    <t xml:space="preserve">Book # / Code </t>
  </si>
  <si>
    <t>Publisher</t>
  </si>
  <si>
    <t>Author</t>
  </si>
  <si>
    <t>Comments</t>
  </si>
  <si>
    <t>Row</t>
  </si>
  <si>
    <t>IKS Gorkon - A Good Day to Die</t>
  </si>
  <si>
    <t>Y</t>
  </si>
  <si>
    <t>IKS1</t>
  </si>
  <si>
    <t>Keith R. DeCandido</t>
  </si>
  <si>
    <t>IKS Gorkon - Honor Bound</t>
  </si>
  <si>
    <t>IKS2</t>
  </si>
  <si>
    <t>U.S. Stamps</t>
  </si>
  <si>
    <t>USA</t>
  </si>
  <si>
    <t>Start</t>
  </si>
  <si>
    <t>End</t>
  </si>
  <si>
    <t>1857</t>
  </si>
  <si>
    <t>1856</t>
  </si>
  <si>
    <t>1860</t>
  </si>
  <si>
    <t>1862</t>
  </si>
  <si>
    <t>1866</t>
  </si>
  <si>
    <t>1882</t>
  </si>
  <si>
    <t>1893</t>
  </si>
  <si>
    <t/>
  </si>
  <si>
    <t>ItemInstances</t>
  </si>
  <si>
    <t>7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</si>
  <si>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</si>
  <si>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</si>
  <si>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</si>
  <si>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</si>
  <si>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</si>
  <si>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</si>
  <si>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</si>
  <si>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</si>
  <si>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</si>
  <si>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20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</si>
  <si>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</si>
  <si>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</si>
  <si>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</si>
  <si>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</si>
  <si>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</si>
  <si>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</si>
  <si>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</si>
  <si>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</si>
  <si>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</si>
  <si>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</si>
  <si>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</si>
  <si>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</si>
  <si>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</si>
  <si>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</si>
  <si>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</si>
  <si>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39</t>
  </si>
  <si>
    <t>56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</si>
  <si>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</si>
  <si>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</si>
  <si>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</si>
  <si>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</si>
  <si>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</si>
  <si>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</si>
  <si>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</si>
  <si>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</si>
  <si>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</si>
  <si>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</si>
  <si>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</si>
  <si>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</si>
  <si>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</si>
  <si>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</si>
  <si>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</si>
  <si>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</si>
  <si>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</si>
  <si>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</si>
  <si>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</si>
  <si>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</si>
  <si>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</si>
  <si>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</si>
  <si>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</si>
  <si>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</si>
  <si>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</si>
  <si>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</si>
  <si>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</si>
  <si>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</si>
  <si>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</si>
  <si>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</si>
  <si>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</si>
  <si>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</si>
  <si>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</si>
  <si>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</si>
  <si>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</si>
  <si>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</si>
  <si>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</si>
  <si>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</si>
  <si>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</si>
  <si>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118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</si>
  <si>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</si>
  <si>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</si>
  <si>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</si>
  <si>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</si>
  <si>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</si>
  <si>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</si>
  <si>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</si>
  <si>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</si>
  <si>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</si>
  <si>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</si>
  <si>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</si>
  <si>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</si>
  <si>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</si>
  <si>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</si>
  <si>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</si>
  <si>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</si>
  <si>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</si>
  <si>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</si>
  <si>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</si>
  <si>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</si>
  <si>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</si>
  <si>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</si>
  <si>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</si>
  <si>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</si>
  <si>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</si>
  <si>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</si>
  <si>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</si>
  <si>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</si>
  <si>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</si>
  <si>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</si>
  <si>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</si>
  <si>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165</t>
  </si>
  <si>
    <t>166</t>
  </si>
  <si>
    <t>178</t>
  </si>
  <si>
    <t>179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</si>
  <si>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</si>
  <si>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</si>
  <si>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</si>
  <si>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</si>
  <si>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</si>
  <si>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</si>
  <si>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</si>
  <si>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</si>
  <si>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</si>
  <si>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</si>
  <si>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</si>
  <si>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</si>
  <si>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</si>
  <si>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</si>
  <si>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</si>
  <si>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</si>
  <si>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</si>
  <si>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</si>
  <si>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</si>
  <si>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</si>
  <si>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</si>
  <si>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</si>
  <si>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</si>
  <si>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</si>
  <si>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</si>
  <si>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</si>
  <si>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</si>
  <si>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</si>
  <si>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</si>
  <si>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</si>
  <si>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</si>
  <si>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</si>
  <si>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</si>
  <si>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</si>
  <si>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</si>
  <si>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</si>
  <si>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</si>
  <si>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</si>
  <si>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</si>
  <si>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</si>
  <si>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</si>
  <si>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</si>
  <si>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</si>
  <si>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</si>
  <si>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</si>
  <si>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</si>
  <si>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</si>
  <si>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</si>
  <si>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</si>
  <si>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</si>
  <si>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</si>
  <si>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</si>
  <si>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</si>
  <si>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</si>
  <si>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</si>
  <si>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</si>
  <si>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</si>
  <si>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</si>
  <si>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</si>
  <si>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</si>
  <si>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</si>
  <si>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</si>
  <si>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</si>
  <si>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</si>
  <si>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</si>
  <si>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</si>
  <si>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</si>
  <si>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</si>
  <si>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</si>
  <si>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</si>
  <si>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</si>
  <si>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</si>
  <si>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</si>
  <si>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</si>
  <si>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</si>
  <si>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</si>
  <si>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</si>
  <si>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</si>
  <si>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</si>
  <si>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</si>
  <si>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</si>
  <si>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</si>
  <si>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</si>
  <si>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</si>
  <si>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</si>
  <si>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</si>
  <si>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</si>
  <si>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</si>
  <si>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</si>
  <si>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</si>
  <si>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</si>
  <si>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</si>
  <si>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</si>
  <si>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</si>
  <si>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</si>
  <si>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</si>
  <si>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</si>
  <si>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</si>
  <si>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</si>
  <si>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</si>
  <si>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</si>
  <si>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</si>
  <si>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</si>
  <si>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</si>
  <si>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</si>
  <si>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</si>
  <si>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</si>
  <si>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</si>
  <si>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</si>
  <si>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</si>
  <si>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</si>
  <si>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</si>
  <si>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</si>
  <si>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</si>
  <si>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</si>
  <si>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</si>
  <si>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</si>
  <si>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</si>
  <si>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</si>
  <si>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</si>
  <si>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</si>
  <si>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</si>
  <si>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</si>
  <si>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</si>
  <si>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</si>
  <si>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</si>
  <si>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</si>
  <si>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</si>
  <si>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</si>
  <si>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</si>
  <si>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</si>
  <si>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</si>
  <si>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</si>
  <si>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</si>
  <si>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</si>
  <si>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</si>
  <si>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</si>
  <si>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</si>
  <si>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</si>
  <si>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</si>
  <si>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</si>
  <si>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</si>
  <si>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</si>
  <si>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</si>
  <si>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</si>
  <si>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</si>
  <si>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</si>
  <si>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</si>
  <si>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</si>
  <si>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</si>
  <si>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</si>
  <si>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</si>
  <si>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</si>
  <si>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</si>
  <si>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</si>
  <si>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</si>
  <si>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</si>
  <si>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</si>
  <si>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</si>
  <si>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</si>
  <si>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</si>
  <si>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</si>
  <si>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</si>
  <si>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</si>
  <si>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</si>
  <si>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</si>
  <si>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</si>
  <si>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</si>
  <si>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</si>
  <si>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</si>
  <si>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</si>
  <si>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</si>
  <si>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</si>
  <si>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</si>
  <si>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</si>
  <si>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</si>
  <si>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</si>
  <si>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</si>
  <si>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</si>
  <si>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</si>
  <si>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</si>
  <si>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</si>
  <si>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</si>
  <si>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</si>
  <si>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</si>
  <si>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</si>
  <si>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</si>
  <si>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</si>
  <si>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</si>
  <si>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</si>
  <si>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</si>
  <si>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</si>
  <si>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</si>
  <si>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</si>
  <si>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</si>
  <si>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</si>
  <si>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</si>
  <si>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</si>
  <si>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</si>
  <si>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</si>
  <si>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</si>
  <si>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</si>
  <si>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</si>
  <si>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</si>
  <si>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</si>
  <si>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</si>
  <si>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</si>
  <si>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</si>
  <si>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</si>
  <si>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</si>
  <si>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</si>
  <si>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</si>
  <si>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</si>
  <si>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</si>
  <si>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</si>
  <si>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</si>
  <si>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</si>
  <si>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</si>
  <si>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</si>
  <si>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</si>
  <si>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</si>
  <si>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</si>
  <si>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</si>
  <si>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</si>
  <si>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</si>
  <si>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</si>
  <si>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</si>
  <si>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</si>
  <si>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</si>
  <si>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</si>
  <si>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</si>
  <si>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</si>
  <si>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</si>
  <si>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</si>
  <si>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</si>
  <si>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</si>
  <si>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</si>
  <si>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</si>
  <si>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</si>
  <si>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</si>
  <si>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</si>
  <si>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</si>
  <si>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</si>
  <si>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</si>
  <si>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</si>
  <si>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</si>
  <si>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</si>
  <si>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</si>
  <si>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</si>
  <si>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</si>
  <si>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</si>
  <si>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</si>
  <si>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</si>
  <si>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</si>
  <si>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</si>
  <si>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</si>
  <si>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</si>
  <si>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</si>
  <si>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</si>
  <si>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</si>
  <si>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</si>
  <si>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</si>
  <si>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</si>
  <si>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</si>
  <si>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</si>
  <si>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</si>
  <si>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</si>
  <si>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</si>
  <si>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</si>
  <si>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</si>
  <si>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</si>
  <si>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</si>
  <si>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</si>
  <si>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</si>
  <si>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</si>
  <si>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</si>
  <si>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</si>
  <si>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</si>
  <si>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</si>
  <si>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</si>
  <si>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</si>
  <si>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</si>
  <si>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</si>
  <si>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</si>
  <si>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</si>
  <si>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</si>
  <si>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</si>
  <si>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</si>
  <si>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</si>
  <si>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</si>
  <si>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</si>
  <si>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</si>
  <si>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</si>
  <si>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</si>
  <si>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</si>
  <si>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</si>
  <si>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</si>
  <si>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</si>
  <si>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</si>
  <si>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</si>
  <si>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</si>
  <si>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</si>
  <si>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</si>
  <si>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</si>
  <si>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</si>
  <si>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</si>
  <si>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</si>
  <si>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</si>
  <si>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</si>
  <si>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</si>
  <si>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</si>
  <si>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</si>
  <si>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</si>
  <si>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</si>
  <si>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</si>
  <si>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</si>
  <si>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</si>
  <si>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</si>
  <si>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</si>
  <si>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</si>
  <si>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</si>
  <si>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</si>
  <si>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</si>
  <si>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</si>
  <si>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</si>
  <si>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</si>
  <si>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</si>
  <si>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</si>
  <si>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</si>
  <si>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</si>
  <si>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</si>
  <si>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</si>
  <si>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</si>
  <si>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</si>
  <si>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</si>
  <si>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</si>
  <si>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</si>
  <si>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</si>
  <si>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</si>
  <si>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</si>
  <si>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</si>
  <si>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</si>
  <si>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</si>
  <si>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</si>
  <si>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</si>
  <si>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</si>
  <si>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</si>
  <si>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</si>
  <si>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</si>
  <si>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</si>
  <si>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</si>
  <si>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</si>
  <si>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</si>
  <si>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</si>
  <si>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</si>
  <si>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</si>
  <si>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</si>
  <si>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</si>
  <si>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</si>
  <si>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</si>
  <si>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</si>
  <si>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</si>
  <si>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</si>
  <si>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</si>
  <si>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</si>
  <si>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</si>
  <si>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</si>
  <si>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</si>
  <si>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</si>
  <si>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</si>
  <si>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</si>
  <si>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</si>
  <si>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</si>
  <si>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575</t>
  </si>
  <si>
    <t>576</t>
  </si>
  <si>
    <t>577</t>
  </si>
  <si>
    <t>578</t>
  </si>
  <si>
    <t>579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</si>
  <si>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</si>
  <si>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</si>
  <si>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</si>
  <si>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</si>
  <si>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</si>
  <si>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</si>
  <si>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</si>
  <si>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</si>
  <si>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</si>
  <si>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</si>
  <si>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</si>
  <si>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</si>
  <si>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</si>
  <si>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</si>
  <si>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</si>
  <si>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</si>
  <si>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</si>
  <si>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</si>
  <si>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</si>
  <si>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</si>
  <si>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</si>
  <si>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</si>
  <si>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</si>
  <si>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</si>
  <si>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</si>
  <si>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</si>
  <si>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</si>
  <si>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</si>
  <si>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</si>
  <si>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</si>
  <si>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</si>
  <si>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</si>
  <si>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</si>
  <si>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</si>
  <si>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</si>
  <si>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</si>
  <si>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</si>
  <si>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</si>
  <si>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</si>
  <si>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</si>
  <si>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</si>
  <si>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</si>
  <si>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</si>
  <si>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</si>
  <si>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</si>
  <si>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</si>
  <si>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</si>
  <si>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</si>
  <si>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</si>
  <si>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</si>
  <si>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</si>
  <si>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</si>
  <si>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</si>
  <si>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</si>
  <si>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</si>
  <si>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</si>
  <si>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</si>
  <si>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</si>
  <si>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</si>
  <si>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</si>
  <si>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</si>
  <si>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</si>
  <si>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</si>
  <si>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</si>
  <si>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</si>
  <si>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</si>
  <si>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</si>
  <si>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</si>
  <si>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</si>
  <si>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</si>
  <si>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</si>
  <si>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</si>
  <si>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</si>
  <si>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</si>
  <si>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</si>
  <si>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</si>
  <si>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</si>
  <si>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</si>
  <si>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</si>
  <si>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</si>
  <si>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</si>
  <si>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</si>
  <si>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</si>
  <si>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</si>
  <si>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</si>
  <si>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</si>
  <si>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</si>
  <si>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</si>
  <si>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</si>
  <si>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</si>
  <si>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</si>
  <si>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</si>
  <si>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</si>
  <si>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</si>
  <si>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</si>
  <si>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</si>
  <si>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</si>
  <si>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</si>
  <si>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</si>
  <si>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</si>
  <si>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</si>
  <si>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</si>
  <si>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</si>
  <si>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</si>
  <si>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</si>
  <si>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</si>
  <si>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</si>
  <si>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</si>
  <si>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</si>
  <si>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</si>
  <si>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</si>
  <si>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</si>
  <si>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</si>
  <si>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</si>
  <si>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</si>
  <si>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</si>
  <si>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</si>
  <si>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</si>
  <si>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</si>
  <si>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</si>
  <si>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</si>
  <si>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</si>
  <si>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</si>
  <si>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</si>
  <si>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</si>
  <si>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</si>
  <si>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</si>
  <si>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</si>
  <si>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</si>
  <si>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</si>
  <si>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</si>
  <si>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</si>
  <si>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</si>
  <si>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</si>
  <si>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</si>
  <si>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</si>
  <si>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</si>
  <si>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</si>
  <si>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</si>
  <si>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</si>
  <si>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</si>
  <si>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</si>
  <si>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</si>
  <si>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</si>
  <si>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</si>
  <si>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</si>
  <si>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</si>
  <si>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</si>
  <si>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</si>
  <si>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</si>
  <si>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</si>
  <si>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</si>
  <si>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</si>
  <si>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</si>
  <si>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</si>
  <si>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</si>
  <si>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</si>
  <si>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</si>
  <si>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</si>
  <si>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</si>
  <si>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</si>
  <si>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</si>
  <si>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</si>
  <si>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</si>
  <si>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</si>
  <si>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</si>
  <si>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</si>
  <si>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</si>
  <si>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</si>
  <si>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</si>
  <si>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</si>
  <si>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</si>
  <si>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</si>
  <si>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</si>
  <si>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</si>
  <si>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</si>
  <si>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</si>
  <si>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</si>
  <si>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</si>
  <si>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</si>
  <si>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</si>
  <si>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</si>
  <si>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</si>
  <si>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</si>
  <si>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</si>
  <si>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</si>
  <si>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</si>
  <si>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</si>
  <si>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</si>
  <si>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</si>
  <si>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</si>
  <si>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</si>
  <si>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</si>
  <si>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</si>
  <si>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</si>
  <si>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</si>
  <si>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</si>
  <si>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</si>
  <si>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</si>
  <si>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</si>
  <si>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</si>
  <si>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</si>
  <si>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</si>
  <si>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</si>
  <si>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</si>
  <si>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</si>
  <si>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</si>
  <si>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</si>
  <si>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</si>
  <si>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</si>
  <si>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</si>
  <si>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</si>
  <si>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</si>
  <si>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</si>
  <si>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</si>
  <si>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</si>
  <si>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</si>
  <si>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</si>
  <si>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</si>
  <si>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</si>
  <si>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</si>
  <si>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</si>
  <si>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</si>
  <si>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</si>
  <si>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</si>
  <si>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</si>
  <si>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</si>
  <si>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</si>
  <si>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</si>
  <si>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</si>
  <si>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</si>
  <si>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</si>
  <si>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</si>
  <si>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</si>
  <si>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</si>
  <si>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</si>
  <si>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</si>
  <si>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</si>
  <si>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</si>
  <si>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</si>
  <si>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</si>
  <si>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</si>
  <si>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</si>
  <si>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</si>
  <si>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</si>
  <si>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</si>
  <si>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</si>
  <si>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</si>
  <si>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</si>
  <si>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</si>
  <si>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</si>
  <si>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</si>
  <si>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</si>
  <si>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</si>
  <si>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</si>
  <si>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</si>
  <si>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</si>
  <si>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</si>
  <si>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</si>
  <si>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</si>
  <si>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</si>
  <si>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</si>
  <si>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</si>
  <si>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</si>
  <si>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</si>
  <si>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</si>
  <si>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</si>
  <si>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</si>
  <si>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</si>
  <si>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</si>
  <si>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</si>
  <si>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</si>
  <si>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</si>
  <si>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</si>
  <si>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</si>
  <si>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</si>
  <si>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</si>
  <si>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</si>
  <si>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</si>
  <si>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</si>
  <si>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</si>
  <si>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</si>
  <si>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</si>
  <si>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</si>
  <si>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</si>
  <si>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</si>
  <si>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</si>
  <si>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</si>
  <si>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</si>
  <si>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</si>
  <si>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</si>
  <si>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</si>
  <si>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</si>
  <si>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</si>
  <si>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</si>
  <si>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</si>
  <si>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</si>
  <si>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</si>
  <si>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</si>
  <si>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</si>
  <si>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</si>
  <si>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</si>
  <si>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</si>
  <si>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</si>
  <si>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</si>
  <si>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</si>
  <si>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</si>
  <si>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</si>
  <si>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</si>
  <si>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</si>
  <si>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</si>
  <si>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</si>
  <si>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</si>
  <si>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</si>
  <si>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</si>
  <si>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</si>
  <si>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</si>
  <si>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</si>
  <si>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</si>
  <si>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</si>
  <si>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</si>
  <si>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</si>
  <si>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</si>
  <si>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</si>
  <si>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</si>
  <si>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</si>
  <si>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</si>
  <si>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</si>
  <si>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</si>
  <si>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</si>
  <si>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</si>
  <si>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</si>
  <si>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</si>
  <si>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</si>
  <si>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</si>
  <si>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</si>
  <si>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</si>
  <si>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</si>
  <si>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</si>
  <si>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</si>
  <si>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</si>
  <si>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</si>
  <si>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</si>
  <si>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</si>
  <si>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</si>
  <si>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</si>
  <si>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</si>
  <si>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</si>
  <si>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</si>
  <si>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</si>
  <si>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</si>
  <si>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</si>
  <si>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</si>
  <si>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</si>
  <si>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</si>
  <si>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</si>
  <si>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</si>
  <si>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</si>
  <si>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</si>
  <si>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</si>
  <si>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</si>
  <si>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</si>
  <si>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</si>
  <si>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</si>
  <si>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</si>
  <si>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</si>
  <si>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</si>
  <si>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</si>
  <si>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</si>
  <si>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</si>
  <si>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</si>
  <si>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</si>
  <si>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</si>
  <si>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</si>
  <si>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</si>
  <si>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</si>
  <si>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</si>
  <si>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</si>
  <si>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</si>
  <si>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</si>
  <si>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</si>
  <si>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</si>
  <si>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</si>
  <si>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</si>
  <si>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</si>
  <si>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</si>
  <si>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</si>
  <si>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</si>
  <si>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</si>
  <si>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</si>
  <si>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</si>
  <si>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</si>
  <si>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</si>
  <si>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</si>
  <si>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</si>
  <si>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</si>
  <si>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</si>
  <si>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</si>
  <si>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</si>
  <si>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</si>
  <si>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</si>
  <si>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</si>
  <si>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</si>
  <si>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</si>
  <si>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</si>
  <si>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</si>
  <si>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</si>
  <si>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</si>
  <si>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</si>
  <si>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</si>
  <si>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</si>
  <si>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</si>
  <si>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</si>
  <si>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</si>
  <si>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</si>
  <si>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</si>
  <si>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</si>
  <si>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</si>
  <si>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</si>
  <si>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</si>
  <si>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</si>
  <si>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</si>
  <si>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</si>
  <si>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</si>
  <si>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</si>
  <si>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</si>
  <si>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</si>
  <si>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</si>
  <si>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</si>
  <si>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</si>
  <si>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</si>
  <si>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</si>
  <si>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</si>
  <si>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</si>
  <si>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</si>
  <si>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</si>
  <si>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</si>
  <si>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</si>
  <si>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</si>
  <si>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</si>
  <si>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</si>
  <si>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</si>
  <si>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</si>
  <si>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</si>
  <si>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</si>
  <si>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</si>
  <si>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</si>
  <si>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</si>
  <si>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</si>
  <si>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</si>
  <si>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</si>
  <si>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</si>
  <si>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</si>
  <si>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</si>
  <si>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</si>
  <si>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</si>
  <si>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</si>
  <si>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</si>
  <si>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</si>
  <si>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</si>
  <si>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</si>
  <si>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</si>
  <si>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</si>
  <si>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</si>
  <si>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</si>
  <si>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</si>
  <si>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</si>
  <si>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</si>
  <si>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</si>
  <si>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</si>
  <si>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</si>
  <si>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</si>
  <si>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</si>
  <si>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</si>
  <si>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</si>
  <si>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</si>
  <si>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</si>
  <si>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</si>
  <si>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</si>
  <si>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</si>
  <si>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</si>
  <si>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</si>
  <si>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</si>
  <si>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</si>
  <si>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</si>
  <si>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</si>
  <si>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</si>
  <si>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</si>
  <si>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</si>
  <si>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</si>
  <si>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</si>
  <si>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</si>
  <si>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</si>
  <si>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</si>
  <si>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</si>
  <si>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</si>
  <si>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</si>
  <si>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</si>
  <si>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</si>
  <si>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</si>
  <si>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</si>
  <si>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</si>
  <si>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</si>
  <si>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</si>
  <si>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</si>
  <si>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</si>
  <si>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</si>
  <si>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</si>
  <si>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</si>
  <si>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</si>
  <si>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</si>
  <si>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</si>
  <si>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</si>
  <si>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</si>
  <si>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</si>
  <si>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</si>
  <si>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</si>
  <si>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</si>
  <si>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</si>
  <si>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</si>
  <si>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</si>
  <si>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</si>
  <si>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</si>
  <si>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</si>
  <si>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</si>
  <si>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</si>
  <si>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</si>
  <si>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</si>
  <si>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</si>
  <si>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</si>
  <si>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</si>
  <si>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</si>
  <si>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</si>
  <si>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</si>
  <si>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</si>
  <si>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</si>
  <si>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</si>
  <si>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</si>
  <si>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</si>
  <si>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</si>
  <si>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</si>
  <si>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</si>
  <si>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</si>
  <si>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</si>
  <si>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</si>
  <si>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</si>
  <si>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</si>
  <si>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</si>
  <si>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</si>
  <si>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</si>
  <si>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</si>
  <si>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</si>
  <si>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</si>
  <si>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</si>
  <si>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</si>
  <si>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</si>
  <si>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</si>
  <si>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</si>
  <si>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</si>
  <si>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</si>
  <si>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</si>
  <si>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</si>
  <si>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</si>
  <si>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</si>
  <si>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</si>
  <si>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</si>
  <si>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</si>
  <si>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</si>
  <si>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</si>
  <si>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</si>
  <si>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</si>
  <si>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</si>
  <si>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</si>
  <si>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</si>
  <si>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</si>
  <si>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</si>
  <si>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</si>
  <si>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</si>
  <si>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</si>
  <si>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</si>
  <si>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</si>
  <si>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</si>
  <si>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</si>
  <si>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</si>
  <si>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</si>
  <si>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</si>
  <si>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</si>
  <si>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</si>
  <si>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</si>
  <si>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</si>
  <si>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</si>
  <si>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</si>
  <si>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</si>
  <si>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</si>
  <si>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</si>
  <si>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</si>
  <si>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</si>
  <si>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</si>
  <si>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</si>
  <si>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</si>
  <si>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</si>
  <si>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</si>
  <si>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</si>
  <si>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</si>
  <si>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</si>
  <si>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</si>
  <si>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</si>
  <si>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</si>
  <si>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</si>
  <si>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</si>
  <si>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</si>
  <si>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</si>
  <si>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</si>
  <si>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1213</t>
  </si>
  <si>
    <t>1225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</si>
  <si>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</si>
  <si>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</si>
  <si>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</si>
  <si>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</si>
  <si>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</si>
  <si>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</si>
  <si>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</si>
  <si>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</si>
  <si>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</si>
  <si>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</si>
  <si>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</si>
  <si>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</si>
  <si>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</si>
  <si>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</si>
  <si>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</si>
  <si>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</si>
  <si>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</si>
  <si>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</si>
  <si>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</si>
  <si>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</si>
  <si>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</si>
  <si>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</si>
  <si>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</si>
  <si>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</si>
  <si>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</si>
  <si>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</si>
  <si>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</si>
  <si>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</si>
  <si>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</si>
  <si>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</si>
  <si>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</si>
  <si>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</si>
  <si>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</si>
  <si>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</si>
  <si>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</si>
  <si>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</si>
  <si>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</si>
  <si>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</si>
  <si>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</si>
  <si>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</si>
  <si>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</si>
  <si>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</si>
  <si>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</si>
  <si>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</si>
  <si>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</si>
  <si>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</si>
  <si>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</si>
  <si>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</si>
  <si>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</si>
  <si>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</si>
  <si>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</si>
  <si>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</si>
  <si>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</si>
  <si>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</si>
  <si>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</si>
  <si>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</si>
  <si>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</si>
  <si>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</si>
  <si>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</si>
  <si>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</si>
  <si>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</si>
  <si>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</si>
  <si>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</si>
  <si>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</si>
  <si>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</si>
  <si>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</si>
  <si>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1297</t>
  </si>
  <si>
    <t>1298</t>
  </si>
  <si>
    <t>1299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</si>
  <si>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</si>
  <si>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</si>
  <si>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</si>
  <si>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</si>
  <si>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</si>
  <si>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</si>
  <si>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</si>
  <si>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</si>
  <si>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</si>
  <si>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</si>
  <si>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</si>
  <si>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</si>
  <si>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</si>
  <si>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</si>
  <si>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</si>
  <si>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</si>
  <si>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</si>
  <si>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</si>
  <si>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</si>
  <si>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</si>
  <si>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</si>
  <si>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</si>
  <si>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</si>
  <si>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</si>
  <si>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</si>
  <si>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</si>
  <si>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</si>
  <si>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</si>
  <si>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</si>
  <si>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</si>
  <si>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</si>
  <si>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</si>
  <si>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</si>
  <si>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</si>
  <si>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</si>
  <si>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</si>
  <si>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</si>
  <si>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</si>
  <si>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</si>
  <si>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</si>
  <si>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</si>
  <si>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</si>
  <si>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</si>
  <si>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</si>
  <si>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</si>
  <si>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</si>
  <si>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</si>
  <si>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</si>
  <si>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</si>
  <si>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</si>
  <si>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</si>
  <si>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</si>
  <si>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</si>
  <si>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</si>
  <si>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</si>
  <si>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</si>
  <si>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</si>
  <si>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</si>
  <si>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</si>
  <si>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</si>
  <si>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</si>
  <si>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</si>
  <si>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</si>
  <si>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</si>
  <si>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</si>
  <si>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</si>
  <si>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</si>
  <si>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</si>
  <si>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</si>
  <si>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</si>
  <si>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</si>
  <si>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</si>
  <si>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</si>
  <si>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</si>
  <si>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</si>
  <si>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</si>
  <si>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</si>
  <si>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</si>
  <si>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</si>
  <si>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</si>
  <si>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</si>
  <si>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</si>
  <si>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</si>
  <si>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</si>
  <si>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</si>
  <si>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</si>
  <si>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</si>
  <si>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</si>
  <si>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</si>
  <si>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</si>
  <si>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</si>
  <si>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</si>
  <si>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</si>
  <si>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</si>
  <si>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</si>
  <si>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</si>
  <si>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</si>
  <si>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</si>
  <si>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</si>
  <si>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</si>
  <si>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</si>
  <si>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</si>
  <si>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</si>
  <si>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</si>
  <si>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</si>
  <si>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</si>
  <si>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</si>
  <si>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</si>
  <si>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</si>
  <si>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</si>
  <si>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</si>
  <si>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</si>
  <si>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</si>
  <si>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</si>
  <si>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</si>
  <si>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</si>
  <si>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</si>
  <si>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</si>
  <si>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</si>
  <si>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</si>
  <si>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</si>
  <si>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</si>
  <si>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</si>
  <si>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</si>
  <si>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</si>
  <si>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</si>
  <si>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</si>
  <si>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</si>
  <si>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</si>
  <si>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</si>
  <si>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</si>
  <si>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</si>
  <si>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</si>
  <si>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</si>
  <si>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</si>
  <si>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</si>
  <si>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</si>
  <si>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</si>
  <si>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</si>
  <si>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</si>
  <si>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</si>
  <si>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</si>
  <si>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</si>
  <si>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</si>
  <si>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</si>
  <si>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</si>
  <si>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</si>
  <si>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</si>
  <si>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</si>
  <si>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</si>
  <si>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</si>
  <si>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</si>
  <si>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</si>
  <si>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</si>
  <si>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</si>
  <si>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</si>
  <si>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</si>
  <si>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</si>
  <si>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</si>
  <si>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</si>
  <si>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</si>
  <si>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</si>
  <si>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</si>
  <si>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</si>
  <si>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</si>
  <si>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</si>
  <si>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</si>
  <si>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</si>
  <si>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</si>
  <si>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</si>
  <si>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</si>
  <si>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</si>
  <si>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</si>
  <si>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</si>
  <si>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</si>
  <si>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</si>
  <si>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</si>
  <si>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</si>
  <si>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</si>
  <si>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</si>
  <si>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</si>
  <si>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</si>
  <si>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</si>
  <si>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</si>
  <si>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</si>
  <si>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</si>
  <si>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</si>
  <si>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</si>
  <si>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</si>
  <si>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</si>
  <si>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</si>
  <si>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</si>
  <si>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</si>
  <si>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</si>
  <si>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</si>
  <si>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</si>
  <si>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</si>
  <si>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</si>
  <si>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</si>
  <si>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</si>
  <si>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</si>
  <si>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</si>
  <si>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</si>
  <si>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</si>
  <si>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</si>
  <si>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</si>
  <si>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</si>
  <si>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1518</t>
  </si>
  <si>
    <t>1519</t>
  </si>
  <si>
    <t>1520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</si>
  <si>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</si>
  <si>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</si>
  <si>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</si>
  <si>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</si>
  <si>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</si>
  <si>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</si>
  <si>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</si>
  <si>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</si>
  <si>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</si>
  <si>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</si>
  <si>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</si>
  <si>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</si>
  <si>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</si>
  <si>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</si>
  <si>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</si>
  <si>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</si>
  <si>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</si>
  <si>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</si>
  <si>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</si>
  <si>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</si>
  <si>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</si>
  <si>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</si>
  <si>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</si>
  <si>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</si>
  <si>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</si>
  <si>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</si>
  <si>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</si>
  <si>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</si>
  <si>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</si>
  <si>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</si>
  <si>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</si>
  <si>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</si>
  <si>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</si>
  <si>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</si>
  <si>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</si>
  <si>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</si>
  <si>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</si>
  <si>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</si>
  <si>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</si>
  <si>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</si>
  <si>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</si>
  <si>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</si>
  <si>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</si>
  <si>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</si>
  <si>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</si>
  <si>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</si>
  <si>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</si>
  <si>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</si>
  <si>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</si>
  <si>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</si>
  <si>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</si>
  <si>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</si>
  <si>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</si>
  <si>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</si>
  <si>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</si>
  <si>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</si>
  <si>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</si>
  <si>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</si>
  <si>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1584</t>
  </si>
  <si>
    <t>1585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</si>
  <si>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</si>
  <si>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</si>
  <si>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</si>
  <si>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</si>
  <si>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</si>
  <si>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</si>
  <si>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</si>
  <si>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</si>
  <si>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</si>
  <si>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</si>
  <si>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1603</t>
  </si>
  <si>
    <t>1604</t>
  </si>
  <si>
    <t>1605</t>
  </si>
  <si>
    <t>1606</t>
  </si>
  <si>
    <t>1608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</si>
  <si>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</si>
  <si>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</si>
  <si>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</si>
  <si>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</si>
  <si>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</si>
  <si>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</si>
  <si>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</si>
  <si>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</si>
  <si>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</si>
  <si>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</si>
  <si>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1622</t>
  </si>
  <si>
    <t>1623</t>
  </si>
  <si>
    <t>1625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</si>
  <si>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</si>
  <si>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</si>
  <si>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</si>
  <si>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</si>
  <si>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</si>
  <si>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</si>
  <si>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</si>
  <si>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</si>
  <si>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</si>
  <si>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</si>
  <si>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</si>
  <si>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</si>
  <si>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</si>
  <si>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</si>
  <si>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</si>
  <si>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</si>
  <si>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</si>
  <si>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</si>
  <si>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</si>
  <si>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</si>
  <si>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</si>
  <si>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</si>
  <si>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</si>
  <si>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</si>
  <si>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</si>
  <si>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</si>
  <si>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</si>
  <si>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</si>
  <si>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</si>
  <si>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</si>
  <si>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</si>
  <si>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</si>
  <si>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</si>
  <si>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</si>
  <si>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</si>
  <si>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</si>
  <si>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</si>
  <si>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</si>
  <si>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</si>
  <si>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</si>
  <si>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</si>
  <si>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</si>
  <si>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</si>
  <si>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</si>
  <si>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</si>
  <si>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</si>
  <si>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</si>
  <si>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</si>
  <si>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</si>
  <si>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</si>
  <si>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</si>
  <si>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</si>
  <si>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</si>
  <si>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</si>
  <si>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</si>
  <si>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</si>
  <si>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</si>
  <si>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</si>
  <si>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</si>
  <si>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</si>
  <si>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</si>
  <si>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</si>
  <si>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</si>
  <si>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</si>
  <si>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</si>
  <si>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</si>
  <si>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</si>
  <si>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</si>
  <si>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</si>
  <si>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</si>
  <si>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</si>
  <si>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</si>
  <si>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</si>
  <si>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</si>
  <si>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</si>
  <si>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</si>
  <si>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</si>
  <si>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</si>
  <si>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</si>
  <si>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</si>
  <si>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</si>
  <si>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</si>
  <si>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</si>
  <si>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</si>
  <si>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</si>
  <si>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</si>
  <si>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</si>
  <si>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</si>
  <si>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</si>
  <si>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</si>
  <si>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</si>
  <si>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</si>
  <si>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</si>
  <si>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</si>
  <si>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</si>
  <si>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</si>
  <si>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</si>
  <si>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</si>
  <si>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</si>
  <si>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</si>
  <si>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</si>
  <si>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</si>
  <si>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</si>
  <si>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</si>
  <si>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</si>
  <si>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</si>
  <si>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</si>
  <si>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</si>
  <si>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</si>
  <si>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</si>
  <si>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</si>
  <si>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</si>
  <si>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</si>
  <si>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</si>
  <si>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</si>
  <si>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</si>
  <si>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</si>
  <si>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</si>
  <si>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</si>
  <si>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</si>
  <si>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</si>
  <si>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</si>
  <si>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</si>
  <si>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</si>
  <si>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</si>
  <si>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</si>
  <si>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</si>
  <si>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</si>
  <si>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</si>
  <si>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</si>
  <si>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</si>
  <si>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</si>
  <si>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</si>
  <si>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</si>
  <si>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</si>
  <si>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</si>
  <si>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</si>
  <si>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</si>
  <si>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</si>
  <si>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</si>
  <si>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</si>
  <si>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</si>
  <si>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</si>
  <si>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</si>
  <si>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</si>
  <si>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</si>
  <si>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</si>
  <si>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</si>
  <si>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</si>
  <si>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</si>
  <si>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</si>
  <si>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</si>
  <si>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</si>
  <si>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</si>
  <si>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</si>
  <si>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</si>
  <si>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</si>
  <si>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</si>
  <si>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</si>
  <si>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</si>
  <si>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</si>
  <si>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</si>
  <si>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</si>
  <si>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</si>
  <si>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</si>
  <si>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</si>
  <si>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</si>
  <si>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</si>
  <si>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</si>
  <si>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</si>
  <si>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</si>
  <si>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</si>
  <si>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</si>
  <si>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</si>
  <si>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</si>
  <si>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</si>
  <si>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</si>
  <si>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</si>
  <si>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</si>
  <si>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</si>
  <si>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</si>
  <si>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</si>
  <si>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</si>
  <si>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1813</t>
  </si>
  <si>
    <t>1816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</si>
  <si>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</si>
  <si>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</si>
  <si>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</si>
  <si>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</si>
  <si>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</si>
  <si>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</si>
  <si>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</si>
  <si>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</si>
  <si>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</si>
  <si>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</si>
  <si>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</si>
  <si>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</si>
  <si>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</si>
  <si>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</si>
  <si>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</si>
  <si>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</si>
  <si>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</si>
  <si>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</si>
  <si>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</si>
  <si>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</si>
  <si>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</si>
  <si>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</si>
  <si>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</si>
  <si>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</si>
  <si>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</si>
  <si>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</si>
  <si>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</si>
  <si>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</si>
  <si>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</si>
  <si>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</si>
  <si>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</si>
  <si>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</si>
  <si>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</si>
  <si>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</si>
  <si>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</si>
  <si>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</si>
  <si>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</si>
  <si>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</si>
  <si>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1858</t>
  </si>
  <si>
    <t>1859</t>
  </si>
  <si>
    <t>1861</t>
  </si>
  <si>
    <t>1863</t>
  </si>
  <si>
    <t>1864</t>
  </si>
  <si>
    <t>1865</t>
  </si>
  <si>
    <t>1867</t>
  </si>
  <si>
    <t>1868</t>
  </si>
  <si>
    <t>1869</t>
  </si>
  <si>
    <t>1874</t>
  </si>
  <si>
    <t>1875</t>
  </si>
  <si>
    <t>1876</t>
  </si>
  <si>
    <t>1877</t>
  </si>
  <si>
    <t>1878</t>
  </si>
  <si>
    <t>1879</t>
  </si>
  <si>
    <t>1880</t>
  </si>
  <si>
    <t>1881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</si>
  <si>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</si>
  <si>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</si>
  <si>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</si>
  <si>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</si>
  <si>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</si>
  <si>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</si>
  <si>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</si>
  <si>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</si>
  <si>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</si>
  <si>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</si>
  <si>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1894</t>
  </si>
  <si>
    <t>1895</t>
  </si>
  <si>
    <t>1896</t>
  </si>
  <si>
    <t xml:space="preserve"> </t>
  </si>
  <si>
    <t>self</t>
  </si>
  <si>
    <t>souv a</t>
  </si>
  <si>
    <t>12.5</t>
  </si>
  <si>
    <t>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</si>
</sst>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6" formatCode="mmm&quot; &quot;yyyy"/>
  </numFmts>
  <fonts count="9" x14ac:knownFonts="1">
    <font>
      <sz val="12"/>
      <name val="Courier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1"/>
      <name val="Arial"/>
    </font>
    <font>
      <i/>
      <sz val="11"/>
      <color rgb="FF252525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45">
    <xf numFmtId="164" fontId="0" fillId="0" borderId="0" xfId="0"/>
    <xf numFmtId="164" fontId="1" fillId="0" borderId="0" xfId="0" applyFont="1" applyAlignment="1">
      <alignment wrapText="1"/>
    </xf>
    <xf numFmtId="1" fontId="2" fillId="0" borderId="0" xfId="0" applyNumberFormat="1" applyFont="1"/>
    <xf numFmtId="164" fontId="2" fillId="0" borderId="0" xfId="0" applyFont="1" applyAlignment="1">
      <alignment horizontal="center" wrapText="1"/>
    </xf>
    <xf numFmtId="164" fontId="2" fillId="0" borderId="0" xfId="0" applyFont="1" applyAlignment="1">
      <alignment wrapText="1"/>
    </xf>
    <xf numFmtId="166" fontId="2" fillId="0" borderId="0" xfId="0" applyNumberFormat="1" applyFont="1"/>
    <xf numFmtId="164" fontId="0" fillId="0" borderId="0" xfId="0" applyFont="1" applyAlignment="1"/>
    <xf numFmtId="1" fontId="1" fillId="0" borderId="0" xfId="0" applyNumberFormat="1" applyFont="1" applyAlignment="1"/>
    <xf numFmtId="164" fontId="1" fillId="0" borderId="0" xfId="0" applyFont="1" applyAlignment="1">
      <alignment horizontal="center" wrapText="1"/>
    </xf>
    <xf numFmtId="166" fontId="3" fillId="0" borderId="0" xfId="0" applyNumberFormat="1" applyFont="1" applyAlignment="1"/>
    <xf numFmtId="164" fontId="1" fillId="0" borderId="0" xfId="0" applyFont="1" applyAlignment="1"/>
    <xf numFmtId="164" fontId="1" fillId="0" borderId="0" xfId="0" applyFont="1"/>
    <xf numFmtId="164" fontId="5" fillId="2" borderId="0" xfId="0" applyFont="1" applyFill="1" applyAlignment="1">
      <alignment horizontal="left" wrapText="1"/>
    </xf>
    <xf numFmtId="1" fontId="2" fillId="0" borderId="0" xfId="0" applyNumberFormat="1" applyFont="1" applyAlignment="1"/>
    <xf numFmtId="164" fontId="2" fillId="0" borderId="0" xfId="0" applyFont="1" applyAlignment="1"/>
    <xf numFmtId="164" fontId="4" fillId="0" borderId="0" xfId="0" applyFont="1" applyAlignment="1"/>
    <xf numFmtId="0" fontId="6" fillId="0" borderId="0" xfId="0" applyNumberFormat="1" applyFont="1"/>
    <xf numFmtId="0" fontId="7" fillId="0" borderId="2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0" borderId="2" xfId="0" applyNumberFormat="1" applyFont="1" applyFill="1" applyBorder="1"/>
    <xf numFmtId="0" fontId="7" fillId="0" borderId="4" xfId="0" applyNumberFormat="1" applyFont="1" applyFill="1" applyBorder="1" applyProtection="1"/>
    <xf numFmtId="0" fontId="7" fillId="0" borderId="4" xfId="0" applyNumberFormat="1" applyFont="1" applyFill="1" applyBorder="1"/>
    <xf numFmtId="0" fontId="7" fillId="0" borderId="1" xfId="0" applyNumberFormat="1" applyFont="1" applyFill="1" applyBorder="1" applyProtection="1">
      <protection locked="0"/>
    </xf>
    <xf numFmtId="0" fontId="7" fillId="0" borderId="4" xfId="0" applyNumberFormat="1" applyFont="1" applyFill="1" applyBorder="1" applyProtection="1">
      <protection locked="0"/>
    </xf>
    <xf numFmtId="0" fontId="7" fillId="0" borderId="3" xfId="0" applyNumberFormat="1" applyFont="1" applyFill="1" applyBorder="1" applyProtection="1"/>
    <xf numFmtId="0" fontId="7" fillId="0" borderId="2" xfId="0" applyNumberFormat="1" applyFont="1" applyFill="1" applyBorder="1"/>
    <xf numFmtId="0" fontId="7" fillId="0" borderId="5" xfId="0" applyNumberFormat="1" applyFont="1" applyFill="1" applyBorder="1" applyProtection="1"/>
    <xf numFmtId="0" fontId="7" fillId="0" borderId="5" xfId="0" applyNumberFormat="1" applyFont="1" applyFill="1" applyBorder="1"/>
    <xf numFmtId="0" fontId="7" fillId="0" borderId="2" xfId="0" applyNumberFormat="1" applyFont="1" applyFill="1" applyBorder="1" applyProtection="1">
      <protection locked="0"/>
    </xf>
    <xf numFmtId="0" fontId="7" fillId="0" borderId="5" xfId="0" applyNumberFormat="1" applyFont="1" applyFill="1" applyBorder="1" applyProtection="1">
      <protection locked="0"/>
    </xf>
    <xf numFmtId="0" fontId="7" fillId="0" borderId="0" xfId="0" applyNumberFormat="1" applyFont="1" applyFill="1" applyBorder="1" applyProtection="1"/>
    <xf numFmtId="0" fontId="7" fillId="0" borderId="2" xfId="0" applyNumberFormat="1" applyFont="1" applyFill="1" applyBorder="1" applyProtection="1"/>
    <xf numFmtId="0" fontId="7" fillId="0" borderId="0" xfId="0" applyNumberFormat="1" applyFont="1" applyFill="1" applyBorder="1"/>
    <xf numFmtId="0" fontId="7" fillId="0" borderId="3" xfId="0" applyNumberFormat="1" applyFont="1" applyFill="1" applyBorder="1" applyAlignment="1" applyProtection="1"/>
    <xf numFmtId="0" fontId="3" fillId="0" borderId="0" xfId="0" applyNumberFormat="1" applyFont="1"/>
    <xf numFmtId="49" fontId="7" fillId="0" borderId="5" xfId="0" applyNumberFormat="1" applyFont="1" applyFill="1" applyBorder="1" applyAlignment="1" applyProtection="1"/>
    <xf numFmtId="49" fontId="7" fillId="0" borderId="5" xfId="0" applyNumberFormat="1" applyFont="1" applyFill="1" applyBorder="1" applyProtection="1"/>
    <xf numFmtId="49" fontId="7" fillId="0" borderId="3" xfId="0" applyNumberFormat="1" applyFont="1" applyFill="1" applyBorder="1" applyAlignment="1" applyProtection="1"/>
    <xf numFmtId="49" fontId="7" fillId="0" borderId="1" xfId="0" applyNumberFormat="1" applyFont="1" applyFill="1" applyBorder="1" applyAlignment="1" applyProtection="1"/>
    <xf numFmtId="49" fontId="7" fillId="0" borderId="2" xfId="0" applyNumberFormat="1" applyFont="1" applyFill="1" applyBorder="1" applyAlignment="1" applyProtection="1"/>
    <xf numFmtId="49" fontId="7" fillId="0" borderId="2" xfId="0" applyNumberFormat="1" applyFont="1" applyFill="1" applyBorder="1" applyProtection="1"/>
    <xf numFmtId="0" fontId="7" fillId="0" borderId="5" xfId="0" quotePrefix="1" applyNumberFormat="1" applyFont="1" applyFill="1" applyBorder="1" applyAlignment="1" applyProtection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911" transitionEvaluation="1"/>
  <dimension ref="A1:AL1935"/>
  <sheetViews>
    <sheetView tabSelected="1" topLeftCell="A1911" workbookViewId="0">
      <selection activeCell="H597" sqref="H597"/>
    </sheetView>
  </sheetViews>
  <sheetFormatPr defaultColWidth="9.58203125" defaultRowHeight="13.2" x14ac:dyDescent="0.25"/>
  <cols>
    <col min="1" max="1" width="8.33203125" style="16" bestFit="1" customWidth="1"/>
    <col min="2" max="2" width="5.08203125" style="16" bestFit="1" customWidth="1"/>
    <col min="3" max="3" width="9.58203125" style="16"/>
    <col min="4" max="4" width="4.58203125" style="16" customWidth="1"/>
    <col min="5" max="5" width="3.58203125" style="16" customWidth="1"/>
    <col min="6" max="6" width="8.58203125" style="16" customWidth="1"/>
    <col min="7" max="7" width="10.58203125" style="16" customWidth="1"/>
    <col min="8" max="8" width="15.58203125" style="16" customWidth="1"/>
    <col min="9" max="11" width="8.58203125" style="16" customWidth="1"/>
    <col min="12" max="12" width="13.6640625" style="16" customWidth="1"/>
    <col min="13" max="13" width="11.58203125" style="16" customWidth="1"/>
    <col min="14" max="15" width="9.58203125" style="16"/>
    <col min="16" max="16" width="10.5" style="16" customWidth="1"/>
    <col min="17" max="17" width="9.1640625" style="16" customWidth="1"/>
    <col min="18" max="18" width="10.6640625" style="16" customWidth="1"/>
    <col min="19" max="19" width="13.1640625" style="16" customWidth="1"/>
    <col min="20" max="20" width="8.4140625" style="16" customWidth="1"/>
    <col min="21" max="21" width="12.5" style="16" customWidth="1"/>
    <col min="22" max="22" width="10.6640625" style="16" customWidth="1"/>
    <col min="23" max="23" width="9.58203125" style="16"/>
    <col min="24" max="24" width="13.4140625" style="16" customWidth="1"/>
    <col min="25" max="25" width="12.4140625" style="16" customWidth="1"/>
    <col min="26" max="26" width="11.83203125" style="16" customWidth="1"/>
    <col min="27" max="27" width="12.58203125" style="16" customWidth="1"/>
    <col min="28" max="28" width="9.75" style="16" customWidth="1"/>
    <col min="29" max="31" width="9.58203125" style="16"/>
    <col min="32" max="32" width="14.83203125" style="16" customWidth="1"/>
    <col min="33" max="36" width="9.58203125" style="16"/>
    <col min="37" max="37" width="12.6640625" style="16" customWidth="1"/>
    <col min="38" max="38" width="25.58203125" style="16" customWidth="1"/>
    <col min="39" max="16384" width="9.58203125" style="16"/>
  </cols>
  <sheetData>
    <row r="1" spans="1:38" x14ac:dyDescent="0.25">
      <c r="A1" s="16" t="s">
        <v>1326</v>
      </c>
      <c r="B1" s="16" t="s">
        <v>1327</v>
      </c>
      <c r="AL1" s="16" t="s">
        <v>3055</v>
      </c>
    </row>
    <row r="2" spans="1:38" ht="13.8" thickBot="1" x14ac:dyDescent="0.3">
      <c r="N2" s="16" t="str">
        <f>"{""CollectionName"":""" &amp; $A$1 &amp; " - " &amp; $B$1 &amp; """,""CollectionType"":""HomeCollector.Models.StampBase, HomeCollector, Version=1.0.0.0, Culture=neutral, PublicKeyToken=null"""</f>
        <v>{"CollectionName":"U.S. Stamps - USA","CollectionType":"HomeCollector.Models.StampBase, HomeCollector, Version=1.0.0.0, Culture=neutral, PublicKeyToken=null"</v>
      </c>
      <c r="AL2" s="16" t="str">
        <f>"}"</f>
        <v>}</v>
      </c>
    </row>
    <row r="3" spans="1:38" ht="14.4" thickTop="1" thickBot="1" x14ac:dyDescent="0.3">
      <c r="A3" s="17" t="s">
        <v>0</v>
      </c>
      <c r="B3" s="18" t="s">
        <v>1</v>
      </c>
      <c r="C3" s="19" t="s">
        <v>2</v>
      </c>
      <c r="D3" s="20" t="s">
        <v>3</v>
      </c>
      <c r="E3" s="18" t="s">
        <v>4</v>
      </c>
      <c r="F3" s="41" t="s">
        <v>5</v>
      </c>
      <c r="G3" s="38" t="s">
        <v>6</v>
      </c>
      <c r="H3" s="16" t="s">
        <v>7</v>
      </c>
      <c r="I3" s="19" t="s">
        <v>8</v>
      </c>
      <c r="J3" s="19" t="s">
        <v>1328</v>
      </c>
      <c r="K3" s="21" t="s">
        <v>1329</v>
      </c>
      <c r="L3" s="17" t="s">
        <v>9</v>
      </c>
      <c r="M3" s="19" t="s">
        <v>10</v>
      </c>
      <c r="N3" s="22" t="str">
        <f>",""Collectables"":["</f>
        <v>,"Collectables":[</v>
      </c>
      <c r="AD3" s="37" t="s">
        <v>1338</v>
      </c>
      <c r="AK3" s="16" t="str">
        <f>"]"</f>
        <v>]</v>
      </c>
      <c r="AL3" s="37" t="s">
        <v>1319</v>
      </c>
    </row>
    <row r="4" spans="1:38" ht="13.8" thickTop="1" x14ac:dyDescent="0.25">
      <c r="A4" s="20" t="s">
        <v>11</v>
      </c>
      <c r="B4" s="23">
        <v>5</v>
      </c>
      <c r="C4" s="24"/>
      <c r="D4" s="25"/>
      <c r="E4" s="26"/>
      <c r="F4" s="41" t="s">
        <v>12</v>
      </c>
      <c r="G4" s="24"/>
      <c r="H4" s="18" t="s">
        <v>13</v>
      </c>
      <c r="I4" s="23">
        <v>1847</v>
      </c>
      <c r="J4" s="23">
        <v>1847</v>
      </c>
      <c r="K4" s="27" t="s">
        <v>1337</v>
      </c>
      <c r="L4" s="27">
        <v>3500</v>
      </c>
      <c r="M4" s="23">
        <v>425</v>
      </c>
      <c r="N4" s="28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O4" s="16" t="str">
        <f>",""DisplayName"":""" &amp; $H4 &amp; """ "</f>
        <v xml:space="preserve">,"DisplayName":"Franklin" </v>
      </c>
      <c r="P4" s="16" t="str">
        <f>",""Description"":""" &amp; IF(ISBLANK($G4),"",$G4) &amp; """ "</f>
        <v xml:space="preserve">,"Description":"" </v>
      </c>
      <c r="Q4" s="16" t="str">
        <f>",""Country"":""" &amp; $B$1 &amp; """ "</f>
        <v xml:space="preserve">,"Country":"USA" </v>
      </c>
      <c r="R4" s="16" t="str">
        <f>",""IsPostageStamp"":" &amp; "true" &amp; " "</f>
        <v xml:space="preserve">,"IsPostageStamp":true </v>
      </c>
      <c r="S4" s="16" t="str">
        <f>",""ScottNumber"":""" &amp; $A4 &amp; """ "</f>
        <v xml:space="preserve">,"ScottNumber":"1" </v>
      </c>
      <c r="T4" s="16" t="str">
        <f>",""AlternateId"":""" &amp; "" &amp; """ "</f>
        <v xml:space="preserve">,"AlternateId":"" </v>
      </c>
      <c r="U4" s="16" t="str">
        <f>",""IssueYearStart"":" &amp; TEXT(IF(ISNUMBER($J4)=0,0,$J4),"0")</f>
        <v>,"IssueYearStart":1847</v>
      </c>
      <c r="V4" s="16" t="str">
        <f>",""IssueYearEnd"":" &amp; TEXT(IF(ISNUMBER($K4)=0,0,$K4),"0")</f>
        <v>,"IssueYearEnd":0</v>
      </c>
      <c r="W4" s="16" t="str">
        <f>",""FirstDayOfIssue"":""" &amp; " " &amp; """ "</f>
        <v xml:space="preserve">,"FirstDayOfIssue":" " </v>
      </c>
      <c r="X4" s="16" t="str">
        <f t="shared" ref="X4:X67" si="0">",""Perforation"":""" &amp; IF(ISBLANK($F4)=1,"",$F4) &amp; """ "</f>
        <v xml:space="preserve">,"Perforation":"imp" </v>
      </c>
      <c r="Y4" s="16" t="str">
        <f>",""IsWatermarked"":" &amp; IF(ISNUMBER(FIND("mk",$G21)) =1,"true","false") &amp; " "</f>
        <v xml:space="preserve">,"IsWatermarked":false </v>
      </c>
      <c r="Z4" s="16" t="str">
        <f>",""CatalogImageCode"":""" &amp; "" &amp; """ "</f>
        <v xml:space="preserve">,"CatalogImageCode":"" </v>
      </c>
      <c r="AA4" s="16" t="str">
        <f>",""Color"":""" &amp; IF(ISBLANK($C4)=1,"",$C4) &amp; """ "</f>
        <v xml:space="preserve">,"Color":"" </v>
      </c>
      <c r="AB4" s="16" t="str">
        <f>",""Denomination"":""" &amp; IF(ISNUMBER($B4),TEXT($B4,"0"),$B4) &amp; """ "</f>
        <v xml:space="preserve">,"Denomination":"5" </v>
      </c>
      <c r="AD4" s="16" t="str">
        <f xml:space="preserve"> IF($D4 + $E4 &gt; 0,",""ItemInstances"":[","")</f>
        <v/>
      </c>
      <c r="AE4" s="16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4" s="16" t="str">
        <f>",""ItemDetails"":""" &amp; IF(ISBLANK($G4)=1,"",$G4) &amp; """ "</f>
        <v xml:space="preserve">,"ItemDetails":"" </v>
      </c>
      <c r="AG4" s="16" t="str">
        <f>",""IsFavorite"":" &amp; "false" &amp; " "</f>
        <v xml:space="preserve">,"IsFavorite":false </v>
      </c>
      <c r="AH4" s="16" t="str">
        <f>",""EstimatedValue"":" &amp; "0" &amp; " "</f>
        <v xml:space="preserve">,"EstimatedValue":0 </v>
      </c>
      <c r="AI4" s="16" t="str">
        <f>",""IsMintCondition"":" &amp; IF($D4&gt;0,"true","false") &amp; " "</f>
        <v xml:space="preserve">,"IsMintCondition":false </v>
      </c>
      <c r="AJ4" s="16" t="str">
        <f>",""Condition"":" &amp; """UNDEFINED""" &amp; " "</f>
        <v xml:space="preserve">,"Condition":"UNDEFINED" </v>
      </c>
      <c r="AK4" s="16" t="str">
        <f xml:space="preserve"> IF($D4+$E4&gt;0,  CONCATENATE($AD4,$AE4,$AF4,$AG4,$AH4,$AI4,$AJ4) &amp; "} ]}","}")</f>
        <v>}</v>
      </c>
      <c r="AL4" s="16" t="str">
        <f>CONCATENATE( $N4, $O4, $P4,$Q4,$R4,$S4,$T4,$U4,$V4,$W4,$X4, $Y4,$Z4,$AA4, $AB4) &amp; $AK4</f>
        <v>{"CollectableType":"HomeCollector.Models.StampBase, HomeCollector, Version=1.0.0.0, Culture=neutral, PublicKeyToken=null","DisplayName":"Franklin" ,"Description":"" ,"Country":"USA" ,"IsPostageStamp":true ,"ScottNumber":"1" ,"AlternateId":"" ,"IssueYearStart":1847,"IssueYearEnd":0,"FirstDayOfIssue":" " ,"Perforation":"imp" ,"IsWatermarked":false ,"CatalogImageCode":"" ,"Color":"" ,"Denomination":"5" }</v>
      </c>
    </row>
    <row r="5" spans="1:38" x14ac:dyDescent="0.25">
      <c r="A5" s="17" t="s">
        <v>14</v>
      </c>
      <c r="B5" s="29">
        <v>10</v>
      </c>
      <c r="C5" s="30"/>
      <c r="D5" s="31"/>
      <c r="E5" s="32"/>
      <c r="F5" s="42" t="s">
        <v>12</v>
      </c>
      <c r="G5" s="30"/>
      <c r="H5" s="19" t="s">
        <v>15</v>
      </c>
      <c r="I5" s="29">
        <v>1847</v>
      </c>
      <c r="J5" s="29">
        <v>1847</v>
      </c>
      <c r="K5" s="33" t="s">
        <v>1337</v>
      </c>
      <c r="L5" s="33">
        <v>15000</v>
      </c>
      <c r="M5" s="29">
        <v>1100</v>
      </c>
      <c r="N5" s="28" t="str">
        <f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5" s="16" t="str">
        <f>",""DisplayName"":""" &amp; $H5 &amp; """ "</f>
        <v xml:space="preserve">,"DisplayName":"Washington" </v>
      </c>
      <c r="P5" s="16" t="str">
        <f>",""Description"":""" &amp; IF(ISBLANK($G5),"",$G5) &amp; """ "</f>
        <v xml:space="preserve">,"Description":"" </v>
      </c>
      <c r="Q5" s="16" t="str">
        <f t="shared" ref="Q5:Q68" si="1">",""Country"":""" &amp; $B$1 &amp; """ "</f>
        <v xml:space="preserve">,"Country":"USA" </v>
      </c>
      <c r="R5" s="16" t="str">
        <f t="shared" ref="R5:R68" si="2">",""IsPostageStamp"":" &amp; "true" &amp; " "</f>
        <v xml:space="preserve">,"IsPostageStamp":true </v>
      </c>
      <c r="S5" s="16" t="str">
        <f t="shared" ref="S5:S68" si="3">",""ScottNumber"":""" &amp; $A5 &amp; """ "</f>
        <v xml:space="preserve">,"ScottNumber":"2" </v>
      </c>
      <c r="T5" s="16" t="str">
        <f t="shared" ref="T5:T68" si="4">",""AlternateId"":""" &amp; "" &amp; """ "</f>
        <v xml:space="preserve">,"AlternateId":"" </v>
      </c>
      <c r="U5" s="16" t="str">
        <f>",""IssueYearStart"":" &amp; TEXT(IF(ISNUMBER($J5)=0,0,$J5),"0")</f>
        <v>,"IssueYearStart":1847</v>
      </c>
      <c r="V5" s="16" t="str">
        <f>",""IssueYearEnd"":" &amp; TEXT(IF(ISNUMBER($K5)=0,0,$K5),"0")</f>
        <v>,"IssueYearEnd":0</v>
      </c>
      <c r="W5" s="16" t="str">
        <f t="shared" ref="W5:W68" si="5">",""FirstDayOfIssue"":""" &amp; " " &amp; """ "</f>
        <v xml:space="preserve">,"FirstDayOfIssue":" " </v>
      </c>
      <c r="X5" s="16" t="str">
        <f t="shared" si="0"/>
        <v xml:space="preserve">,"Perforation":"imp" </v>
      </c>
      <c r="Y5" s="16" t="str">
        <f>",""IsWatermarked"":" &amp; IF(ISNUMBER(FIND("mk",$G22)) =1,"true","false") &amp; " "</f>
        <v xml:space="preserve">,"IsWatermarked":false </v>
      </c>
      <c r="Z5" s="16" t="str">
        <f t="shared" ref="Z5:Z68" si="6">",""CatalogImageCode"":""" &amp; "" &amp; """ "</f>
        <v xml:space="preserve">,"CatalogImageCode":"" </v>
      </c>
      <c r="AA5" s="16" t="str">
        <f t="shared" ref="AA5:AA68" si="7">",""Color"":""" &amp; IF(ISBLANK($C5)=1,"",$C5) &amp; """ "</f>
        <v xml:space="preserve">,"Color":"" </v>
      </c>
      <c r="AB5" s="16" t="str">
        <f t="shared" ref="AB5:AB68" si="8">",""Denomination"":""" &amp; IF(ISNUMBER($B5),TEXT($B5,"0"),$B5) &amp; """ "</f>
        <v xml:space="preserve">,"Denomination":"10" </v>
      </c>
      <c r="AD5" s="16" t="str">
        <f t="shared" ref="AD5:AD68" si="9" xml:space="preserve"> IF($D5 + $E5 &gt; 0,",""ItemInstances"":[","")</f>
        <v/>
      </c>
      <c r="AE5" s="16" t="str">
        <f t="shared" ref="AE5:AE68" si="10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5" s="16" t="str">
        <f>",""ItemDetails"":""" &amp; IF(ISBLANK($G5)=1,"",$G5) &amp; """ "</f>
        <v xml:space="preserve">,"ItemDetails":"" </v>
      </c>
      <c r="AG5" s="16" t="str">
        <f t="shared" ref="AG5:AG68" si="11">",""IsFavorite"":" &amp; "false" &amp; " "</f>
        <v xml:space="preserve">,"IsFavorite":false </v>
      </c>
      <c r="AH5" s="16" t="str">
        <f t="shared" ref="AH5:AH68" si="12">",""EstimatedValue"":" &amp; "0" &amp; " "</f>
        <v xml:space="preserve">,"EstimatedValue":0 </v>
      </c>
      <c r="AI5" s="16" t="str">
        <f t="shared" ref="AI5:AI68" si="13">",""IsMintCondition"":" &amp; IF($D5&gt;0,"true","false") &amp; " "</f>
        <v xml:space="preserve">,"IsMintCondition":false </v>
      </c>
      <c r="AJ5" s="16" t="str">
        <f t="shared" ref="AJ5:AJ68" si="14">",""Condition"":" &amp; """UNDEFINED""" &amp; " "</f>
        <v xml:space="preserve">,"Condition":"UNDEFINED" </v>
      </c>
      <c r="AK5" s="16" t="str">
        <f xml:space="preserve"> IF($D5+$E5&gt;0,  CONCATENATE($AD5,$AE5,$AF5,$AG5,$AH5,$AI5,$AJ5) &amp; "} ]}","}")</f>
        <v>}</v>
      </c>
      <c r="AL5" s="16" t="str">
        <f>CONCATENATE( $N5, $O5, $P5,$Q5,$R5,$S5,$T5,$U5,$V5,$W5,$X5, $Y5,$Z5,$AA5, $AB5) &amp; $AK5</f>
        <v>,{"CollectableType":"HomeCollector.Models.StampBase, HomeCollector, Version=1.0.0.0, Culture=neutral, PublicKeyToken=null","DisplayName":"Washington" ,"Description":"" ,"Country":"USA" ,"IsPostageStamp":true ,"ScottNumber":"2" ,"AlternateId":"" ,"IssueYearStart":1847,"IssueYearEnd":0,"FirstDayOfIssue":" " ,"Perforation":"imp" ,"IsWatermarked":false ,"CatalogImageCode":"" ,"Color":"" ,"Denomination":"10" }</v>
      </c>
    </row>
    <row r="6" spans="1:38" x14ac:dyDescent="0.25">
      <c r="A6" s="17" t="s">
        <v>16</v>
      </c>
      <c r="B6" s="29">
        <v>5</v>
      </c>
      <c r="C6" s="30"/>
      <c r="D6" s="31"/>
      <c r="E6" s="32"/>
      <c r="F6" s="42" t="s">
        <v>12</v>
      </c>
      <c r="G6" s="30"/>
      <c r="H6" s="19" t="s">
        <v>13</v>
      </c>
      <c r="I6" s="29">
        <v>1875</v>
      </c>
      <c r="J6" s="29">
        <v>1875</v>
      </c>
      <c r="K6" s="33" t="s">
        <v>1337</v>
      </c>
      <c r="L6" s="33">
        <v>850</v>
      </c>
      <c r="M6" s="29"/>
      <c r="N6" s="28" t="str">
        <f t="shared" ref="N6:N69" si="15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6" s="16" t="str">
        <f>",""DisplayName"":""" &amp; $H6 &amp; """ "</f>
        <v xml:space="preserve">,"DisplayName":"Franklin" </v>
      </c>
      <c r="P6" s="16" t="str">
        <f>",""Description"":""" &amp; IF(ISBLANK($G6),"",$G6) &amp; """ "</f>
        <v xml:space="preserve">,"Description":"" </v>
      </c>
      <c r="Q6" s="16" t="str">
        <f t="shared" si="1"/>
        <v xml:space="preserve">,"Country":"USA" </v>
      </c>
      <c r="R6" s="16" t="str">
        <f t="shared" si="2"/>
        <v xml:space="preserve">,"IsPostageStamp":true </v>
      </c>
      <c r="S6" s="16" t="str">
        <f t="shared" si="3"/>
        <v xml:space="preserve">,"ScottNumber":"3" </v>
      </c>
      <c r="T6" s="16" t="str">
        <f t="shared" si="4"/>
        <v xml:space="preserve">,"AlternateId":"" </v>
      </c>
      <c r="U6" s="16" t="str">
        <f>",""IssueYearStart"":" &amp; TEXT(IF(ISNUMBER($J6)=0,0,$J6),"0")</f>
        <v>,"IssueYearStart":1875</v>
      </c>
      <c r="V6" s="16" t="str">
        <f>",""IssueYearEnd"":" &amp; TEXT(IF(ISNUMBER($K6)=0,0,$K6),"0")</f>
        <v>,"IssueYearEnd":0</v>
      </c>
      <c r="W6" s="16" t="str">
        <f t="shared" si="5"/>
        <v xml:space="preserve">,"FirstDayOfIssue":" " </v>
      </c>
      <c r="X6" s="16" t="str">
        <f t="shared" si="0"/>
        <v xml:space="preserve">,"Perforation":"imp" </v>
      </c>
      <c r="Y6" s="16" t="str">
        <f>",""IsWatermarked"":" &amp; IF(ISNUMBER(FIND("mk",$G23)) =1,"true","false") &amp; " "</f>
        <v xml:space="preserve">,"IsWatermarked":false </v>
      </c>
      <c r="Z6" s="16" t="str">
        <f t="shared" si="6"/>
        <v xml:space="preserve">,"CatalogImageCode":"" </v>
      </c>
      <c r="AA6" s="16" t="str">
        <f t="shared" si="7"/>
        <v xml:space="preserve">,"Color":"" </v>
      </c>
      <c r="AB6" s="16" t="str">
        <f t="shared" si="8"/>
        <v xml:space="preserve">,"Denomination":"5" </v>
      </c>
      <c r="AD6" s="16" t="str">
        <f t="shared" si="9"/>
        <v/>
      </c>
      <c r="AE6" s="16" t="str">
        <f t="shared" si="10"/>
        <v>{"CollectableType":"HomeCollector.Models.StampBase, HomeCollector, Version=1.0.0.0, Culture=neutral, PublicKeyToken=null"</v>
      </c>
      <c r="AF6" s="16" t="str">
        <f>",""ItemDetails"":""" &amp; IF(ISBLANK($G6)=1,"",$G6) &amp; """ "</f>
        <v xml:space="preserve">,"ItemDetails":"" </v>
      </c>
      <c r="AG6" s="16" t="str">
        <f t="shared" si="11"/>
        <v xml:space="preserve">,"IsFavorite":false </v>
      </c>
      <c r="AH6" s="16" t="str">
        <f t="shared" si="12"/>
        <v xml:space="preserve">,"EstimatedValue":0 </v>
      </c>
      <c r="AI6" s="16" t="str">
        <f t="shared" si="13"/>
        <v xml:space="preserve">,"IsMintCondition":false </v>
      </c>
      <c r="AJ6" s="16" t="str">
        <f t="shared" si="14"/>
        <v xml:space="preserve">,"Condition":"UNDEFINED" </v>
      </c>
      <c r="AK6" s="16" t="str">
        <f xml:space="preserve"> IF($D6+$E6&gt;0,  CONCATENATE($AD6,$AE6,$AF6,$AG6,$AH6,$AI6,$AJ6) &amp; "} ]}","}")</f>
        <v>}</v>
      </c>
      <c r="AL6" s="16" t="str">
        <f>CONCATENATE( $N6, $O6, $P6,$Q6,$R6,$S6,$T6,$U6,$V6,$W6,$X6, $Y6,$Z6,$AA6, $AB6) &amp; $AK6</f>
        <v>,{"CollectableType":"HomeCollector.Models.StampBase, HomeCollector, Version=1.0.0.0, Culture=neutral, PublicKeyToken=null","DisplayName":"Franklin" ,"Description":"" ,"Country":"USA" ,"IsPostageStamp":true ,"ScottNumber":"3" ,"AlternateId":"" ,"IssueYearStart":1875,"IssueYearEnd":0,"FirstDayOfIssue":" " ,"Perforation":"imp" ,"IsWatermarked":false ,"CatalogImageCode":"" ,"Color":"" ,"Denomination":"5" }</v>
      </c>
    </row>
    <row r="7" spans="1:38" x14ac:dyDescent="0.25">
      <c r="A7" s="17" t="s">
        <v>17</v>
      </c>
      <c r="B7" s="29">
        <v>10</v>
      </c>
      <c r="C7" s="30"/>
      <c r="D7" s="31"/>
      <c r="E7" s="32"/>
      <c r="F7" s="42" t="s">
        <v>12</v>
      </c>
      <c r="G7" s="30"/>
      <c r="H7" s="19" t="s">
        <v>15</v>
      </c>
      <c r="I7" s="29">
        <v>1875</v>
      </c>
      <c r="J7" s="29">
        <v>1875</v>
      </c>
      <c r="K7" s="33" t="s">
        <v>1337</v>
      </c>
      <c r="L7" s="33">
        <v>1000</v>
      </c>
      <c r="M7" s="29"/>
      <c r="N7" s="28" t="str">
        <f t="shared" si="15"/>
        <v>,{"CollectableType":"HomeCollector.Models.StampBase, HomeCollector, Version=1.0.0.0, Culture=neutral, PublicKeyToken=null"</v>
      </c>
      <c r="O7" s="16" t="str">
        <f>",""DisplayName"":""" &amp; $H7 &amp; """ "</f>
        <v xml:space="preserve">,"DisplayName":"Washington" </v>
      </c>
      <c r="P7" s="16" t="str">
        <f>",""Description"":""" &amp; IF(ISBLANK($G7),"",$G7) &amp; """ "</f>
        <v xml:space="preserve">,"Description":"" </v>
      </c>
      <c r="Q7" s="16" t="str">
        <f t="shared" si="1"/>
        <v xml:space="preserve">,"Country":"USA" </v>
      </c>
      <c r="R7" s="16" t="str">
        <f t="shared" si="2"/>
        <v xml:space="preserve">,"IsPostageStamp":true </v>
      </c>
      <c r="S7" s="16" t="str">
        <f t="shared" si="3"/>
        <v xml:space="preserve">,"ScottNumber":"4" </v>
      </c>
      <c r="T7" s="16" t="str">
        <f t="shared" si="4"/>
        <v xml:space="preserve">,"AlternateId":"" </v>
      </c>
      <c r="U7" s="16" t="str">
        <f>",""IssueYearStart"":" &amp; TEXT(IF(ISNUMBER($J7)=0,0,$J7),"0")</f>
        <v>,"IssueYearStart":1875</v>
      </c>
      <c r="V7" s="16" t="str">
        <f>",""IssueYearEnd"":" &amp; TEXT(IF(ISNUMBER($K7)=0,0,$K7),"0")</f>
        <v>,"IssueYearEnd":0</v>
      </c>
      <c r="W7" s="16" t="str">
        <f t="shared" si="5"/>
        <v xml:space="preserve">,"FirstDayOfIssue":" " </v>
      </c>
      <c r="X7" s="16" t="str">
        <f t="shared" si="0"/>
        <v xml:space="preserve">,"Perforation":"imp" </v>
      </c>
      <c r="Y7" s="16" t="str">
        <f>",""IsWatermarked"":" &amp; IF(ISNUMBER(FIND("mk",$G24)) =1,"true","false") &amp; " "</f>
        <v xml:space="preserve">,"IsWatermarked":false </v>
      </c>
      <c r="Z7" s="16" t="str">
        <f t="shared" si="6"/>
        <v xml:space="preserve">,"CatalogImageCode":"" </v>
      </c>
      <c r="AA7" s="16" t="str">
        <f t="shared" si="7"/>
        <v xml:space="preserve">,"Color":"" </v>
      </c>
      <c r="AB7" s="16" t="str">
        <f t="shared" si="8"/>
        <v xml:space="preserve">,"Denomination":"10" </v>
      </c>
      <c r="AD7" s="16" t="str">
        <f t="shared" si="9"/>
        <v/>
      </c>
      <c r="AE7" s="16" t="str">
        <f t="shared" si="10"/>
        <v>{"CollectableType":"HomeCollector.Models.StampBase, HomeCollector, Version=1.0.0.0, Culture=neutral, PublicKeyToken=null"</v>
      </c>
      <c r="AF7" s="16" t="str">
        <f>",""ItemDetails"":""" &amp; IF(ISBLANK($G7)=1,"",$G7) &amp; """ "</f>
        <v xml:space="preserve">,"ItemDetails":"" </v>
      </c>
      <c r="AG7" s="16" t="str">
        <f t="shared" si="11"/>
        <v xml:space="preserve">,"IsFavorite":false </v>
      </c>
      <c r="AH7" s="16" t="str">
        <f t="shared" si="12"/>
        <v xml:space="preserve">,"EstimatedValue":0 </v>
      </c>
      <c r="AI7" s="16" t="str">
        <f t="shared" si="13"/>
        <v xml:space="preserve">,"IsMintCondition":false </v>
      </c>
      <c r="AJ7" s="16" t="str">
        <f t="shared" si="14"/>
        <v xml:space="preserve">,"Condition":"UNDEFINED" </v>
      </c>
      <c r="AK7" s="16" t="str">
        <f xml:space="preserve"> IF($D7+$E7&gt;0,  CONCATENATE($AD7,$AE7,$AF7,$AG7,$AH7,$AI7,$AJ7) &amp; "} ]}","}")</f>
        <v>}</v>
      </c>
      <c r="AL7" s="16" t="str">
        <f>CONCATENATE( $N7, $O7, $P7,$Q7,$R7,$S7,$T7,$U7,$V7,$W7,$X7, $Y7,$Z7,$AA7, $AB7) &amp; $AK7</f>
        <v>,{"CollectableType":"HomeCollector.Models.StampBase, HomeCollector, Version=1.0.0.0, Culture=neutral, PublicKeyToken=null","DisplayName":"Washington" ,"Description":"" ,"Country":"USA" ,"IsPostageStamp":true ,"ScottNumber":"4" ,"AlternateId":"" ,"IssueYearStart":1875,"IssueYearEnd":0,"FirstDayOfIssue":" " ,"Perforation":"imp" ,"IsWatermarked":false ,"CatalogImageCode":"" ,"Color":"" ,"Denomination":"10" }</v>
      </c>
    </row>
    <row r="8" spans="1:38" x14ac:dyDescent="0.25">
      <c r="A8" s="17" t="s">
        <v>18</v>
      </c>
      <c r="B8" s="29">
        <v>1</v>
      </c>
      <c r="C8" s="30"/>
      <c r="D8" s="31"/>
      <c r="E8" s="32"/>
      <c r="F8" s="42" t="s">
        <v>12</v>
      </c>
      <c r="G8" s="38" t="s">
        <v>19</v>
      </c>
      <c r="H8" s="19" t="s">
        <v>13</v>
      </c>
      <c r="I8" s="19" t="s">
        <v>20</v>
      </c>
      <c r="J8" s="19">
        <v>1851</v>
      </c>
      <c r="K8" s="21">
        <v>1857</v>
      </c>
      <c r="L8" s="33">
        <v>200000</v>
      </c>
      <c r="M8" s="29">
        <v>17500</v>
      </c>
      <c r="N8" s="28" t="str">
        <f t="shared" si="15"/>
        <v>,{"CollectableType":"HomeCollector.Models.StampBase, HomeCollector, Version=1.0.0.0, Culture=neutral, PublicKeyToken=null"</v>
      </c>
      <c r="O8" s="16" t="str">
        <f>",""DisplayName"":""" &amp; $H8 &amp; """ "</f>
        <v xml:space="preserve">,"DisplayName":"Franklin" </v>
      </c>
      <c r="P8" s="16" t="str">
        <f>",""Description"":""" &amp; IF(ISBLANK($G8),"",$G8) &amp; """ "</f>
        <v xml:space="preserve">,"Description":"type I" </v>
      </c>
      <c r="Q8" s="16" t="str">
        <f t="shared" si="1"/>
        <v xml:space="preserve">,"Country":"USA" </v>
      </c>
      <c r="R8" s="16" t="str">
        <f t="shared" si="2"/>
        <v xml:space="preserve">,"IsPostageStamp":true </v>
      </c>
      <c r="S8" s="16" t="str">
        <f t="shared" si="3"/>
        <v xml:space="preserve">,"ScottNumber":"5" </v>
      </c>
      <c r="T8" s="16" t="str">
        <f t="shared" si="4"/>
        <v xml:space="preserve">,"AlternateId":"" </v>
      </c>
      <c r="U8" s="16" t="str">
        <f>",""IssueYearStart"":" &amp; TEXT(IF(ISNUMBER($J8)=0,0,$J8),"0")</f>
        <v>,"IssueYearStart":1851</v>
      </c>
      <c r="V8" s="16" t="str">
        <f>",""IssueYearEnd"":" &amp; TEXT(IF(ISNUMBER($K8)=0,0,$K8),"0")</f>
        <v>,"IssueYearEnd":1857</v>
      </c>
      <c r="W8" s="16" t="str">
        <f t="shared" si="5"/>
        <v xml:space="preserve">,"FirstDayOfIssue":" " </v>
      </c>
      <c r="X8" s="16" t="str">
        <f t="shared" si="0"/>
        <v xml:space="preserve">,"Perforation":"imp" </v>
      </c>
      <c r="Y8" s="16" t="str">
        <f>",""IsWatermarked"":" &amp; IF(ISNUMBER(FIND("mk",$G25)) =1,"true","false") &amp; " "</f>
        <v xml:space="preserve">,"IsWatermarked":false </v>
      </c>
      <c r="Z8" s="16" t="str">
        <f t="shared" si="6"/>
        <v xml:space="preserve">,"CatalogImageCode":"" </v>
      </c>
      <c r="AA8" s="16" t="str">
        <f t="shared" si="7"/>
        <v xml:space="preserve">,"Color":"" </v>
      </c>
      <c r="AB8" s="16" t="str">
        <f t="shared" si="8"/>
        <v xml:space="preserve">,"Denomination":"1" </v>
      </c>
      <c r="AD8" s="16" t="str">
        <f t="shared" si="9"/>
        <v/>
      </c>
      <c r="AE8" s="16" t="str">
        <f t="shared" si="10"/>
        <v>{"CollectableType":"HomeCollector.Models.StampBase, HomeCollector, Version=1.0.0.0, Culture=neutral, PublicKeyToken=null"</v>
      </c>
      <c r="AF8" s="16" t="str">
        <f>",""ItemDetails"":""" &amp; IF(ISBLANK($G8)=1,"",$G8) &amp; """ "</f>
        <v xml:space="preserve">,"ItemDetails":"type I" </v>
      </c>
      <c r="AG8" s="16" t="str">
        <f t="shared" si="11"/>
        <v xml:space="preserve">,"IsFavorite":false </v>
      </c>
      <c r="AH8" s="16" t="str">
        <f t="shared" si="12"/>
        <v xml:space="preserve">,"EstimatedValue":0 </v>
      </c>
      <c r="AI8" s="16" t="str">
        <f t="shared" si="13"/>
        <v xml:space="preserve">,"IsMintCondition":false </v>
      </c>
      <c r="AJ8" s="16" t="str">
        <f t="shared" si="14"/>
        <v xml:space="preserve">,"Condition":"UNDEFINED" </v>
      </c>
      <c r="AK8" s="16" t="str">
        <f xml:space="preserve"> IF($D8+$E8&gt;0,  CONCATENATE($AD8,$AE8,$AF8,$AG8,$AH8,$AI8,$AJ8) &amp; "} ]}","}")</f>
        <v>}</v>
      </c>
      <c r="AL8" s="16" t="str">
        <f>CONCATENATE( $N8, $O8, $P8,$Q8,$R8,$S8,$T8,$U8,$V8,$W8,$X8, $Y8,$Z8,$AA8, $AB8) &amp; $AK8</f>
        <v>,{"CollectableType":"HomeCollector.Models.StampBase, HomeCollector, Version=1.0.0.0, Culture=neutral, PublicKeyToken=null","DisplayName":"Franklin" ,"Description":"type I" ,"Country":"USA" ,"IsPostageStamp":true ,"ScottNumber":"5" ,"AlternateId":"" ,"IssueYearStart":1851,"IssueYearEnd":1857,"FirstDayOfIssue":" " ,"Perforation":"imp" ,"IsWatermarked":false ,"CatalogImageCode":"" ,"Color":"" ,"Denomination":"1" }</v>
      </c>
    </row>
    <row r="9" spans="1:38" x14ac:dyDescent="0.25">
      <c r="A9" s="17" t="s">
        <v>21</v>
      </c>
      <c r="B9" s="29">
        <v>1</v>
      </c>
      <c r="C9" s="19" t="s">
        <v>22</v>
      </c>
      <c r="D9" s="31"/>
      <c r="E9" s="32"/>
      <c r="F9" s="42" t="s">
        <v>12</v>
      </c>
      <c r="G9" s="38" t="s">
        <v>23</v>
      </c>
      <c r="H9" s="19" t="s">
        <v>13</v>
      </c>
      <c r="I9" s="19" t="s">
        <v>20</v>
      </c>
      <c r="J9" s="19">
        <v>1851</v>
      </c>
      <c r="K9" s="21">
        <v>1857</v>
      </c>
      <c r="L9" s="33">
        <v>8000</v>
      </c>
      <c r="M9" s="29">
        <v>2500</v>
      </c>
      <c r="N9" s="28" t="str">
        <f t="shared" si="15"/>
        <v>,{"CollectableType":"HomeCollector.Models.StampBase, HomeCollector, Version=1.0.0.0, Culture=neutral, PublicKeyToken=null"</v>
      </c>
      <c r="O9" s="16" t="str">
        <f>",""DisplayName"":""" &amp; $H9 &amp; """ "</f>
        <v xml:space="preserve">,"DisplayName":"Franklin" </v>
      </c>
      <c r="P9" s="16" t="str">
        <f>",""Description"":""" &amp; IF(ISBLANK($G9),"",$G9) &amp; """ "</f>
        <v xml:space="preserve">,"Description":"type Ib" </v>
      </c>
      <c r="Q9" s="16" t="str">
        <f t="shared" si="1"/>
        <v xml:space="preserve">,"Country":"USA" </v>
      </c>
      <c r="R9" s="16" t="str">
        <f t="shared" si="2"/>
        <v xml:space="preserve">,"IsPostageStamp":true </v>
      </c>
      <c r="S9" s="16" t="str">
        <f t="shared" si="3"/>
        <v xml:space="preserve">,"ScottNumber":"5A" </v>
      </c>
      <c r="T9" s="16" t="str">
        <f t="shared" si="4"/>
        <v xml:space="preserve">,"AlternateId":"" </v>
      </c>
      <c r="U9" s="16" t="str">
        <f>",""IssueYearStart"":" &amp; TEXT(IF(ISNUMBER($J9)=0,0,$J9),"0")</f>
        <v>,"IssueYearStart":1851</v>
      </c>
      <c r="V9" s="16" t="str">
        <f>",""IssueYearEnd"":" &amp; TEXT(IF(ISNUMBER($K9)=0,0,$K9),"0")</f>
        <v>,"IssueYearEnd":1857</v>
      </c>
      <c r="W9" s="16" t="str">
        <f t="shared" si="5"/>
        <v xml:space="preserve">,"FirstDayOfIssue":" " </v>
      </c>
      <c r="X9" s="16" t="str">
        <f t="shared" si="0"/>
        <v xml:space="preserve">,"Perforation":"imp" </v>
      </c>
      <c r="Y9" s="16" t="str">
        <f>",""IsWatermarked"":" &amp; IF(ISNUMBER(FIND("mk",$G26)) =1,"true","false") &amp; " "</f>
        <v xml:space="preserve">,"IsWatermarked":false </v>
      </c>
      <c r="Z9" s="16" t="str">
        <f t="shared" si="6"/>
        <v xml:space="preserve">,"CatalogImageCode":"" </v>
      </c>
      <c r="AA9" s="16" t="str">
        <f t="shared" si="7"/>
        <v xml:space="preserve">,"Color":"blue" </v>
      </c>
      <c r="AB9" s="16" t="str">
        <f t="shared" si="8"/>
        <v xml:space="preserve">,"Denomination":"1" </v>
      </c>
      <c r="AD9" s="16" t="str">
        <f t="shared" si="9"/>
        <v/>
      </c>
      <c r="AE9" s="16" t="str">
        <f t="shared" si="10"/>
        <v>{"CollectableType":"HomeCollector.Models.StampBase, HomeCollector, Version=1.0.0.0, Culture=neutral, PublicKeyToken=null"</v>
      </c>
      <c r="AF9" s="16" t="str">
        <f>",""ItemDetails"":""" &amp; IF(ISBLANK($G9)=1,"",$G9) &amp; """ "</f>
        <v xml:space="preserve">,"ItemDetails":"type Ib" </v>
      </c>
      <c r="AG9" s="16" t="str">
        <f t="shared" si="11"/>
        <v xml:space="preserve">,"IsFavorite":false </v>
      </c>
      <c r="AH9" s="16" t="str">
        <f t="shared" si="12"/>
        <v xml:space="preserve">,"EstimatedValue":0 </v>
      </c>
      <c r="AI9" s="16" t="str">
        <f t="shared" si="13"/>
        <v xml:space="preserve">,"IsMintCondition":false </v>
      </c>
      <c r="AJ9" s="16" t="str">
        <f t="shared" si="14"/>
        <v xml:space="preserve">,"Condition":"UNDEFINED" </v>
      </c>
      <c r="AK9" s="16" t="str">
        <f xml:space="preserve"> IF($D9+$E9&gt;0,  CONCATENATE($AD9,$AE9,$AF9,$AG9,$AH9,$AI9,$AJ9) &amp; "} ]}","}")</f>
        <v>}</v>
      </c>
      <c r="AL9" s="16" t="str">
        <f>CONCATENATE( $N9, $O9, $P9,$Q9,$R9,$S9,$T9,$U9,$V9,$W9,$X9, $Y9,$Z9,$AA9, $AB9) &amp; $AK9</f>
        <v>,{"CollectableType":"HomeCollector.Models.StampBase, HomeCollector, Version=1.0.0.0, Culture=neutral, PublicKeyToken=null","DisplayName":"Franklin" ,"Description":"type Ib" ,"Country":"USA" ,"IsPostageStamp":true ,"ScottNumber":"5A" ,"AlternateId":"" ,"IssueYearStart":1851,"IssueYearEnd":1857,"FirstDayOfIssue":" " ,"Perforation":"imp" ,"IsWatermarked":false ,"CatalogImageCode":"" ,"Color":"blue" ,"Denomination":"1" }</v>
      </c>
    </row>
    <row r="10" spans="1:38" x14ac:dyDescent="0.25">
      <c r="A10" s="17" t="s">
        <v>24</v>
      </c>
      <c r="B10" s="29">
        <v>1</v>
      </c>
      <c r="C10" s="19" t="s">
        <v>25</v>
      </c>
      <c r="D10" s="31"/>
      <c r="E10" s="32"/>
      <c r="F10" s="42" t="s">
        <v>12</v>
      </c>
      <c r="G10" s="38" t="s">
        <v>26</v>
      </c>
      <c r="H10" s="19" t="s">
        <v>13</v>
      </c>
      <c r="I10" s="19" t="s">
        <v>20</v>
      </c>
      <c r="J10" s="19">
        <v>1851</v>
      </c>
      <c r="K10" s="21">
        <v>1857</v>
      </c>
      <c r="L10" s="33">
        <v>22500</v>
      </c>
      <c r="M10" s="29">
        <v>6500</v>
      </c>
      <c r="N10" s="28" t="str">
        <f t="shared" si="15"/>
        <v>,{"CollectableType":"HomeCollector.Models.StampBase, HomeCollector, Version=1.0.0.0, Culture=neutral, PublicKeyToken=null"</v>
      </c>
      <c r="O10" s="16" t="str">
        <f>",""DisplayName"":""" &amp; $H10 &amp; """ "</f>
        <v xml:space="preserve">,"DisplayName":"Franklin" </v>
      </c>
      <c r="P10" s="16" t="str">
        <f>",""Description"":""" &amp; IF(ISBLANK($G10),"",$G10) &amp; """ "</f>
        <v xml:space="preserve">,"Description":"type Ia" </v>
      </c>
      <c r="Q10" s="16" t="str">
        <f t="shared" si="1"/>
        <v xml:space="preserve">,"Country":"USA" </v>
      </c>
      <c r="R10" s="16" t="str">
        <f t="shared" si="2"/>
        <v xml:space="preserve">,"IsPostageStamp":true </v>
      </c>
      <c r="S10" s="16" t="str">
        <f t="shared" si="3"/>
        <v xml:space="preserve">,"ScottNumber":"6" </v>
      </c>
      <c r="T10" s="16" t="str">
        <f t="shared" si="4"/>
        <v xml:space="preserve">,"AlternateId":"" </v>
      </c>
      <c r="U10" s="16" t="str">
        <f>",""IssueYearStart"":" &amp; TEXT(IF(ISNUMBER($J10)=0,0,$J10),"0")</f>
        <v>,"IssueYearStart":1851</v>
      </c>
      <c r="V10" s="16" t="str">
        <f>",""IssueYearEnd"":" &amp; TEXT(IF(ISNUMBER($K10)=0,0,$K10),"0")</f>
        <v>,"IssueYearEnd":1857</v>
      </c>
      <c r="W10" s="16" t="str">
        <f t="shared" si="5"/>
        <v xml:space="preserve">,"FirstDayOfIssue":" " </v>
      </c>
      <c r="X10" s="16" t="str">
        <f t="shared" si="0"/>
        <v xml:space="preserve">,"Perforation":"imp" </v>
      </c>
      <c r="Y10" s="16" t="str">
        <f>",""IsWatermarked"":" &amp; IF(ISNUMBER(FIND("mk",$G27)) =1,"true","false") &amp; " "</f>
        <v xml:space="preserve">,"IsWatermarked":false </v>
      </c>
      <c r="Z10" s="16" t="str">
        <f t="shared" si="6"/>
        <v xml:space="preserve">,"CatalogImageCode":"" </v>
      </c>
      <c r="AA10" s="16" t="str">
        <f t="shared" si="7"/>
        <v xml:space="preserve">,"Color":"dk blue" </v>
      </c>
      <c r="AB10" s="16" t="str">
        <f t="shared" si="8"/>
        <v xml:space="preserve">,"Denomination":"1" </v>
      </c>
      <c r="AD10" s="16" t="str">
        <f t="shared" si="9"/>
        <v/>
      </c>
      <c r="AE10" s="16" t="str">
        <f t="shared" si="10"/>
        <v>{"CollectableType":"HomeCollector.Models.StampBase, HomeCollector, Version=1.0.0.0, Culture=neutral, PublicKeyToken=null"</v>
      </c>
      <c r="AF10" s="16" t="str">
        <f>",""ItemDetails"":""" &amp; IF(ISBLANK($G10)=1,"",$G10) &amp; """ "</f>
        <v xml:space="preserve">,"ItemDetails":"type Ia" </v>
      </c>
      <c r="AG10" s="16" t="str">
        <f t="shared" si="11"/>
        <v xml:space="preserve">,"IsFavorite":false </v>
      </c>
      <c r="AH10" s="16" t="str">
        <f t="shared" si="12"/>
        <v xml:space="preserve">,"EstimatedValue":0 </v>
      </c>
      <c r="AI10" s="16" t="str">
        <f t="shared" si="13"/>
        <v xml:space="preserve">,"IsMintCondition":false </v>
      </c>
      <c r="AJ10" s="16" t="str">
        <f t="shared" si="14"/>
        <v xml:space="preserve">,"Condition":"UNDEFINED" </v>
      </c>
      <c r="AK10" s="16" t="str">
        <f xml:space="preserve"> IF($D10+$E10&gt;0,  CONCATENATE($AD10,$AE10,$AF10,$AG10,$AH10,$AI10,$AJ10) &amp; "} ]}","}")</f>
        <v>}</v>
      </c>
      <c r="AL10" s="16" t="str">
        <f>CONCATENATE( $N10, $O10, $P10,$Q10,$R10,$S10,$T10,$U10,$V10,$W10,$X10, $Y10,$Z10,$AA10, $AB10) &amp; $AK10</f>
        <v>,{"CollectableType":"HomeCollector.Models.StampBase, HomeCollector, Version=1.0.0.0, Culture=neutral, PublicKeyToken=null","DisplayName":"Franklin" ,"Description":"type Ia" ,"Country":"USA" ,"IsPostageStamp":true ,"ScottNumber":"6" ,"AlternateId":"" ,"IssueYearStart":1851,"IssueYearEnd":1857,"FirstDayOfIssue":" " ,"Perforation":"imp" ,"IsWatermarked":false ,"CatalogImageCode":"" ,"Color":"dk blue" ,"Denomination":"1" }</v>
      </c>
    </row>
    <row r="11" spans="1:38" x14ac:dyDescent="0.25">
      <c r="A11" s="34" t="s">
        <v>1339</v>
      </c>
      <c r="B11" s="29">
        <v>1</v>
      </c>
      <c r="C11" s="19" t="s">
        <v>22</v>
      </c>
      <c r="D11" s="31"/>
      <c r="E11" s="32"/>
      <c r="F11" s="42" t="s">
        <v>12</v>
      </c>
      <c r="G11" s="38" t="s">
        <v>27</v>
      </c>
      <c r="H11" s="19" t="s">
        <v>13</v>
      </c>
      <c r="I11" s="19" t="s">
        <v>28</v>
      </c>
      <c r="J11" s="19">
        <v>1851</v>
      </c>
      <c r="K11" s="21">
        <v>1856</v>
      </c>
      <c r="L11" s="33">
        <v>500</v>
      </c>
      <c r="M11" s="29">
        <v>90</v>
      </c>
      <c r="N11" s="28" t="str">
        <f t="shared" si="15"/>
        <v>,{"CollectableType":"HomeCollector.Models.StampBase, HomeCollector, Version=1.0.0.0, Culture=neutral, PublicKeyToken=null"</v>
      </c>
      <c r="O11" s="16" t="str">
        <f>",""DisplayName"":""" &amp; $H11 &amp; """ "</f>
        <v xml:space="preserve">,"DisplayName":"Franklin" </v>
      </c>
      <c r="P11" s="16" t="str">
        <f>",""Description"":""" &amp; IF(ISBLANK($G11),"",$G11) &amp; """ "</f>
        <v xml:space="preserve">,"Description":"type 2" </v>
      </c>
      <c r="Q11" s="16" t="str">
        <f t="shared" si="1"/>
        <v xml:space="preserve">,"Country":"USA" </v>
      </c>
      <c r="R11" s="16" t="str">
        <f t="shared" si="2"/>
        <v xml:space="preserve">,"IsPostageStamp":true </v>
      </c>
      <c r="S11" s="16" t="str">
        <f t="shared" si="3"/>
        <v xml:space="preserve">,"ScottNumber":"7" </v>
      </c>
      <c r="T11" s="16" t="str">
        <f t="shared" si="4"/>
        <v xml:space="preserve">,"AlternateId":"" </v>
      </c>
      <c r="U11" s="16" t="str">
        <f>",""IssueYearStart"":" &amp; TEXT(IF(ISNUMBER($J11)=0,0,$J11),"0")</f>
        <v>,"IssueYearStart":1851</v>
      </c>
      <c r="V11" s="16" t="str">
        <f>",""IssueYearEnd"":" &amp; TEXT(IF(ISNUMBER($K11)=0,0,$K11),"0")</f>
        <v>,"IssueYearEnd":1856</v>
      </c>
      <c r="W11" s="16" t="str">
        <f t="shared" si="5"/>
        <v xml:space="preserve">,"FirstDayOfIssue":" " </v>
      </c>
      <c r="X11" s="16" t="str">
        <f t="shared" si="0"/>
        <v xml:space="preserve">,"Perforation":"imp" </v>
      </c>
      <c r="Y11" s="16" t="str">
        <f>",""IsWatermarked"":" &amp; IF(ISNUMBER(FIND("mk",$G28)) =1,"true","false") &amp; " "</f>
        <v xml:space="preserve">,"IsWatermarked":false </v>
      </c>
      <c r="Z11" s="16" t="str">
        <f t="shared" si="6"/>
        <v xml:space="preserve">,"CatalogImageCode":"" </v>
      </c>
      <c r="AA11" s="16" t="str">
        <f t="shared" si="7"/>
        <v xml:space="preserve">,"Color":"blue" </v>
      </c>
      <c r="AB11" s="16" t="str">
        <f t="shared" si="8"/>
        <v xml:space="preserve">,"Denomination":"1" </v>
      </c>
      <c r="AD11" s="16" t="str">
        <f t="shared" si="9"/>
        <v/>
      </c>
      <c r="AE11" s="16" t="str">
        <f t="shared" si="10"/>
        <v>{"CollectableType":"HomeCollector.Models.StampBase, HomeCollector, Version=1.0.0.0, Culture=neutral, PublicKeyToken=null"</v>
      </c>
      <c r="AF11" s="16" t="str">
        <f>",""ItemDetails"":""" &amp; IF(ISBLANK($G11)=1,"",$G11) &amp; """ "</f>
        <v xml:space="preserve">,"ItemDetails":"type 2" </v>
      </c>
      <c r="AG11" s="16" t="str">
        <f t="shared" si="11"/>
        <v xml:space="preserve">,"IsFavorite":false </v>
      </c>
      <c r="AH11" s="16" t="str">
        <f t="shared" si="12"/>
        <v xml:space="preserve">,"EstimatedValue":0 </v>
      </c>
      <c r="AI11" s="16" t="str">
        <f t="shared" si="13"/>
        <v xml:space="preserve">,"IsMintCondition":false </v>
      </c>
      <c r="AJ11" s="16" t="str">
        <f t="shared" si="14"/>
        <v xml:space="preserve">,"Condition":"UNDEFINED" </v>
      </c>
      <c r="AK11" s="16" t="str">
        <f xml:space="preserve"> IF($D11+$E11&gt;0,  CONCATENATE($AD11,$AE11,$AF11,$AG11,$AH11,$AI11,$AJ11) &amp; "} ]}","}")</f>
        <v>}</v>
      </c>
      <c r="AL11" s="16" t="str">
        <f>CONCATENATE( $N11, $O11, $P11,$Q11,$R11,$S11,$T11,$U11,$V11,$W11,$X11, $Y11,$Z11,$AA11, $AB11) &amp; $AK11</f>
        <v>,{"CollectableType":"HomeCollector.Models.StampBase, HomeCollector, Version=1.0.0.0, Culture=neutral, PublicKeyToken=null","DisplayName":"Franklin" ,"Description":"type 2" ,"Country":"USA" ,"IsPostageStamp":true ,"ScottNumber":"7" ,"AlternateId":"" ,"IssueYearStart":1851,"IssueYearEnd":1856,"FirstDayOfIssue":" " ,"Perforation":"imp" ,"IsWatermarked":false ,"CatalogImageCode":"" ,"Color":"blue" ,"Denomination":"1" }</v>
      </c>
    </row>
    <row r="12" spans="1:38" x14ac:dyDescent="0.25">
      <c r="A12" s="17" t="s">
        <v>29</v>
      </c>
      <c r="B12" s="29">
        <v>1</v>
      </c>
      <c r="C12" s="19" t="s">
        <v>22</v>
      </c>
      <c r="D12" s="31"/>
      <c r="E12" s="32"/>
      <c r="F12" s="42" t="s">
        <v>12</v>
      </c>
      <c r="G12" s="38" t="s">
        <v>30</v>
      </c>
      <c r="H12" s="19" t="s">
        <v>13</v>
      </c>
      <c r="I12" s="19" t="s">
        <v>28</v>
      </c>
      <c r="J12" s="19">
        <v>1851</v>
      </c>
      <c r="K12" s="21">
        <v>1856</v>
      </c>
      <c r="L12" s="34">
        <v>700</v>
      </c>
      <c r="M12" s="29">
        <v>200</v>
      </c>
      <c r="N12" s="28" t="str">
        <f t="shared" si="15"/>
        <v>,{"CollectableType":"HomeCollector.Models.StampBase, HomeCollector, Version=1.0.0.0, Culture=neutral, PublicKeyToken=null"</v>
      </c>
      <c r="O12" s="16" t="str">
        <f>",""DisplayName"":""" &amp; $H12 &amp; """ "</f>
        <v xml:space="preserve">,"DisplayName":"Franklin" </v>
      </c>
      <c r="P12" s="16" t="str">
        <f>",""Description"":""" &amp; IF(ISBLANK($G12),"",$G12) &amp; """ "</f>
        <v xml:space="preserve">,"Description":"type III" </v>
      </c>
      <c r="Q12" s="16" t="str">
        <f t="shared" si="1"/>
        <v xml:space="preserve">,"Country":"USA" </v>
      </c>
      <c r="R12" s="16" t="str">
        <f t="shared" si="2"/>
        <v xml:space="preserve">,"IsPostageStamp":true </v>
      </c>
      <c r="S12" s="16" t="str">
        <f t="shared" si="3"/>
        <v xml:space="preserve">,"ScottNumber":"8" </v>
      </c>
      <c r="T12" s="16" t="str">
        <f t="shared" si="4"/>
        <v xml:space="preserve">,"AlternateId":"" </v>
      </c>
      <c r="U12" s="16" t="str">
        <f>",""IssueYearStart"":" &amp; TEXT(IF(ISNUMBER($J12)=0,0,$J12),"0")</f>
        <v>,"IssueYearStart":1851</v>
      </c>
      <c r="V12" s="16" t="str">
        <f>",""IssueYearEnd"":" &amp; TEXT(IF(ISNUMBER($K12)=0,0,$K12),"0")</f>
        <v>,"IssueYearEnd":1856</v>
      </c>
      <c r="W12" s="16" t="str">
        <f t="shared" si="5"/>
        <v xml:space="preserve">,"FirstDayOfIssue":" " </v>
      </c>
      <c r="X12" s="16" t="str">
        <f t="shared" si="0"/>
        <v xml:space="preserve">,"Perforation":"imp" </v>
      </c>
      <c r="Y12" s="16" t="str">
        <f>",""IsWatermarked"":" &amp; IF(ISNUMBER(FIND("mk",$G29)) =1,"true","false") &amp; " "</f>
        <v xml:space="preserve">,"IsWatermarked":false </v>
      </c>
      <c r="Z12" s="16" t="str">
        <f t="shared" si="6"/>
        <v xml:space="preserve">,"CatalogImageCode":"" </v>
      </c>
      <c r="AA12" s="16" t="str">
        <f t="shared" si="7"/>
        <v xml:space="preserve">,"Color":"blue" </v>
      </c>
      <c r="AB12" s="16" t="str">
        <f t="shared" si="8"/>
        <v xml:space="preserve">,"Denomination":"1" </v>
      </c>
      <c r="AD12" s="16" t="str">
        <f t="shared" si="9"/>
        <v/>
      </c>
      <c r="AE12" s="16" t="str">
        <f t="shared" si="10"/>
        <v>{"CollectableType":"HomeCollector.Models.StampBase, HomeCollector, Version=1.0.0.0, Culture=neutral, PublicKeyToken=null"</v>
      </c>
      <c r="AF12" s="16" t="str">
        <f>",""ItemDetails"":""" &amp; IF(ISBLANK($G12)=1,"",$G12) &amp; """ "</f>
        <v xml:space="preserve">,"ItemDetails":"type III" </v>
      </c>
      <c r="AG12" s="16" t="str">
        <f t="shared" si="11"/>
        <v xml:space="preserve">,"IsFavorite":false </v>
      </c>
      <c r="AH12" s="16" t="str">
        <f t="shared" si="12"/>
        <v xml:space="preserve">,"EstimatedValue":0 </v>
      </c>
      <c r="AI12" s="16" t="str">
        <f t="shared" si="13"/>
        <v xml:space="preserve">,"IsMintCondition":false </v>
      </c>
      <c r="AJ12" s="16" t="str">
        <f t="shared" si="14"/>
        <v xml:space="preserve">,"Condition":"UNDEFINED" </v>
      </c>
      <c r="AK12" s="16" t="str">
        <f xml:space="preserve"> IF($D12+$E12&gt;0,  CONCATENATE($AD12,$AE12,$AF12,$AG12,$AH12,$AI12,$AJ12) &amp; "} ]}","}")</f>
        <v>}</v>
      </c>
      <c r="AL12" s="16" t="str">
        <f>CONCATENATE( $N12, $O12, $P12,$Q12,$R12,$S12,$T12,$U12,$V12,$W12,$X12, $Y12,$Z12,$AA12, $AB12) &amp; $AK12</f>
        <v>,{"CollectableType":"HomeCollector.Models.StampBase, HomeCollector, Version=1.0.0.0, Culture=neutral, PublicKeyToken=null","DisplayName":"Franklin" ,"Description":"type III" ,"Country":"USA" ,"IsPostageStamp":true ,"ScottNumber":"8" ,"AlternateId":"" ,"IssueYearStart":1851,"IssueYearEnd":1856,"FirstDayOfIssue":" " ,"Perforation":"imp" ,"IsWatermarked":false ,"CatalogImageCode":"" ,"Color":"blue" ,"Denomination":"1" }</v>
      </c>
    </row>
    <row r="13" spans="1:38" x14ac:dyDescent="0.25">
      <c r="A13" s="17" t="s">
        <v>31</v>
      </c>
      <c r="B13" s="29">
        <v>1</v>
      </c>
      <c r="C13" s="19" t="s">
        <v>32</v>
      </c>
      <c r="D13" s="31"/>
      <c r="E13" s="32"/>
      <c r="F13" s="42" t="s">
        <v>12</v>
      </c>
      <c r="G13" s="38" t="s">
        <v>33</v>
      </c>
      <c r="H13" s="19" t="s">
        <v>13</v>
      </c>
      <c r="I13" s="19" t="s">
        <v>28</v>
      </c>
      <c r="J13" s="19">
        <v>1851</v>
      </c>
      <c r="K13" s="21">
        <v>1856</v>
      </c>
      <c r="L13" s="34">
        <v>2500</v>
      </c>
      <c r="M13" s="29">
        <v>600</v>
      </c>
      <c r="N13" s="28" t="str">
        <f t="shared" si="15"/>
        <v>,{"CollectableType":"HomeCollector.Models.StampBase, HomeCollector, Version=1.0.0.0, Culture=neutral, PublicKeyToken=null"</v>
      </c>
      <c r="O13" s="16" t="str">
        <f>",""DisplayName"":""" &amp; $H13 &amp; """ "</f>
        <v xml:space="preserve">,"DisplayName":"Franklin" </v>
      </c>
      <c r="P13" s="16" t="str">
        <f>",""Description"":""" &amp; IF(ISBLANK($G13),"",$G13) &amp; """ "</f>
        <v xml:space="preserve">,"Description":"type 3a" </v>
      </c>
      <c r="Q13" s="16" t="str">
        <f t="shared" si="1"/>
        <v xml:space="preserve">,"Country":"USA" </v>
      </c>
      <c r="R13" s="16" t="str">
        <f t="shared" si="2"/>
        <v xml:space="preserve">,"IsPostageStamp":true </v>
      </c>
      <c r="S13" s="16" t="str">
        <f t="shared" si="3"/>
        <v xml:space="preserve">,"ScottNumber":"8A" </v>
      </c>
      <c r="T13" s="16" t="str">
        <f t="shared" si="4"/>
        <v xml:space="preserve">,"AlternateId":"" </v>
      </c>
      <c r="U13" s="16" t="str">
        <f>",""IssueYearStart"":" &amp; TEXT(IF(ISNUMBER($J13)=0,0,$J13),"0")</f>
        <v>,"IssueYearStart":1851</v>
      </c>
      <c r="V13" s="16" t="str">
        <f>",""IssueYearEnd"":" &amp; TEXT(IF(ISNUMBER($K13)=0,0,$K13),"0")</f>
        <v>,"IssueYearEnd":1856</v>
      </c>
      <c r="W13" s="16" t="str">
        <f t="shared" si="5"/>
        <v xml:space="preserve">,"FirstDayOfIssue":" " </v>
      </c>
      <c r="X13" s="16" t="str">
        <f t="shared" si="0"/>
        <v xml:space="preserve">,"Perforation":"imp" </v>
      </c>
      <c r="Y13" s="16" t="str">
        <f>",""IsWatermarked"":" &amp; IF(ISNUMBER(FIND("mk",$G30)) =1,"true","false") &amp; " "</f>
        <v xml:space="preserve">,"IsWatermarked":false </v>
      </c>
      <c r="Z13" s="16" t="str">
        <f t="shared" si="6"/>
        <v xml:space="preserve">,"CatalogImageCode":"" </v>
      </c>
      <c r="AA13" s="16" t="str">
        <f t="shared" si="7"/>
        <v xml:space="preserve">,"Color":"pale blue" </v>
      </c>
      <c r="AB13" s="16" t="str">
        <f t="shared" si="8"/>
        <v xml:space="preserve">,"Denomination":"1" </v>
      </c>
      <c r="AD13" s="16" t="str">
        <f t="shared" si="9"/>
        <v/>
      </c>
      <c r="AE13" s="16" t="str">
        <f t="shared" si="10"/>
        <v>{"CollectableType":"HomeCollector.Models.StampBase, HomeCollector, Version=1.0.0.0, Culture=neutral, PublicKeyToken=null"</v>
      </c>
      <c r="AF13" s="16" t="str">
        <f>",""ItemDetails"":""" &amp; IF(ISBLANK($G13)=1,"",$G13) &amp; """ "</f>
        <v xml:space="preserve">,"ItemDetails":"type 3a" </v>
      </c>
      <c r="AG13" s="16" t="str">
        <f t="shared" si="11"/>
        <v xml:space="preserve">,"IsFavorite":false </v>
      </c>
      <c r="AH13" s="16" t="str">
        <f t="shared" si="12"/>
        <v xml:space="preserve">,"EstimatedValue":0 </v>
      </c>
      <c r="AI13" s="16" t="str">
        <f t="shared" si="13"/>
        <v xml:space="preserve">,"IsMintCondition":false </v>
      </c>
      <c r="AJ13" s="16" t="str">
        <f t="shared" si="14"/>
        <v xml:space="preserve">,"Condition":"UNDEFINED" </v>
      </c>
      <c r="AK13" s="16" t="str">
        <f xml:space="preserve"> IF($D13+$E13&gt;0,  CONCATENATE($AD13,$AE13,$AF13,$AG13,$AH13,$AI13,$AJ13) &amp; "} ]}","}")</f>
        <v>}</v>
      </c>
      <c r="AL13" s="16" t="str">
        <f>CONCATENATE( $N13, $O13, $P13,$Q13,$R13,$S13,$T13,$U13,$V13,$W13,$X13, $Y13,$Z13,$AA13, $AB13) &amp; $AK13</f>
        <v>,{"CollectableType":"HomeCollector.Models.StampBase, HomeCollector, Version=1.0.0.0, Culture=neutral, PublicKeyToken=null","DisplayName":"Franklin" ,"Description":"type 3a" ,"Country":"USA" ,"IsPostageStamp":true ,"ScottNumber":"8A" ,"AlternateId":"" ,"IssueYearStart":1851,"IssueYearEnd":1856,"FirstDayOfIssue":" " ,"Perforation":"imp" ,"IsWatermarked":false ,"CatalogImageCode":"" ,"Color":"pale blue" ,"Denomination":"1" }</v>
      </c>
    </row>
    <row r="14" spans="1:38" x14ac:dyDescent="0.25">
      <c r="A14" s="34" t="s">
        <v>1340</v>
      </c>
      <c r="B14" s="29">
        <v>1</v>
      </c>
      <c r="C14" s="19" t="s">
        <v>22</v>
      </c>
      <c r="D14" s="31"/>
      <c r="E14" s="32"/>
      <c r="F14" s="42" t="s">
        <v>12</v>
      </c>
      <c r="G14" s="38" t="s">
        <v>34</v>
      </c>
      <c r="H14" s="19" t="s">
        <v>13</v>
      </c>
      <c r="I14" s="19" t="s">
        <v>28</v>
      </c>
      <c r="J14" s="19">
        <v>1851</v>
      </c>
      <c r="K14" s="21">
        <v>1856</v>
      </c>
      <c r="L14" s="34">
        <v>350</v>
      </c>
      <c r="M14" s="29">
        <v>80</v>
      </c>
      <c r="N14" s="28" t="str">
        <f t="shared" si="15"/>
        <v>,{"CollectableType":"HomeCollector.Models.StampBase, HomeCollector, Version=1.0.0.0, Culture=neutral, PublicKeyToken=null"</v>
      </c>
      <c r="O14" s="16" t="str">
        <f>",""DisplayName"":""" &amp; $H14 &amp; """ "</f>
        <v xml:space="preserve">,"DisplayName":"Franklin" </v>
      </c>
      <c r="P14" s="16" t="str">
        <f>",""Description"":""" &amp; IF(ISBLANK($G14),"",$G14) &amp; """ "</f>
        <v xml:space="preserve">,"Description":"type 4" </v>
      </c>
      <c r="Q14" s="16" t="str">
        <f t="shared" si="1"/>
        <v xml:space="preserve">,"Country":"USA" </v>
      </c>
      <c r="R14" s="16" t="str">
        <f t="shared" si="2"/>
        <v xml:space="preserve">,"IsPostageStamp":true </v>
      </c>
      <c r="S14" s="16" t="str">
        <f t="shared" si="3"/>
        <v xml:space="preserve">,"ScottNumber":"9" </v>
      </c>
      <c r="T14" s="16" t="str">
        <f t="shared" si="4"/>
        <v xml:space="preserve">,"AlternateId":"" </v>
      </c>
      <c r="U14" s="16" t="str">
        <f>",""IssueYearStart"":" &amp; TEXT(IF(ISNUMBER($J14)=0,0,$J14),"0")</f>
        <v>,"IssueYearStart":1851</v>
      </c>
      <c r="V14" s="16" t="str">
        <f>",""IssueYearEnd"":" &amp; TEXT(IF(ISNUMBER($K14)=0,0,$K14),"0")</f>
        <v>,"IssueYearEnd":1856</v>
      </c>
      <c r="W14" s="16" t="str">
        <f t="shared" si="5"/>
        <v xml:space="preserve">,"FirstDayOfIssue":" " </v>
      </c>
      <c r="X14" s="16" t="str">
        <f t="shared" si="0"/>
        <v xml:space="preserve">,"Perforation":"imp" </v>
      </c>
      <c r="Y14" s="16" t="str">
        <f>",""IsWatermarked"":" &amp; IF(ISNUMBER(FIND("mk",$G31)) =1,"true","false") &amp; " "</f>
        <v xml:space="preserve">,"IsWatermarked":false </v>
      </c>
      <c r="Z14" s="16" t="str">
        <f t="shared" si="6"/>
        <v xml:space="preserve">,"CatalogImageCode":"" </v>
      </c>
      <c r="AA14" s="16" t="str">
        <f t="shared" si="7"/>
        <v xml:space="preserve">,"Color":"blue" </v>
      </c>
      <c r="AB14" s="16" t="str">
        <f t="shared" si="8"/>
        <v xml:space="preserve">,"Denomination":"1" </v>
      </c>
      <c r="AD14" s="16" t="str">
        <f t="shared" si="9"/>
        <v/>
      </c>
      <c r="AE14" s="16" t="str">
        <f t="shared" si="10"/>
        <v>{"CollectableType":"HomeCollector.Models.StampBase, HomeCollector, Version=1.0.0.0, Culture=neutral, PublicKeyToken=null"</v>
      </c>
      <c r="AF14" s="16" t="str">
        <f>",""ItemDetails"":""" &amp; IF(ISBLANK($G14)=1,"",$G14) &amp; """ "</f>
        <v xml:space="preserve">,"ItemDetails":"type 4" </v>
      </c>
      <c r="AG14" s="16" t="str">
        <f t="shared" si="11"/>
        <v xml:space="preserve">,"IsFavorite":false </v>
      </c>
      <c r="AH14" s="16" t="str">
        <f t="shared" si="12"/>
        <v xml:space="preserve">,"EstimatedValue":0 </v>
      </c>
      <c r="AI14" s="16" t="str">
        <f t="shared" si="13"/>
        <v xml:space="preserve">,"IsMintCondition":false </v>
      </c>
      <c r="AJ14" s="16" t="str">
        <f t="shared" si="14"/>
        <v xml:space="preserve">,"Condition":"UNDEFINED" </v>
      </c>
      <c r="AK14" s="16" t="str">
        <f xml:space="preserve"> IF($D14+$E14&gt;0,  CONCATENATE($AD14,$AE14,$AF14,$AG14,$AH14,$AI14,$AJ14) &amp; "} ]}","}")</f>
        <v>}</v>
      </c>
      <c r="AL14" s="16" t="str">
        <f>CONCATENATE( $N14, $O14, $P14,$Q14,$R14,$S14,$T14,$U14,$V14,$W14,$X14, $Y14,$Z14,$AA14, $AB14) &amp; $AK14</f>
        <v>,{"CollectableType":"HomeCollector.Models.StampBase, HomeCollector, Version=1.0.0.0, Culture=neutral, PublicKeyToken=null","DisplayName":"Franklin" ,"Description":"type 4" ,"Country":"USA" ,"IsPostageStamp":true ,"ScottNumber":"9" ,"AlternateId":"" ,"IssueYearStart":1851,"IssueYearEnd":1856,"FirstDayOfIssue":" " ,"Perforation":"imp" ,"IsWatermarked":false ,"CatalogImageCode":"" ,"Color":"blue" ,"Denomination":"1" }</v>
      </c>
    </row>
    <row r="15" spans="1:38" x14ac:dyDescent="0.25">
      <c r="A15" s="34" t="s">
        <v>1341</v>
      </c>
      <c r="B15" s="29">
        <v>3</v>
      </c>
      <c r="C15" s="19" t="s">
        <v>35</v>
      </c>
      <c r="D15" s="31"/>
      <c r="E15" s="32"/>
      <c r="F15" s="42" t="s">
        <v>12</v>
      </c>
      <c r="G15" s="30"/>
      <c r="H15" s="19" t="s">
        <v>15</v>
      </c>
      <c r="I15" s="19" t="s">
        <v>28</v>
      </c>
      <c r="J15" s="19">
        <v>1851</v>
      </c>
      <c r="K15" s="21">
        <v>1856</v>
      </c>
      <c r="L15" s="34">
        <v>950</v>
      </c>
      <c r="M15" s="29">
        <v>40</v>
      </c>
      <c r="N15" s="28" t="str">
        <f t="shared" si="15"/>
        <v>,{"CollectableType":"HomeCollector.Models.StampBase, HomeCollector, Version=1.0.0.0, Culture=neutral, PublicKeyToken=null"</v>
      </c>
      <c r="O15" s="16" t="str">
        <f>",""DisplayName"":""" &amp; $H15 &amp; """ "</f>
        <v xml:space="preserve">,"DisplayName":"Washington" </v>
      </c>
      <c r="P15" s="16" t="str">
        <f>",""Description"":""" &amp; IF(ISBLANK($G15),"",$G15) &amp; """ "</f>
        <v xml:space="preserve">,"Description":"" </v>
      </c>
      <c r="Q15" s="16" t="str">
        <f t="shared" si="1"/>
        <v xml:space="preserve">,"Country":"USA" </v>
      </c>
      <c r="R15" s="16" t="str">
        <f t="shared" si="2"/>
        <v xml:space="preserve">,"IsPostageStamp":true </v>
      </c>
      <c r="S15" s="16" t="str">
        <f t="shared" si="3"/>
        <v xml:space="preserve">,"ScottNumber":"10" </v>
      </c>
      <c r="T15" s="16" t="str">
        <f t="shared" si="4"/>
        <v xml:space="preserve">,"AlternateId":"" </v>
      </c>
      <c r="U15" s="16" t="str">
        <f>",""IssueYearStart"":" &amp; TEXT(IF(ISNUMBER($J15)=0,0,$J15),"0")</f>
        <v>,"IssueYearStart":1851</v>
      </c>
      <c r="V15" s="16" t="str">
        <f>",""IssueYearEnd"":" &amp; TEXT(IF(ISNUMBER($K15)=0,0,$K15),"0")</f>
        <v>,"IssueYearEnd":1856</v>
      </c>
      <c r="W15" s="16" t="str">
        <f t="shared" si="5"/>
        <v xml:space="preserve">,"FirstDayOfIssue":" " </v>
      </c>
      <c r="X15" s="16" t="str">
        <f t="shared" si="0"/>
        <v xml:space="preserve">,"Perforation":"imp" </v>
      </c>
      <c r="Y15" s="16" t="str">
        <f>",""IsWatermarked"":" &amp; IF(ISNUMBER(FIND("mk",$G32)) =1,"true","false") &amp; " "</f>
        <v xml:space="preserve">,"IsWatermarked":false </v>
      </c>
      <c r="Z15" s="16" t="str">
        <f t="shared" si="6"/>
        <v xml:space="preserve">,"CatalogImageCode":"" </v>
      </c>
      <c r="AA15" s="16" t="str">
        <f t="shared" si="7"/>
        <v xml:space="preserve">,"Color":"or/brown" </v>
      </c>
      <c r="AB15" s="16" t="str">
        <f t="shared" si="8"/>
        <v xml:space="preserve">,"Denomination":"3" </v>
      </c>
      <c r="AD15" s="16" t="str">
        <f t="shared" si="9"/>
        <v/>
      </c>
      <c r="AE15" s="16" t="str">
        <f t="shared" si="10"/>
        <v>{"CollectableType":"HomeCollector.Models.StampBase, HomeCollector, Version=1.0.0.0, Culture=neutral, PublicKeyToken=null"</v>
      </c>
      <c r="AF15" s="16" t="str">
        <f>",""ItemDetails"":""" &amp; IF(ISBLANK($G15)=1,"",$G15) &amp; """ "</f>
        <v xml:space="preserve">,"ItemDetails":"" </v>
      </c>
      <c r="AG15" s="16" t="str">
        <f t="shared" si="11"/>
        <v xml:space="preserve">,"IsFavorite":false </v>
      </c>
      <c r="AH15" s="16" t="str">
        <f t="shared" si="12"/>
        <v xml:space="preserve">,"EstimatedValue":0 </v>
      </c>
      <c r="AI15" s="16" t="str">
        <f t="shared" si="13"/>
        <v xml:space="preserve">,"IsMintCondition":false </v>
      </c>
      <c r="AJ15" s="16" t="str">
        <f t="shared" si="14"/>
        <v xml:space="preserve">,"Condition":"UNDEFINED" </v>
      </c>
      <c r="AK15" s="16" t="str">
        <f xml:space="preserve"> IF($D15+$E15&gt;0,  CONCATENATE($AD15,$AE15,$AF15,$AG15,$AH15,$AI15,$AJ15) &amp; "} ]}","}")</f>
        <v>}</v>
      </c>
      <c r="AL15" s="16" t="str">
        <f>CONCATENATE( $N15, $O15, $P15,$Q15,$R15,$S15,$T15,$U15,$V15,$W15,$X15, $Y15,$Z15,$AA15, $AB15) &amp; $AK15</f>
        <v>,{"CollectableType":"HomeCollector.Models.StampBase, HomeCollector, Version=1.0.0.0, Culture=neutral, PublicKeyToken=null","DisplayName":"Washington" ,"Description":"" ,"Country":"USA" ,"IsPostageStamp":true ,"ScottNumber":"10" ,"AlternateId":"" ,"IssueYearStart":1851,"IssueYearEnd":1856,"FirstDayOfIssue":" " ,"Perforation":"imp" ,"IsWatermarked":false ,"CatalogImageCode":"" ,"Color":"or/brown" ,"Denomination":"3" }</v>
      </c>
    </row>
    <row r="16" spans="1:38" x14ac:dyDescent="0.25">
      <c r="A16" s="34" t="s">
        <v>1342</v>
      </c>
      <c r="B16" s="29">
        <v>3</v>
      </c>
      <c r="C16" s="30"/>
      <c r="D16" s="31"/>
      <c r="E16" s="32">
        <v>1</v>
      </c>
      <c r="F16" s="42" t="s">
        <v>12</v>
      </c>
      <c r="G16" s="38" t="s">
        <v>36</v>
      </c>
      <c r="H16" s="19" t="s">
        <v>15</v>
      </c>
      <c r="I16" s="19" t="s">
        <v>28</v>
      </c>
      <c r="J16" s="19">
        <v>1851</v>
      </c>
      <c r="K16" s="21">
        <v>1856</v>
      </c>
      <c r="L16" s="34">
        <v>130</v>
      </c>
      <c r="M16" s="29">
        <v>7</v>
      </c>
      <c r="N16" s="28" t="str">
        <f t="shared" si="15"/>
        <v>,{"CollectableType":"HomeCollector.Models.StampBase, HomeCollector, Version=1.0.0.0, Culture=neutral, PublicKeyToken=null"</v>
      </c>
      <c r="O16" s="16" t="str">
        <f>",""DisplayName"":""" &amp; $H16 &amp; """ "</f>
        <v xml:space="preserve">,"DisplayName":"Washington" </v>
      </c>
      <c r="P16" s="16" t="str">
        <f>",""Description"":""" &amp; IF(ISBLANK($G16),"",$G16) &amp; """ "</f>
        <v xml:space="preserve">,"Description":"type 1" </v>
      </c>
      <c r="Q16" s="16" t="str">
        <f t="shared" si="1"/>
        <v xml:space="preserve">,"Country":"USA" </v>
      </c>
      <c r="R16" s="16" t="str">
        <f t="shared" si="2"/>
        <v xml:space="preserve">,"IsPostageStamp":true </v>
      </c>
      <c r="S16" s="16" t="str">
        <f t="shared" si="3"/>
        <v xml:space="preserve">,"ScottNumber":"11" </v>
      </c>
      <c r="T16" s="16" t="str">
        <f t="shared" si="4"/>
        <v xml:space="preserve">,"AlternateId":"" </v>
      </c>
      <c r="U16" s="16" t="str">
        <f>",""IssueYearStart"":" &amp; TEXT(IF(ISNUMBER($J16)=0,0,$J16),"0")</f>
        <v>,"IssueYearStart":1851</v>
      </c>
      <c r="V16" s="16" t="str">
        <f>",""IssueYearEnd"":" &amp; TEXT(IF(ISNUMBER($K16)=0,0,$K16),"0")</f>
        <v>,"IssueYearEnd":1856</v>
      </c>
      <c r="W16" s="16" t="str">
        <f t="shared" si="5"/>
        <v xml:space="preserve">,"FirstDayOfIssue":" " </v>
      </c>
      <c r="X16" s="16" t="str">
        <f t="shared" si="0"/>
        <v xml:space="preserve">,"Perforation":"imp" </v>
      </c>
      <c r="Y16" s="16" t="str">
        <f>",""IsWatermarked"":" &amp; IF(ISNUMBER(FIND("mk",$G33)) =1,"true","false") &amp; " "</f>
        <v xml:space="preserve">,"IsWatermarked":false </v>
      </c>
      <c r="Z16" s="16" t="str">
        <f t="shared" si="6"/>
        <v xml:space="preserve">,"CatalogImageCode":"" </v>
      </c>
      <c r="AA16" s="16" t="str">
        <f t="shared" si="7"/>
        <v xml:space="preserve">,"Color":"" </v>
      </c>
      <c r="AB16" s="16" t="str">
        <f t="shared" si="8"/>
        <v xml:space="preserve">,"Denomination":"3" </v>
      </c>
      <c r="AD16" s="16" t="str">
        <f t="shared" si="9"/>
        <v>,"ItemInstances":[</v>
      </c>
      <c r="AE16" s="16" t="str">
        <f t="shared" si="10"/>
        <v>{"CollectableType":"HomeCollector.Models.StampBase, HomeCollector, Version=1.0.0.0, Culture=neutral, PublicKeyToken=null"</v>
      </c>
      <c r="AF16" s="16" t="str">
        <f>",""ItemDetails"":""" &amp; IF(ISBLANK($G16)=1,"",$G16) &amp; """ "</f>
        <v xml:space="preserve">,"ItemDetails":"type 1" </v>
      </c>
      <c r="AG16" s="16" t="str">
        <f t="shared" si="11"/>
        <v xml:space="preserve">,"IsFavorite":false </v>
      </c>
      <c r="AH16" s="16" t="str">
        <f t="shared" si="12"/>
        <v xml:space="preserve">,"EstimatedValue":0 </v>
      </c>
      <c r="AI16" s="16" t="str">
        <f t="shared" si="13"/>
        <v xml:space="preserve">,"IsMintCondition":false </v>
      </c>
      <c r="AJ16" s="16" t="str">
        <f t="shared" si="14"/>
        <v xml:space="preserve">,"Condition":"UNDEFINED" </v>
      </c>
      <c r="AK16" s="16" t="str">
        <f xml:space="preserve"> IF($D16+$E16&gt;0,  CONCATENATE($AD16,$AE16,$AF16,$AG16,$AH16,$AI16,$AJ16) &amp; "} ]}","}")</f>
        <v>,"ItemInstances":[{"CollectableType":"HomeCollector.Models.StampBase, HomeCollector, Version=1.0.0.0, Culture=neutral, PublicKeyToken=null","ItemDetails":"type 1" ,"IsFavorite":false ,"EstimatedValue":0 ,"IsMintCondition":false ,"Condition":"UNDEFINED" } ]}</v>
      </c>
      <c r="AL16" s="16" t="str">
        <f>CONCATENATE( $N16, $O16, $P16,$Q16,$R16,$S16,$T16,$U16,$V16,$W16,$X16, $Y16,$Z16,$AA16, $AB16) &amp; $AK16</f>
        <v>,{"CollectableType":"HomeCollector.Models.StampBase, HomeCollector, Version=1.0.0.0, Culture=neutral, PublicKeyToken=null","DisplayName":"Washington" ,"Description":"type 1" ,"Country":"USA" ,"IsPostageStamp":true ,"ScottNumber":"11" ,"AlternateId":"" ,"IssueYearStart":1851,"IssueYearEnd":1856,"FirstDayOfIssue":" " ,"Perforation":"imp" ,"IsWatermarked":false ,"CatalogImageCode":"" ,"Color":"" ,"Denomination":"3" ,"ItemInstances":[{"CollectableType":"HomeCollector.Models.StampBase, HomeCollector, Version=1.0.0.0, Culture=neutral, PublicKeyToken=null","ItemDetails":"type 1" ,"IsFavorite":false ,"EstimatedValue":0 ,"IsMintCondition":false ,"Condition":"UNDEFINED" } ]}</v>
      </c>
    </row>
    <row r="17" spans="1:38" x14ac:dyDescent="0.25">
      <c r="A17" s="34" t="s">
        <v>1343</v>
      </c>
      <c r="B17" s="29">
        <v>5</v>
      </c>
      <c r="C17" s="30"/>
      <c r="D17" s="31"/>
      <c r="E17" s="32"/>
      <c r="F17" s="42" t="s">
        <v>12</v>
      </c>
      <c r="G17" s="38" t="s">
        <v>36</v>
      </c>
      <c r="H17" s="19" t="s">
        <v>37</v>
      </c>
      <c r="I17" s="19" t="s">
        <v>28</v>
      </c>
      <c r="J17" s="19">
        <v>1851</v>
      </c>
      <c r="K17" s="21">
        <v>1856</v>
      </c>
      <c r="L17" s="34">
        <v>8500</v>
      </c>
      <c r="M17" s="29">
        <v>950</v>
      </c>
      <c r="N17" s="28" t="str">
        <f t="shared" si="15"/>
        <v>,{"CollectableType":"HomeCollector.Models.StampBase, HomeCollector, Version=1.0.0.0, Culture=neutral, PublicKeyToken=null"</v>
      </c>
      <c r="O17" s="16" t="str">
        <f>",""DisplayName"":""" &amp; $H17 &amp; """ "</f>
        <v xml:space="preserve">,"DisplayName":"Jefferson" </v>
      </c>
      <c r="P17" s="16" t="str">
        <f>",""Description"":""" &amp; IF(ISBLANK($G17),"",$G17) &amp; """ "</f>
        <v xml:space="preserve">,"Description":"type 1" </v>
      </c>
      <c r="Q17" s="16" t="str">
        <f t="shared" si="1"/>
        <v xml:space="preserve">,"Country":"USA" </v>
      </c>
      <c r="R17" s="16" t="str">
        <f t="shared" si="2"/>
        <v xml:space="preserve">,"IsPostageStamp":true </v>
      </c>
      <c r="S17" s="16" t="str">
        <f t="shared" si="3"/>
        <v xml:space="preserve">,"ScottNumber":"12" </v>
      </c>
      <c r="T17" s="16" t="str">
        <f t="shared" si="4"/>
        <v xml:space="preserve">,"AlternateId":"" </v>
      </c>
      <c r="U17" s="16" t="str">
        <f>",""IssueYearStart"":" &amp; TEXT(IF(ISNUMBER($J17)=0,0,$J17),"0")</f>
        <v>,"IssueYearStart":1851</v>
      </c>
      <c r="V17" s="16" t="str">
        <f>",""IssueYearEnd"":" &amp; TEXT(IF(ISNUMBER($K17)=0,0,$K17),"0")</f>
        <v>,"IssueYearEnd":1856</v>
      </c>
      <c r="W17" s="16" t="str">
        <f t="shared" si="5"/>
        <v xml:space="preserve">,"FirstDayOfIssue":" " </v>
      </c>
      <c r="X17" s="16" t="str">
        <f t="shared" si="0"/>
        <v xml:space="preserve">,"Perforation":"imp" </v>
      </c>
      <c r="Y17" s="16" t="str">
        <f>",""IsWatermarked"":" &amp; IF(ISNUMBER(FIND("mk",$G34)) =1,"true","false") &amp; " "</f>
        <v xml:space="preserve">,"IsWatermarked":false </v>
      </c>
      <c r="Z17" s="16" t="str">
        <f t="shared" si="6"/>
        <v xml:space="preserve">,"CatalogImageCode":"" </v>
      </c>
      <c r="AA17" s="16" t="str">
        <f t="shared" si="7"/>
        <v xml:space="preserve">,"Color":"" </v>
      </c>
      <c r="AB17" s="16" t="str">
        <f t="shared" si="8"/>
        <v xml:space="preserve">,"Denomination":"5" </v>
      </c>
      <c r="AD17" s="16" t="str">
        <f t="shared" si="9"/>
        <v/>
      </c>
      <c r="AE17" s="16" t="str">
        <f t="shared" si="10"/>
        <v>{"CollectableType":"HomeCollector.Models.StampBase, HomeCollector, Version=1.0.0.0, Culture=neutral, PublicKeyToken=null"</v>
      </c>
      <c r="AF17" s="16" t="str">
        <f>",""ItemDetails"":""" &amp; IF(ISBLANK($G17)=1,"",$G17) &amp; """ "</f>
        <v xml:space="preserve">,"ItemDetails":"type 1" </v>
      </c>
      <c r="AG17" s="16" t="str">
        <f t="shared" si="11"/>
        <v xml:space="preserve">,"IsFavorite":false </v>
      </c>
      <c r="AH17" s="16" t="str">
        <f t="shared" si="12"/>
        <v xml:space="preserve">,"EstimatedValue":0 </v>
      </c>
      <c r="AI17" s="16" t="str">
        <f t="shared" si="13"/>
        <v xml:space="preserve">,"IsMintCondition":false </v>
      </c>
      <c r="AJ17" s="16" t="str">
        <f t="shared" si="14"/>
        <v xml:space="preserve">,"Condition":"UNDEFINED" </v>
      </c>
      <c r="AK17" s="16" t="str">
        <f xml:space="preserve"> IF($D17+$E17&gt;0,  CONCATENATE($AD17,$AE17,$AF17,$AG17,$AH17,$AI17,$AJ17) &amp; "} ]}","}")</f>
        <v>}</v>
      </c>
      <c r="AL17" s="16" t="str">
        <f>CONCATENATE( $N17, $O17, $P17,$Q17,$R17,$S17,$T17,$U17,$V17,$W17,$X17, $Y17,$Z17,$AA17, $AB17) &amp; $AK17</f>
        <v>,{"CollectableType":"HomeCollector.Models.StampBase, HomeCollector, Version=1.0.0.0, Culture=neutral, PublicKeyToken=null","DisplayName":"Jefferson" ,"Description":"type 1" ,"Country":"USA" ,"IsPostageStamp":true ,"ScottNumber":"12" ,"AlternateId":"" ,"IssueYearStart":1851,"IssueYearEnd":1856,"FirstDayOfIssue":" " ,"Perforation":"imp" ,"IsWatermarked":false ,"CatalogImageCode":"" ,"Color":"" ,"Denomination":"5" }</v>
      </c>
    </row>
    <row r="18" spans="1:38" x14ac:dyDescent="0.25">
      <c r="A18" s="34" t="s">
        <v>1344</v>
      </c>
      <c r="B18" s="29">
        <v>10</v>
      </c>
      <c r="C18" s="19" t="s">
        <v>38</v>
      </c>
      <c r="D18" s="31"/>
      <c r="E18" s="32"/>
      <c r="F18" s="42" t="s">
        <v>12</v>
      </c>
      <c r="G18" s="38" t="s">
        <v>36</v>
      </c>
      <c r="H18" s="19" t="s">
        <v>15</v>
      </c>
      <c r="I18" s="19" t="s">
        <v>28</v>
      </c>
      <c r="J18" s="19">
        <v>1851</v>
      </c>
      <c r="K18" s="21">
        <v>1856</v>
      </c>
      <c r="L18" s="34">
        <v>9000</v>
      </c>
      <c r="M18" s="29">
        <v>600</v>
      </c>
      <c r="N18" s="28" t="str">
        <f t="shared" si="15"/>
        <v>,{"CollectableType":"HomeCollector.Models.StampBase, HomeCollector, Version=1.0.0.0, Culture=neutral, PublicKeyToken=null"</v>
      </c>
      <c r="O18" s="16" t="str">
        <f>",""DisplayName"":""" &amp; $H18 &amp; """ "</f>
        <v xml:space="preserve">,"DisplayName":"Washington" </v>
      </c>
      <c r="P18" s="16" t="str">
        <f>",""Description"":""" &amp; IF(ISBLANK($G18),"",$G18) &amp; """ "</f>
        <v xml:space="preserve">,"Description":"type 1" </v>
      </c>
      <c r="Q18" s="16" t="str">
        <f t="shared" si="1"/>
        <v xml:space="preserve">,"Country":"USA" </v>
      </c>
      <c r="R18" s="16" t="str">
        <f t="shared" si="2"/>
        <v xml:space="preserve">,"IsPostageStamp":true </v>
      </c>
      <c r="S18" s="16" t="str">
        <f t="shared" si="3"/>
        <v xml:space="preserve">,"ScottNumber":"13" </v>
      </c>
      <c r="T18" s="16" t="str">
        <f t="shared" si="4"/>
        <v xml:space="preserve">,"AlternateId":"" </v>
      </c>
      <c r="U18" s="16" t="str">
        <f>",""IssueYearStart"":" &amp; TEXT(IF(ISNUMBER($J18)=0,0,$J18),"0")</f>
        <v>,"IssueYearStart":1851</v>
      </c>
      <c r="V18" s="16" t="str">
        <f>",""IssueYearEnd"":" &amp; TEXT(IF(ISNUMBER($K18)=0,0,$K18),"0")</f>
        <v>,"IssueYearEnd":1856</v>
      </c>
      <c r="W18" s="16" t="str">
        <f t="shared" si="5"/>
        <v xml:space="preserve">,"FirstDayOfIssue":" " </v>
      </c>
      <c r="X18" s="16" t="str">
        <f t="shared" si="0"/>
        <v xml:space="preserve">,"Perforation":"imp" </v>
      </c>
      <c r="Y18" s="16" t="str">
        <f>",""IsWatermarked"":" &amp; IF(ISNUMBER(FIND("mk",$G35)) =1,"true","false") &amp; " "</f>
        <v xml:space="preserve">,"IsWatermarked":false </v>
      </c>
      <c r="Z18" s="16" t="str">
        <f t="shared" si="6"/>
        <v xml:space="preserve">,"CatalogImageCode":"" </v>
      </c>
      <c r="AA18" s="16" t="str">
        <f t="shared" si="7"/>
        <v xml:space="preserve">,"Color":"green" </v>
      </c>
      <c r="AB18" s="16" t="str">
        <f t="shared" si="8"/>
        <v xml:space="preserve">,"Denomination":"10" </v>
      </c>
      <c r="AD18" s="16" t="str">
        <f t="shared" si="9"/>
        <v/>
      </c>
      <c r="AE18" s="16" t="str">
        <f t="shared" si="10"/>
        <v>{"CollectableType":"HomeCollector.Models.StampBase, HomeCollector, Version=1.0.0.0, Culture=neutral, PublicKeyToken=null"</v>
      </c>
      <c r="AF18" s="16" t="str">
        <f>",""ItemDetails"":""" &amp; IF(ISBLANK($G18)=1,"",$G18) &amp; """ "</f>
        <v xml:space="preserve">,"ItemDetails":"type 1" </v>
      </c>
      <c r="AG18" s="16" t="str">
        <f t="shared" si="11"/>
        <v xml:space="preserve">,"IsFavorite":false </v>
      </c>
      <c r="AH18" s="16" t="str">
        <f t="shared" si="12"/>
        <v xml:space="preserve">,"EstimatedValue":0 </v>
      </c>
      <c r="AI18" s="16" t="str">
        <f t="shared" si="13"/>
        <v xml:space="preserve">,"IsMintCondition":false </v>
      </c>
      <c r="AJ18" s="16" t="str">
        <f t="shared" si="14"/>
        <v xml:space="preserve">,"Condition":"UNDEFINED" </v>
      </c>
      <c r="AK18" s="16" t="str">
        <f xml:space="preserve"> IF($D18+$E18&gt;0,  CONCATENATE($AD18,$AE18,$AF18,$AG18,$AH18,$AI18,$AJ18) &amp; "} ]}","}")</f>
        <v>}</v>
      </c>
      <c r="AL18" s="16" t="str">
        <f>CONCATENATE( $N18, $O18, $P18,$Q18,$R18,$S18,$T18,$U18,$V18,$W18,$X18, $Y18,$Z18,$AA18, $AB18) &amp; $AK18</f>
        <v>,{"CollectableType":"HomeCollector.Models.StampBase, HomeCollector, Version=1.0.0.0, Culture=neutral, PublicKeyToken=null","DisplayName":"Washington" ,"Description":"type 1" ,"Country":"USA" ,"IsPostageStamp":true ,"ScottNumber":"13" ,"AlternateId":"" ,"IssueYearStart":1851,"IssueYearEnd":1856,"FirstDayOfIssue":" " ,"Perforation":"imp" ,"IsWatermarked":false ,"CatalogImageCode":"" ,"Color":"green" ,"Denomination":"10" }</v>
      </c>
    </row>
    <row r="19" spans="1:38" x14ac:dyDescent="0.25">
      <c r="A19" s="34" t="s">
        <v>1345</v>
      </c>
      <c r="B19" s="29">
        <v>10</v>
      </c>
      <c r="C19" s="19" t="s">
        <v>38</v>
      </c>
      <c r="D19" s="31"/>
      <c r="E19" s="32"/>
      <c r="F19" s="42" t="s">
        <v>12</v>
      </c>
      <c r="G19" s="38" t="s">
        <v>27</v>
      </c>
      <c r="H19" s="19" t="s">
        <v>15</v>
      </c>
      <c r="I19" s="19" t="s">
        <v>28</v>
      </c>
      <c r="J19" s="19">
        <v>1851</v>
      </c>
      <c r="K19" s="21">
        <v>1856</v>
      </c>
      <c r="L19" s="34">
        <v>2000</v>
      </c>
      <c r="M19" s="29">
        <v>225</v>
      </c>
      <c r="N19" s="28" t="str">
        <f t="shared" si="15"/>
        <v>,{"CollectableType":"HomeCollector.Models.StampBase, HomeCollector, Version=1.0.0.0, Culture=neutral, PublicKeyToken=null"</v>
      </c>
      <c r="O19" s="16" t="str">
        <f>",""DisplayName"":""" &amp; $H19 &amp; """ "</f>
        <v xml:space="preserve">,"DisplayName":"Washington" </v>
      </c>
      <c r="P19" s="16" t="str">
        <f>",""Description"":""" &amp; IF(ISBLANK($G19),"",$G19) &amp; """ "</f>
        <v xml:space="preserve">,"Description":"type 2" </v>
      </c>
      <c r="Q19" s="16" t="str">
        <f t="shared" si="1"/>
        <v xml:space="preserve">,"Country":"USA" </v>
      </c>
      <c r="R19" s="16" t="str">
        <f t="shared" si="2"/>
        <v xml:space="preserve">,"IsPostageStamp":true </v>
      </c>
      <c r="S19" s="16" t="str">
        <f t="shared" si="3"/>
        <v xml:space="preserve">,"ScottNumber":"14" </v>
      </c>
      <c r="T19" s="16" t="str">
        <f t="shared" si="4"/>
        <v xml:space="preserve">,"AlternateId":"" </v>
      </c>
      <c r="U19" s="16" t="str">
        <f>",""IssueYearStart"":" &amp; TEXT(IF(ISNUMBER($J19)=0,0,$J19),"0")</f>
        <v>,"IssueYearStart":1851</v>
      </c>
      <c r="V19" s="16" t="str">
        <f>",""IssueYearEnd"":" &amp; TEXT(IF(ISNUMBER($K19)=0,0,$K19),"0")</f>
        <v>,"IssueYearEnd":1856</v>
      </c>
      <c r="W19" s="16" t="str">
        <f t="shared" si="5"/>
        <v xml:space="preserve">,"FirstDayOfIssue":" " </v>
      </c>
      <c r="X19" s="16" t="str">
        <f t="shared" si="0"/>
        <v xml:space="preserve">,"Perforation":"imp" </v>
      </c>
      <c r="Y19" s="16" t="str">
        <f>",""IsWatermarked"":" &amp; IF(ISNUMBER(FIND("mk",$G36)) =1,"true","false") &amp; " "</f>
        <v xml:space="preserve">,"IsWatermarked":false </v>
      </c>
      <c r="Z19" s="16" t="str">
        <f t="shared" si="6"/>
        <v xml:space="preserve">,"CatalogImageCode":"" </v>
      </c>
      <c r="AA19" s="16" t="str">
        <f t="shared" si="7"/>
        <v xml:space="preserve">,"Color":"green" </v>
      </c>
      <c r="AB19" s="16" t="str">
        <f t="shared" si="8"/>
        <v xml:space="preserve">,"Denomination":"10" </v>
      </c>
      <c r="AD19" s="16" t="str">
        <f t="shared" si="9"/>
        <v/>
      </c>
      <c r="AE19" s="16" t="str">
        <f t="shared" si="10"/>
        <v>{"CollectableType":"HomeCollector.Models.StampBase, HomeCollector, Version=1.0.0.0, Culture=neutral, PublicKeyToken=null"</v>
      </c>
      <c r="AF19" s="16" t="str">
        <f>",""ItemDetails"":""" &amp; IF(ISBLANK($G19)=1,"",$G19) &amp; """ "</f>
        <v xml:space="preserve">,"ItemDetails":"type 2" </v>
      </c>
      <c r="AG19" s="16" t="str">
        <f t="shared" si="11"/>
        <v xml:space="preserve">,"IsFavorite":false </v>
      </c>
      <c r="AH19" s="16" t="str">
        <f t="shared" si="12"/>
        <v xml:space="preserve">,"EstimatedValue":0 </v>
      </c>
      <c r="AI19" s="16" t="str">
        <f t="shared" si="13"/>
        <v xml:space="preserve">,"IsMintCondition":false </v>
      </c>
      <c r="AJ19" s="16" t="str">
        <f t="shared" si="14"/>
        <v xml:space="preserve">,"Condition":"UNDEFINED" </v>
      </c>
      <c r="AK19" s="16" t="str">
        <f xml:space="preserve"> IF($D19+$E19&gt;0,  CONCATENATE($AD19,$AE19,$AF19,$AG19,$AH19,$AI19,$AJ19) &amp; "} ]}","}")</f>
        <v>}</v>
      </c>
      <c r="AL19" s="16" t="str">
        <f>CONCATENATE( $N19, $O19, $P19,$Q19,$R19,$S19,$T19,$U19,$V19,$W19,$X19, $Y19,$Z19,$AA19, $AB19) &amp; $AK19</f>
        <v>,{"CollectableType":"HomeCollector.Models.StampBase, HomeCollector, Version=1.0.0.0, Culture=neutral, PublicKeyToken=null","DisplayName":"Washington" ,"Description":"type 2" ,"Country":"USA" ,"IsPostageStamp":true ,"ScottNumber":"14" ,"AlternateId":"" ,"IssueYearStart":1851,"IssueYearEnd":1856,"FirstDayOfIssue":" " ,"Perforation":"imp" ,"IsWatermarked":false ,"CatalogImageCode":"" ,"Color":"green" ,"Denomination":"10" }</v>
      </c>
    </row>
    <row r="20" spans="1:38" x14ac:dyDescent="0.25">
      <c r="A20" s="34" t="s">
        <v>1346</v>
      </c>
      <c r="B20" s="29">
        <v>10</v>
      </c>
      <c r="C20" s="30"/>
      <c r="D20" s="31"/>
      <c r="E20" s="32"/>
      <c r="F20" s="42" t="s">
        <v>12</v>
      </c>
      <c r="G20" s="38" t="s">
        <v>39</v>
      </c>
      <c r="H20" s="19" t="s">
        <v>15</v>
      </c>
      <c r="I20" s="19" t="s">
        <v>28</v>
      </c>
      <c r="J20" s="19">
        <v>1851</v>
      </c>
      <c r="K20" s="21">
        <v>1856</v>
      </c>
      <c r="L20" s="34">
        <v>2000</v>
      </c>
      <c r="M20" s="29">
        <v>225</v>
      </c>
      <c r="N20" s="28" t="str">
        <f t="shared" si="15"/>
        <v>,{"CollectableType":"HomeCollector.Models.StampBase, HomeCollector, Version=1.0.0.0, Culture=neutral, PublicKeyToken=null"</v>
      </c>
      <c r="O20" s="16" t="str">
        <f>",""DisplayName"":""" &amp; $H20 &amp; """ "</f>
        <v xml:space="preserve">,"DisplayName":"Washington" </v>
      </c>
      <c r="P20" s="16" t="str">
        <f>",""Description"":""" &amp; IF(ISBLANK($G20),"",$G20) &amp; """ "</f>
        <v xml:space="preserve">,"Description":"type 3" </v>
      </c>
      <c r="Q20" s="16" t="str">
        <f t="shared" si="1"/>
        <v xml:space="preserve">,"Country":"USA" </v>
      </c>
      <c r="R20" s="16" t="str">
        <f t="shared" si="2"/>
        <v xml:space="preserve">,"IsPostageStamp":true </v>
      </c>
      <c r="S20" s="16" t="str">
        <f t="shared" si="3"/>
        <v xml:space="preserve">,"ScottNumber":"15" </v>
      </c>
      <c r="T20" s="16" t="str">
        <f t="shared" si="4"/>
        <v xml:space="preserve">,"AlternateId":"" </v>
      </c>
      <c r="U20" s="16" t="str">
        <f>",""IssueYearStart"":" &amp; TEXT(IF(ISNUMBER($J20)=0,0,$J20),"0")</f>
        <v>,"IssueYearStart":1851</v>
      </c>
      <c r="V20" s="16" t="str">
        <f>",""IssueYearEnd"":" &amp; TEXT(IF(ISNUMBER($K20)=0,0,$K20),"0")</f>
        <v>,"IssueYearEnd":1856</v>
      </c>
      <c r="W20" s="16" t="str">
        <f t="shared" si="5"/>
        <v xml:space="preserve">,"FirstDayOfIssue":" " </v>
      </c>
      <c r="X20" s="16" t="str">
        <f t="shared" si="0"/>
        <v xml:space="preserve">,"Perforation":"imp" </v>
      </c>
      <c r="Y20" s="16" t="str">
        <f>",""IsWatermarked"":" &amp; IF(ISNUMBER(FIND("mk",$G37)) =1,"true","false") &amp; " "</f>
        <v xml:space="preserve">,"IsWatermarked":false </v>
      </c>
      <c r="Z20" s="16" t="str">
        <f t="shared" si="6"/>
        <v xml:space="preserve">,"CatalogImageCode":"" </v>
      </c>
      <c r="AA20" s="16" t="str">
        <f t="shared" si="7"/>
        <v xml:space="preserve">,"Color":"" </v>
      </c>
      <c r="AB20" s="16" t="str">
        <f t="shared" si="8"/>
        <v xml:space="preserve">,"Denomination":"10" </v>
      </c>
      <c r="AD20" s="16" t="str">
        <f t="shared" si="9"/>
        <v/>
      </c>
      <c r="AE20" s="16" t="str">
        <f t="shared" si="10"/>
        <v>{"CollectableType":"HomeCollector.Models.StampBase, HomeCollector, Version=1.0.0.0, Culture=neutral, PublicKeyToken=null"</v>
      </c>
      <c r="AF20" s="16" t="str">
        <f>",""ItemDetails"":""" &amp; IF(ISBLANK($G20)=1,"",$G20) &amp; """ "</f>
        <v xml:space="preserve">,"ItemDetails":"type 3" </v>
      </c>
      <c r="AG20" s="16" t="str">
        <f t="shared" si="11"/>
        <v xml:space="preserve">,"IsFavorite":false </v>
      </c>
      <c r="AH20" s="16" t="str">
        <f t="shared" si="12"/>
        <v xml:space="preserve">,"EstimatedValue":0 </v>
      </c>
      <c r="AI20" s="16" t="str">
        <f t="shared" si="13"/>
        <v xml:space="preserve">,"IsMintCondition":false </v>
      </c>
      <c r="AJ20" s="16" t="str">
        <f t="shared" si="14"/>
        <v xml:space="preserve">,"Condition":"UNDEFINED" </v>
      </c>
      <c r="AK20" s="16" t="str">
        <f xml:space="preserve"> IF($D20+$E20&gt;0,  CONCATENATE($AD20,$AE20,$AF20,$AG20,$AH20,$AI20,$AJ20) &amp; "} ]}","}")</f>
        <v>}</v>
      </c>
      <c r="AL20" s="16" t="str">
        <f>CONCATENATE( $N20, $O20, $P20,$Q20,$R20,$S20,$T20,$U20,$V20,$W20,$X20, $Y20,$Z20,$AA20, $AB20) &amp; $AK20</f>
        <v>,{"CollectableType":"HomeCollector.Models.StampBase, HomeCollector, Version=1.0.0.0, Culture=neutral, PublicKeyToken=null","DisplayName":"Washington" ,"Description":"type 3" ,"Country":"USA" ,"IsPostageStamp":true ,"ScottNumber":"15" ,"AlternateId":"" ,"IssueYearStart":1851,"IssueYearEnd":1856,"FirstDayOfIssue":" " ,"Perforation":"imp" ,"IsWatermarked":false ,"CatalogImageCode":"" ,"Color":"" ,"Denomination":"10" }</v>
      </c>
    </row>
    <row r="21" spans="1:38" x14ac:dyDescent="0.25">
      <c r="A21" s="17" t="s">
        <v>40</v>
      </c>
      <c r="B21" s="29">
        <v>10</v>
      </c>
      <c r="C21" s="19" t="s">
        <v>38</v>
      </c>
      <c r="D21" s="31"/>
      <c r="E21" s="32"/>
      <c r="F21" s="42" t="s">
        <v>12</v>
      </c>
      <c r="G21" s="38" t="s">
        <v>41</v>
      </c>
      <c r="H21" s="19" t="s">
        <v>15</v>
      </c>
      <c r="I21" s="19" t="s">
        <v>28</v>
      </c>
      <c r="J21" s="19">
        <v>1851</v>
      </c>
      <c r="K21" s="21">
        <v>1856</v>
      </c>
      <c r="L21" s="34">
        <v>11500</v>
      </c>
      <c r="M21" s="29">
        <v>1100</v>
      </c>
      <c r="N21" s="28" t="str">
        <f t="shared" si="15"/>
        <v>,{"CollectableType":"HomeCollector.Models.StampBase, HomeCollector, Version=1.0.0.0, Culture=neutral, PublicKeyToken=null"</v>
      </c>
      <c r="O21" s="16" t="str">
        <f>",""DisplayName"":""" &amp; $H21 &amp; """ "</f>
        <v xml:space="preserve">,"DisplayName":"Washington" </v>
      </c>
      <c r="P21" s="16" t="str">
        <f>",""Description"":""" &amp; IF(ISBLANK($G21),"",$G21) &amp; """ "</f>
        <v xml:space="preserve">,"Description":"type IV" </v>
      </c>
      <c r="Q21" s="16" t="str">
        <f t="shared" si="1"/>
        <v xml:space="preserve">,"Country":"USA" </v>
      </c>
      <c r="R21" s="16" t="str">
        <f t="shared" si="2"/>
        <v xml:space="preserve">,"IsPostageStamp":true </v>
      </c>
      <c r="S21" s="16" t="str">
        <f t="shared" si="3"/>
        <v xml:space="preserve">,"ScottNumber":"16" </v>
      </c>
      <c r="T21" s="16" t="str">
        <f t="shared" si="4"/>
        <v xml:space="preserve">,"AlternateId":"" </v>
      </c>
      <c r="U21" s="16" t="str">
        <f>",""IssueYearStart"":" &amp; TEXT(IF(ISNUMBER($J21)=0,0,$J21),"0")</f>
        <v>,"IssueYearStart":1851</v>
      </c>
      <c r="V21" s="16" t="str">
        <f>",""IssueYearEnd"":" &amp; TEXT(IF(ISNUMBER($K21)=0,0,$K21),"0")</f>
        <v>,"IssueYearEnd":1856</v>
      </c>
      <c r="W21" s="16" t="str">
        <f t="shared" si="5"/>
        <v xml:space="preserve">,"FirstDayOfIssue":" " </v>
      </c>
      <c r="X21" s="16" t="str">
        <f t="shared" si="0"/>
        <v xml:space="preserve">,"Perforation":"imp" </v>
      </c>
      <c r="Y21" s="16" t="str">
        <f>",""IsWatermarked"":" &amp; IF(ISNUMBER(FIND("mk",$G38)) =1,"true","false") &amp; " "</f>
        <v xml:space="preserve">,"IsWatermarked":false </v>
      </c>
      <c r="Z21" s="16" t="str">
        <f t="shared" si="6"/>
        <v xml:space="preserve">,"CatalogImageCode":"" </v>
      </c>
      <c r="AA21" s="16" t="str">
        <f t="shared" si="7"/>
        <v xml:space="preserve">,"Color":"green" </v>
      </c>
      <c r="AB21" s="16" t="str">
        <f t="shared" si="8"/>
        <v xml:space="preserve">,"Denomination":"10" </v>
      </c>
      <c r="AD21" s="16" t="str">
        <f t="shared" si="9"/>
        <v/>
      </c>
      <c r="AE21" s="16" t="str">
        <f t="shared" si="10"/>
        <v>{"CollectableType":"HomeCollector.Models.StampBase, HomeCollector, Version=1.0.0.0, Culture=neutral, PublicKeyToken=null"</v>
      </c>
      <c r="AF21" s="16" t="str">
        <f>",""ItemDetails"":""" &amp; IF(ISBLANK($G21)=1,"",$G21) &amp; """ "</f>
        <v xml:space="preserve">,"ItemDetails":"type IV" </v>
      </c>
      <c r="AG21" s="16" t="str">
        <f t="shared" si="11"/>
        <v xml:space="preserve">,"IsFavorite":false </v>
      </c>
      <c r="AH21" s="16" t="str">
        <f t="shared" si="12"/>
        <v xml:space="preserve">,"EstimatedValue":0 </v>
      </c>
      <c r="AI21" s="16" t="str">
        <f t="shared" si="13"/>
        <v xml:space="preserve">,"IsMintCondition":false </v>
      </c>
      <c r="AJ21" s="16" t="str">
        <f t="shared" si="14"/>
        <v xml:space="preserve">,"Condition":"UNDEFINED" </v>
      </c>
      <c r="AK21" s="16" t="str">
        <f xml:space="preserve"> IF($D21+$E21&gt;0,  CONCATENATE($AD21,$AE21,$AF21,$AG21,$AH21,$AI21,$AJ21) &amp; "} ]}","}")</f>
        <v>}</v>
      </c>
      <c r="AL21" s="16" t="str">
        <f>CONCATENATE( $N21, $O21, $P21,$Q21,$R21,$S21,$T21,$U21,$V21,$W21,$X21, $Y21,$Z21,$AA21, $AB21) &amp; $AK21</f>
        <v>,{"CollectableType":"HomeCollector.Models.StampBase, HomeCollector, Version=1.0.0.0, Culture=neutral, PublicKeyToken=null","DisplayName":"Washington" ,"Description":"type IV" ,"Country":"USA" ,"IsPostageStamp":true ,"ScottNumber":"16" ,"AlternateId":"" ,"IssueYearStart":1851,"IssueYearEnd":1856,"FirstDayOfIssue":" " ,"Perforation":"imp" ,"IsWatermarked":false ,"CatalogImageCode":"" ,"Color":"green" ,"Denomination":"10" }</v>
      </c>
    </row>
    <row r="22" spans="1:38" x14ac:dyDescent="0.25">
      <c r="A22" s="34" t="s">
        <v>1347</v>
      </c>
      <c r="B22" s="29">
        <v>12</v>
      </c>
      <c r="C22" s="30"/>
      <c r="D22" s="31"/>
      <c r="E22" s="32"/>
      <c r="F22" s="42" t="s">
        <v>12</v>
      </c>
      <c r="G22" s="30"/>
      <c r="H22" s="19" t="s">
        <v>15</v>
      </c>
      <c r="I22" s="19" t="s">
        <v>28</v>
      </c>
      <c r="J22" s="19">
        <v>1851</v>
      </c>
      <c r="K22" s="21">
        <v>1856</v>
      </c>
      <c r="L22" s="34">
        <v>2500</v>
      </c>
      <c r="M22" s="29">
        <v>250</v>
      </c>
      <c r="N22" s="28" t="str">
        <f t="shared" si="15"/>
        <v>,{"CollectableType":"HomeCollector.Models.StampBase, HomeCollector, Version=1.0.0.0, Culture=neutral, PublicKeyToken=null"</v>
      </c>
      <c r="O22" s="16" t="str">
        <f>",""DisplayName"":""" &amp; $H22 &amp; """ "</f>
        <v xml:space="preserve">,"DisplayName":"Washington" </v>
      </c>
      <c r="P22" s="16" t="str">
        <f>",""Description"":""" &amp; IF(ISBLANK($G22),"",$G22) &amp; """ "</f>
        <v xml:space="preserve">,"Description":"" </v>
      </c>
      <c r="Q22" s="16" t="str">
        <f t="shared" si="1"/>
        <v xml:space="preserve">,"Country":"USA" </v>
      </c>
      <c r="R22" s="16" t="str">
        <f t="shared" si="2"/>
        <v xml:space="preserve">,"IsPostageStamp":true </v>
      </c>
      <c r="S22" s="16" t="str">
        <f t="shared" si="3"/>
        <v xml:space="preserve">,"ScottNumber":"17" </v>
      </c>
      <c r="T22" s="16" t="str">
        <f t="shared" si="4"/>
        <v xml:space="preserve">,"AlternateId":"" </v>
      </c>
      <c r="U22" s="16" t="str">
        <f>",""IssueYearStart"":" &amp; TEXT(IF(ISNUMBER($J22)=0,0,$J22),"0")</f>
        <v>,"IssueYearStart":1851</v>
      </c>
      <c r="V22" s="16" t="str">
        <f>",""IssueYearEnd"":" &amp; TEXT(IF(ISNUMBER($K22)=0,0,$K22),"0")</f>
        <v>,"IssueYearEnd":1856</v>
      </c>
      <c r="W22" s="16" t="str">
        <f t="shared" si="5"/>
        <v xml:space="preserve">,"FirstDayOfIssue":" " </v>
      </c>
      <c r="X22" s="16" t="str">
        <f t="shared" si="0"/>
        <v xml:space="preserve">,"Perforation":"imp" </v>
      </c>
      <c r="Y22" s="16" t="str">
        <f>",""IsWatermarked"":" &amp; IF(ISNUMBER(FIND("mk",$G39)) =1,"true","false") &amp; " "</f>
        <v xml:space="preserve">,"IsWatermarked":false </v>
      </c>
      <c r="Z22" s="16" t="str">
        <f t="shared" si="6"/>
        <v xml:space="preserve">,"CatalogImageCode":"" </v>
      </c>
      <c r="AA22" s="16" t="str">
        <f t="shared" si="7"/>
        <v xml:space="preserve">,"Color":"" </v>
      </c>
      <c r="AB22" s="16" t="str">
        <f t="shared" si="8"/>
        <v xml:space="preserve">,"Denomination":"12" </v>
      </c>
      <c r="AD22" s="16" t="str">
        <f t="shared" si="9"/>
        <v/>
      </c>
      <c r="AE22" s="16" t="str">
        <f t="shared" si="10"/>
        <v>{"CollectableType":"HomeCollector.Models.StampBase, HomeCollector, Version=1.0.0.0, Culture=neutral, PublicKeyToken=null"</v>
      </c>
      <c r="AF22" s="16" t="str">
        <f>",""ItemDetails"":""" &amp; IF(ISBLANK($G22)=1,"",$G22) &amp; """ "</f>
        <v xml:space="preserve">,"ItemDetails":"" </v>
      </c>
      <c r="AG22" s="16" t="str">
        <f t="shared" si="11"/>
        <v xml:space="preserve">,"IsFavorite":false </v>
      </c>
      <c r="AH22" s="16" t="str">
        <f t="shared" si="12"/>
        <v xml:space="preserve">,"EstimatedValue":0 </v>
      </c>
      <c r="AI22" s="16" t="str">
        <f t="shared" si="13"/>
        <v xml:space="preserve">,"IsMintCondition":false </v>
      </c>
      <c r="AJ22" s="16" t="str">
        <f t="shared" si="14"/>
        <v xml:space="preserve">,"Condition":"UNDEFINED" </v>
      </c>
      <c r="AK22" s="16" t="str">
        <f xml:space="preserve"> IF($D22+$E22&gt;0,  CONCATENATE($AD22,$AE22,$AF22,$AG22,$AH22,$AI22,$AJ22) &amp; "} ]}","}")</f>
        <v>}</v>
      </c>
      <c r="AL22" s="16" t="str">
        <f>CONCATENATE( $N22, $O22, $P22,$Q22,$R22,$S22,$T22,$U22,$V22,$W22,$X22, $Y22,$Z22,$AA22, $AB22) &amp; $AK22</f>
        <v>,{"CollectableType":"HomeCollector.Models.StampBase, HomeCollector, Version=1.0.0.0, Culture=neutral, PublicKeyToken=null","DisplayName":"Washington" ,"Description":"" ,"Country":"USA" ,"IsPostageStamp":true ,"ScottNumber":"17" ,"AlternateId":"" ,"IssueYearStart":1851,"IssueYearEnd":1856,"FirstDayOfIssue":" " ,"Perforation":"imp" ,"IsWatermarked":false ,"CatalogImageCode":"" ,"Color":"" ,"Denomination":"12" }</v>
      </c>
    </row>
    <row r="23" spans="1:38" x14ac:dyDescent="0.25">
      <c r="A23" s="34" t="s">
        <v>1348</v>
      </c>
      <c r="B23" s="29">
        <v>1</v>
      </c>
      <c r="C23" s="30"/>
      <c r="D23" s="31"/>
      <c r="E23" s="32"/>
      <c r="F23" s="42" t="s">
        <v>42</v>
      </c>
      <c r="G23" s="30"/>
      <c r="H23" s="19" t="s">
        <v>13</v>
      </c>
      <c r="I23" s="19" t="s">
        <v>43</v>
      </c>
      <c r="J23" s="19">
        <v>1857</v>
      </c>
      <c r="K23" s="21">
        <v>1860</v>
      </c>
      <c r="L23" s="34">
        <v>750</v>
      </c>
      <c r="M23" s="29">
        <v>350</v>
      </c>
      <c r="N23" s="28" t="str">
        <f t="shared" si="15"/>
        <v>,{"CollectableType":"HomeCollector.Models.StampBase, HomeCollector, Version=1.0.0.0, Culture=neutral, PublicKeyToken=null"</v>
      </c>
      <c r="O23" s="16" t="str">
        <f>",""DisplayName"":""" &amp; $H23 &amp; """ "</f>
        <v xml:space="preserve">,"DisplayName":"Franklin" </v>
      </c>
      <c r="P23" s="16" t="str">
        <f>",""Description"":""" &amp; IF(ISBLANK($G23),"",$G23) &amp; """ "</f>
        <v xml:space="preserve">,"Description":"" </v>
      </c>
      <c r="Q23" s="16" t="str">
        <f t="shared" si="1"/>
        <v xml:space="preserve">,"Country":"USA" </v>
      </c>
      <c r="R23" s="16" t="str">
        <f t="shared" si="2"/>
        <v xml:space="preserve">,"IsPostageStamp":true </v>
      </c>
      <c r="S23" s="16" t="str">
        <f t="shared" si="3"/>
        <v xml:space="preserve">,"ScottNumber":"18" </v>
      </c>
      <c r="T23" s="16" t="str">
        <f t="shared" si="4"/>
        <v xml:space="preserve">,"AlternateId":"" </v>
      </c>
      <c r="U23" s="16" t="str">
        <f>",""IssueYearStart"":" &amp; TEXT(IF(ISNUMBER($J23)=0,0,$J23),"0")</f>
        <v>,"IssueYearStart":1857</v>
      </c>
      <c r="V23" s="16" t="str">
        <f>",""IssueYearEnd"":" &amp; TEXT(IF(ISNUMBER($K23)=0,0,$K23),"0")</f>
        <v>,"IssueYearEnd":1860</v>
      </c>
      <c r="W23" s="16" t="str">
        <f t="shared" si="5"/>
        <v xml:space="preserve">,"FirstDayOfIssue":" " </v>
      </c>
      <c r="X23" s="16" t="str">
        <f t="shared" si="0"/>
        <v xml:space="preserve">,"Perforation":"p15" </v>
      </c>
      <c r="Y23" s="16" t="str">
        <f>",""IsWatermarked"":" &amp; IF(ISNUMBER(FIND("mk",$G40)) =1,"true","false") &amp; " "</f>
        <v xml:space="preserve">,"IsWatermarked":false </v>
      </c>
      <c r="Z23" s="16" t="str">
        <f t="shared" si="6"/>
        <v xml:space="preserve">,"CatalogImageCode":"" </v>
      </c>
      <c r="AA23" s="16" t="str">
        <f t="shared" si="7"/>
        <v xml:space="preserve">,"Color":"" </v>
      </c>
      <c r="AB23" s="16" t="str">
        <f t="shared" si="8"/>
        <v xml:space="preserve">,"Denomination":"1" </v>
      </c>
      <c r="AD23" s="16" t="str">
        <f t="shared" si="9"/>
        <v/>
      </c>
      <c r="AE23" s="16" t="str">
        <f t="shared" si="10"/>
        <v>{"CollectableType":"HomeCollector.Models.StampBase, HomeCollector, Version=1.0.0.0, Culture=neutral, PublicKeyToken=null"</v>
      </c>
      <c r="AF23" s="16" t="str">
        <f>",""ItemDetails"":""" &amp; IF(ISBLANK($G23)=1,"",$G23) &amp; """ "</f>
        <v xml:space="preserve">,"ItemDetails":"" </v>
      </c>
      <c r="AG23" s="16" t="str">
        <f t="shared" si="11"/>
        <v xml:space="preserve">,"IsFavorite":false </v>
      </c>
      <c r="AH23" s="16" t="str">
        <f t="shared" si="12"/>
        <v xml:space="preserve">,"EstimatedValue":0 </v>
      </c>
      <c r="AI23" s="16" t="str">
        <f t="shared" si="13"/>
        <v xml:space="preserve">,"IsMintCondition":false </v>
      </c>
      <c r="AJ23" s="16" t="str">
        <f t="shared" si="14"/>
        <v xml:space="preserve">,"Condition":"UNDEFINED" </v>
      </c>
      <c r="AK23" s="16" t="str">
        <f xml:space="preserve"> IF($D23+$E23&gt;0,  CONCATENATE($AD23,$AE23,$AF23,$AG23,$AH23,$AI23,$AJ23) &amp; "} ]}","}")</f>
        <v>}</v>
      </c>
      <c r="AL23" s="16" t="str">
        <f>CONCATENATE( $N23, $O23, $P23,$Q23,$R23,$S23,$T23,$U23,$V23,$W23,$X23, $Y23,$Z23,$AA23, $AB23) &amp; $AK23</f>
        <v>,{"CollectableType":"HomeCollector.Models.StampBase, HomeCollector, Version=1.0.0.0, Culture=neutral, PublicKeyToken=null","DisplayName":"Franklin" ,"Description":"" ,"Country":"USA" ,"IsPostageStamp":true ,"ScottNumber":"18" ,"AlternateId":"" ,"IssueYearStart":1857,"IssueYearEnd":1860,"FirstDayOfIssue":" " ,"Perforation":"p15" ,"IsWatermarked":false ,"CatalogImageCode":"" ,"Color":"" ,"Denomination":"1" }</v>
      </c>
    </row>
    <row r="24" spans="1:38" x14ac:dyDescent="0.25">
      <c r="A24" s="17" t="s">
        <v>44</v>
      </c>
      <c r="B24" s="29">
        <v>1</v>
      </c>
      <c r="C24" s="19" t="s">
        <v>22</v>
      </c>
      <c r="D24" s="31"/>
      <c r="E24" s="32"/>
      <c r="F24" s="42" t="s">
        <v>42</v>
      </c>
      <c r="G24" s="38" t="s">
        <v>26</v>
      </c>
      <c r="H24" s="19" t="s">
        <v>13</v>
      </c>
      <c r="I24" s="19" t="s">
        <v>43</v>
      </c>
      <c r="J24" s="19">
        <v>1857</v>
      </c>
      <c r="K24" s="21">
        <v>1860</v>
      </c>
      <c r="L24" s="34">
        <v>11500</v>
      </c>
      <c r="M24" s="29">
        <v>2500</v>
      </c>
      <c r="N24" s="28" t="str">
        <f t="shared" si="15"/>
        <v>,{"CollectableType":"HomeCollector.Models.StampBase, HomeCollector, Version=1.0.0.0, Culture=neutral, PublicKeyToken=null"</v>
      </c>
      <c r="O24" s="16" t="str">
        <f>",""DisplayName"":""" &amp; $H24 &amp; """ "</f>
        <v xml:space="preserve">,"DisplayName":"Franklin" </v>
      </c>
      <c r="P24" s="16" t="str">
        <f>",""Description"":""" &amp; IF(ISBLANK($G24),"",$G24) &amp; """ "</f>
        <v xml:space="preserve">,"Description":"type Ia" </v>
      </c>
      <c r="Q24" s="16" t="str">
        <f t="shared" si="1"/>
        <v xml:space="preserve">,"Country":"USA" </v>
      </c>
      <c r="R24" s="16" t="str">
        <f t="shared" si="2"/>
        <v xml:space="preserve">,"IsPostageStamp":true </v>
      </c>
      <c r="S24" s="16" t="str">
        <f t="shared" si="3"/>
        <v xml:space="preserve">,"ScottNumber":"19" </v>
      </c>
      <c r="T24" s="16" t="str">
        <f t="shared" si="4"/>
        <v xml:space="preserve">,"AlternateId":"" </v>
      </c>
      <c r="U24" s="16" t="str">
        <f>",""IssueYearStart"":" &amp; TEXT(IF(ISNUMBER($J24)=0,0,$J24),"0")</f>
        <v>,"IssueYearStart":1857</v>
      </c>
      <c r="V24" s="16" t="str">
        <f>",""IssueYearEnd"":" &amp; TEXT(IF(ISNUMBER($K24)=0,0,$K24),"0")</f>
        <v>,"IssueYearEnd":1860</v>
      </c>
      <c r="W24" s="16" t="str">
        <f t="shared" si="5"/>
        <v xml:space="preserve">,"FirstDayOfIssue":" " </v>
      </c>
      <c r="X24" s="16" t="str">
        <f t="shared" si="0"/>
        <v xml:space="preserve">,"Perforation":"p15" </v>
      </c>
      <c r="Y24" s="16" t="str">
        <f>",""IsWatermarked"":" &amp; IF(ISNUMBER(FIND("mk",$G41)) =1,"true","false") &amp; " "</f>
        <v xml:space="preserve">,"IsWatermarked":false </v>
      </c>
      <c r="Z24" s="16" t="str">
        <f t="shared" si="6"/>
        <v xml:space="preserve">,"CatalogImageCode":"" </v>
      </c>
      <c r="AA24" s="16" t="str">
        <f t="shared" si="7"/>
        <v xml:space="preserve">,"Color":"blue" </v>
      </c>
      <c r="AB24" s="16" t="str">
        <f t="shared" si="8"/>
        <v xml:space="preserve">,"Denomination":"1" </v>
      </c>
      <c r="AD24" s="16" t="str">
        <f t="shared" si="9"/>
        <v/>
      </c>
      <c r="AE24" s="16" t="str">
        <f t="shared" si="10"/>
        <v>{"CollectableType":"HomeCollector.Models.StampBase, HomeCollector, Version=1.0.0.0, Culture=neutral, PublicKeyToken=null"</v>
      </c>
      <c r="AF24" s="16" t="str">
        <f>",""ItemDetails"":""" &amp; IF(ISBLANK($G24)=1,"",$G24) &amp; """ "</f>
        <v xml:space="preserve">,"ItemDetails":"type Ia" </v>
      </c>
      <c r="AG24" s="16" t="str">
        <f t="shared" si="11"/>
        <v xml:space="preserve">,"IsFavorite":false </v>
      </c>
      <c r="AH24" s="16" t="str">
        <f t="shared" si="12"/>
        <v xml:space="preserve">,"EstimatedValue":0 </v>
      </c>
      <c r="AI24" s="16" t="str">
        <f t="shared" si="13"/>
        <v xml:space="preserve">,"IsMintCondition":false </v>
      </c>
      <c r="AJ24" s="16" t="str">
        <f t="shared" si="14"/>
        <v xml:space="preserve">,"Condition":"UNDEFINED" </v>
      </c>
      <c r="AK24" s="16" t="str">
        <f xml:space="preserve"> IF($D24+$E24&gt;0,  CONCATENATE($AD24,$AE24,$AF24,$AG24,$AH24,$AI24,$AJ24) &amp; "} ]}","}")</f>
        <v>}</v>
      </c>
      <c r="AL24" s="16" t="str">
        <f>CONCATENATE( $N24, $O24, $P24,$Q24,$R24,$S24,$T24,$U24,$V24,$W24,$X24, $Y24,$Z24,$AA24, $AB24) &amp; $AK24</f>
        <v>,{"CollectableType":"HomeCollector.Models.StampBase, HomeCollector, Version=1.0.0.0, Culture=neutral, PublicKeyToken=null","DisplayName":"Franklin" ,"Description":"type Ia" ,"Country":"USA" ,"IsPostageStamp":true ,"ScottNumber":"19" ,"AlternateId":"" ,"IssueYearStart":1857,"IssueYearEnd":1860,"FirstDayOfIssue":" " ,"Perforation":"p15" ,"IsWatermarked":false ,"CatalogImageCode":"" ,"Color":"blue" ,"Denomination":"1" }</v>
      </c>
    </row>
    <row r="25" spans="1:38" x14ac:dyDescent="0.25">
      <c r="A25" s="34" t="s">
        <v>1349</v>
      </c>
      <c r="B25" s="29">
        <v>1</v>
      </c>
      <c r="C25" s="19" t="s">
        <v>22</v>
      </c>
      <c r="D25" s="31"/>
      <c r="E25" s="32"/>
      <c r="F25" s="42" t="s">
        <v>42</v>
      </c>
      <c r="G25" s="38" t="s">
        <v>27</v>
      </c>
      <c r="H25" s="19" t="s">
        <v>13</v>
      </c>
      <c r="I25" s="19" t="s">
        <v>43</v>
      </c>
      <c r="J25" s="19">
        <v>1857</v>
      </c>
      <c r="K25" s="21">
        <v>1860</v>
      </c>
      <c r="L25" s="34">
        <v>450</v>
      </c>
      <c r="M25" s="29">
        <v>125</v>
      </c>
      <c r="N25" s="28" t="str">
        <f t="shared" si="15"/>
        <v>,{"CollectableType":"HomeCollector.Models.StampBase, HomeCollector, Version=1.0.0.0, Culture=neutral, PublicKeyToken=null"</v>
      </c>
      <c r="O25" s="16" t="str">
        <f>",""DisplayName"":""" &amp; $H25 &amp; """ "</f>
        <v xml:space="preserve">,"DisplayName":"Franklin" </v>
      </c>
      <c r="P25" s="16" t="str">
        <f>",""Description"":""" &amp; IF(ISBLANK($G25),"",$G25) &amp; """ "</f>
        <v xml:space="preserve">,"Description":"type 2" </v>
      </c>
      <c r="Q25" s="16" t="str">
        <f t="shared" si="1"/>
        <v xml:space="preserve">,"Country":"USA" </v>
      </c>
      <c r="R25" s="16" t="str">
        <f t="shared" si="2"/>
        <v xml:space="preserve">,"IsPostageStamp":true </v>
      </c>
      <c r="S25" s="16" t="str">
        <f t="shared" si="3"/>
        <v xml:space="preserve">,"ScottNumber":"20" </v>
      </c>
      <c r="T25" s="16" t="str">
        <f t="shared" si="4"/>
        <v xml:space="preserve">,"AlternateId":"" </v>
      </c>
      <c r="U25" s="16" t="str">
        <f>",""IssueYearStart"":" &amp; TEXT(IF(ISNUMBER($J25)=0,0,$J25),"0")</f>
        <v>,"IssueYearStart":1857</v>
      </c>
      <c r="V25" s="16" t="str">
        <f>",""IssueYearEnd"":" &amp; TEXT(IF(ISNUMBER($K25)=0,0,$K25),"0")</f>
        <v>,"IssueYearEnd":1860</v>
      </c>
      <c r="W25" s="16" t="str">
        <f t="shared" si="5"/>
        <v xml:space="preserve">,"FirstDayOfIssue":" " </v>
      </c>
      <c r="X25" s="16" t="str">
        <f t="shared" si="0"/>
        <v xml:space="preserve">,"Perforation":"p15" </v>
      </c>
      <c r="Y25" s="16" t="str">
        <f>",""IsWatermarked"":" &amp; IF(ISNUMBER(FIND("mk",$G42)) =1,"true","false") &amp; " "</f>
        <v xml:space="preserve">,"IsWatermarked":false </v>
      </c>
      <c r="Z25" s="16" t="str">
        <f t="shared" si="6"/>
        <v xml:space="preserve">,"CatalogImageCode":"" </v>
      </c>
      <c r="AA25" s="16" t="str">
        <f t="shared" si="7"/>
        <v xml:space="preserve">,"Color":"blue" </v>
      </c>
      <c r="AB25" s="16" t="str">
        <f t="shared" si="8"/>
        <v xml:space="preserve">,"Denomination":"1" </v>
      </c>
      <c r="AD25" s="16" t="str">
        <f t="shared" si="9"/>
        <v/>
      </c>
      <c r="AE25" s="16" t="str">
        <f t="shared" si="10"/>
        <v>{"CollectableType":"HomeCollector.Models.StampBase, HomeCollector, Version=1.0.0.0, Culture=neutral, PublicKeyToken=null"</v>
      </c>
      <c r="AF25" s="16" t="str">
        <f>",""ItemDetails"":""" &amp; IF(ISBLANK($G25)=1,"",$G25) &amp; """ "</f>
        <v xml:space="preserve">,"ItemDetails":"type 2" </v>
      </c>
      <c r="AG25" s="16" t="str">
        <f t="shared" si="11"/>
        <v xml:space="preserve">,"IsFavorite":false </v>
      </c>
      <c r="AH25" s="16" t="str">
        <f t="shared" si="12"/>
        <v xml:space="preserve">,"EstimatedValue":0 </v>
      </c>
      <c r="AI25" s="16" t="str">
        <f t="shared" si="13"/>
        <v xml:space="preserve">,"IsMintCondition":false </v>
      </c>
      <c r="AJ25" s="16" t="str">
        <f t="shared" si="14"/>
        <v xml:space="preserve">,"Condition":"UNDEFINED" </v>
      </c>
      <c r="AK25" s="16" t="str">
        <f xml:space="preserve"> IF($D25+$E25&gt;0,  CONCATENATE($AD25,$AE25,$AF25,$AG25,$AH25,$AI25,$AJ25) &amp; "} ]}","}")</f>
        <v>}</v>
      </c>
      <c r="AL25" s="16" t="str">
        <f>CONCATENATE( $N25, $O25, $P25,$Q25,$R25,$S25,$T25,$U25,$V25,$W25,$X25, $Y25,$Z25,$AA25, $AB25) &amp; $AK25</f>
        <v>,{"CollectableType":"HomeCollector.Models.StampBase, HomeCollector, Version=1.0.0.0, Culture=neutral, PublicKeyToken=null","DisplayName":"Franklin" ,"Description":"type 2" ,"Country":"USA" ,"IsPostageStamp":true ,"ScottNumber":"20" ,"AlternateId":"" ,"IssueYearStart":1857,"IssueYearEnd":1860,"FirstDayOfIssue":" " ,"Perforation":"p15" ,"IsWatermarked":false ,"CatalogImageCode":"" ,"Color":"blue" ,"Denomination":"1" }</v>
      </c>
    </row>
    <row r="26" spans="1:38" x14ac:dyDescent="0.25">
      <c r="A26" s="17" t="s">
        <v>45</v>
      </c>
      <c r="B26" s="29">
        <v>1</v>
      </c>
      <c r="C26" s="19" t="s">
        <v>22</v>
      </c>
      <c r="D26" s="31"/>
      <c r="E26" s="32"/>
      <c r="F26" s="42" t="s">
        <v>42</v>
      </c>
      <c r="G26" s="38" t="s">
        <v>30</v>
      </c>
      <c r="H26" s="19" t="s">
        <v>13</v>
      </c>
      <c r="I26" s="19" t="s">
        <v>43</v>
      </c>
      <c r="J26" s="19">
        <v>1857</v>
      </c>
      <c r="K26" s="21">
        <v>1860</v>
      </c>
      <c r="L26" s="34">
        <v>5000</v>
      </c>
      <c r="M26" s="29">
        <v>1400</v>
      </c>
      <c r="N26" s="28" t="str">
        <f t="shared" si="15"/>
        <v>,{"CollectableType":"HomeCollector.Models.StampBase, HomeCollector, Version=1.0.0.0, Culture=neutral, PublicKeyToken=null"</v>
      </c>
      <c r="O26" s="16" t="str">
        <f>",""DisplayName"":""" &amp; $H26 &amp; """ "</f>
        <v xml:space="preserve">,"DisplayName":"Franklin" </v>
      </c>
      <c r="P26" s="16" t="str">
        <f>",""Description"":""" &amp; IF(ISBLANK($G26),"",$G26) &amp; """ "</f>
        <v xml:space="preserve">,"Description":"type III" </v>
      </c>
      <c r="Q26" s="16" t="str">
        <f t="shared" si="1"/>
        <v xml:space="preserve">,"Country":"USA" </v>
      </c>
      <c r="R26" s="16" t="str">
        <f t="shared" si="2"/>
        <v xml:space="preserve">,"IsPostageStamp":true </v>
      </c>
      <c r="S26" s="16" t="str">
        <f t="shared" si="3"/>
        <v xml:space="preserve">,"ScottNumber":"21" </v>
      </c>
      <c r="T26" s="16" t="str">
        <f t="shared" si="4"/>
        <v xml:space="preserve">,"AlternateId":"" </v>
      </c>
      <c r="U26" s="16" t="str">
        <f>",""IssueYearStart"":" &amp; TEXT(IF(ISNUMBER($J26)=0,0,$J26),"0")</f>
        <v>,"IssueYearStart":1857</v>
      </c>
      <c r="V26" s="16" t="str">
        <f>",""IssueYearEnd"":" &amp; TEXT(IF(ISNUMBER($K26)=0,0,$K26),"0")</f>
        <v>,"IssueYearEnd":1860</v>
      </c>
      <c r="W26" s="16" t="str">
        <f t="shared" si="5"/>
        <v xml:space="preserve">,"FirstDayOfIssue":" " </v>
      </c>
      <c r="X26" s="16" t="str">
        <f t="shared" si="0"/>
        <v xml:space="preserve">,"Perforation":"p15" </v>
      </c>
      <c r="Y26" s="16" t="str">
        <f>",""IsWatermarked"":" &amp; IF(ISNUMBER(FIND("mk",$G43)) =1,"true","false") &amp; " "</f>
        <v xml:space="preserve">,"IsWatermarked":false </v>
      </c>
      <c r="Z26" s="16" t="str">
        <f t="shared" si="6"/>
        <v xml:space="preserve">,"CatalogImageCode":"" </v>
      </c>
      <c r="AA26" s="16" t="str">
        <f t="shared" si="7"/>
        <v xml:space="preserve">,"Color":"blue" </v>
      </c>
      <c r="AB26" s="16" t="str">
        <f t="shared" si="8"/>
        <v xml:space="preserve">,"Denomination":"1" </v>
      </c>
      <c r="AD26" s="16" t="str">
        <f t="shared" si="9"/>
        <v/>
      </c>
      <c r="AE26" s="16" t="str">
        <f t="shared" si="10"/>
        <v>{"CollectableType":"HomeCollector.Models.StampBase, HomeCollector, Version=1.0.0.0, Culture=neutral, PublicKeyToken=null"</v>
      </c>
      <c r="AF26" s="16" t="str">
        <f>",""ItemDetails"":""" &amp; IF(ISBLANK($G26)=1,"",$G26) &amp; """ "</f>
        <v xml:space="preserve">,"ItemDetails":"type III" </v>
      </c>
      <c r="AG26" s="16" t="str">
        <f t="shared" si="11"/>
        <v xml:space="preserve">,"IsFavorite":false </v>
      </c>
      <c r="AH26" s="16" t="str">
        <f t="shared" si="12"/>
        <v xml:space="preserve">,"EstimatedValue":0 </v>
      </c>
      <c r="AI26" s="16" t="str">
        <f t="shared" si="13"/>
        <v xml:space="preserve">,"IsMintCondition":false </v>
      </c>
      <c r="AJ26" s="16" t="str">
        <f t="shared" si="14"/>
        <v xml:space="preserve">,"Condition":"UNDEFINED" </v>
      </c>
      <c r="AK26" s="16" t="str">
        <f xml:space="preserve"> IF($D26+$E26&gt;0,  CONCATENATE($AD26,$AE26,$AF26,$AG26,$AH26,$AI26,$AJ26) &amp; "} ]}","}")</f>
        <v>}</v>
      </c>
      <c r="AL26" s="16" t="str">
        <f>CONCATENATE( $N26, $O26, $P26,$Q26,$R26,$S26,$T26,$U26,$V26,$W26,$X26, $Y26,$Z26,$AA26, $AB26) &amp; $AK26</f>
        <v>,{"CollectableType":"HomeCollector.Models.StampBase, HomeCollector, Version=1.0.0.0, Culture=neutral, PublicKeyToken=null","DisplayName":"Franklin" ,"Description":"type III" ,"Country":"USA" ,"IsPostageStamp":true ,"ScottNumber":"21" ,"AlternateId":"" ,"IssueYearStart":1857,"IssueYearEnd":1860,"FirstDayOfIssue":" " ,"Perforation":"p15" ,"IsWatermarked":false ,"CatalogImageCode":"" ,"Color":"blue" ,"Denomination":"1" }</v>
      </c>
    </row>
    <row r="27" spans="1:38" x14ac:dyDescent="0.25">
      <c r="A27" s="34" t="s">
        <v>1350</v>
      </c>
      <c r="B27" s="29">
        <v>1</v>
      </c>
      <c r="C27" s="19" t="s">
        <v>22</v>
      </c>
      <c r="D27" s="31"/>
      <c r="E27" s="32"/>
      <c r="F27" s="42" t="s">
        <v>42</v>
      </c>
      <c r="G27" s="38" t="s">
        <v>33</v>
      </c>
      <c r="H27" s="19" t="s">
        <v>13</v>
      </c>
      <c r="I27" s="19" t="s">
        <v>43</v>
      </c>
      <c r="J27" s="19">
        <v>1857</v>
      </c>
      <c r="K27" s="21">
        <v>1860</v>
      </c>
      <c r="L27" s="34">
        <v>750</v>
      </c>
      <c r="M27" s="29">
        <v>250</v>
      </c>
      <c r="N27" s="28" t="str">
        <f t="shared" si="15"/>
        <v>,{"CollectableType":"HomeCollector.Models.StampBase, HomeCollector, Version=1.0.0.0, Culture=neutral, PublicKeyToken=null"</v>
      </c>
      <c r="O27" s="16" t="str">
        <f>",""DisplayName"":""" &amp; $H27 &amp; """ "</f>
        <v xml:space="preserve">,"DisplayName":"Franklin" </v>
      </c>
      <c r="P27" s="16" t="str">
        <f>",""Description"":""" &amp; IF(ISBLANK($G27),"",$G27) &amp; """ "</f>
        <v xml:space="preserve">,"Description":"type 3a" </v>
      </c>
      <c r="Q27" s="16" t="str">
        <f t="shared" si="1"/>
        <v xml:space="preserve">,"Country":"USA" </v>
      </c>
      <c r="R27" s="16" t="str">
        <f t="shared" si="2"/>
        <v xml:space="preserve">,"IsPostageStamp":true </v>
      </c>
      <c r="S27" s="16" t="str">
        <f t="shared" si="3"/>
        <v xml:space="preserve">,"ScottNumber":"22" </v>
      </c>
      <c r="T27" s="16" t="str">
        <f t="shared" si="4"/>
        <v xml:space="preserve">,"AlternateId":"" </v>
      </c>
      <c r="U27" s="16" t="str">
        <f>",""IssueYearStart"":" &amp; TEXT(IF(ISNUMBER($J27)=0,0,$J27),"0")</f>
        <v>,"IssueYearStart":1857</v>
      </c>
      <c r="V27" s="16" t="str">
        <f>",""IssueYearEnd"":" &amp; TEXT(IF(ISNUMBER($K27)=0,0,$K27),"0")</f>
        <v>,"IssueYearEnd":1860</v>
      </c>
      <c r="W27" s="16" t="str">
        <f t="shared" si="5"/>
        <v xml:space="preserve">,"FirstDayOfIssue":" " </v>
      </c>
      <c r="X27" s="16" t="str">
        <f t="shared" si="0"/>
        <v xml:space="preserve">,"Perforation":"p15" </v>
      </c>
      <c r="Y27" s="16" t="str">
        <f>",""IsWatermarked"":" &amp; IF(ISNUMBER(FIND("mk",$G44)) =1,"true","false") &amp; " "</f>
        <v xml:space="preserve">,"IsWatermarked":false </v>
      </c>
      <c r="Z27" s="16" t="str">
        <f t="shared" si="6"/>
        <v xml:space="preserve">,"CatalogImageCode":"" </v>
      </c>
      <c r="AA27" s="16" t="str">
        <f t="shared" si="7"/>
        <v xml:space="preserve">,"Color":"blue" </v>
      </c>
      <c r="AB27" s="16" t="str">
        <f t="shared" si="8"/>
        <v xml:space="preserve">,"Denomination":"1" </v>
      </c>
      <c r="AD27" s="16" t="str">
        <f t="shared" si="9"/>
        <v/>
      </c>
      <c r="AE27" s="16" t="str">
        <f t="shared" si="10"/>
        <v>{"CollectableType":"HomeCollector.Models.StampBase, HomeCollector, Version=1.0.0.0, Culture=neutral, PublicKeyToken=null"</v>
      </c>
      <c r="AF27" s="16" t="str">
        <f>",""ItemDetails"":""" &amp; IF(ISBLANK($G27)=1,"",$G27) &amp; """ "</f>
        <v xml:space="preserve">,"ItemDetails":"type 3a" </v>
      </c>
      <c r="AG27" s="16" t="str">
        <f t="shared" si="11"/>
        <v xml:space="preserve">,"IsFavorite":false </v>
      </c>
      <c r="AH27" s="16" t="str">
        <f t="shared" si="12"/>
        <v xml:space="preserve">,"EstimatedValue":0 </v>
      </c>
      <c r="AI27" s="16" t="str">
        <f t="shared" si="13"/>
        <v xml:space="preserve">,"IsMintCondition":false </v>
      </c>
      <c r="AJ27" s="16" t="str">
        <f t="shared" si="14"/>
        <v xml:space="preserve">,"Condition":"UNDEFINED" </v>
      </c>
      <c r="AK27" s="16" t="str">
        <f xml:space="preserve"> IF($D27+$E27&gt;0,  CONCATENATE($AD27,$AE27,$AF27,$AG27,$AH27,$AI27,$AJ27) &amp; "} ]}","}")</f>
        <v>}</v>
      </c>
      <c r="AL27" s="16" t="str">
        <f>CONCATENATE( $N27, $O27, $P27,$Q27,$R27,$S27,$T27,$U27,$V27,$W27,$X27, $Y27,$Z27,$AA27, $AB27) &amp; $AK27</f>
        <v>,{"CollectableType":"HomeCollector.Models.StampBase, HomeCollector, Version=1.0.0.0, Culture=neutral, PublicKeyToken=null","DisplayName":"Franklin" ,"Description":"type 3a" ,"Country":"USA" ,"IsPostageStamp":true ,"ScottNumber":"22" ,"AlternateId":"" ,"IssueYearStart":1857,"IssueYearEnd":1860,"FirstDayOfIssue":" " ,"Perforation":"p15" ,"IsWatermarked":false ,"CatalogImageCode":"" ,"Color":"blue" ,"Denomination":"1" }</v>
      </c>
    </row>
    <row r="28" spans="1:38" x14ac:dyDescent="0.25">
      <c r="A28" s="34" t="s">
        <v>1351</v>
      </c>
      <c r="B28" s="29">
        <v>1</v>
      </c>
      <c r="C28" s="19" t="s">
        <v>22</v>
      </c>
      <c r="D28" s="31"/>
      <c r="E28" s="32"/>
      <c r="F28" s="42" t="s">
        <v>42</v>
      </c>
      <c r="G28" s="38" t="s">
        <v>34</v>
      </c>
      <c r="H28" s="19" t="s">
        <v>13</v>
      </c>
      <c r="I28" s="19" t="s">
        <v>43</v>
      </c>
      <c r="J28" s="19">
        <v>1857</v>
      </c>
      <c r="K28" s="21">
        <v>1860</v>
      </c>
      <c r="L28" s="34">
        <v>2000</v>
      </c>
      <c r="M28" s="29">
        <v>325</v>
      </c>
      <c r="N28" s="28" t="str">
        <f t="shared" si="15"/>
        <v>,{"CollectableType":"HomeCollector.Models.StampBase, HomeCollector, Version=1.0.0.0, Culture=neutral, PublicKeyToken=null"</v>
      </c>
      <c r="O28" s="16" t="str">
        <f>",""DisplayName"":""" &amp; $H28 &amp; """ "</f>
        <v xml:space="preserve">,"DisplayName":"Franklin" </v>
      </c>
      <c r="P28" s="16" t="str">
        <f>",""Description"":""" &amp; IF(ISBLANK($G28),"",$G28) &amp; """ "</f>
        <v xml:space="preserve">,"Description":"type 4" </v>
      </c>
      <c r="Q28" s="16" t="str">
        <f t="shared" si="1"/>
        <v xml:space="preserve">,"Country":"USA" </v>
      </c>
      <c r="R28" s="16" t="str">
        <f t="shared" si="2"/>
        <v xml:space="preserve">,"IsPostageStamp":true </v>
      </c>
      <c r="S28" s="16" t="str">
        <f t="shared" si="3"/>
        <v xml:space="preserve">,"ScottNumber":"23" </v>
      </c>
      <c r="T28" s="16" t="str">
        <f t="shared" si="4"/>
        <v xml:space="preserve">,"AlternateId":"" </v>
      </c>
      <c r="U28" s="16" t="str">
        <f>",""IssueYearStart"":" &amp; TEXT(IF(ISNUMBER($J28)=0,0,$J28),"0")</f>
        <v>,"IssueYearStart":1857</v>
      </c>
      <c r="V28" s="16" t="str">
        <f>",""IssueYearEnd"":" &amp; TEXT(IF(ISNUMBER($K28)=0,0,$K28),"0")</f>
        <v>,"IssueYearEnd":1860</v>
      </c>
      <c r="W28" s="16" t="str">
        <f t="shared" si="5"/>
        <v xml:space="preserve">,"FirstDayOfIssue":" " </v>
      </c>
      <c r="X28" s="16" t="str">
        <f t="shared" si="0"/>
        <v xml:space="preserve">,"Perforation":"p15" </v>
      </c>
      <c r="Y28" s="16" t="str">
        <f>",""IsWatermarked"":" &amp; IF(ISNUMBER(FIND("mk",$G45)) =1,"true","false") &amp; " "</f>
        <v xml:space="preserve">,"IsWatermarked":false </v>
      </c>
      <c r="Z28" s="16" t="str">
        <f t="shared" si="6"/>
        <v xml:space="preserve">,"CatalogImageCode":"" </v>
      </c>
      <c r="AA28" s="16" t="str">
        <f t="shared" si="7"/>
        <v xml:space="preserve">,"Color":"blue" </v>
      </c>
      <c r="AB28" s="16" t="str">
        <f t="shared" si="8"/>
        <v xml:space="preserve">,"Denomination":"1" </v>
      </c>
      <c r="AD28" s="16" t="str">
        <f t="shared" si="9"/>
        <v/>
      </c>
      <c r="AE28" s="16" t="str">
        <f t="shared" si="10"/>
        <v>{"CollectableType":"HomeCollector.Models.StampBase, HomeCollector, Version=1.0.0.0, Culture=neutral, PublicKeyToken=null"</v>
      </c>
      <c r="AF28" s="16" t="str">
        <f>",""ItemDetails"":""" &amp; IF(ISBLANK($G28)=1,"",$G28) &amp; """ "</f>
        <v xml:space="preserve">,"ItemDetails":"type 4" </v>
      </c>
      <c r="AG28" s="16" t="str">
        <f t="shared" si="11"/>
        <v xml:space="preserve">,"IsFavorite":false </v>
      </c>
      <c r="AH28" s="16" t="str">
        <f t="shared" si="12"/>
        <v xml:space="preserve">,"EstimatedValue":0 </v>
      </c>
      <c r="AI28" s="16" t="str">
        <f t="shared" si="13"/>
        <v xml:space="preserve">,"IsMintCondition":false </v>
      </c>
      <c r="AJ28" s="16" t="str">
        <f t="shared" si="14"/>
        <v xml:space="preserve">,"Condition":"UNDEFINED" </v>
      </c>
      <c r="AK28" s="16" t="str">
        <f xml:space="preserve"> IF($D28+$E28&gt;0,  CONCATENATE($AD28,$AE28,$AF28,$AG28,$AH28,$AI28,$AJ28) &amp; "} ]}","}")</f>
        <v>}</v>
      </c>
      <c r="AL28" s="16" t="str">
        <f>CONCATENATE( $N28, $O28, $P28,$Q28,$R28,$S28,$T28,$U28,$V28,$W28,$X28, $Y28,$Z28,$AA28, $AB28) &amp; $AK28</f>
        <v>,{"CollectableType":"HomeCollector.Models.StampBase, HomeCollector, Version=1.0.0.0, Culture=neutral, PublicKeyToken=null","DisplayName":"Franklin" ,"Description":"type 4" ,"Country":"USA" ,"IsPostageStamp":true ,"ScottNumber":"23" ,"AlternateId":"" ,"IssueYearStart":1857,"IssueYearEnd":1860,"FirstDayOfIssue":" " ,"Perforation":"p15" ,"IsWatermarked":false ,"CatalogImageCode":"" ,"Color":"blue" ,"Denomination":"1" }</v>
      </c>
    </row>
    <row r="29" spans="1:38" x14ac:dyDescent="0.25">
      <c r="A29" s="34" t="s">
        <v>1352</v>
      </c>
      <c r="B29" s="29">
        <v>1</v>
      </c>
      <c r="C29" s="30"/>
      <c r="D29" s="31"/>
      <c r="E29" s="32"/>
      <c r="F29" s="42" t="s">
        <v>42</v>
      </c>
      <c r="G29" s="38" t="s">
        <v>46</v>
      </c>
      <c r="H29" s="19" t="s">
        <v>13</v>
      </c>
      <c r="I29" s="19" t="s">
        <v>43</v>
      </c>
      <c r="J29" s="19">
        <v>1857</v>
      </c>
      <c r="K29" s="21">
        <v>1860</v>
      </c>
      <c r="L29" s="34">
        <v>110</v>
      </c>
      <c r="M29" s="29">
        <v>22.5</v>
      </c>
      <c r="N29" s="28" t="str">
        <f t="shared" si="15"/>
        <v>,{"CollectableType":"HomeCollector.Models.StampBase, HomeCollector, Version=1.0.0.0, Culture=neutral, PublicKeyToken=null"</v>
      </c>
      <c r="O29" s="16" t="str">
        <f>",""DisplayName"":""" &amp; $H29 &amp; """ "</f>
        <v xml:space="preserve">,"DisplayName":"Franklin" </v>
      </c>
      <c r="P29" s="16" t="str">
        <f>",""Description"":""" &amp; IF(ISBLANK($G29),"",$G29) &amp; """ "</f>
        <v xml:space="preserve">,"Description":"type 5" </v>
      </c>
      <c r="Q29" s="16" t="str">
        <f t="shared" si="1"/>
        <v xml:space="preserve">,"Country":"USA" </v>
      </c>
      <c r="R29" s="16" t="str">
        <f t="shared" si="2"/>
        <v xml:space="preserve">,"IsPostageStamp":true </v>
      </c>
      <c r="S29" s="16" t="str">
        <f t="shared" si="3"/>
        <v xml:space="preserve">,"ScottNumber":"24" </v>
      </c>
      <c r="T29" s="16" t="str">
        <f t="shared" si="4"/>
        <v xml:space="preserve">,"AlternateId":"" </v>
      </c>
      <c r="U29" s="16" t="str">
        <f>",""IssueYearStart"":" &amp; TEXT(IF(ISNUMBER($J29)=0,0,$J29),"0")</f>
        <v>,"IssueYearStart":1857</v>
      </c>
      <c r="V29" s="16" t="str">
        <f>",""IssueYearEnd"":" &amp; TEXT(IF(ISNUMBER($K29)=0,0,$K29),"0")</f>
        <v>,"IssueYearEnd":1860</v>
      </c>
      <c r="W29" s="16" t="str">
        <f t="shared" si="5"/>
        <v xml:space="preserve">,"FirstDayOfIssue":" " </v>
      </c>
      <c r="X29" s="16" t="str">
        <f t="shared" si="0"/>
        <v xml:space="preserve">,"Perforation":"p15" </v>
      </c>
      <c r="Y29" s="16" t="str">
        <f>",""IsWatermarked"":" &amp; IF(ISNUMBER(FIND("mk",$G46)) =1,"true","false") &amp; " "</f>
        <v xml:space="preserve">,"IsWatermarked":false </v>
      </c>
      <c r="Z29" s="16" t="str">
        <f t="shared" si="6"/>
        <v xml:space="preserve">,"CatalogImageCode":"" </v>
      </c>
      <c r="AA29" s="16" t="str">
        <f t="shared" si="7"/>
        <v xml:space="preserve">,"Color":"" </v>
      </c>
      <c r="AB29" s="16" t="str">
        <f t="shared" si="8"/>
        <v xml:space="preserve">,"Denomination":"1" </v>
      </c>
      <c r="AD29" s="16" t="str">
        <f t="shared" si="9"/>
        <v/>
      </c>
      <c r="AE29" s="16" t="str">
        <f t="shared" si="10"/>
        <v>{"CollectableType":"HomeCollector.Models.StampBase, HomeCollector, Version=1.0.0.0, Culture=neutral, PublicKeyToken=null"</v>
      </c>
      <c r="AF29" s="16" t="str">
        <f>",""ItemDetails"":""" &amp; IF(ISBLANK($G29)=1,"",$G29) &amp; """ "</f>
        <v xml:space="preserve">,"ItemDetails":"type 5" </v>
      </c>
      <c r="AG29" s="16" t="str">
        <f t="shared" si="11"/>
        <v xml:space="preserve">,"IsFavorite":false </v>
      </c>
      <c r="AH29" s="16" t="str">
        <f t="shared" si="12"/>
        <v xml:space="preserve">,"EstimatedValue":0 </v>
      </c>
      <c r="AI29" s="16" t="str">
        <f t="shared" si="13"/>
        <v xml:space="preserve">,"IsMintCondition":false </v>
      </c>
      <c r="AJ29" s="16" t="str">
        <f t="shared" si="14"/>
        <v xml:space="preserve">,"Condition":"UNDEFINED" </v>
      </c>
      <c r="AK29" s="16" t="str">
        <f xml:space="preserve"> IF($D29+$E29&gt;0,  CONCATENATE($AD29,$AE29,$AF29,$AG29,$AH29,$AI29,$AJ29) &amp; "} ]}","}")</f>
        <v>}</v>
      </c>
      <c r="AL29" s="16" t="str">
        <f>CONCATENATE( $N29, $O29, $P29,$Q29,$R29,$S29,$T29,$U29,$V29,$W29,$X29, $Y29,$Z29,$AA29, $AB29) &amp; $AK29</f>
        <v>,{"CollectableType":"HomeCollector.Models.StampBase, HomeCollector, Version=1.0.0.0, Culture=neutral, PublicKeyToken=null","DisplayName":"Franklin" ,"Description":"type 5" ,"Country":"USA" ,"IsPostageStamp":true ,"ScottNumber":"24" ,"AlternateId":"" ,"IssueYearStart":1857,"IssueYearEnd":1860,"FirstDayOfIssue":" " ,"Perforation":"p15" ,"IsWatermarked":false ,"CatalogImageCode":"" ,"Color":"" ,"Denomination":"1" }</v>
      </c>
    </row>
    <row r="30" spans="1:38" x14ac:dyDescent="0.25">
      <c r="A30" s="34" t="s">
        <v>1353</v>
      </c>
      <c r="B30" s="29">
        <v>3</v>
      </c>
      <c r="C30" s="30"/>
      <c r="D30" s="31"/>
      <c r="E30" s="32"/>
      <c r="F30" s="42" t="s">
        <v>42</v>
      </c>
      <c r="G30" s="38" t="s">
        <v>36</v>
      </c>
      <c r="H30" s="19" t="s">
        <v>15</v>
      </c>
      <c r="I30" s="19" t="s">
        <v>43</v>
      </c>
      <c r="J30" s="19">
        <v>1857</v>
      </c>
      <c r="K30" s="21">
        <v>1860</v>
      </c>
      <c r="L30" s="34">
        <v>675</v>
      </c>
      <c r="M30" s="29">
        <v>27.5</v>
      </c>
      <c r="N30" s="28" t="str">
        <f t="shared" si="15"/>
        <v>,{"CollectableType":"HomeCollector.Models.StampBase, HomeCollector, Version=1.0.0.0, Culture=neutral, PublicKeyToken=null"</v>
      </c>
      <c r="O30" s="16" t="str">
        <f>",""DisplayName"":""" &amp; $H30 &amp; """ "</f>
        <v xml:space="preserve">,"DisplayName":"Washington" </v>
      </c>
      <c r="P30" s="16" t="str">
        <f>",""Description"":""" &amp; IF(ISBLANK($G30),"",$G30) &amp; """ "</f>
        <v xml:space="preserve">,"Description":"type 1" </v>
      </c>
      <c r="Q30" s="16" t="str">
        <f t="shared" si="1"/>
        <v xml:space="preserve">,"Country":"USA" </v>
      </c>
      <c r="R30" s="16" t="str">
        <f t="shared" si="2"/>
        <v xml:space="preserve">,"IsPostageStamp":true </v>
      </c>
      <c r="S30" s="16" t="str">
        <f t="shared" si="3"/>
        <v xml:space="preserve">,"ScottNumber":"25" </v>
      </c>
      <c r="T30" s="16" t="str">
        <f t="shared" si="4"/>
        <v xml:space="preserve">,"AlternateId":"" </v>
      </c>
      <c r="U30" s="16" t="str">
        <f>",""IssueYearStart"":" &amp; TEXT(IF(ISNUMBER($J30)=0,0,$J30),"0")</f>
        <v>,"IssueYearStart":1857</v>
      </c>
      <c r="V30" s="16" t="str">
        <f>",""IssueYearEnd"":" &amp; TEXT(IF(ISNUMBER($K30)=0,0,$K30),"0")</f>
        <v>,"IssueYearEnd":1860</v>
      </c>
      <c r="W30" s="16" t="str">
        <f t="shared" si="5"/>
        <v xml:space="preserve">,"FirstDayOfIssue":" " </v>
      </c>
      <c r="X30" s="16" t="str">
        <f t="shared" si="0"/>
        <v xml:space="preserve">,"Perforation":"p15" </v>
      </c>
      <c r="Y30" s="16" t="str">
        <f>",""IsWatermarked"":" &amp; IF(ISNUMBER(FIND("mk",$G47)) =1,"true","false") &amp; " "</f>
        <v xml:space="preserve">,"IsWatermarked":false </v>
      </c>
      <c r="Z30" s="16" t="str">
        <f t="shared" si="6"/>
        <v xml:space="preserve">,"CatalogImageCode":"" </v>
      </c>
      <c r="AA30" s="16" t="str">
        <f t="shared" si="7"/>
        <v xml:space="preserve">,"Color":"" </v>
      </c>
      <c r="AB30" s="16" t="str">
        <f t="shared" si="8"/>
        <v xml:space="preserve">,"Denomination":"3" </v>
      </c>
      <c r="AD30" s="16" t="str">
        <f t="shared" si="9"/>
        <v/>
      </c>
      <c r="AE30" s="16" t="str">
        <f t="shared" si="10"/>
        <v>{"CollectableType":"HomeCollector.Models.StampBase, HomeCollector, Version=1.0.0.0, Culture=neutral, PublicKeyToken=null"</v>
      </c>
      <c r="AF30" s="16" t="str">
        <f>",""ItemDetails"":""" &amp; IF(ISBLANK($G30)=1,"",$G30) &amp; """ "</f>
        <v xml:space="preserve">,"ItemDetails":"type 1" </v>
      </c>
      <c r="AG30" s="16" t="str">
        <f t="shared" si="11"/>
        <v xml:space="preserve">,"IsFavorite":false </v>
      </c>
      <c r="AH30" s="16" t="str">
        <f t="shared" si="12"/>
        <v xml:space="preserve">,"EstimatedValue":0 </v>
      </c>
      <c r="AI30" s="16" t="str">
        <f t="shared" si="13"/>
        <v xml:space="preserve">,"IsMintCondition":false </v>
      </c>
      <c r="AJ30" s="16" t="str">
        <f t="shared" si="14"/>
        <v xml:space="preserve">,"Condition":"UNDEFINED" </v>
      </c>
      <c r="AK30" s="16" t="str">
        <f xml:space="preserve"> IF($D30+$E30&gt;0,  CONCATENATE($AD30,$AE30,$AF30,$AG30,$AH30,$AI30,$AJ30) &amp; "} ]}","}")</f>
        <v>}</v>
      </c>
      <c r="AL30" s="16" t="str">
        <f>CONCATENATE( $N30, $O30, $P30,$Q30,$R30,$S30,$T30,$U30,$V30,$W30,$X30, $Y30,$Z30,$AA30, $AB30) &amp; $AK30</f>
        <v>,{"CollectableType":"HomeCollector.Models.StampBase, HomeCollector, Version=1.0.0.0, Culture=neutral, PublicKeyToken=null","DisplayName":"Washington" ,"Description":"type 1" ,"Country":"USA" ,"IsPostageStamp":true ,"ScottNumber":"25" ,"AlternateId":"" ,"IssueYearStart":1857,"IssueYearEnd":1860,"FirstDayOfIssue":" " ,"Perforation":"p15" ,"IsWatermarked":false ,"CatalogImageCode":"" ,"Color":"" ,"Denomination":"3" }</v>
      </c>
    </row>
    <row r="31" spans="1:38" x14ac:dyDescent="0.25">
      <c r="A31" s="34" t="s">
        <v>1354</v>
      </c>
      <c r="B31" s="29">
        <v>3</v>
      </c>
      <c r="C31" s="19" t="s">
        <v>47</v>
      </c>
      <c r="D31" s="31"/>
      <c r="E31" s="32">
        <v>1</v>
      </c>
      <c r="F31" s="42" t="s">
        <v>42</v>
      </c>
      <c r="G31" s="38" t="s">
        <v>27</v>
      </c>
      <c r="H31" s="19" t="s">
        <v>15</v>
      </c>
      <c r="I31" s="19" t="s">
        <v>43</v>
      </c>
      <c r="J31" s="19">
        <v>1857</v>
      </c>
      <c r="K31" s="21">
        <v>1860</v>
      </c>
      <c r="L31" s="34">
        <v>45</v>
      </c>
      <c r="M31" s="29">
        <v>2.75</v>
      </c>
      <c r="N31" s="28" t="str">
        <f t="shared" si="15"/>
        <v>,{"CollectableType":"HomeCollector.Models.StampBase, HomeCollector, Version=1.0.0.0, Culture=neutral, PublicKeyToken=null"</v>
      </c>
      <c r="O31" s="16" t="str">
        <f>",""DisplayName"":""" &amp; $H31 &amp; """ "</f>
        <v xml:space="preserve">,"DisplayName":"Washington" </v>
      </c>
      <c r="P31" s="16" t="str">
        <f>",""Description"":""" &amp; IF(ISBLANK($G31),"",$G31) &amp; """ "</f>
        <v xml:space="preserve">,"Description":"type 2" </v>
      </c>
      <c r="Q31" s="16" t="str">
        <f t="shared" si="1"/>
        <v xml:space="preserve">,"Country":"USA" </v>
      </c>
      <c r="R31" s="16" t="str">
        <f t="shared" si="2"/>
        <v xml:space="preserve">,"IsPostageStamp":true </v>
      </c>
      <c r="S31" s="16" t="str">
        <f t="shared" si="3"/>
        <v xml:space="preserve">,"ScottNumber":"26" </v>
      </c>
      <c r="T31" s="16" t="str">
        <f t="shared" si="4"/>
        <v xml:space="preserve">,"AlternateId":"" </v>
      </c>
      <c r="U31" s="16" t="str">
        <f>",""IssueYearStart"":" &amp; TEXT(IF(ISNUMBER($J31)=0,0,$J31),"0")</f>
        <v>,"IssueYearStart":1857</v>
      </c>
      <c r="V31" s="16" t="str">
        <f>",""IssueYearEnd"":" &amp; TEXT(IF(ISNUMBER($K31)=0,0,$K31),"0")</f>
        <v>,"IssueYearEnd":1860</v>
      </c>
      <c r="W31" s="16" t="str">
        <f t="shared" si="5"/>
        <v xml:space="preserve">,"FirstDayOfIssue":" " </v>
      </c>
      <c r="X31" s="16" t="str">
        <f t="shared" si="0"/>
        <v xml:space="preserve">,"Perforation":"p15" </v>
      </c>
      <c r="Y31" s="16" t="str">
        <f>",""IsWatermarked"":" &amp; IF(ISNUMBER(FIND("mk",$G48)) =1,"true","false") &amp; " "</f>
        <v xml:space="preserve">,"IsWatermarked":false </v>
      </c>
      <c r="Z31" s="16" t="str">
        <f t="shared" si="6"/>
        <v xml:space="preserve">,"CatalogImageCode":"" </v>
      </c>
      <c r="AA31" s="16" t="str">
        <f t="shared" si="7"/>
        <v xml:space="preserve">,"Color":"dull red" </v>
      </c>
      <c r="AB31" s="16" t="str">
        <f t="shared" si="8"/>
        <v xml:space="preserve">,"Denomination":"3" </v>
      </c>
      <c r="AD31" s="16" t="str">
        <f t="shared" si="9"/>
        <v>,"ItemInstances":[</v>
      </c>
      <c r="AE31" s="16" t="str">
        <f t="shared" si="10"/>
        <v>{"CollectableType":"HomeCollector.Models.StampBase, HomeCollector, Version=1.0.0.0, Culture=neutral, PublicKeyToken=null"</v>
      </c>
      <c r="AF31" s="16" t="str">
        <f>",""ItemDetails"":""" &amp; IF(ISBLANK($G31)=1,"",$G31) &amp; """ "</f>
        <v xml:space="preserve">,"ItemDetails":"type 2" </v>
      </c>
      <c r="AG31" s="16" t="str">
        <f t="shared" si="11"/>
        <v xml:space="preserve">,"IsFavorite":false </v>
      </c>
      <c r="AH31" s="16" t="str">
        <f t="shared" si="12"/>
        <v xml:space="preserve">,"EstimatedValue":0 </v>
      </c>
      <c r="AI31" s="16" t="str">
        <f t="shared" si="13"/>
        <v xml:space="preserve">,"IsMintCondition":false </v>
      </c>
      <c r="AJ31" s="16" t="str">
        <f t="shared" si="14"/>
        <v xml:space="preserve">,"Condition":"UNDEFINED" </v>
      </c>
      <c r="AK31" s="16" t="str">
        <f xml:space="preserve"> IF($D31+$E31&gt;0,  CONCATENATE($AD31,$AE31,$AF31,$AG31,$AH31,$AI31,$AJ31) &amp; "} ]}","}")</f>
        <v>,"ItemInstances":[{"CollectableType":"HomeCollector.Models.StampBase, HomeCollector, Version=1.0.0.0, Culture=neutral, PublicKeyToken=null","ItemDetails":"type 2" ,"IsFavorite":false ,"EstimatedValue":0 ,"IsMintCondition":false ,"Condition":"UNDEFINED" } ]}</v>
      </c>
      <c r="AL31" s="16" t="str">
        <f>CONCATENATE( $N31, $O31, $P31,$Q31,$R31,$S31,$T31,$U31,$V31,$W31,$X31, $Y31,$Z31,$AA31, $AB31) &amp; $AK31</f>
        <v>,{"CollectableType":"HomeCollector.Models.StampBase, HomeCollector, Version=1.0.0.0, Culture=neutral, PublicKeyToken=null","DisplayName":"Washington" ,"Description":"type 2" ,"Country":"USA" ,"IsPostageStamp":true ,"ScottNumber":"26" ,"AlternateId":"" ,"IssueYearStart":1857,"IssueYearEnd":1860,"FirstDayOfIssue":" " ,"Perforation":"p15" ,"IsWatermarked":false ,"CatalogImageCode":"" ,"Color":"dull red" ,"Denomination":"3" ,"ItemInstances":[{"CollectableType":"HomeCollector.Models.StampBase, HomeCollector, Version=1.0.0.0, Culture=neutral, PublicKeyToken=null","ItemDetails":"type 2" ,"IsFavorite":false ,"EstimatedValue":0 ,"IsMintCondition":false ,"Condition":"UNDEFINED" } ]}</v>
      </c>
    </row>
    <row r="32" spans="1:38" x14ac:dyDescent="0.25">
      <c r="A32" s="17" t="s">
        <v>48</v>
      </c>
      <c r="B32" s="29">
        <v>3</v>
      </c>
      <c r="C32" s="19" t="s">
        <v>47</v>
      </c>
      <c r="D32" s="28"/>
      <c r="E32" s="30"/>
      <c r="F32" s="42" t="s">
        <v>42</v>
      </c>
      <c r="G32" s="38" t="s">
        <v>49</v>
      </c>
      <c r="H32" s="19" t="s">
        <v>15</v>
      </c>
      <c r="I32" s="19" t="s">
        <v>43</v>
      </c>
      <c r="J32" s="19">
        <v>1857</v>
      </c>
      <c r="K32" s="21">
        <v>1860</v>
      </c>
      <c r="L32" s="34">
        <v>110</v>
      </c>
      <c r="M32" s="29">
        <v>20</v>
      </c>
      <c r="N32" s="28" t="str">
        <f t="shared" si="15"/>
        <v>,{"CollectableType":"HomeCollector.Models.StampBase, HomeCollector, Version=1.0.0.0, Culture=neutral, PublicKeyToken=null"</v>
      </c>
      <c r="O32" s="16" t="str">
        <f>",""DisplayName"":""" &amp; $H32 &amp; """ "</f>
        <v xml:space="preserve">,"DisplayName":"Washington" </v>
      </c>
      <c r="P32" s="16" t="str">
        <f>",""Description"":""" &amp; IF(ISBLANK($G32),"",$G32) &amp; """ "</f>
        <v xml:space="preserve">,"Description":"type IIa" </v>
      </c>
      <c r="Q32" s="16" t="str">
        <f t="shared" si="1"/>
        <v xml:space="preserve">,"Country":"USA" </v>
      </c>
      <c r="R32" s="16" t="str">
        <f t="shared" si="2"/>
        <v xml:space="preserve">,"IsPostageStamp":true </v>
      </c>
      <c r="S32" s="16" t="str">
        <f t="shared" si="3"/>
        <v xml:space="preserve">,"ScottNumber":"26a" </v>
      </c>
      <c r="T32" s="16" t="str">
        <f t="shared" si="4"/>
        <v xml:space="preserve">,"AlternateId":"" </v>
      </c>
      <c r="U32" s="16" t="str">
        <f>",""IssueYearStart"":" &amp; TEXT(IF(ISNUMBER($J32)=0,0,$J32),"0")</f>
        <v>,"IssueYearStart":1857</v>
      </c>
      <c r="V32" s="16" t="str">
        <f>",""IssueYearEnd"":" &amp; TEXT(IF(ISNUMBER($K32)=0,0,$K32),"0")</f>
        <v>,"IssueYearEnd":1860</v>
      </c>
      <c r="W32" s="16" t="str">
        <f t="shared" si="5"/>
        <v xml:space="preserve">,"FirstDayOfIssue":" " </v>
      </c>
      <c r="X32" s="16" t="str">
        <f t="shared" si="0"/>
        <v xml:space="preserve">,"Perforation":"p15" </v>
      </c>
      <c r="Y32" s="16" t="str">
        <f>",""IsWatermarked"":" &amp; IF(ISNUMBER(FIND("mk",$G49)) =1,"true","false") &amp; " "</f>
        <v xml:space="preserve">,"IsWatermarked":false </v>
      </c>
      <c r="Z32" s="16" t="str">
        <f t="shared" si="6"/>
        <v xml:space="preserve">,"CatalogImageCode":"" </v>
      </c>
      <c r="AA32" s="16" t="str">
        <f t="shared" si="7"/>
        <v xml:space="preserve">,"Color":"dull red" </v>
      </c>
      <c r="AB32" s="16" t="str">
        <f t="shared" si="8"/>
        <v xml:space="preserve">,"Denomination":"3" </v>
      </c>
      <c r="AD32" s="16" t="str">
        <f t="shared" si="9"/>
        <v/>
      </c>
      <c r="AE32" s="16" t="str">
        <f t="shared" si="10"/>
        <v>{"CollectableType":"HomeCollector.Models.StampBase, HomeCollector, Version=1.0.0.0, Culture=neutral, PublicKeyToken=null"</v>
      </c>
      <c r="AF32" s="16" t="str">
        <f>",""ItemDetails"":""" &amp; IF(ISBLANK($G32)=1,"",$G32) &amp; """ "</f>
        <v xml:space="preserve">,"ItemDetails":"type IIa" </v>
      </c>
      <c r="AG32" s="16" t="str">
        <f t="shared" si="11"/>
        <v xml:space="preserve">,"IsFavorite":false </v>
      </c>
      <c r="AH32" s="16" t="str">
        <f t="shared" si="12"/>
        <v xml:space="preserve">,"EstimatedValue":0 </v>
      </c>
      <c r="AI32" s="16" t="str">
        <f t="shared" si="13"/>
        <v xml:space="preserve">,"IsMintCondition":false </v>
      </c>
      <c r="AJ32" s="16" t="str">
        <f t="shared" si="14"/>
        <v xml:space="preserve">,"Condition":"UNDEFINED" </v>
      </c>
      <c r="AK32" s="16" t="str">
        <f xml:space="preserve"> IF($D32+$E32&gt;0,  CONCATENATE($AD32,$AE32,$AF32,$AG32,$AH32,$AI32,$AJ32) &amp; "} ]}","}")</f>
        <v>}</v>
      </c>
      <c r="AL32" s="16" t="str">
        <f>CONCATENATE( $N32, $O32, $P32,$Q32,$R32,$S32,$T32,$U32,$V32,$W32,$X32, $Y32,$Z32,$AA32, $AB32) &amp; $AK32</f>
        <v>,{"CollectableType":"HomeCollector.Models.StampBase, HomeCollector, Version=1.0.0.0, Culture=neutral, PublicKeyToken=null","DisplayName":"Washington" ,"Description":"type IIa" ,"Country":"USA" ,"IsPostageStamp":true ,"ScottNumber":"26a" ,"AlternateId":"" ,"IssueYearStart":1857,"IssueYearEnd":1860,"FirstDayOfIssue":" " ,"Perforation":"p15" ,"IsWatermarked":false ,"CatalogImageCode":"" ,"Color":"dull red" ,"Denomination":"3" }</v>
      </c>
    </row>
    <row r="33" spans="1:38" x14ac:dyDescent="0.25">
      <c r="A33" s="17" t="s">
        <v>50</v>
      </c>
      <c r="B33" s="29">
        <v>5</v>
      </c>
      <c r="C33" s="19" t="s">
        <v>51</v>
      </c>
      <c r="D33" s="28"/>
      <c r="E33" s="30"/>
      <c r="F33" s="42" t="s">
        <v>42</v>
      </c>
      <c r="G33" s="38" t="s">
        <v>19</v>
      </c>
      <c r="H33" s="19" t="s">
        <v>37</v>
      </c>
      <c r="I33" s="29">
        <v>1858</v>
      </c>
      <c r="J33" s="29">
        <v>1858</v>
      </c>
      <c r="K33" s="33" t="s">
        <v>1337</v>
      </c>
      <c r="L33" s="34">
        <v>8000</v>
      </c>
      <c r="M33" s="29">
        <v>750</v>
      </c>
      <c r="N33" s="28" t="str">
        <f t="shared" si="15"/>
        <v>,{"CollectableType":"HomeCollector.Models.StampBase, HomeCollector, Version=1.0.0.0, Culture=neutral, PublicKeyToken=null"</v>
      </c>
      <c r="O33" s="16" t="str">
        <f>",""DisplayName"":""" &amp; $H33 &amp; """ "</f>
        <v xml:space="preserve">,"DisplayName":"Jefferson" </v>
      </c>
      <c r="P33" s="16" t="str">
        <f>",""Description"":""" &amp; IF(ISBLANK($G33),"",$G33) &amp; """ "</f>
        <v xml:space="preserve">,"Description":"type I" </v>
      </c>
      <c r="Q33" s="16" t="str">
        <f t="shared" si="1"/>
        <v xml:space="preserve">,"Country":"USA" </v>
      </c>
      <c r="R33" s="16" t="str">
        <f t="shared" si="2"/>
        <v xml:space="preserve">,"IsPostageStamp":true </v>
      </c>
      <c r="S33" s="16" t="str">
        <f t="shared" si="3"/>
        <v xml:space="preserve">,"ScottNumber":"27" </v>
      </c>
      <c r="T33" s="16" t="str">
        <f t="shared" si="4"/>
        <v xml:space="preserve">,"AlternateId":"" </v>
      </c>
      <c r="U33" s="16" t="str">
        <f>",""IssueYearStart"":" &amp; TEXT(IF(ISNUMBER($J33)=0,0,$J33),"0")</f>
        <v>,"IssueYearStart":1858</v>
      </c>
      <c r="V33" s="16" t="str">
        <f>",""IssueYearEnd"":" &amp; TEXT(IF(ISNUMBER($K33)=0,0,$K33),"0")</f>
        <v>,"IssueYearEnd":0</v>
      </c>
      <c r="W33" s="16" t="str">
        <f t="shared" si="5"/>
        <v xml:space="preserve">,"FirstDayOfIssue":" " </v>
      </c>
      <c r="X33" s="16" t="str">
        <f t="shared" si="0"/>
        <v xml:space="preserve">,"Perforation":"p15" </v>
      </c>
      <c r="Y33" s="16" t="str">
        <f>",""IsWatermarked"":" &amp; IF(ISNUMBER(FIND("mk",$G50)) =1,"true","false") &amp; " "</f>
        <v xml:space="preserve">,"IsWatermarked":false </v>
      </c>
      <c r="Z33" s="16" t="str">
        <f t="shared" si="6"/>
        <v xml:space="preserve">,"CatalogImageCode":"" </v>
      </c>
      <c r="AA33" s="16" t="str">
        <f t="shared" si="7"/>
        <v xml:space="preserve">,"Color":"brick red" </v>
      </c>
      <c r="AB33" s="16" t="str">
        <f t="shared" si="8"/>
        <v xml:space="preserve">,"Denomination":"5" </v>
      </c>
      <c r="AD33" s="16" t="str">
        <f t="shared" si="9"/>
        <v/>
      </c>
      <c r="AE33" s="16" t="str">
        <f t="shared" si="10"/>
        <v>{"CollectableType":"HomeCollector.Models.StampBase, HomeCollector, Version=1.0.0.0, Culture=neutral, PublicKeyToken=null"</v>
      </c>
      <c r="AF33" s="16" t="str">
        <f>",""ItemDetails"":""" &amp; IF(ISBLANK($G33)=1,"",$G33) &amp; """ "</f>
        <v xml:space="preserve">,"ItemDetails":"type I" </v>
      </c>
      <c r="AG33" s="16" t="str">
        <f t="shared" si="11"/>
        <v xml:space="preserve">,"IsFavorite":false </v>
      </c>
      <c r="AH33" s="16" t="str">
        <f t="shared" si="12"/>
        <v xml:space="preserve">,"EstimatedValue":0 </v>
      </c>
      <c r="AI33" s="16" t="str">
        <f t="shared" si="13"/>
        <v xml:space="preserve">,"IsMintCondition":false </v>
      </c>
      <c r="AJ33" s="16" t="str">
        <f t="shared" si="14"/>
        <v xml:space="preserve">,"Condition":"UNDEFINED" </v>
      </c>
      <c r="AK33" s="16" t="str">
        <f xml:space="preserve"> IF($D33+$E33&gt;0,  CONCATENATE($AD33,$AE33,$AF33,$AG33,$AH33,$AI33,$AJ33) &amp; "} ]}","}")</f>
        <v>}</v>
      </c>
      <c r="AL33" s="16" t="str">
        <f>CONCATENATE( $N33, $O33, $P33,$Q33,$R33,$S33,$T33,$U33,$V33,$W33,$X33, $Y33,$Z33,$AA33, $AB33) &amp; $AK33</f>
        <v>,{"CollectableType":"HomeCollector.Models.StampBase, HomeCollector, Version=1.0.0.0, Culture=neutral, PublicKeyToken=null","DisplayName":"Jefferson" ,"Description":"type I" ,"Country":"USA" ,"IsPostageStamp":true ,"ScottNumber":"27" ,"AlternateId":"" ,"IssueYearStart":1858,"IssueYearEnd":0,"FirstDayOfIssue":" " ,"Perforation":"p15" ,"IsWatermarked":false ,"CatalogImageCode":"" ,"Color":"brick red" ,"Denomination":"5" }</v>
      </c>
    </row>
    <row r="34" spans="1:38" x14ac:dyDescent="0.25">
      <c r="A34" s="34" t="s">
        <v>1355</v>
      </c>
      <c r="B34" s="29">
        <v>5</v>
      </c>
      <c r="C34" s="19" t="s">
        <v>52</v>
      </c>
      <c r="D34" s="31"/>
      <c r="E34" s="32"/>
      <c r="F34" s="42" t="s">
        <v>42</v>
      </c>
      <c r="G34" s="38" t="s">
        <v>36</v>
      </c>
      <c r="H34" s="19" t="s">
        <v>37</v>
      </c>
      <c r="I34" s="19" t="s">
        <v>43</v>
      </c>
      <c r="J34" s="19">
        <v>1857</v>
      </c>
      <c r="K34" s="21">
        <v>1860</v>
      </c>
      <c r="L34" s="34">
        <v>1350</v>
      </c>
      <c r="M34" s="29">
        <v>250</v>
      </c>
      <c r="N34" s="28" t="str">
        <f t="shared" si="15"/>
        <v>,{"CollectableType":"HomeCollector.Models.StampBase, HomeCollector, Version=1.0.0.0, Culture=neutral, PublicKeyToken=null"</v>
      </c>
      <c r="O34" s="16" t="str">
        <f>",""DisplayName"":""" &amp; $H34 &amp; """ "</f>
        <v xml:space="preserve">,"DisplayName":"Jefferson" </v>
      </c>
      <c r="P34" s="16" t="str">
        <f>",""Description"":""" &amp; IF(ISBLANK($G34),"",$G34) &amp; """ "</f>
        <v xml:space="preserve">,"Description":"type 1" </v>
      </c>
      <c r="Q34" s="16" t="str">
        <f t="shared" si="1"/>
        <v xml:space="preserve">,"Country":"USA" </v>
      </c>
      <c r="R34" s="16" t="str">
        <f t="shared" si="2"/>
        <v xml:space="preserve">,"IsPostageStamp":true </v>
      </c>
      <c r="S34" s="16" t="str">
        <f t="shared" si="3"/>
        <v xml:space="preserve">,"ScottNumber":"28" </v>
      </c>
      <c r="T34" s="16" t="str">
        <f t="shared" si="4"/>
        <v xml:space="preserve">,"AlternateId":"" </v>
      </c>
      <c r="U34" s="16" t="str">
        <f>",""IssueYearStart"":" &amp; TEXT(IF(ISNUMBER($J34)=0,0,$J34),"0")</f>
        <v>,"IssueYearStart":1857</v>
      </c>
      <c r="V34" s="16" t="str">
        <f>",""IssueYearEnd"":" &amp; TEXT(IF(ISNUMBER($K34)=0,0,$K34),"0")</f>
        <v>,"IssueYearEnd":1860</v>
      </c>
      <c r="W34" s="16" t="str">
        <f t="shared" si="5"/>
        <v xml:space="preserve">,"FirstDayOfIssue":" " </v>
      </c>
      <c r="X34" s="16" t="str">
        <f t="shared" si="0"/>
        <v xml:space="preserve">,"Perforation":"p15" </v>
      </c>
      <c r="Y34" s="16" t="str">
        <f>",""IsWatermarked"":" &amp; IF(ISNUMBER(FIND("mk",$G51)) =1,"true","false") &amp; " "</f>
        <v xml:space="preserve">,"IsWatermarked":false </v>
      </c>
      <c r="Z34" s="16" t="str">
        <f t="shared" si="6"/>
        <v xml:space="preserve">,"CatalogImageCode":"" </v>
      </c>
      <c r="AA34" s="16" t="str">
        <f t="shared" si="7"/>
        <v xml:space="preserve">,"Color":"red brown" </v>
      </c>
      <c r="AB34" s="16" t="str">
        <f t="shared" si="8"/>
        <v xml:space="preserve">,"Denomination":"5" </v>
      </c>
      <c r="AD34" s="16" t="str">
        <f t="shared" si="9"/>
        <v/>
      </c>
      <c r="AE34" s="16" t="str">
        <f t="shared" si="10"/>
        <v>{"CollectableType":"HomeCollector.Models.StampBase, HomeCollector, Version=1.0.0.0, Culture=neutral, PublicKeyToken=null"</v>
      </c>
      <c r="AF34" s="16" t="str">
        <f>",""ItemDetails"":""" &amp; IF(ISBLANK($G34)=1,"",$G34) &amp; """ "</f>
        <v xml:space="preserve">,"ItemDetails":"type 1" </v>
      </c>
      <c r="AG34" s="16" t="str">
        <f t="shared" si="11"/>
        <v xml:space="preserve">,"IsFavorite":false </v>
      </c>
      <c r="AH34" s="16" t="str">
        <f t="shared" si="12"/>
        <v xml:space="preserve">,"EstimatedValue":0 </v>
      </c>
      <c r="AI34" s="16" t="str">
        <f t="shared" si="13"/>
        <v xml:space="preserve">,"IsMintCondition":false </v>
      </c>
      <c r="AJ34" s="16" t="str">
        <f t="shared" si="14"/>
        <v xml:space="preserve">,"Condition":"UNDEFINED" </v>
      </c>
      <c r="AK34" s="16" t="str">
        <f xml:space="preserve"> IF($D34+$E34&gt;0,  CONCATENATE($AD34,$AE34,$AF34,$AG34,$AH34,$AI34,$AJ34) &amp; "} ]}","}")</f>
        <v>}</v>
      </c>
      <c r="AL34" s="16" t="str">
        <f>CONCATENATE( $N34, $O34, $P34,$Q34,$R34,$S34,$T34,$U34,$V34,$W34,$X34, $Y34,$Z34,$AA34, $AB34) &amp; $AK34</f>
        <v>,{"CollectableType":"HomeCollector.Models.StampBase, HomeCollector, Version=1.0.0.0, Culture=neutral, PublicKeyToken=null","DisplayName":"Jefferson" ,"Description":"type 1" ,"Country":"USA" ,"IsPostageStamp":true ,"ScottNumber":"28" ,"AlternateId":"" ,"IssueYearStart":1857,"IssueYearEnd":1860,"FirstDayOfIssue":" " ,"Perforation":"p15" ,"IsWatermarked":false ,"CatalogImageCode":"" ,"Color":"red brown" ,"Denomination":"5" }</v>
      </c>
    </row>
    <row r="35" spans="1:38" x14ac:dyDescent="0.25">
      <c r="A35" s="17" t="s">
        <v>53</v>
      </c>
      <c r="B35" s="29">
        <v>5</v>
      </c>
      <c r="C35" s="19" t="s">
        <v>52</v>
      </c>
      <c r="D35" s="31"/>
      <c r="E35" s="32"/>
      <c r="F35" s="42" t="s">
        <v>42</v>
      </c>
      <c r="G35" s="38" t="s">
        <v>36</v>
      </c>
      <c r="H35" s="19" t="s">
        <v>37</v>
      </c>
      <c r="I35" s="19" t="s">
        <v>43</v>
      </c>
      <c r="J35" s="19">
        <v>1857</v>
      </c>
      <c r="K35" s="21">
        <v>1860</v>
      </c>
      <c r="L35" s="34">
        <v>1850</v>
      </c>
      <c r="M35" s="29">
        <v>400</v>
      </c>
      <c r="N35" s="28" t="str">
        <f t="shared" si="15"/>
        <v>,{"CollectableType":"HomeCollector.Models.StampBase, HomeCollector, Version=1.0.0.0, Culture=neutral, PublicKeyToken=null"</v>
      </c>
      <c r="O35" s="16" t="str">
        <f>",""DisplayName"":""" &amp; $H35 &amp; """ "</f>
        <v xml:space="preserve">,"DisplayName":"Jefferson" </v>
      </c>
      <c r="P35" s="16" t="str">
        <f>",""Description"":""" &amp; IF(ISBLANK($G35),"",$G35) &amp; """ "</f>
        <v xml:space="preserve">,"Description":"type 1" </v>
      </c>
      <c r="Q35" s="16" t="str">
        <f t="shared" si="1"/>
        <v xml:space="preserve">,"Country":"USA" </v>
      </c>
      <c r="R35" s="16" t="str">
        <f t="shared" si="2"/>
        <v xml:space="preserve">,"IsPostageStamp":true </v>
      </c>
      <c r="S35" s="16" t="str">
        <f t="shared" si="3"/>
        <v xml:space="preserve">,"ScottNumber":"28b" </v>
      </c>
      <c r="T35" s="16" t="str">
        <f t="shared" si="4"/>
        <v xml:space="preserve">,"AlternateId":"" </v>
      </c>
      <c r="U35" s="16" t="str">
        <f>",""IssueYearStart"":" &amp; TEXT(IF(ISNUMBER($J35)=0,0,$J35),"0")</f>
        <v>,"IssueYearStart":1857</v>
      </c>
      <c r="V35" s="16" t="str">
        <f>",""IssueYearEnd"":" &amp; TEXT(IF(ISNUMBER($K35)=0,0,$K35),"0")</f>
        <v>,"IssueYearEnd":1860</v>
      </c>
      <c r="W35" s="16" t="str">
        <f t="shared" si="5"/>
        <v xml:space="preserve">,"FirstDayOfIssue":" " </v>
      </c>
      <c r="X35" s="16" t="str">
        <f t="shared" si="0"/>
        <v xml:space="preserve">,"Perforation":"p15" </v>
      </c>
      <c r="Y35" s="16" t="str">
        <f>",""IsWatermarked"":" &amp; IF(ISNUMBER(FIND("mk",$G52)) =1,"true","false") &amp; " "</f>
        <v xml:space="preserve">,"IsWatermarked":false </v>
      </c>
      <c r="Z35" s="16" t="str">
        <f t="shared" si="6"/>
        <v xml:space="preserve">,"CatalogImageCode":"" </v>
      </c>
      <c r="AA35" s="16" t="str">
        <f t="shared" si="7"/>
        <v xml:space="preserve">,"Color":"red brown" </v>
      </c>
      <c r="AB35" s="16" t="str">
        <f t="shared" si="8"/>
        <v xml:space="preserve">,"Denomination":"5" </v>
      </c>
      <c r="AD35" s="16" t="str">
        <f t="shared" si="9"/>
        <v/>
      </c>
      <c r="AE35" s="16" t="str">
        <f t="shared" si="10"/>
        <v>{"CollectableType":"HomeCollector.Models.StampBase, HomeCollector, Version=1.0.0.0, Culture=neutral, PublicKeyToken=null"</v>
      </c>
      <c r="AF35" s="16" t="str">
        <f>",""ItemDetails"":""" &amp; IF(ISBLANK($G35)=1,"",$G35) &amp; """ "</f>
        <v xml:space="preserve">,"ItemDetails":"type 1" </v>
      </c>
      <c r="AG35" s="16" t="str">
        <f t="shared" si="11"/>
        <v xml:space="preserve">,"IsFavorite":false </v>
      </c>
      <c r="AH35" s="16" t="str">
        <f t="shared" si="12"/>
        <v xml:space="preserve">,"EstimatedValue":0 </v>
      </c>
      <c r="AI35" s="16" t="str">
        <f t="shared" si="13"/>
        <v xml:space="preserve">,"IsMintCondition":false </v>
      </c>
      <c r="AJ35" s="16" t="str">
        <f t="shared" si="14"/>
        <v xml:space="preserve">,"Condition":"UNDEFINED" </v>
      </c>
      <c r="AK35" s="16" t="str">
        <f xml:space="preserve"> IF($D35+$E35&gt;0,  CONCATENATE($AD35,$AE35,$AF35,$AG35,$AH35,$AI35,$AJ35) &amp; "} ]}","}")</f>
        <v>}</v>
      </c>
      <c r="AL35" s="16" t="str">
        <f>CONCATENATE( $N35, $O35, $P35,$Q35,$R35,$S35,$T35,$U35,$V35,$W35,$X35, $Y35,$Z35,$AA35, $AB35) &amp; $AK35</f>
        <v>,{"CollectableType":"HomeCollector.Models.StampBase, HomeCollector, Version=1.0.0.0, Culture=neutral, PublicKeyToken=null","DisplayName":"Jefferson" ,"Description":"type 1" ,"Country":"USA" ,"IsPostageStamp":true ,"ScottNumber":"28b" ,"AlternateId":"" ,"IssueYearStart":1857,"IssueYearEnd":1860,"FirstDayOfIssue":" " ,"Perforation":"p15" ,"IsWatermarked":false ,"CatalogImageCode":"" ,"Color":"red brown" ,"Denomination":"5" }</v>
      </c>
    </row>
    <row r="36" spans="1:38" x14ac:dyDescent="0.25">
      <c r="A36" s="17" t="s">
        <v>54</v>
      </c>
      <c r="B36" s="29">
        <v>5</v>
      </c>
      <c r="C36" s="19" t="s">
        <v>55</v>
      </c>
      <c r="D36" s="31"/>
      <c r="E36" s="32"/>
      <c r="F36" s="42" t="s">
        <v>42</v>
      </c>
      <c r="G36" s="38" t="s">
        <v>36</v>
      </c>
      <c r="H36" s="19" t="s">
        <v>37</v>
      </c>
      <c r="I36" s="19" t="s">
        <v>43</v>
      </c>
      <c r="J36" s="19">
        <v>1857</v>
      </c>
      <c r="K36" s="21">
        <v>1860</v>
      </c>
      <c r="L36" s="34">
        <v>10000</v>
      </c>
      <c r="M36" s="29">
        <v>2000</v>
      </c>
      <c r="N36" s="28" t="str">
        <f t="shared" si="15"/>
        <v>,{"CollectableType":"HomeCollector.Models.StampBase, HomeCollector, Version=1.0.0.0, Culture=neutral, PublicKeyToken=null"</v>
      </c>
      <c r="O36" s="16" t="str">
        <f>",""DisplayName"":""" &amp; $H36 &amp; """ "</f>
        <v xml:space="preserve">,"DisplayName":"Jefferson" </v>
      </c>
      <c r="P36" s="16" t="str">
        <f>",""Description"":""" &amp; IF(ISBLANK($G36),"",$G36) &amp; """ "</f>
        <v xml:space="preserve">,"Description":"type 1" </v>
      </c>
      <c r="Q36" s="16" t="str">
        <f t="shared" si="1"/>
        <v xml:space="preserve">,"Country":"USA" </v>
      </c>
      <c r="R36" s="16" t="str">
        <f t="shared" si="2"/>
        <v xml:space="preserve">,"IsPostageStamp":true </v>
      </c>
      <c r="S36" s="16" t="str">
        <f t="shared" si="3"/>
        <v xml:space="preserve">,"ScottNumber":"28A" </v>
      </c>
      <c r="T36" s="16" t="str">
        <f t="shared" si="4"/>
        <v xml:space="preserve">,"AlternateId":"" </v>
      </c>
      <c r="U36" s="16" t="str">
        <f>",""IssueYearStart"":" &amp; TEXT(IF(ISNUMBER($J36)=0,0,$J36),"0")</f>
        <v>,"IssueYearStart":1857</v>
      </c>
      <c r="V36" s="16" t="str">
        <f>",""IssueYearEnd"":" &amp; TEXT(IF(ISNUMBER($K36)=0,0,$K36),"0")</f>
        <v>,"IssueYearEnd":1860</v>
      </c>
      <c r="W36" s="16" t="str">
        <f t="shared" si="5"/>
        <v xml:space="preserve">,"FirstDayOfIssue":" " </v>
      </c>
      <c r="X36" s="16" t="str">
        <f t="shared" si="0"/>
        <v xml:space="preserve">,"Perforation":"p15" </v>
      </c>
      <c r="Y36" s="16" t="str">
        <f>",""IsWatermarked"":" &amp; IF(ISNUMBER(FIND("mk",$G53)) =1,"true","false") &amp; " "</f>
        <v xml:space="preserve">,"IsWatermarked":false </v>
      </c>
      <c r="Z36" s="16" t="str">
        <f t="shared" si="6"/>
        <v xml:space="preserve">,"CatalogImageCode":"" </v>
      </c>
      <c r="AA36" s="16" t="str">
        <f t="shared" si="7"/>
        <v xml:space="preserve">,"Color":"Indian red" </v>
      </c>
      <c r="AB36" s="16" t="str">
        <f t="shared" si="8"/>
        <v xml:space="preserve">,"Denomination":"5" </v>
      </c>
      <c r="AD36" s="16" t="str">
        <f t="shared" si="9"/>
        <v/>
      </c>
      <c r="AE36" s="16" t="str">
        <f t="shared" si="10"/>
        <v>{"CollectableType":"HomeCollector.Models.StampBase, HomeCollector, Version=1.0.0.0, Culture=neutral, PublicKeyToken=null"</v>
      </c>
      <c r="AF36" s="16" t="str">
        <f>",""ItemDetails"":""" &amp; IF(ISBLANK($G36)=1,"",$G36) &amp; """ "</f>
        <v xml:space="preserve">,"ItemDetails":"type 1" </v>
      </c>
      <c r="AG36" s="16" t="str">
        <f t="shared" si="11"/>
        <v xml:space="preserve">,"IsFavorite":false </v>
      </c>
      <c r="AH36" s="16" t="str">
        <f t="shared" si="12"/>
        <v xml:space="preserve">,"EstimatedValue":0 </v>
      </c>
      <c r="AI36" s="16" t="str">
        <f t="shared" si="13"/>
        <v xml:space="preserve">,"IsMintCondition":false </v>
      </c>
      <c r="AJ36" s="16" t="str">
        <f t="shared" si="14"/>
        <v xml:space="preserve">,"Condition":"UNDEFINED" </v>
      </c>
      <c r="AK36" s="16" t="str">
        <f xml:space="preserve"> IF($D36+$E36&gt;0,  CONCATENATE($AD36,$AE36,$AF36,$AG36,$AH36,$AI36,$AJ36) &amp; "} ]}","}")</f>
        <v>}</v>
      </c>
      <c r="AL36" s="16" t="str">
        <f>CONCATENATE( $N36, $O36, $P36,$Q36,$R36,$S36,$T36,$U36,$V36,$W36,$X36, $Y36,$Z36,$AA36, $AB36) &amp; $AK36</f>
        <v>,{"CollectableType":"HomeCollector.Models.StampBase, HomeCollector, Version=1.0.0.0, Culture=neutral, PublicKeyToken=null","DisplayName":"Jefferson" ,"Description":"type 1" ,"Country":"USA" ,"IsPostageStamp":true ,"ScottNumber":"28A" ,"AlternateId":"" ,"IssueYearStart":1857,"IssueYearEnd":1860,"FirstDayOfIssue":" " ,"Perforation":"p15" ,"IsWatermarked":false ,"CatalogImageCode":"" ,"Color":"Indian red" ,"Denomination":"5" }</v>
      </c>
    </row>
    <row r="37" spans="1:38" x14ac:dyDescent="0.25">
      <c r="A37" s="34" t="s">
        <v>1356</v>
      </c>
      <c r="B37" s="29">
        <v>5</v>
      </c>
      <c r="C37" s="19" t="s">
        <v>56</v>
      </c>
      <c r="D37" s="31"/>
      <c r="E37" s="32"/>
      <c r="F37" s="42" t="s">
        <v>42</v>
      </c>
      <c r="G37" s="38" t="s">
        <v>36</v>
      </c>
      <c r="H37" s="19" t="s">
        <v>37</v>
      </c>
      <c r="I37" s="19" t="s">
        <v>43</v>
      </c>
      <c r="J37" s="19">
        <v>1857</v>
      </c>
      <c r="K37" s="21">
        <v>1860</v>
      </c>
      <c r="L37" s="34">
        <v>850</v>
      </c>
      <c r="M37" s="29">
        <v>200</v>
      </c>
      <c r="N37" s="28" t="str">
        <f t="shared" si="15"/>
        <v>,{"CollectableType":"HomeCollector.Models.StampBase, HomeCollector, Version=1.0.0.0, Culture=neutral, PublicKeyToken=null"</v>
      </c>
      <c r="O37" s="16" t="str">
        <f>",""DisplayName"":""" &amp; $H37 &amp; """ "</f>
        <v xml:space="preserve">,"DisplayName":"Jefferson" </v>
      </c>
      <c r="P37" s="16" t="str">
        <f>",""Description"":""" &amp; IF(ISBLANK($G37),"",$G37) &amp; """ "</f>
        <v xml:space="preserve">,"Description":"type 1" </v>
      </c>
      <c r="Q37" s="16" t="str">
        <f t="shared" si="1"/>
        <v xml:space="preserve">,"Country":"USA" </v>
      </c>
      <c r="R37" s="16" t="str">
        <f t="shared" si="2"/>
        <v xml:space="preserve">,"IsPostageStamp":true </v>
      </c>
      <c r="S37" s="16" t="str">
        <f t="shared" si="3"/>
        <v xml:space="preserve">,"ScottNumber":"29" </v>
      </c>
      <c r="T37" s="16" t="str">
        <f t="shared" si="4"/>
        <v xml:space="preserve">,"AlternateId":"" </v>
      </c>
      <c r="U37" s="16" t="str">
        <f>",""IssueYearStart"":" &amp; TEXT(IF(ISNUMBER($J37)=0,0,$J37),"0")</f>
        <v>,"IssueYearStart":1857</v>
      </c>
      <c r="V37" s="16" t="str">
        <f>",""IssueYearEnd"":" &amp; TEXT(IF(ISNUMBER($K37)=0,0,$K37),"0")</f>
        <v>,"IssueYearEnd":1860</v>
      </c>
      <c r="W37" s="16" t="str">
        <f t="shared" si="5"/>
        <v xml:space="preserve">,"FirstDayOfIssue":" " </v>
      </c>
      <c r="X37" s="16" t="str">
        <f t="shared" si="0"/>
        <v xml:space="preserve">,"Perforation":"p15" </v>
      </c>
      <c r="Y37" s="16" t="str">
        <f>",""IsWatermarked"":" &amp; IF(ISNUMBER(FIND("mk",$G54)) =1,"true","false") &amp; " "</f>
        <v xml:space="preserve">,"IsWatermarked":false </v>
      </c>
      <c r="Z37" s="16" t="str">
        <f t="shared" si="6"/>
        <v xml:space="preserve">,"CatalogImageCode":"" </v>
      </c>
      <c r="AA37" s="16" t="str">
        <f t="shared" si="7"/>
        <v xml:space="preserve">,"Color":"brown" </v>
      </c>
      <c r="AB37" s="16" t="str">
        <f t="shared" si="8"/>
        <v xml:space="preserve">,"Denomination":"5" </v>
      </c>
      <c r="AD37" s="16" t="str">
        <f t="shared" si="9"/>
        <v/>
      </c>
      <c r="AE37" s="16" t="str">
        <f t="shared" si="10"/>
        <v>{"CollectableType":"HomeCollector.Models.StampBase, HomeCollector, Version=1.0.0.0, Culture=neutral, PublicKeyToken=null"</v>
      </c>
      <c r="AF37" s="16" t="str">
        <f>",""ItemDetails"":""" &amp; IF(ISBLANK($G37)=1,"",$G37) &amp; """ "</f>
        <v xml:space="preserve">,"ItemDetails":"type 1" </v>
      </c>
      <c r="AG37" s="16" t="str">
        <f t="shared" si="11"/>
        <v xml:space="preserve">,"IsFavorite":false </v>
      </c>
      <c r="AH37" s="16" t="str">
        <f t="shared" si="12"/>
        <v xml:space="preserve">,"EstimatedValue":0 </v>
      </c>
      <c r="AI37" s="16" t="str">
        <f t="shared" si="13"/>
        <v xml:space="preserve">,"IsMintCondition":false </v>
      </c>
      <c r="AJ37" s="16" t="str">
        <f t="shared" si="14"/>
        <v xml:space="preserve">,"Condition":"UNDEFINED" </v>
      </c>
      <c r="AK37" s="16" t="str">
        <f xml:space="preserve"> IF($D37+$E37&gt;0,  CONCATENATE($AD37,$AE37,$AF37,$AG37,$AH37,$AI37,$AJ37) &amp; "} ]}","}")</f>
        <v>}</v>
      </c>
      <c r="AL37" s="16" t="str">
        <f>CONCATENATE( $N37, $O37, $P37,$Q37,$R37,$S37,$T37,$U37,$V37,$W37,$X37, $Y37,$Z37,$AA37, $AB37) &amp; $AK37</f>
        <v>,{"CollectableType":"HomeCollector.Models.StampBase, HomeCollector, Version=1.0.0.0, Culture=neutral, PublicKeyToken=null","DisplayName":"Jefferson" ,"Description":"type 1" ,"Country":"USA" ,"IsPostageStamp":true ,"ScottNumber":"29" ,"AlternateId":"" ,"IssueYearStart":1857,"IssueYearEnd":1860,"FirstDayOfIssue":" " ,"Perforation":"p15" ,"IsWatermarked":false ,"CatalogImageCode":"" ,"Color":"brown" ,"Denomination":"5" }</v>
      </c>
    </row>
    <row r="38" spans="1:38" x14ac:dyDescent="0.25">
      <c r="A38" s="34" t="s">
        <v>1357</v>
      </c>
      <c r="B38" s="29">
        <v>5</v>
      </c>
      <c r="C38" s="19" t="s">
        <v>57</v>
      </c>
      <c r="D38" s="31"/>
      <c r="E38" s="32"/>
      <c r="F38" s="42" t="s">
        <v>42</v>
      </c>
      <c r="G38" s="38" t="s">
        <v>27</v>
      </c>
      <c r="H38" s="19" t="s">
        <v>37</v>
      </c>
      <c r="I38" s="19" t="s">
        <v>43</v>
      </c>
      <c r="J38" s="19">
        <v>1857</v>
      </c>
      <c r="K38" s="21">
        <v>1860</v>
      </c>
      <c r="L38" s="34">
        <v>750</v>
      </c>
      <c r="M38" s="29">
        <v>750</v>
      </c>
      <c r="N38" s="28" t="str">
        <f t="shared" si="15"/>
        <v>,{"CollectableType":"HomeCollector.Models.StampBase, HomeCollector, Version=1.0.0.0, Culture=neutral, PublicKeyToken=null"</v>
      </c>
      <c r="O38" s="16" t="str">
        <f>",""DisplayName"":""" &amp; $H38 &amp; """ "</f>
        <v xml:space="preserve">,"DisplayName":"Jefferson" </v>
      </c>
      <c r="P38" s="16" t="str">
        <f>",""Description"":""" &amp; IF(ISBLANK($G38),"",$G38) &amp; """ "</f>
        <v xml:space="preserve">,"Description":"type 2" </v>
      </c>
      <c r="Q38" s="16" t="str">
        <f t="shared" si="1"/>
        <v xml:space="preserve">,"Country":"USA" </v>
      </c>
      <c r="R38" s="16" t="str">
        <f t="shared" si="2"/>
        <v xml:space="preserve">,"IsPostageStamp":true </v>
      </c>
      <c r="S38" s="16" t="str">
        <f t="shared" si="3"/>
        <v xml:space="preserve">,"ScottNumber":"30" </v>
      </c>
      <c r="T38" s="16" t="str">
        <f t="shared" si="4"/>
        <v xml:space="preserve">,"AlternateId":"" </v>
      </c>
      <c r="U38" s="16" t="str">
        <f>",""IssueYearStart"":" &amp; TEXT(IF(ISNUMBER($J38)=0,0,$J38),"0")</f>
        <v>,"IssueYearStart":1857</v>
      </c>
      <c r="V38" s="16" t="str">
        <f>",""IssueYearEnd"":" &amp; TEXT(IF(ISNUMBER($K38)=0,0,$K38),"0")</f>
        <v>,"IssueYearEnd":1860</v>
      </c>
      <c r="W38" s="16" t="str">
        <f t="shared" si="5"/>
        <v xml:space="preserve">,"FirstDayOfIssue":" " </v>
      </c>
      <c r="X38" s="16" t="str">
        <f t="shared" si="0"/>
        <v xml:space="preserve">,"Perforation":"p15" </v>
      </c>
      <c r="Y38" s="16" t="str">
        <f>",""IsWatermarked"":" &amp; IF(ISNUMBER(FIND("mk",$G55)) =1,"true","false") &amp; " "</f>
        <v xml:space="preserve">,"IsWatermarked":false </v>
      </c>
      <c r="Z38" s="16" t="str">
        <f t="shared" si="6"/>
        <v xml:space="preserve">,"CatalogImageCode":"" </v>
      </c>
      <c r="AA38" s="16" t="str">
        <f t="shared" si="7"/>
        <v xml:space="preserve">,"Color":"or brown" </v>
      </c>
      <c r="AB38" s="16" t="str">
        <f t="shared" si="8"/>
        <v xml:space="preserve">,"Denomination":"5" </v>
      </c>
      <c r="AD38" s="16" t="str">
        <f t="shared" si="9"/>
        <v/>
      </c>
      <c r="AE38" s="16" t="str">
        <f t="shared" si="10"/>
        <v>{"CollectableType":"HomeCollector.Models.StampBase, HomeCollector, Version=1.0.0.0, Culture=neutral, PublicKeyToken=null"</v>
      </c>
      <c r="AF38" s="16" t="str">
        <f>",""ItemDetails"":""" &amp; IF(ISBLANK($G38)=1,"",$G38) &amp; """ "</f>
        <v xml:space="preserve">,"ItemDetails":"type 2" </v>
      </c>
      <c r="AG38" s="16" t="str">
        <f t="shared" si="11"/>
        <v xml:space="preserve">,"IsFavorite":false </v>
      </c>
      <c r="AH38" s="16" t="str">
        <f t="shared" si="12"/>
        <v xml:space="preserve">,"EstimatedValue":0 </v>
      </c>
      <c r="AI38" s="16" t="str">
        <f t="shared" si="13"/>
        <v xml:space="preserve">,"IsMintCondition":false </v>
      </c>
      <c r="AJ38" s="16" t="str">
        <f t="shared" si="14"/>
        <v xml:space="preserve">,"Condition":"UNDEFINED" </v>
      </c>
      <c r="AK38" s="16" t="str">
        <f xml:space="preserve"> IF($D38+$E38&gt;0,  CONCATENATE($AD38,$AE38,$AF38,$AG38,$AH38,$AI38,$AJ38) &amp; "} ]}","}")</f>
        <v>}</v>
      </c>
      <c r="AL38" s="16" t="str">
        <f>CONCATENATE( $N38, $O38, $P38,$Q38,$R38,$S38,$T38,$U38,$V38,$W38,$X38, $Y38,$Z38,$AA38, $AB38) &amp; $AK38</f>
        <v>,{"CollectableType":"HomeCollector.Models.StampBase, HomeCollector, Version=1.0.0.0, Culture=neutral, PublicKeyToken=null","DisplayName":"Jefferson" ,"Description":"type 2" ,"Country":"USA" ,"IsPostageStamp":true ,"ScottNumber":"30" ,"AlternateId":"" ,"IssueYearStart":1857,"IssueYearEnd":1860,"FirstDayOfIssue":" " ,"Perforation":"p15" ,"IsWatermarked":false ,"CatalogImageCode":"" ,"Color":"or brown" ,"Denomination":"5" }</v>
      </c>
    </row>
    <row r="39" spans="1:38" x14ac:dyDescent="0.25">
      <c r="A39" s="17" t="s">
        <v>58</v>
      </c>
      <c r="B39" s="29">
        <v>5</v>
      </c>
      <c r="C39" s="19" t="s">
        <v>56</v>
      </c>
      <c r="D39" s="31"/>
      <c r="E39" s="32"/>
      <c r="F39" s="42" t="s">
        <v>42</v>
      </c>
      <c r="G39" s="38" t="s">
        <v>27</v>
      </c>
      <c r="H39" s="19" t="s">
        <v>37</v>
      </c>
      <c r="I39" s="19" t="s">
        <v>43</v>
      </c>
      <c r="J39" s="19">
        <v>1857</v>
      </c>
      <c r="K39" s="21">
        <v>1860</v>
      </c>
      <c r="L39" s="34">
        <v>450</v>
      </c>
      <c r="M39" s="29">
        <v>175</v>
      </c>
      <c r="N39" s="28" t="str">
        <f t="shared" si="15"/>
        <v>,{"CollectableType":"HomeCollector.Models.StampBase, HomeCollector, Version=1.0.0.0, Culture=neutral, PublicKeyToken=null"</v>
      </c>
      <c r="O39" s="16" t="str">
        <f>",""DisplayName"":""" &amp; $H39 &amp; """ "</f>
        <v xml:space="preserve">,"DisplayName":"Jefferson" </v>
      </c>
      <c r="P39" s="16" t="str">
        <f>",""Description"":""" &amp; IF(ISBLANK($G39),"",$G39) &amp; """ "</f>
        <v xml:space="preserve">,"Description":"type 2" </v>
      </c>
      <c r="Q39" s="16" t="str">
        <f t="shared" si="1"/>
        <v xml:space="preserve">,"Country":"USA" </v>
      </c>
      <c r="R39" s="16" t="str">
        <f t="shared" si="2"/>
        <v xml:space="preserve">,"IsPostageStamp":true </v>
      </c>
      <c r="S39" s="16" t="str">
        <f t="shared" si="3"/>
        <v xml:space="preserve">,"ScottNumber":"30A" </v>
      </c>
      <c r="T39" s="16" t="str">
        <f t="shared" si="4"/>
        <v xml:space="preserve">,"AlternateId":"" </v>
      </c>
      <c r="U39" s="16" t="str">
        <f>",""IssueYearStart"":" &amp; TEXT(IF(ISNUMBER($J39)=0,0,$J39),"0")</f>
        <v>,"IssueYearStart":1857</v>
      </c>
      <c r="V39" s="16" t="str">
        <f>",""IssueYearEnd"":" &amp; TEXT(IF(ISNUMBER($K39)=0,0,$K39),"0")</f>
        <v>,"IssueYearEnd":1860</v>
      </c>
      <c r="W39" s="16" t="str">
        <f t="shared" si="5"/>
        <v xml:space="preserve">,"FirstDayOfIssue":" " </v>
      </c>
      <c r="X39" s="16" t="str">
        <f t="shared" si="0"/>
        <v xml:space="preserve">,"Perforation":"p15" </v>
      </c>
      <c r="Y39" s="16" t="str">
        <f>",""IsWatermarked"":" &amp; IF(ISNUMBER(FIND("mk",$G56)) =1,"true","false") &amp; " "</f>
        <v xml:space="preserve">,"IsWatermarked":false </v>
      </c>
      <c r="Z39" s="16" t="str">
        <f t="shared" si="6"/>
        <v xml:space="preserve">,"CatalogImageCode":"" </v>
      </c>
      <c r="AA39" s="16" t="str">
        <f t="shared" si="7"/>
        <v xml:space="preserve">,"Color":"brown" </v>
      </c>
      <c r="AB39" s="16" t="str">
        <f t="shared" si="8"/>
        <v xml:space="preserve">,"Denomination":"5" </v>
      </c>
      <c r="AD39" s="16" t="str">
        <f t="shared" si="9"/>
        <v/>
      </c>
      <c r="AE39" s="16" t="str">
        <f t="shared" si="10"/>
        <v>{"CollectableType":"HomeCollector.Models.StampBase, HomeCollector, Version=1.0.0.0, Culture=neutral, PublicKeyToken=null"</v>
      </c>
      <c r="AF39" s="16" t="str">
        <f>",""ItemDetails"":""" &amp; IF(ISBLANK($G39)=1,"",$G39) &amp; """ "</f>
        <v xml:space="preserve">,"ItemDetails":"type 2" </v>
      </c>
      <c r="AG39" s="16" t="str">
        <f t="shared" si="11"/>
        <v xml:space="preserve">,"IsFavorite":false </v>
      </c>
      <c r="AH39" s="16" t="str">
        <f t="shared" si="12"/>
        <v xml:space="preserve">,"EstimatedValue":0 </v>
      </c>
      <c r="AI39" s="16" t="str">
        <f t="shared" si="13"/>
        <v xml:space="preserve">,"IsMintCondition":false </v>
      </c>
      <c r="AJ39" s="16" t="str">
        <f t="shared" si="14"/>
        <v xml:space="preserve">,"Condition":"UNDEFINED" </v>
      </c>
      <c r="AK39" s="16" t="str">
        <f xml:space="preserve"> IF($D39+$E39&gt;0,  CONCATENATE($AD39,$AE39,$AF39,$AG39,$AH39,$AI39,$AJ39) &amp; "} ]}","}")</f>
        <v>}</v>
      </c>
      <c r="AL39" s="16" t="str">
        <f>CONCATENATE( $N39, $O39, $P39,$Q39,$R39,$S39,$T39,$U39,$V39,$W39,$X39, $Y39,$Z39,$AA39, $AB39) &amp; $AK39</f>
        <v>,{"CollectableType":"HomeCollector.Models.StampBase, HomeCollector, Version=1.0.0.0, Culture=neutral, PublicKeyToken=null","DisplayName":"Jefferson" ,"Description":"type 2" ,"Country":"USA" ,"IsPostageStamp":true ,"ScottNumber":"30A" ,"AlternateId":"" ,"IssueYearStart":1857,"IssueYearEnd":1860,"FirstDayOfIssue":" " ,"Perforation":"p15" ,"IsWatermarked":false ,"CatalogImageCode":"" ,"Color":"brown" ,"Denomination":"5" }</v>
      </c>
    </row>
    <row r="40" spans="1:38" x14ac:dyDescent="0.25">
      <c r="A40" s="34" t="s">
        <v>1358</v>
      </c>
      <c r="B40" s="29">
        <v>10</v>
      </c>
      <c r="C40" s="19" t="s">
        <v>38</v>
      </c>
      <c r="D40" s="31"/>
      <c r="E40" s="32"/>
      <c r="F40" s="42" t="s">
        <v>42</v>
      </c>
      <c r="G40" s="38" t="s">
        <v>36</v>
      </c>
      <c r="H40" s="19" t="s">
        <v>15</v>
      </c>
      <c r="I40" s="19" t="s">
        <v>43</v>
      </c>
      <c r="J40" s="19">
        <v>1857</v>
      </c>
      <c r="K40" s="21">
        <v>1860</v>
      </c>
      <c r="L40" s="34">
        <v>5750</v>
      </c>
      <c r="M40" s="29">
        <v>525</v>
      </c>
      <c r="N40" s="28" t="str">
        <f t="shared" si="15"/>
        <v>,{"CollectableType":"HomeCollector.Models.StampBase, HomeCollector, Version=1.0.0.0, Culture=neutral, PublicKeyToken=null"</v>
      </c>
      <c r="O40" s="16" t="str">
        <f>",""DisplayName"":""" &amp; $H40 &amp; """ "</f>
        <v xml:space="preserve">,"DisplayName":"Washington" </v>
      </c>
      <c r="P40" s="16" t="str">
        <f>",""Description"":""" &amp; IF(ISBLANK($G40),"",$G40) &amp; """ "</f>
        <v xml:space="preserve">,"Description":"type 1" </v>
      </c>
      <c r="Q40" s="16" t="str">
        <f t="shared" si="1"/>
        <v xml:space="preserve">,"Country":"USA" </v>
      </c>
      <c r="R40" s="16" t="str">
        <f t="shared" si="2"/>
        <v xml:space="preserve">,"IsPostageStamp":true </v>
      </c>
      <c r="S40" s="16" t="str">
        <f t="shared" si="3"/>
        <v xml:space="preserve">,"ScottNumber":"31" </v>
      </c>
      <c r="T40" s="16" t="str">
        <f t="shared" si="4"/>
        <v xml:space="preserve">,"AlternateId":"" </v>
      </c>
      <c r="U40" s="16" t="str">
        <f>",""IssueYearStart"":" &amp; TEXT(IF(ISNUMBER($J40)=0,0,$J40),"0")</f>
        <v>,"IssueYearStart":1857</v>
      </c>
      <c r="V40" s="16" t="str">
        <f>",""IssueYearEnd"":" &amp; TEXT(IF(ISNUMBER($K40)=0,0,$K40),"0")</f>
        <v>,"IssueYearEnd":1860</v>
      </c>
      <c r="W40" s="16" t="str">
        <f t="shared" si="5"/>
        <v xml:space="preserve">,"FirstDayOfIssue":" " </v>
      </c>
      <c r="X40" s="16" t="str">
        <f t="shared" si="0"/>
        <v xml:space="preserve">,"Perforation":"p15" </v>
      </c>
      <c r="Y40" s="16" t="str">
        <f>",""IsWatermarked"":" &amp; IF(ISNUMBER(FIND("mk",$G57)) =1,"true","false") &amp; " "</f>
        <v xml:space="preserve">,"IsWatermarked":false </v>
      </c>
      <c r="Z40" s="16" t="str">
        <f t="shared" si="6"/>
        <v xml:space="preserve">,"CatalogImageCode":"" </v>
      </c>
      <c r="AA40" s="16" t="str">
        <f t="shared" si="7"/>
        <v xml:space="preserve">,"Color":"green" </v>
      </c>
      <c r="AB40" s="16" t="str">
        <f t="shared" si="8"/>
        <v xml:space="preserve">,"Denomination":"10" </v>
      </c>
      <c r="AD40" s="16" t="str">
        <f t="shared" si="9"/>
        <v/>
      </c>
      <c r="AE40" s="16" t="str">
        <f t="shared" si="10"/>
        <v>{"CollectableType":"HomeCollector.Models.StampBase, HomeCollector, Version=1.0.0.0, Culture=neutral, PublicKeyToken=null"</v>
      </c>
      <c r="AF40" s="16" t="str">
        <f>",""ItemDetails"":""" &amp; IF(ISBLANK($G40)=1,"",$G40) &amp; """ "</f>
        <v xml:space="preserve">,"ItemDetails":"type 1" </v>
      </c>
      <c r="AG40" s="16" t="str">
        <f t="shared" si="11"/>
        <v xml:space="preserve">,"IsFavorite":false </v>
      </c>
      <c r="AH40" s="16" t="str">
        <f t="shared" si="12"/>
        <v xml:space="preserve">,"EstimatedValue":0 </v>
      </c>
      <c r="AI40" s="16" t="str">
        <f t="shared" si="13"/>
        <v xml:space="preserve">,"IsMintCondition":false </v>
      </c>
      <c r="AJ40" s="16" t="str">
        <f t="shared" si="14"/>
        <v xml:space="preserve">,"Condition":"UNDEFINED" </v>
      </c>
      <c r="AK40" s="16" t="str">
        <f xml:space="preserve"> IF($D40+$E40&gt;0,  CONCATENATE($AD40,$AE40,$AF40,$AG40,$AH40,$AI40,$AJ40) &amp; "} ]}","}")</f>
        <v>}</v>
      </c>
      <c r="AL40" s="16" t="str">
        <f>CONCATENATE( $N40, $O40, $P40,$Q40,$R40,$S40,$T40,$U40,$V40,$W40,$X40, $Y40,$Z40,$AA40, $AB40) &amp; $AK40</f>
        <v>,{"CollectableType":"HomeCollector.Models.StampBase, HomeCollector, Version=1.0.0.0, Culture=neutral, PublicKeyToken=null","DisplayName":"Washington" ,"Description":"type 1" ,"Country":"USA" ,"IsPostageStamp":true ,"ScottNumber":"31" ,"AlternateId":"" ,"IssueYearStart":1857,"IssueYearEnd":1860,"FirstDayOfIssue":" " ,"Perforation":"p15" ,"IsWatermarked":false ,"CatalogImageCode":"" ,"Color":"green" ,"Denomination":"10" }</v>
      </c>
    </row>
    <row r="41" spans="1:38" x14ac:dyDescent="0.25">
      <c r="A41" s="34" t="s">
        <v>1359</v>
      </c>
      <c r="B41" s="29">
        <v>10</v>
      </c>
      <c r="C41" s="19" t="s">
        <v>38</v>
      </c>
      <c r="D41" s="31"/>
      <c r="E41" s="32"/>
      <c r="F41" s="42" t="s">
        <v>42</v>
      </c>
      <c r="G41" s="38" t="s">
        <v>27</v>
      </c>
      <c r="H41" s="19" t="s">
        <v>15</v>
      </c>
      <c r="I41" s="19" t="s">
        <v>43</v>
      </c>
      <c r="J41" s="19">
        <v>1857</v>
      </c>
      <c r="K41" s="21">
        <v>1860</v>
      </c>
      <c r="L41" s="34">
        <v>2000</v>
      </c>
      <c r="M41" s="29">
        <v>165</v>
      </c>
      <c r="N41" s="28" t="str">
        <f t="shared" si="15"/>
        <v>,{"CollectableType":"HomeCollector.Models.StampBase, HomeCollector, Version=1.0.0.0, Culture=neutral, PublicKeyToken=null"</v>
      </c>
      <c r="O41" s="16" t="str">
        <f>",""DisplayName"":""" &amp; $H41 &amp; """ "</f>
        <v xml:space="preserve">,"DisplayName":"Washington" </v>
      </c>
      <c r="P41" s="16" t="str">
        <f>",""Description"":""" &amp; IF(ISBLANK($G41),"",$G41) &amp; """ "</f>
        <v xml:space="preserve">,"Description":"type 2" </v>
      </c>
      <c r="Q41" s="16" t="str">
        <f t="shared" si="1"/>
        <v xml:space="preserve">,"Country":"USA" </v>
      </c>
      <c r="R41" s="16" t="str">
        <f t="shared" si="2"/>
        <v xml:space="preserve">,"IsPostageStamp":true </v>
      </c>
      <c r="S41" s="16" t="str">
        <f t="shared" si="3"/>
        <v xml:space="preserve">,"ScottNumber":"32" </v>
      </c>
      <c r="T41" s="16" t="str">
        <f t="shared" si="4"/>
        <v xml:space="preserve">,"AlternateId":"" </v>
      </c>
      <c r="U41" s="16" t="str">
        <f>",""IssueYearStart"":" &amp; TEXT(IF(ISNUMBER($J41)=0,0,$J41),"0")</f>
        <v>,"IssueYearStart":1857</v>
      </c>
      <c r="V41" s="16" t="str">
        <f>",""IssueYearEnd"":" &amp; TEXT(IF(ISNUMBER($K41)=0,0,$K41),"0")</f>
        <v>,"IssueYearEnd":1860</v>
      </c>
      <c r="W41" s="16" t="str">
        <f t="shared" si="5"/>
        <v xml:space="preserve">,"FirstDayOfIssue":" " </v>
      </c>
      <c r="X41" s="16" t="str">
        <f t="shared" si="0"/>
        <v xml:space="preserve">,"Perforation":"p15" </v>
      </c>
      <c r="Y41" s="16" t="str">
        <f>",""IsWatermarked"":" &amp; IF(ISNUMBER(FIND("mk",$G58)) =1,"true","false") &amp; " "</f>
        <v xml:space="preserve">,"IsWatermarked":false </v>
      </c>
      <c r="Z41" s="16" t="str">
        <f t="shared" si="6"/>
        <v xml:space="preserve">,"CatalogImageCode":"" </v>
      </c>
      <c r="AA41" s="16" t="str">
        <f t="shared" si="7"/>
        <v xml:space="preserve">,"Color":"green" </v>
      </c>
      <c r="AB41" s="16" t="str">
        <f t="shared" si="8"/>
        <v xml:space="preserve">,"Denomination":"10" </v>
      </c>
      <c r="AD41" s="16" t="str">
        <f t="shared" si="9"/>
        <v/>
      </c>
      <c r="AE41" s="16" t="str">
        <f t="shared" si="10"/>
        <v>{"CollectableType":"HomeCollector.Models.StampBase, HomeCollector, Version=1.0.0.0, Culture=neutral, PublicKeyToken=null"</v>
      </c>
      <c r="AF41" s="16" t="str">
        <f>",""ItemDetails"":""" &amp; IF(ISBLANK($G41)=1,"",$G41) &amp; """ "</f>
        <v xml:space="preserve">,"ItemDetails":"type 2" </v>
      </c>
      <c r="AG41" s="16" t="str">
        <f t="shared" si="11"/>
        <v xml:space="preserve">,"IsFavorite":false </v>
      </c>
      <c r="AH41" s="16" t="str">
        <f t="shared" si="12"/>
        <v xml:space="preserve">,"EstimatedValue":0 </v>
      </c>
      <c r="AI41" s="16" t="str">
        <f t="shared" si="13"/>
        <v xml:space="preserve">,"IsMintCondition":false </v>
      </c>
      <c r="AJ41" s="16" t="str">
        <f t="shared" si="14"/>
        <v xml:space="preserve">,"Condition":"UNDEFINED" </v>
      </c>
      <c r="AK41" s="16" t="str">
        <f xml:space="preserve"> IF($D41+$E41&gt;0,  CONCATENATE($AD41,$AE41,$AF41,$AG41,$AH41,$AI41,$AJ41) &amp; "} ]}","}")</f>
        <v>}</v>
      </c>
      <c r="AL41" s="16" t="str">
        <f>CONCATENATE( $N41, $O41, $P41,$Q41,$R41,$S41,$T41,$U41,$V41,$W41,$X41, $Y41,$Z41,$AA41, $AB41) &amp; $AK41</f>
        <v>,{"CollectableType":"HomeCollector.Models.StampBase, HomeCollector, Version=1.0.0.0, Culture=neutral, PublicKeyToken=null","DisplayName":"Washington" ,"Description":"type 2" ,"Country":"USA" ,"IsPostageStamp":true ,"ScottNumber":"32" ,"AlternateId":"" ,"IssueYearStart":1857,"IssueYearEnd":1860,"FirstDayOfIssue":" " ,"Perforation":"p15" ,"IsWatermarked":false ,"CatalogImageCode":"" ,"Color":"green" ,"Denomination":"10" }</v>
      </c>
    </row>
    <row r="42" spans="1:38" x14ac:dyDescent="0.25">
      <c r="A42" s="34" t="s">
        <v>1360</v>
      </c>
      <c r="B42" s="29">
        <v>10</v>
      </c>
      <c r="C42" s="19" t="s">
        <v>38</v>
      </c>
      <c r="D42" s="31"/>
      <c r="E42" s="32"/>
      <c r="F42" s="42" t="s">
        <v>42</v>
      </c>
      <c r="G42" s="38" t="s">
        <v>39</v>
      </c>
      <c r="H42" s="19" t="s">
        <v>15</v>
      </c>
      <c r="I42" s="19" t="s">
        <v>43</v>
      </c>
      <c r="J42" s="19">
        <v>1857</v>
      </c>
      <c r="K42" s="21">
        <v>1860</v>
      </c>
      <c r="L42" s="34">
        <v>2000</v>
      </c>
      <c r="M42" s="29">
        <v>165</v>
      </c>
      <c r="N42" s="28" t="str">
        <f t="shared" si="15"/>
        <v>,{"CollectableType":"HomeCollector.Models.StampBase, HomeCollector, Version=1.0.0.0, Culture=neutral, PublicKeyToken=null"</v>
      </c>
      <c r="O42" s="16" t="str">
        <f>",""DisplayName"":""" &amp; $H42 &amp; """ "</f>
        <v xml:space="preserve">,"DisplayName":"Washington" </v>
      </c>
      <c r="P42" s="16" t="str">
        <f>",""Description"":""" &amp; IF(ISBLANK($G42),"",$G42) &amp; """ "</f>
        <v xml:space="preserve">,"Description":"type 3" </v>
      </c>
      <c r="Q42" s="16" t="str">
        <f t="shared" si="1"/>
        <v xml:space="preserve">,"Country":"USA" </v>
      </c>
      <c r="R42" s="16" t="str">
        <f t="shared" si="2"/>
        <v xml:space="preserve">,"IsPostageStamp":true </v>
      </c>
      <c r="S42" s="16" t="str">
        <f t="shared" si="3"/>
        <v xml:space="preserve">,"ScottNumber":"33" </v>
      </c>
      <c r="T42" s="16" t="str">
        <f t="shared" si="4"/>
        <v xml:space="preserve">,"AlternateId":"" </v>
      </c>
      <c r="U42" s="16" t="str">
        <f>",""IssueYearStart"":" &amp; TEXT(IF(ISNUMBER($J42)=0,0,$J42),"0")</f>
        <v>,"IssueYearStart":1857</v>
      </c>
      <c r="V42" s="16" t="str">
        <f>",""IssueYearEnd"":" &amp; TEXT(IF(ISNUMBER($K42)=0,0,$K42),"0")</f>
        <v>,"IssueYearEnd":1860</v>
      </c>
      <c r="W42" s="16" t="str">
        <f t="shared" si="5"/>
        <v xml:space="preserve">,"FirstDayOfIssue":" " </v>
      </c>
      <c r="X42" s="16" t="str">
        <f t="shared" si="0"/>
        <v xml:space="preserve">,"Perforation":"p15" </v>
      </c>
      <c r="Y42" s="16" t="str">
        <f>",""IsWatermarked"":" &amp; IF(ISNUMBER(FIND("mk",$G59)) =1,"true","false") &amp; " "</f>
        <v xml:space="preserve">,"IsWatermarked":false </v>
      </c>
      <c r="Z42" s="16" t="str">
        <f t="shared" si="6"/>
        <v xml:space="preserve">,"CatalogImageCode":"" </v>
      </c>
      <c r="AA42" s="16" t="str">
        <f t="shared" si="7"/>
        <v xml:space="preserve">,"Color":"green" </v>
      </c>
      <c r="AB42" s="16" t="str">
        <f t="shared" si="8"/>
        <v xml:space="preserve">,"Denomination":"10" </v>
      </c>
      <c r="AD42" s="16" t="str">
        <f t="shared" si="9"/>
        <v/>
      </c>
      <c r="AE42" s="16" t="str">
        <f t="shared" si="10"/>
        <v>{"CollectableType":"HomeCollector.Models.StampBase, HomeCollector, Version=1.0.0.0, Culture=neutral, PublicKeyToken=null"</v>
      </c>
      <c r="AF42" s="16" t="str">
        <f>",""ItemDetails"":""" &amp; IF(ISBLANK($G42)=1,"",$G42) &amp; """ "</f>
        <v xml:space="preserve">,"ItemDetails":"type 3" </v>
      </c>
      <c r="AG42" s="16" t="str">
        <f t="shared" si="11"/>
        <v xml:space="preserve">,"IsFavorite":false </v>
      </c>
      <c r="AH42" s="16" t="str">
        <f t="shared" si="12"/>
        <v xml:space="preserve">,"EstimatedValue":0 </v>
      </c>
      <c r="AI42" s="16" t="str">
        <f t="shared" si="13"/>
        <v xml:space="preserve">,"IsMintCondition":false </v>
      </c>
      <c r="AJ42" s="16" t="str">
        <f t="shared" si="14"/>
        <v xml:space="preserve">,"Condition":"UNDEFINED" </v>
      </c>
      <c r="AK42" s="16" t="str">
        <f xml:space="preserve"> IF($D42+$E42&gt;0,  CONCATENATE($AD42,$AE42,$AF42,$AG42,$AH42,$AI42,$AJ42) &amp; "} ]}","}")</f>
        <v>}</v>
      </c>
      <c r="AL42" s="16" t="str">
        <f>CONCATENATE( $N42, $O42, $P42,$Q42,$R42,$S42,$T42,$U42,$V42,$W42,$X42, $Y42,$Z42,$AA42, $AB42) &amp; $AK42</f>
        <v>,{"CollectableType":"HomeCollector.Models.StampBase, HomeCollector, Version=1.0.0.0, Culture=neutral, PublicKeyToken=null","DisplayName":"Washington" ,"Description":"type 3" ,"Country":"USA" ,"IsPostageStamp":true ,"ScottNumber":"33" ,"AlternateId":"" ,"IssueYearStart":1857,"IssueYearEnd":1860,"FirstDayOfIssue":" " ,"Perforation":"p15" ,"IsWatermarked":false ,"CatalogImageCode":"" ,"Color":"green" ,"Denomination":"10" }</v>
      </c>
    </row>
    <row r="43" spans="1:38" x14ac:dyDescent="0.25">
      <c r="A43" s="17" t="s">
        <v>59</v>
      </c>
      <c r="B43" s="29">
        <v>10</v>
      </c>
      <c r="C43" s="19" t="s">
        <v>38</v>
      </c>
      <c r="D43" s="31"/>
      <c r="E43" s="32"/>
      <c r="F43" s="42" t="s">
        <v>42</v>
      </c>
      <c r="G43" s="38" t="s">
        <v>41</v>
      </c>
      <c r="H43" s="19" t="s">
        <v>15</v>
      </c>
      <c r="I43" s="19" t="s">
        <v>43</v>
      </c>
      <c r="J43" s="19">
        <v>1857</v>
      </c>
      <c r="K43" s="21">
        <v>1860</v>
      </c>
      <c r="L43" s="34">
        <v>17500</v>
      </c>
      <c r="M43" s="29">
        <v>1600</v>
      </c>
      <c r="N43" s="28" t="str">
        <f t="shared" si="15"/>
        <v>,{"CollectableType":"HomeCollector.Models.StampBase, HomeCollector, Version=1.0.0.0, Culture=neutral, PublicKeyToken=null"</v>
      </c>
      <c r="O43" s="16" t="str">
        <f>",""DisplayName"":""" &amp; $H43 &amp; """ "</f>
        <v xml:space="preserve">,"DisplayName":"Washington" </v>
      </c>
      <c r="P43" s="16" t="str">
        <f>",""Description"":""" &amp; IF(ISBLANK($G43),"",$G43) &amp; """ "</f>
        <v xml:space="preserve">,"Description":"type IV" </v>
      </c>
      <c r="Q43" s="16" t="str">
        <f t="shared" si="1"/>
        <v xml:space="preserve">,"Country":"USA" </v>
      </c>
      <c r="R43" s="16" t="str">
        <f t="shared" si="2"/>
        <v xml:space="preserve">,"IsPostageStamp":true </v>
      </c>
      <c r="S43" s="16" t="str">
        <f t="shared" si="3"/>
        <v xml:space="preserve">,"ScottNumber":"34" </v>
      </c>
      <c r="T43" s="16" t="str">
        <f t="shared" si="4"/>
        <v xml:space="preserve">,"AlternateId":"" </v>
      </c>
      <c r="U43" s="16" t="str">
        <f>",""IssueYearStart"":" &amp; TEXT(IF(ISNUMBER($J43)=0,0,$J43),"0")</f>
        <v>,"IssueYearStart":1857</v>
      </c>
      <c r="V43" s="16" t="str">
        <f>",""IssueYearEnd"":" &amp; TEXT(IF(ISNUMBER($K43)=0,0,$K43),"0")</f>
        <v>,"IssueYearEnd":1860</v>
      </c>
      <c r="W43" s="16" t="str">
        <f t="shared" si="5"/>
        <v xml:space="preserve">,"FirstDayOfIssue":" " </v>
      </c>
      <c r="X43" s="16" t="str">
        <f t="shared" si="0"/>
        <v xml:space="preserve">,"Perforation":"p15" </v>
      </c>
      <c r="Y43" s="16" t="str">
        <f>",""IsWatermarked"":" &amp; IF(ISNUMBER(FIND("mk",$G60)) =1,"true","false") &amp; " "</f>
        <v xml:space="preserve">,"IsWatermarked":false </v>
      </c>
      <c r="Z43" s="16" t="str">
        <f t="shared" si="6"/>
        <v xml:space="preserve">,"CatalogImageCode":"" </v>
      </c>
      <c r="AA43" s="16" t="str">
        <f t="shared" si="7"/>
        <v xml:space="preserve">,"Color":"green" </v>
      </c>
      <c r="AB43" s="16" t="str">
        <f t="shared" si="8"/>
        <v xml:space="preserve">,"Denomination":"10" </v>
      </c>
      <c r="AD43" s="16" t="str">
        <f t="shared" si="9"/>
        <v/>
      </c>
      <c r="AE43" s="16" t="str">
        <f t="shared" si="10"/>
        <v>{"CollectableType":"HomeCollector.Models.StampBase, HomeCollector, Version=1.0.0.0, Culture=neutral, PublicKeyToken=null"</v>
      </c>
      <c r="AF43" s="16" t="str">
        <f>",""ItemDetails"":""" &amp; IF(ISBLANK($G43)=1,"",$G43) &amp; """ "</f>
        <v xml:space="preserve">,"ItemDetails":"type IV" </v>
      </c>
      <c r="AG43" s="16" t="str">
        <f t="shared" si="11"/>
        <v xml:space="preserve">,"IsFavorite":false </v>
      </c>
      <c r="AH43" s="16" t="str">
        <f t="shared" si="12"/>
        <v xml:space="preserve">,"EstimatedValue":0 </v>
      </c>
      <c r="AI43" s="16" t="str">
        <f t="shared" si="13"/>
        <v xml:space="preserve">,"IsMintCondition":false </v>
      </c>
      <c r="AJ43" s="16" t="str">
        <f t="shared" si="14"/>
        <v xml:space="preserve">,"Condition":"UNDEFINED" </v>
      </c>
      <c r="AK43" s="16" t="str">
        <f xml:space="preserve"> IF($D43+$E43&gt;0,  CONCATENATE($AD43,$AE43,$AF43,$AG43,$AH43,$AI43,$AJ43) &amp; "} ]}","}")</f>
        <v>}</v>
      </c>
      <c r="AL43" s="16" t="str">
        <f>CONCATENATE( $N43, $O43, $P43,$Q43,$R43,$S43,$T43,$U43,$V43,$W43,$X43, $Y43,$Z43,$AA43, $AB43) &amp; $AK43</f>
        <v>,{"CollectableType":"HomeCollector.Models.StampBase, HomeCollector, Version=1.0.0.0, Culture=neutral, PublicKeyToken=null","DisplayName":"Washington" ,"Description":"type IV" ,"Country":"USA" ,"IsPostageStamp":true ,"ScottNumber":"34" ,"AlternateId":"" ,"IssueYearStart":1857,"IssueYearEnd":1860,"FirstDayOfIssue":" " ,"Perforation":"p15" ,"IsWatermarked":false ,"CatalogImageCode":"" ,"Color":"green" ,"Denomination":"10" }</v>
      </c>
    </row>
    <row r="44" spans="1:38" x14ac:dyDescent="0.25">
      <c r="A44" s="34" t="s">
        <v>1361</v>
      </c>
      <c r="B44" s="29">
        <v>10</v>
      </c>
      <c r="C44" s="19" t="s">
        <v>38</v>
      </c>
      <c r="D44" s="31"/>
      <c r="E44" s="32"/>
      <c r="F44" s="42" t="s">
        <v>42</v>
      </c>
      <c r="G44" s="38" t="s">
        <v>46</v>
      </c>
      <c r="H44" s="19" t="s">
        <v>15</v>
      </c>
      <c r="I44" s="19" t="s">
        <v>43</v>
      </c>
      <c r="J44" s="19">
        <v>1857</v>
      </c>
      <c r="K44" s="21">
        <v>1860</v>
      </c>
      <c r="L44" s="34">
        <v>200</v>
      </c>
      <c r="M44" s="29">
        <v>70</v>
      </c>
      <c r="N44" s="28" t="str">
        <f t="shared" si="15"/>
        <v>,{"CollectableType":"HomeCollector.Models.StampBase, HomeCollector, Version=1.0.0.0, Culture=neutral, PublicKeyToken=null"</v>
      </c>
      <c r="O44" s="16" t="str">
        <f>",""DisplayName"":""" &amp; $H44 &amp; """ "</f>
        <v xml:space="preserve">,"DisplayName":"Washington" </v>
      </c>
      <c r="P44" s="16" t="str">
        <f>",""Description"":""" &amp; IF(ISBLANK($G44),"",$G44) &amp; """ "</f>
        <v xml:space="preserve">,"Description":"type 5" </v>
      </c>
      <c r="Q44" s="16" t="str">
        <f t="shared" si="1"/>
        <v xml:space="preserve">,"Country":"USA" </v>
      </c>
      <c r="R44" s="16" t="str">
        <f t="shared" si="2"/>
        <v xml:space="preserve">,"IsPostageStamp":true </v>
      </c>
      <c r="S44" s="16" t="str">
        <f t="shared" si="3"/>
        <v xml:space="preserve">,"ScottNumber":"35" </v>
      </c>
      <c r="T44" s="16" t="str">
        <f t="shared" si="4"/>
        <v xml:space="preserve">,"AlternateId":"" </v>
      </c>
      <c r="U44" s="16" t="str">
        <f>",""IssueYearStart"":" &amp; TEXT(IF(ISNUMBER($J44)=0,0,$J44),"0")</f>
        <v>,"IssueYearStart":1857</v>
      </c>
      <c r="V44" s="16" t="str">
        <f>",""IssueYearEnd"":" &amp; TEXT(IF(ISNUMBER($K44)=0,0,$K44),"0")</f>
        <v>,"IssueYearEnd":1860</v>
      </c>
      <c r="W44" s="16" t="str">
        <f t="shared" si="5"/>
        <v xml:space="preserve">,"FirstDayOfIssue":" " </v>
      </c>
      <c r="X44" s="16" t="str">
        <f t="shared" si="0"/>
        <v xml:space="preserve">,"Perforation":"p15" </v>
      </c>
      <c r="Y44" s="16" t="str">
        <f>",""IsWatermarked"":" &amp; IF(ISNUMBER(FIND("mk",$G61)) =1,"true","false") &amp; " "</f>
        <v xml:space="preserve">,"IsWatermarked":false </v>
      </c>
      <c r="Z44" s="16" t="str">
        <f t="shared" si="6"/>
        <v xml:space="preserve">,"CatalogImageCode":"" </v>
      </c>
      <c r="AA44" s="16" t="str">
        <f t="shared" si="7"/>
        <v xml:space="preserve">,"Color":"green" </v>
      </c>
      <c r="AB44" s="16" t="str">
        <f t="shared" si="8"/>
        <v xml:space="preserve">,"Denomination":"10" </v>
      </c>
      <c r="AD44" s="16" t="str">
        <f t="shared" si="9"/>
        <v/>
      </c>
      <c r="AE44" s="16" t="str">
        <f t="shared" si="10"/>
        <v>{"CollectableType":"HomeCollector.Models.StampBase, HomeCollector, Version=1.0.0.0, Culture=neutral, PublicKeyToken=null"</v>
      </c>
      <c r="AF44" s="16" t="str">
        <f>",""ItemDetails"":""" &amp; IF(ISBLANK($G44)=1,"",$G44) &amp; """ "</f>
        <v xml:space="preserve">,"ItemDetails":"type 5" </v>
      </c>
      <c r="AG44" s="16" t="str">
        <f t="shared" si="11"/>
        <v xml:space="preserve">,"IsFavorite":false </v>
      </c>
      <c r="AH44" s="16" t="str">
        <f t="shared" si="12"/>
        <v xml:space="preserve">,"EstimatedValue":0 </v>
      </c>
      <c r="AI44" s="16" t="str">
        <f t="shared" si="13"/>
        <v xml:space="preserve">,"IsMintCondition":false </v>
      </c>
      <c r="AJ44" s="16" t="str">
        <f t="shared" si="14"/>
        <v xml:space="preserve">,"Condition":"UNDEFINED" </v>
      </c>
      <c r="AK44" s="16" t="str">
        <f xml:space="preserve"> IF($D44+$E44&gt;0,  CONCATENATE($AD44,$AE44,$AF44,$AG44,$AH44,$AI44,$AJ44) &amp; "} ]}","}")</f>
        <v>}</v>
      </c>
      <c r="AL44" s="16" t="str">
        <f>CONCATENATE( $N44, $O44, $P44,$Q44,$R44,$S44,$T44,$U44,$V44,$W44,$X44, $Y44,$Z44,$AA44, $AB44) &amp; $AK44</f>
        <v>,{"CollectableType":"HomeCollector.Models.StampBase, HomeCollector, Version=1.0.0.0, Culture=neutral, PublicKeyToken=null","DisplayName":"Washington" ,"Description":"type 5" ,"Country":"USA" ,"IsPostageStamp":true ,"ScottNumber":"35" ,"AlternateId":"" ,"IssueYearStart":1857,"IssueYearEnd":1860,"FirstDayOfIssue":" " ,"Perforation":"p15" ,"IsWatermarked":false ,"CatalogImageCode":"" ,"Color":"green" ,"Denomination":"10" }</v>
      </c>
    </row>
    <row r="45" spans="1:38" x14ac:dyDescent="0.25">
      <c r="A45" s="34" t="s">
        <v>1362</v>
      </c>
      <c r="B45" s="29">
        <v>12</v>
      </c>
      <c r="C45" s="19" t="s">
        <v>60</v>
      </c>
      <c r="D45" s="31"/>
      <c r="E45" s="32"/>
      <c r="F45" s="42" t="s">
        <v>42</v>
      </c>
      <c r="G45" s="30"/>
      <c r="H45" s="19" t="s">
        <v>15</v>
      </c>
      <c r="I45" s="19" t="s">
        <v>43</v>
      </c>
      <c r="J45" s="19">
        <v>1857</v>
      </c>
      <c r="K45" s="21">
        <v>1860</v>
      </c>
      <c r="L45" s="34">
        <v>375</v>
      </c>
      <c r="M45" s="29">
        <v>85</v>
      </c>
      <c r="N45" s="28" t="str">
        <f t="shared" si="15"/>
        <v>,{"CollectableType":"HomeCollector.Models.StampBase, HomeCollector, Version=1.0.0.0, Culture=neutral, PublicKeyToken=null"</v>
      </c>
      <c r="O45" s="16" t="str">
        <f>",""DisplayName"":""" &amp; $H45 &amp; """ "</f>
        <v xml:space="preserve">,"DisplayName":"Washington" </v>
      </c>
      <c r="P45" s="16" t="str">
        <f>",""Description"":""" &amp; IF(ISBLANK($G45),"",$G45) &amp; """ "</f>
        <v xml:space="preserve">,"Description":"" </v>
      </c>
      <c r="Q45" s="16" t="str">
        <f t="shared" si="1"/>
        <v xml:space="preserve">,"Country":"USA" </v>
      </c>
      <c r="R45" s="16" t="str">
        <f t="shared" si="2"/>
        <v xml:space="preserve">,"IsPostageStamp":true </v>
      </c>
      <c r="S45" s="16" t="str">
        <f t="shared" si="3"/>
        <v xml:space="preserve">,"ScottNumber":"36" </v>
      </c>
      <c r="T45" s="16" t="str">
        <f t="shared" si="4"/>
        <v xml:space="preserve">,"AlternateId":"" </v>
      </c>
      <c r="U45" s="16" t="str">
        <f>",""IssueYearStart"":" &amp; TEXT(IF(ISNUMBER($J45)=0,0,$J45),"0")</f>
        <v>,"IssueYearStart":1857</v>
      </c>
      <c r="V45" s="16" t="str">
        <f>",""IssueYearEnd"":" &amp; TEXT(IF(ISNUMBER($K45)=0,0,$K45),"0")</f>
        <v>,"IssueYearEnd":1860</v>
      </c>
      <c r="W45" s="16" t="str">
        <f t="shared" si="5"/>
        <v xml:space="preserve">,"FirstDayOfIssue":" " </v>
      </c>
      <c r="X45" s="16" t="str">
        <f t="shared" si="0"/>
        <v xml:space="preserve">,"Perforation":"p15" </v>
      </c>
      <c r="Y45" s="16" t="str">
        <f>",""IsWatermarked"":" &amp; IF(ISNUMBER(FIND("mk",$G62)) =1,"true","false") &amp; " "</f>
        <v xml:space="preserve">,"IsWatermarked":false </v>
      </c>
      <c r="Z45" s="16" t="str">
        <f t="shared" si="6"/>
        <v xml:space="preserve">,"CatalogImageCode":"" </v>
      </c>
      <c r="AA45" s="16" t="str">
        <f t="shared" si="7"/>
        <v xml:space="preserve">,"Color":"black" </v>
      </c>
      <c r="AB45" s="16" t="str">
        <f t="shared" si="8"/>
        <v xml:space="preserve">,"Denomination":"12" </v>
      </c>
      <c r="AD45" s="16" t="str">
        <f t="shared" si="9"/>
        <v/>
      </c>
      <c r="AE45" s="16" t="str">
        <f t="shared" si="10"/>
        <v>{"CollectableType":"HomeCollector.Models.StampBase, HomeCollector, Version=1.0.0.0, Culture=neutral, PublicKeyToken=null"</v>
      </c>
      <c r="AF45" s="16" t="str">
        <f>",""ItemDetails"":""" &amp; IF(ISBLANK($G45)=1,"",$G45) &amp; """ "</f>
        <v xml:space="preserve">,"ItemDetails":"" </v>
      </c>
      <c r="AG45" s="16" t="str">
        <f t="shared" si="11"/>
        <v xml:space="preserve">,"IsFavorite":false </v>
      </c>
      <c r="AH45" s="16" t="str">
        <f t="shared" si="12"/>
        <v xml:space="preserve">,"EstimatedValue":0 </v>
      </c>
      <c r="AI45" s="16" t="str">
        <f t="shared" si="13"/>
        <v xml:space="preserve">,"IsMintCondition":false </v>
      </c>
      <c r="AJ45" s="16" t="str">
        <f t="shared" si="14"/>
        <v xml:space="preserve">,"Condition":"UNDEFINED" </v>
      </c>
      <c r="AK45" s="16" t="str">
        <f xml:space="preserve"> IF($D45+$E45&gt;0,  CONCATENATE($AD45,$AE45,$AF45,$AG45,$AH45,$AI45,$AJ45) &amp; "} ]}","}")</f>
        <v>}</v>
      </c>
      <c r="AL45" s="16" t="str">
        <f>CONCATENATE( $N45, $O45, $P45,$Q45,$R45,$S45,$T45,$U45,$V45,$W45,$X45, $Y45,$Z45,$AA45, $AB45) &amp; $AK45</f>
        <v>,{"CollectableType":"HomeCollector.Models.StampBase, HomeCollector, Version=1.0.0.0, Culture=neutral, PublicKeyToken=null","DisplayName":"Washington" ,"Description":"" ,"Country":"USA" ,"IsPostageStamp":true ,"ScottNumber":"36" ,"AlternateId":"" ,"IssueYearStart":1857,"IssueYearEnd":1860,"FirstDayOfIssue":" " ,"Perforation":"p15" ,"IsWatermarked":false ,"CatalogImageCode":"" ,"Color":"black" ,"Denomination":"12" }</v>
      </c>
    </row>
    <row r="46" spans="1:38" x14ac:dyDescent="0.25">
      <c r="A46" s="17" t="s">
        <v>61</v>
      </c>
      <c r="B46" s="29">
        <v>12</v>
      </c>
      <c r="C46" s="19" t="s">
        <v>60</v>
      </c>
      <c r="D46" s="31"/>
      <c r="E46" s="32"/>
      <c r="F46" s="42" t="s">
        <v>42</v>
      </c>
      <c r="G46" s="38" t="s">
        <v>62</v>
      </c>
      <c r="H46" s="19" t="s">
        <v>15</v>
      </c>
      <c r="I46" s="19" t="s">
        <v>43</v>
      </c>
      <c r="J46" s="19">
        <v>1857</v>
      </c>
      <c r="K46" s="21">
        <v>1860</v>
      </c>
      <c r="L46" s="34">
        <v>350</v>
      </c>
      <c r="M46" s="29">
        <v>110</v>
      </c>
      <c r="N46" s="28" t="str">
        <f t="shared" si="15"/>
        <v>,{"CollectableType":"HomeCollector.Models.StampBase, HomeCollector, Version=1.0.0.0, Culture=neutral, PublicKeyToken=null"</v>
      </c>
      <c r="O46" s="16" t="str">
        <f>",""DisplayName"":""" &amp; $H46 &amp; """ "</f>
        <v xml:space="preserve">,"DisplayName":"Washington" </v>
      </c>
      <c r="P46" s="16" t="str">
        <f>",""Description"":""" &amp; IF(ISBLANK($G46),"",$G46) &amp; """ "</f>
        <v xml:space="preserve">,"Description":"plate I" </v>
      </c>
      <c r="Q46" s="16" t="str">
        <f t="shared" si="1"/>
        <v xml:space="preserve">,"Country":"USA" </v>
      </c>
      <c r="R46" s="16" t="str">
        <f t="shared" si="2"/>
        <v xml:space="preserve">,"IsPostageStamp":true </v>
      </c>
      <c r="S46" s="16" t="str">
        <f t="shared" si="3"/>
        <v xml:space="preserve">,"ScottNumber":"36a" </v>
      </c>
      <c r="T46" s="16" t="str">
        <f t="shared" si="4"/>
        <v xml:space="preserve">,"AlternateId":"" </v>
      </c>
      <c r="U46" s="16" t="str">
        <f>",""IssueYearStart"":" &amp; TEXT(IF(ISNUMBER($J46)=0,0,$J46),"0")</f>
        <v>,"IssueYearStart":1857</v>
      </c>
      <c r="V46" s="16" t="str">
        <f>",""IssueYearEnd"":" &amp; TEXT(IF(ISNUMBER($K46)=0,0,$K46),"0")</f>
        <v>,"IssueYearEnd":1860</v>
      </c>
      <c r="W46" s="16" t="str">
        <f t="shared" si="5"/>
        <v xml:space="preserve">,"FirstDayOfIssue":" " </v>
      </c>
      <c r="X46" s="16" t="str">
        <f t="shared" si="0"/>
        <v xml:space="preserve">,"Perforation":"p15" </v>
      </c>
      <c r="Y46" s="16" t="str">
        <f>",""IsWatermarked"":" &amp; IF(ISNUMBER(FIND("mk",$G63)) =1,"true","false") &amp; " "</f>
        <v xml:space="preserve">,"IsWatermarked":false </v>
      </c>
      <c r="Z46" s="16" t="str">
        <f t="shared" si="6"/>
        <v xml:space="preserve">,"CatalogImageCode":"" </v>
      </c>
      <c r="AA46" s="16" t="str">
        <f t="shared" si="7"/>
        <v xml:space="preserve">,"Color":"black" </v>
      </c>
      <c r="AB46" s="16" t="str">
        <f t="shared" si="8"/>
        <v xml:space="preserve">,"Denomination":"12" </v>
      </c>
      <c r="AD46" s="16" t="str">
        <f t="shared" si="9"/>
        <v/>
      </c>
      <c r="AE46" s="16" t="str">
        <f t="shared" si="10"/>
        <v>{"CollectableType":"HomeCollector.Models.StampBase, HomeCollector, Version=1.0.0.0, Culture=neutral, PublicKeyToken=null"</v>
      </c>
      <c r="AF46" s="16" t="str">
        <f>",""ItemDetails"":""" &amp; IF(ISBLANK($G46)=1,"",$G46) &amp; """ "</f>
        <v xml:space="preserve">,"ItemDetails":"plate I" </v>
      </c>
      <c r="AG46" s="16" t="str">
        <f t="shared" si="11"/>
        <v xml:space="preserve">,"IsFavorite":false </v>
      </c>
      <c r="AH46" s="16" t="str">
        <f t="shared" si="12"/>
        <v xml:space="preserve">,"EstimatedValue":0 </v>
      </c>
      <c r="AI46" s="16" t="str">
        <f t="shared" si="13"/>
        <v xml:space="preserve">,"IsMintCondition":false </v>
      </c>
      <c r="AJ46" s="16" t="str">
        <f t="shared" si="14"/>
        <v xml:space="preserve">,"Condition":"UNDEFINED" </v>
      </c>
      <c r="AK46" s="16" t="str">
        <f xml:space="preserve"> IF($D46+$E46&gt;0,  CONCATENATE($AD46,$AE46,$AF46,$AG46,$AH46,$AI46,$AJ46) &amp; "} ]}","}")</f>
        <v>}</v>
      </c>
      <c r="AL46" s="16" t="str">
        <f>CONCATENATE( $N46, $O46, $P46,$Q46,$R46,$S46,$T46,$U46,$V46,$W46,$X46, $Y46,$Z46,$AA46, $AB46) &amp; $AK46</f>
        <v>,{"CollectableType":"HomeCollector.Models.StampBase, HomeCollector, Version=1.0.0.0, Culture=neutral, PublicKeyToken=null","DisplayName":"Washington" ,"Description":"plate I" ,"Country":"USA" ,"IsPostageStamp":true ,"ScottNumber":"36a" ,"AlternateId":"" ,"IssueYearStart":1857,"IssueYearEnd":1860,"FirstDayOfIssue":" " ,"Perforation":"p15" ,"IsWatermarked":false ,"CatalogImageCode":"" ,"Color":"black" ,"Denomination":"12" }</v>
      </c>
    </row>
    <row r="47" spans="1:38" x14ac:dyDescent="0.25">
      <c r="A47" s="34" t="s">
        <v>1363</v>
      </c>
      <c r="B47" s="29">
        <v>24</v>
      </c>
      <c r="C47" s="30"/>
      <c r="D47" s="31"/>
      <c r="E47" s="32"/>
      <c r="F47" s="42" t="s">
        <v>42</v>
      </c>
      <c r="G47" s="30"/>
      <c r="H47" s="19" t="s">
        <v>15</v>
      </c>
      <c r="I47" s="19" t="s">
        <v>43</v>
      </c>
      <c r="J47" s="19">
        <v>1857</v>
      </c>
      <c r="K47" s="21">
        <v>1860</v>
      </c>
      <c r="L47" s="34">
        <v>600</v>
      </c>
      <c r="M47" s="29">
        <v>235</v>
      </c>
      <c r="N47" s="28" t="str">
        <f t="shared" si="15"/>
        <v>,{"CollectableType":"HomeCollector.Models.StampBase, HomeCollector, Version=1.0.0.0, Culture=neutral, PublicKeyToken=null"</v>
      </c>
      <c r="O47" s="16" t="str">
        <f>",""DisplayName"":""" &amp; $H47 &amp; """ "</f>
        <v xml:space="preserve">,"DisplayName":"Washington" </v>
      </c>
      <c r="P47" s="16" t="str">
        <f>",""Description"":""" &amp; IF(ISBLANK($G47),"",$G47) &amp; """ "</f>
        <v xml:space="preserve">,"Description":"" </v>
      </c>
      <c r="Q47" s="16" t="str">
        <f t="shared" si="1"/>
        <v xml:space="preserve">,"Country":"USA" </v>
      </c>
      <c r="R47" s="16" t="str">
        <f t="shared" si="2"/>
        <v xml:space="preserve">,"IsPostageStamp":true </v>
      </c>
      <c r="S47" s="16" t="str">
        <f t="shared" si="3"/>
        <v xml:space="preserve">,"ScottNumber":"37" </v>
      </c>
      <c r="T47" s="16" t="str">
        <f t="shared" si="4"/>
        <v xml:space="preserve">,"AlternateId":"" </v>
      </c>
      <c r="U47" s="16" t="str">
        <f>",""IssueYearStart"":" &amp; TEXT(IF(ISNUMBER($J47)=0,0,$J47),"0")</f>
        <v>,"IssueYearStart":1857</v>
      </c>
      <c r="V47" s="16" t="str">
        <f>",""IssueYearEnd"":" &amp; TEXT(IF(ISNUMBER($K47)=0,0,$K47),"0")</f>
        <v>,"IssueYearEnd":1860</v>
      </c>
      <c r="W47" s="16" t="str">
        <f t="shared" si="5"/>
        <v xml:space="preserve">,"FirstDayOfIssue":" " </v>
      </c>
      <c r="X47" s="16" t="str">
        <f t="shared" si="0"/>
        <v xml:space="preserve">,"Perforation":"p15" </v>
      </c>
      <c r="Y47" s="16" t="str">
        <f>",""IsWatermarked"":" &amp; IF(ISNUMBER(FIND("mk",$G64)) =1,"true","false") &amp; " "</f>
        <v xml:space="preserve">,"IsWatermarked":false </v>
      </c>
      <c r="Z47" s="16" t="str">
        <f t="shared" si="6"/>
        <v xml:space="preserve">,"CatalogImageCode":"" </v>
      </c>
      <c r="AA47" s="16" t="str">
        <f t="shared" si="7"/>
        <v xml:space="preserve">,"Color":"" </v>
      </c>
      <c r="AB47" s="16" t="str">
        <f t="shared" si="8"/>
        <v xml:space="preserve">,"Denomination":"24" </v>
      </c>
      <c r="AD47" s="16" t="str">
        <f t="shared" si="9"/>
        <v/>
      </c>
      <c r="AE47" s="16" t="str">
        <f t="shared" si="10"/>
        <v>{"CollectableType":"HomeCollector.Models.StampBase, HomeCollector, Version=1.0.0.0, Culture=neutral, PublicKeyToken=null"</v>
      </c>
      <c r="AF47" s="16" t="str">
        <f>",""ItemDetails"":""" &amp; IF(ISBLANK($G47)=1,"",$G47) &amp; """ "</f>
        <v xml:space="preserve">,"ItemDetails":"" </v>
      </c>
      <c r="AG47" s="16" t="str">
        <f t="shared" si="11"/>
        <v xml:space="preserve">,"IsFavorite":false </v>
      </c>
      <c r="AH47" s="16" t="str">
        <f t="shared" si="12"/>
        <v xml:space="preserve">,"EstimatedValue":0 </v>
      </c>
      <c r="AI47" s="16" t="str">
        <f t="shared" si="13"/>
        <v xml:space="preserve">,"IsMintCondition":false </v>
      </c>
      <c r="AJ47" s="16" t="str">
        <f t="shared" si="14"/>
        <v xml:space="preserve">,"Condition":"UNDEFINED" </v>
      </c>
      <c r="AK47" s="16" t="str">
        <f xml:space="preserve"> IF($D47+$E47&gt;0,  CONCATENATE($AD47,$AE47,$AF47,$AG47,$AH47,$AI47,$AJ47) &amp; "} ]}","}")</f>
        <v>}</v>
      </c>
      <c r="AL47" s="16" t="str">
        <f>CONCATENATE( $N47, $O47, $P47,$Q47,$R47,$S47,$T47,$U47,$V47,$W47,$X47, $Y47,$Z47,$AA47, $AB47) &amp; $AK47</f>
        <v>,{"CollectableType":"HomeCollector.Models.StampBase, HomeCollector, Version=1.0.0.0, Culture=neutral, PublicKeyToken=null","DisplayName":"Washington" ,"Description":"" ,"Country":"USA" ,"IsPostageStamp":true ,"ScottNumber":"37" ,"AlternateId":"" ,"IssueYearStart":1857,"IssueYearEnd":1860,"FirstDayOfIssue":" " ,"Perforation":"p15" ,"IsWatermarked":false ,"CatalogImageCode":"" ,"Color":"" ,"Denomination":"24" }</v>
      </c>
    </row>
    <row r="48" spans="1:38" x14ac:dyDescent="0.25">
      <c r="A48" s="34" t="s">
        <v>1364</v>
      </c>
      <c r="B48" s="29">
        <v>30</v>
      </c>
      <c r="C48" s="30"/>
      <c r="D48" s="31"/>
      <c r="E48" s="32"/>
      <c r="F48" s="42" t="s">
        <v>42</v>
      </c>
      <c r="G48" s="30"/>
      <c r="H48" s="19" t="s">
        <v>13</v>
      </c>
      <c r="I48" s="19" t="s">
        <v>43</v>
      </c>
      <c r="J48" s="19">
        <v>1857</v>
      </c>
      <c r="K48" s="21">
        <v>1860</v>
      </c>
      <c r="L48" s="34">
        <v>675</v>
      </c>
      <c r="M48" s="29">
        <v>300</v>
      </c>
      <c r="N48" s="28" t="str">
        <f t="shared" si="15"/>
        <v>,{"CollectableType":"HomeCollector.Models.StampBase, HomeCollector, Version=1.0.0.0, Culture=neutral, PublicKeyToken=null"</v>
      </c>
      <c r="O48" s="16" t="str">
        <f>",""DisplayName"":""" &amp; $H48 &amp; """ "</f>
        <v xml:space="preserve">,"DisplayName":"Franklin" </v>
      </c>
      <c r="P48" s="16" t="str">
        <f>",""Description"":""" &amp; IF(ISBLANK($G48),"",$G48) &amp; """ "</f>
        <v xml:space="preserve">,"Description":"" </v>
      </c>
      <c r="Q48" s="16" t="str">
        <f t="shared" si="1"/>
        <v xml:space="preserve">,"Country":"USA" </v>
      </c>
      <c r="R48" s="16" t="str">
        <f t="shared" si="2"/>
        <v xml:space="preserve">,"IsPostageStamp":true </v>
      </c>
      <c r="S48" s="16" t="str">
        <f t="shared" si="3"/>
        <v xml:space="preserve">,"ScottNumber":"38" </v>
      </c>
      <c r="T48" s="16" t="str">
        <f t="shared" si="4"/>
        <v xml:space="preserve">,"AlternateId":"" </v>
      </c>
      <c r="U48" s="16" t="str">
        <f>",""IssueYearStart"":" &amp; TEXT(IF(ISNUMBER($J48)=0,0,$J48),"0")</f>
        <v>,"IssueYearStart":1857</v>
      </c>
      <c r="V48" s="16" t="str">
        <f>",""IssueYearEnd"":" &amp; TEXT(IF(ISNUMBER($K48)=0,0,$K48),"0")</f>
        <v>,"IssueYearEnd":1860</v>
      </c>
      <c r="W48" s="16" t="str">
        <f t="shared" si="5"/>
        <v xml:space="preserve">,"FirstDayOfIssue":" " </v>
      </c>
      <c r="X48" s="16" t="str">
        <f t="shared" si="0"/>
        <v xml:space="preserve">,"Perforation":"p15" </v>
      </c>
      <c r="Y48" s="16" t="str">
        <f>",""IsWatermarked"":" &amp; IF(ISNUMBER(FIND("mk",$G65)) =1,"true","false") &amp; " "</f>
        <v xml:space="preserve">,"IsWatermarked":false </v>
      </c>
      <c r="Z48" s="16" t="str">
        <f t="shared" si="6"/>
        <v xml:space="preserve">,"CatalogImageCode":"" </v>
      </c>
      <c r="AA48" s="16" t="str">
        <f t="shared" si="7"/>
        <v xml:space="preserve">,"Color":"" </v>
      </c>
      <c r="AB48" s="16" t="str">
        <f t="shared" si="8"/>
        <v xml:space="preserve">,"Denomination":"30" </v>
      </c>
      <c r="AD48" s="16" t="str">
        <f t="shared" si="9"/>
        <v/>
      </c>
      <c r="AE48" s="16" t="str">
        <f t="shared" si="10"/>
        <v>{"CollectableType":"HomeCollector.Models.StampBase, HomeCollector, Version=1.0.0.0, Culture=neutral, PublicKeyToken=null"</v>
      </c>
      <c r="AF48" s="16" t="str">
        <f>",""ItemDetails"":""" &amp; IF(ISBLANK($G48)=1,"",$G48) &amp; """ "</f>
        <v xml:space="preserve">,"ItemDetails":"" </v>
      </c>
      <c r="AG48" s="16" t="str">
        <f t="shared" si="11"/>
        <v xml:space="preserve">,"IsFavorite":false </v>
      </c>
      <c r="AH48" s="16" t="str">
        <f t="shared" si="12"/>
        <v xml:space="preserve">,"EstimatedValue":0 </v>
      </c>
      <c r="AI48" s="16" t="str">
        <f t="shared" si="13"/>
        <v xml:space="preserve">,"IsMintCondition":false </v>
      </c>
      <c r="AJ48" s="16" t="str">
        <f t="shared" si="14"/>
        <v xml:space="preserve">,"Condition":"UNDEFINED" </v>
      </c>
      <c r="AK48" s="16" t="str">
        <f xml:space="preserve"> IF($D48+$E48&gt;0,  CONCATENATE($AD48,$AE48,$AF48,$AG48,$AH48,$AI48,$AJ48) &amp; "} ]}","}")</f>
        <v>}</v>
      </c>
      <c r="AL48" s="16" t="str">
        <f>CONCATENATE( $N48, $O48, $P48,$Q48,$R48,$S48,$T48,$U48,$V48,$W48,$X48, $Y48,$Z48,$AA48, $AB48) &amp; $AK48</f>
        <v>,{"CollectableType":"HomeCollector.Models.StampBase, HomeCollector, Version=1.0.0.0, Culture=neutral, PublicKeyToken=null","DisplayName":"Franklin" ,"Description":"" ,"Country":"USA" ,"IsPostageStamp":true ,"ScottNumber":"38" ,"AlternateId":"" ,"IssueYearStart":1857,"IssueYearEnd":1860,"FirstDayOfIssue":" " ,"Perforation":"p15" ,"IsWatermarked":false ,"CatalogImageCode":"" ,"Color":"" ,"Denomination":"30" }</v>
      </c>
    </row>
    <row r="49" spans="1:38" x14ac:dyDescent="0.25">
      <c r="A49" s="34" t="s">
        <v>1365</v>
      </c>
      <c r="B49" s="29">
        <v>90</v>
      </c>
      <c r="C49" s="30"/>
      <c r="D49" s="31"/>
      <c r="E49" s="32"/>
      <c r="F49" s="42" t="s">
        <v>42</v>
      </c>
      <c r="G49" s="30"/>
      <c r="H49" s="19" t="s">
        <v>15</v>
      </c>
      <c r="I49" s="19" t="s">
        <v>43</v>
      </c>
      <c r="J49" s="19">
        <v>1857</v>
      </c>
      <c r="K49" s="21">
        <v>1860</v>
      </c>
      <c r="L49" s="34">
        <v>1000</v>
      </c>
      <c r="M49" s="29">
        <v>3500</v>
      </c>
      <c r="N49" s="28" t="str">
        <f t="shared" si="15"/>
        <v>,{"CollectableType":"HomeCollector.Models.StampBase, HomeCollector, Version=1.0.0.0, Culture=neutral, PublicKeyToken=null"</v>
      </c>
      <c r="O49" s="16" t="str">
        <f>",""DisplayName"":""" &amp; $H49 &amp; """ "</f>
        <v xml:space="preserve">,"DisplayName":"Washington" </v>
      </c>
      <c r="P49" s="16" t="str">
        <f>",""Description"":""" &amp; IF(ISBLANK($G49),"",$G49) &amp; """ "</f>
        <v xml:space="preserve">,"Description":"" </v>
      </c>
      <c r="Q49" s="16" t="str">
        <f t="shared" si="1"/>
        <v xml:space="preserve">,"Country":"USA" </v>
      </c>
      <c r="R49" s="16" t="str">
        <f t="shared" si="2"/>
        <v xml:space="preserve">,"IsPostageStamp":true </v>
      </c>
      <c r="S49" s="16" t="str">
        <f t="shared" si="3"/>
        <v xml:space="preserve">,"ScottNumber":"39" </v>
      </c>
      <c r="T49" s="16" t="str">
        <f t="shared" si="4"/>
        <v xml:space="preserve">,"AlternateId":"" </v>
      </c>
      <c r="U49" s="16" t="str">
        <f>",""IssueYearStart"":" &amp; TEXT(IF(ISNUMBER($J49)=0,0,$J49),"0")</f>
        <v>,"IssueYearStart":1857</v>
      </c>
      <c r="V49" s="16" t="str">
        <f>",""IssueYearEnd"":" &amp; TEXT(IF(ISNUMBER($K49)=0,0,$K49),"0")</f>
        <v>,"IssueYearEnd":1860</v>
      </c>
      <c r="W49" s="16" t="str">
        <f t="shared" si="5"/>
        <v xml:space="preserve">,"FirstDayOfIssue":" " </v>
      </c>
      <c r="X49" s="16" t="str">
        <f t="shared" si="0"/>
        <v xml:space="preserve">,"Perforation":"p15" </v>
      </c>
      <c r="Y49" s="16" t="str">
        <f>",""IsWatermarked"":" &amp; IF(ISNUMBER(FIND("mk",$G66)) =1,"true","false") &amp; " "</f>
        <v xml:space="preserve">,"IsWatermarked":false </v>
      </c>
      <c r="Z49" s="16" t="str">
        <f t="shared" si="6"/>
        <v xml:space="preserve">,"CatalogImageCode":"" </v>
      </c>
      <c r="AA49" s="16" t="str">
        <f t="shared" si="7"/>
        <v xml:space="preserve">,"Color":"" </v>
      </c>
      <c r="AB49" s="16" t="str">
        <f t="shared" si="8"/>
        <v xml:space="preserve">,"Denomination":"90" </v>
      </c>
      <c r="AD49" s="16" t="str">
        <f t="shared" si="9"/>
        <v/>
      </c>
      <c r="AE49" s="16" t="str">
        <f t="shared" si="10"/>
        <v>{"CollectableType":"HomeCollector.Models.StampBase, HomeCollector, Version=1.0.0.0, Culture=neutral, PublicKeyToken=null"</v>
      </c>
      <c r="AF49" s="16" t="str">
        <f>",""ItemDetails"":""" &amp; IF(ISBLANK($G49)=1,"",$G49) &amp; """ "</f>
        <v xml:space="preserve">,"ItemDetails":"" </v>
      </c>
      <c r="AG49" s="16" t="str">
        <f t="shared" si="11"/>
        <v xml:space="preserve">,"IsFavorite":false </v>
      </c>
      <c r="AH49" s="16" t="str">
        <f t="shared" si="12"/>
        <v xml:space="preserve">,"EstimatedValue":0 </v>
      </c>
      <c r="AI49" s="16" t="str">
        <f t="shared" si="13"/>
        <v xml:space="preserve">,"IsMintCondition":false </v>
      </c>
      <c r="AJ49" s="16" t="str">
        <f t="shared" si="14"/>
        <v xml:space="preserve">,"Condition":"UNDEFINED" </v>
      </c>
      <c r="AK49" s="16" t="str">
        <f xml:space="preserve"> IF($D49+$E49&gt;0,  CONCATENATE($AD49,$AE49,$AF49,$AG49,$AH49,$AI49,$AJ49) &amp; "} ]}","}")</f>
        <v>}</v>
      </c>
      <c r="AL49" s="16" t="str">
        <f>CONCATENATE( $N49, $O49, $P49,$Q49,$R49,$S49,$T49,$U49,$V49,$W49,$X49, $Y49,$Z49,$AA49, $AB49) &amp; $AK49</f>
        <v>,{"CollectableType":"HomeCollector.Models.StampBase, HomeCollector, Version=1.0.0.0, Culture=neutral, PublicKeyToken=null","DisplayName":"Washington" ,"Description":"" ,"Country":"USA" ,"IsPostageStamp":true ,"ScottNumber":"39" ,"AlternateId":"" ,"IssueYearStart":1857,"IssueYearEnd":1860,"FirstDayOfIssue":" " ,"Perforation":"p15" ,"IsWatermarked":false ,"CatalogImageCode":"" ,"Color":"" ,"Denomination":"90" }</v>
      </c>
    </row>
    <row r="50" spans="1:38" x14ac:dyDescent="0.25">
      <c r="A50" s="17" t="s">
        <v>63</v>
      </c>
      <c r="B50" s="29">
        <v>1</v>
      </c>
      <c r="C50" s="19" t="s">
        <v>64</v>
      </c>
      <c r="D50" s="31"/>
      <c r="E50" s="32"/>
      <c r="F50" s="42" t="s">
        <v>65</v>
      </c>
      <c r="G50" s="38" t="s">
        <v>66</v>
      </c>
      <c r="H50" s="19" t="s">
        <v>13</v>
      </c>
      <c r="I50" s="30"/>
      <c r="J50" s="30"/>
      <c r="K50" s="35" t="s">
        <v>1337</v>
      </c>
      <c r="L50" s="34">
        <v>500</v>
      </c>
      <c r="M50" s="29"/>
      <c r="N50" s="28" t="str">
        <f t="shared" si="15"/>
        <v>,{"CollectableType":"HomeCollector.Models.StampBase, HomeCollector, Version=1.0.0.0, Culture=neutral, PublicKeyToken=null"</v>
      </c>
      <c r="O50" s="16" t="str">
        <f>",""DisplayName"":""" &amp; $H50 &amp; """ "</f>
        <v xml:space="preserve">,"DisplayName":"Franklin" </v>
      </c>
      <c r="P50" s="16" t="str">
        <f>",""Description"":""" &amp; IF(ISBLANK($G50),"",$G50) &amp; """ "</f>
        <v xml:space="preserve">,"Description":"no gum" </v>
      </c>
      <c r="Q50" s="16" t="str">
        <f t="shared" si="1"/>
        <v xml:space="preserve">,"Country":"USA" </v>
      </c>
      <c r="R50" s="16" t="str">
        <f t="shared" si="2"/>
        <v xml:space="preserve">,"IsPostageStamp":true </v>
      </c>
      <c r="S50" s="16" t="str">
        <f t="shared" si="3"/>
        <v xml:space="preserve">,"ScottNumber":"40" </v>
      </c>
      <c r="T50" s="16" t="str">
        <f t="shared" si="4"/>
        <v xml:space="preserve">,"AlternateId":"" </v>
      </c>
      <c r="U50" s="16" t="str">
        <f>",""IssueYearStart"":" &amp; TEXT(IF(ISNUMBER($J50)=0,0,$J50),"0")</f>
        <v>,"IssueYearStart":0</v>
      </c>
      <c r="V50" s="16" t="str">
        <f>",""IssueYearEnd"":" &amp; TEXT(IF(ISNUMBER($K50)=0,0,$K50),"0")</f>
        <v>,"IssueYearEnd":0</v>
      </c>
      <c r="W50" s="16" t="str">
        <f t="shared" si="5"/>
        <v xml:space="preserve">,"FirstDayOfIssue":" " </v>
      </c>
      <c r="X50" s="16" t="str">
        <f t="shared" si="0"/>
        <v xml:space="preserve">,"Perforation":"p12" </v>
      </c>
      <c r="Y50" s="16" t="str">
        <f>",""IsWatermarked"":" &amp; IF(ISNUMBER(FIND("mk",$G67)) =1,"true","false") &amp; " "</f>
        <v xml:space="preserve">,"IsWatermarked":false </v>
      </c>
      <c r="Z50" s="16" t="str">
        <f t="shared" si="6"/>
        <v xml:space="preserve">,"CatalogImageCode":"" </v>
      </c>
      <c r="AA50" s="16" t="str">
        <f t="shared" si="7"/>
        <v xml:space="preserve">,"Color":"brt blue" </v>
      </c>
      <c r="AB50" s="16" t="str">
        <f t="shared" si="8"/>
        <v xml:space="preserve">,"Denomination":"1" </v>
      </c>
      <c r="AD50" s="16" t="str">
        <f t="shared" si="9"/>
        <v/>
      </c>
      <c r="AE50" s="16" t="str">
        <f t="shared" si="10"/>
        <v>{"CollectableType":"HomeCollector.Models.StampBase, HomeCollector, Version=1.0.0.0, Culture=neutral, PublicKeyToken=null"</v>
      </c>
      <c r="AF50" s="16" t="str">
        <f>",""ItemDetails"":""" &amp; IF(ISBLANK($G50)=1,"",$G50) &amp; """ "</f>
        <v xml:space="preserve">,"ItemDetails":"no gum" </v>
      </c>
      <c r="AG50" s="16" t="str">
        <f t="shared" si="11"/>
        <v xml:space="preserve">,"IsFavorite":false </v>
      </c>
      <c r="AH50" s="16" t="str">
        <f t="shared" si="12"/>
        <v xml:space="preserve">,"EstimatedValue":0 </v>
      </c>
      <c r="AI50" s="16" t="str">
        <f t="shared" si="13"/>
        <v xml:space="preserve">,"IsMintCondition":false </v>
      </c>
      <c r="AJ50" s="16" t="str">
        <f t="shared" si="14"/>
        <v xml:space="preserve">,"Condition":"UNDEFINED" </v>
      </c>
      <c r="AK50" s="16" t="str">
        <f xml:space="preserve"> IF($D50+$E50&gt;0,  CONCATENATE($AD50,$AE50,$AF50,$AG50,$AH50,$AI50,$AJ50) &amp; "} ]}","}")</f>
        <v>}</v>
      </c>
      <c r="AL50" s="16" t="str">
        <f>CONCATENATE( $N50, $O50, $P50,$Q50,$R50,$S50,$T50,$U50,$V50,$W50,$X50, $Y50,$Z50,$AA50, $AB50) &amp; $AK50</f>
        <v>,{"CollectableType":"HomeCollector.Models.StampBase, HomeCollector, Version=1.0.0.0, Culture=neutral, PublicKeyToken=null","DisplayName":"Franklin" ,"Description":"no gum" ,"Country":"USA" ,"IsPostageStamp":true ,"ScottNumber":"40" ,"AlternateId":"" ,"IssueYearStart":0,"IssueYearEnd":0,"FirstDayOfIssue":" " ,"Perforation":"p12" ,"IsWatermarked":false ,"CatalogImageCode":"" ,"Color":"brt blue" ,"Denomination":"1" }</v>
      </c>
    </row>
    <row r="51" spans="1:38" x14ac:dyDescent="0.25">
      <c r="A51" s="17" t="s">
        <v>67</v>
      </c>
      <c r="B51" s="29">
        <v>3</v>
      </c>
      <c r="C51" s="19" t="s">
        <v>68</v>
      </c>
      <c r="D51" s="31"/>
      <c r="E51" s="32"/>
      <c r="F51" s="42" t="s">
        <v>65</v>
      </c>
      <c r="G51" s="38" t="s">
        <v>66</v>
      </c>
      <c r="H51" s="19" t="s">
        <v>15</v>
      </c>
      <c r="I51" s="30"/>
      <c r="J51" s="30"/>
      <c r="K51" s="35" t="s">
        <v>1337</v>
      </c>
      <c r="L51" s="34">
        <v>2250</v>
      </c>
      <c r="M51" s="29"/>
      <c r="N51" s="28" t="str">
        <f t="shared" si="15"/>
        <v>,{"CollectableType":"HomeCollector.Models.StampBase, HomeCollector, Version=1.0.0.0, Culture=neutral, PublicKeyToken=null"</v>
      </c>
      <c r="O51" s="16" t="str">
        <f>",""DisplayName"":""" &amp; $H51 &amp; """ "</f>
        <v xml:space="preserve">,"DisplayName":"Washington" </v>
      </c>
      <c r="P51" s="16" t="str">
        <f>",""Description"":""" &amp; IF(ISBLANK($G51),"",$G51) &amp; """ "</f>
        <v xml:space="preserve">,"Description":"no gum" </v>
      </c>
      <c r="Q51" s="16" t="str">
        <f t="shared" si="1"/>
        <v xml:space="preserve">,"Country":"USA" </v>
      </c>
      <c r="R51" s="16" t="str">
        <f t="shared" si="2"/>
        <v xml:space="preserve">,"IsPostageStamp":true </v>
      </c>
      <c r="S51" s="16" t="str">
        <f t="shared" si="3"/>
        <v xml:space="preserve">,"ScottNumber":"41" </v>
      </c>
      <c r="T51" s="16" t="str">
        <f t="shared" si="4"/>
        <v xml:space="preserve">,"AlternateId":"" </v>
      </c>
      <c r="U51" s="16" t="str">
        <f>",""IssueYearStart"":" &amp; TEXT(IF(ISNUMBER($J51)=0,0,$J51),"0")</f>
        <v>,"IssueYearStart":0</v>
      </c>
      <c r="V51" s="16" t="str">
        <f>",""IssueYearEnd"":" &amp; TEXT(IF(ISNUMBER($K51)=0,0,$K51),"0")</f>
        <v>,"IssueYearEnd":0</v>
      </c>
      <c r="W51" s="16" t="str">
        <f t="shared" si="5"/>
        <v xml:space="preserve">,"FirstDayOfIssue":" " </v>
      </c>
      <c r="X51" s="16" t="str">
        <f t="shared" si="0"/>
        <v xml:space="preserve">,"Perforation":"p12" </v>
      </c>
      <c r="Y51" s="16" t="str">
        <f>",""IsWatermarked"":" &amp; IF(ISNUMBER(FIND("mk",$G68)) =1,"true","false") &amp; " "</f>
        <v xml:space="preserve">,"IsWatermarked":false </v>
      </c>
      <c r="Z51" s="16" t="str">
        <f t="shared" si="6"/>
        <v xml:space="preserve">,"CatalogImageCode":"" </v>
      </c>
      <c r="AA51" s="16" t="str">
        <f t="shared" si="7"/>
        <v xml:space="preserve">,"Color":"scarlet" </v>
      </c>
      <c r="AB51" s="16" t="str">
        <f t="shared" si="8"/>
        <v xml:space="preserve">,"Denomination":"3" </v>
      </c>
      <c r="AD51" s="16" t="str">
        <f t="shared" si="9"/>
        <v/>
      </c>
      <c r="AE51" s="16" t="str">
        <f t="shared" si="10"/>
        <v>{"CollectableType":"HomeCollector.Models.StampBase, HomeCollector, Version=1.0.0.0, Culture=neutral, PublicKeyToken=null"</v>
      </c>
      <c r="AF51" s="16" t="str">
        <f>",""ItemDetails"":""" &amp; IF(ISBLANK($G51)=1,"",$G51) &amp; """ "</f>
        <v xml:space="preserve">,"ItemDetails":"no gum" </v>
      </c>
      <c r="AG51" s="16" t="str">
        <f t="shared" si="11"/>
        <v xml:space="preserve">,"IsFavorite":false </v>
      </c>
      <c r="AH51" s="16" t="str">
        <f t="shared" si="12"/>
        <v xml:space="preserve">,"EstimatedValue":0 </v>
      </c>
      <c r="AI51" s="16" t="str">
        <f t="shared" si="13"/>
        <v xml:space="preserve">,"IsMintCondition":false </v>
      </c>
      <c r="AJ51" s="16" t="str">
        <f t="shared" si="14"/>
        <v xml:space="preserve">,"Condition":"UNDEFINED" </v>
      </c>
      <c r="AK51" s="16" t="str">
        <f xml:space="preserve"> IF($D51+$E51&gt;0,  CONCATENATE($AD51,$AE51,$AF51,$AG51,$AH51,$AI51,$AJ51) &amp; "} ]}","}")</f>
        <v>}</v>
      </c>
      <c r="AL51" s="16" t="str">
        <f>CONCATENATE( $N51, $O51, $P51,$Q51,$R51,$S51,$T51,$U51,$V51,$W51,$X51, $Y51,$Z51,$AA51, $AB51) &amp; $AK51</f>
        <v>,{"CollectableType":"HomeCollector.Models.StampBase, HomeCollector, Version=1.0.0.0, Culture=neutral, PublicKeyToken=null","DisplayName":"Washington" ,"Description":"no gum" ,"Country":"USA" ,"IsPostageStamp":true ,"ScottNumber":"41" ,"AlternateId":"" ,"IssueYearStart":0,"IssueYearEnd":0,"FirstDayOfIssue":" " ,"Perforation":"p12" ,"IsWatermarked":false ,"CatalogImageCode":"" ,"Color":"scarlet" ,"Denomination":"3" }</v>
      </c>
    </row>
    <row r="52" spans="1:38" x14ac:dyDescent="0.25">
      <c r="A52" s="17" t="s">
        <v>69</v>
      </c>
      <c r="B52" s="29">
        <v>5</v>
      </c>
      <c r="C52" s="19" t="s">
        <v>57</v>
      </c>
      <c r="D52" s="31"/>
      <c r="E52" s="32"/>
      <c r="F52" s="42" t="s">
        <v>65</v>
      </c>
      <c r="G52" s="38" t="s">
        <v>66</v>
      </c>
      <c r="H52" s="19" t="s">
        <v>37</v>
      </c>
      <c r="I52" s="30"/>
      <c r="J52" s="30"/>
      <c r="K52" s="35" t="s">
        <v>1337</v>
      </c>
      <c r="L52" s="34">
        <v>1000</v>
      </c>
      <c r="M52" s="29"/>
      <c r="N52" s="28" t="str">
        <f t="shared" si="15"/>
        <v>,{"CollectableType":"HomeCollector.Models.StampBase, HomeCollector, Version=1.0.0.0, Culture=neutral, PublicKeyToken=null"</v>
      </c>
      <c r="O52" s="16" t="str">
        <f>",""DisplayName"":""" &amp; $H52 &amp; """ "</f>
        <v xml:space="preserve">,"DisplayName":"Jefferson" </v>
      </c>
      <c r="P52" s="16" t="str">
        <f>",""Description"":""" &amp; IF(ISBLANK($G52),"",$G52) &amp; """ "</f>
        <v xml:space="preserve">,"Description":"no gum" </v>
      </c>
      <c r="Q52" s="16" t="str">
        <f t="shared" si="1"/>
        <v xml:space="preserve">,"Country":"USA" </v>
      </c>
      <c r="R52" s="16" t="str">
        <f t="shared" si="2"/>
        <v xml:space="preserve">,"IsPostageStamp":true </v>
      </c>
      <c r="S52" s="16" t="str">
        <f t="shared" si="3"/>
        <v xml:space="preserve">,"ScottNumber":"42" </v>
      </c>
      <c r="T52" s="16" t="str">
        <f t="shared" si="4"/>
        <v xml:space="preserve">,"AlternateId":"" </v>
      </c>
      <c r="U52" s="16" t="str">
        <f>",""IssueYearStart"":" &amp; TEXT(IF(ISNUMBER($J52)=0,0,$J52),"0")</f>
        <v>,"IssueYearStart":0</v>
      </c>
      <c r="V52" s="16" t="str">
        <f>",""IssueYearEnd"":" &amp; TEXT(IF(ISNUMBER($K52)=0,0,$K52),"0")</f>
        <v>,"IssueYearEnd":0</v>
      </c>
      <c r="W52" s="16" t="str">
        <f t="shared" si="5"/>
        <v xml:space="preserve">,"FirstDayOfIssue":" " </v>
      </c>
      <c r="X52" s="16" t="str">
        <f t="shared" si="0"/>
        <v xml:space="preserve">,"Perforation":"p12" </v>
      </c>
      <c r="Y52" s="16" t="str">
        <f>",""IsWatermarked"":" &amp; IF(ISNUMBER(FIND("mk",$G69)) =1,"true","false") &amp; " "</f>
        <v xml:space="preserve">,"IsWatermarked":false </v>
      </c>
      <c r="Z52" s="16" t="str">
        <f t="shared" si="6"/>
        <v xml:space="preserve">,"CatalogImageCode":"" </v>
      </c>
      <c r="AA52" s="16" t="str">
        <f t="shared" si="7"/>
        <v xml:space="preserve">,"Color":"or brown" </v>
      </c>
      <c r="AB52" s="16" t="str">
        <f t="shared" si="8"/>
        <v xml:space="preserve">,"Denomination":"5" </v>
      </c>
      <c r="AD52" s="16" t="str">
        <f t="shared" si="9"/>
        <v/>
      </c>
      <c r="AE52" s="16" t="str">
        <f t="shared" si="10"/>
        <v>{"CollectableType":"HomeCollector.Models.StampBase, HomeCollector, Version=1.0.0.0, Culture=neutral, PublicKeyToken=null"</v>
      </c>
      <c r="AF52" s="16" t="str">
        <f>",""ItemDetails"":""" &amp; IF(ISBLANK($G52)=1,"",$G52) &amp; """ "</f>
        <v xml:space="preserve">,"ItemDetails":"no gum" </v>
      </c>
      <c r="AG52" s="16" t="str">
        <f t="shared" si="11"/>
        <v xml:space="preserve">,"IsFavorite":false </v>
      </c>
      <c r="AH52" s="16" t="str">
        <f t="shared" si="12"/>
        <v xml:space="preserve">,"EstimatedValue":0 </v>
      </c>
      <c r="AI52" s="16" t="str">
        <f t="shared" si="13"/>
        <v xml:space="preserve">,"IsMintCondition":false </v>
      </c>
      <c r="AJ52" s="16" t="str">
        <f t="shared" si="14"/>
        <v xml:space="preserve">,"Condition":"UNDEFINED" </v>
      </c>
      <c r="AK52" s="16" t="str">
        <f xml:space="preserve"> IF($D52+$E52&gt;0,  CONCATENATE($AD52,$AE52,$AF52,$AG52,$AH52,$AI52,$AJ52) &amp; "} ]}","}")</f>
        <v>}</v>
      </c>
      <c r="AL52" s="16" t="str">
        <f>CONCATENATE( $N52, $O52, $P52,$Q52,$R52,$S52,$T52,$U52,$V52,$W52,$X52, $Y52,$Z52,$AA52, $AB52) &amp; $AK52</f>
        <v>,{"CollectableType":"HomeCollector.Models.StampBase, HomeCollector, Version=1.0.0.0, Culture=neutral, PublicKeyToken=null","DisplayName":"Jefferson" ,"Description":"no gum" ,"Country":"USA" ,"IsPostageStamp":true ,"ScottNumber":"42" ,"AlternateId":"" ,"IssueYearStart":0,"IssueYearEnd":0,"FirstDayOfIssue":" " ,"Perforation":"p12" ,"IsWatermarked":false ,"CatalogImageCode":"" ,"Color":"or brown" ,"Denomination":"5" }</v>
      </c>
    </row>
    <row r="53" spans="1:38" x14ac:dyDescent="0.25">
      <c r="A53" s="17" t="s">
        <v>70</v>
      </c>
      <c r="B53" s="29">
        <v>10</v>
      </c>
      <c r="C53" s="19" t="s">
        <v>71</v>
      </c>
      <c r="D53" s="31"/>
      <c r="E53" s="32"/>
      <c r="F53" s="42" t="s">
        <v>65</v>
      </c>
      <c r="G53" s="38" t="s">
        <v>66</v>
      </c>
      <c r="H53" s="19" t="s">
        <v>15</v>
      </c>
      <c r="I53" s="30"/>
      <c r="J53" s="30"/>
      <c r="K53" s="35" t="s">
        <v>1337</v>
      </c>
      <c r="L53" s="34">
        <v>2000</v>
      </c>
      <c r="M53" s="29"/>
      <c r="N53" s="28" t="str">
        <f t="shared" si="15"/>
        <v>,{"CollectableType":"HomeCollector.Models.StampBase, HomeCollector, Version=1.0.0.0, Culture=neutral, PublicKeyToken=null"</v>
      </c>
      <c r="O53" s="16" t="str">
        <f>",""DisplayName"":""" &amp; $H53 &amp; """ "</f>
        <v xml:space="preserve">,"DisplayName":"Washington" </v>
      </c>
      <c r="P53" s="16" t="str">
        <f>",""Description"":""" &amp; IF(ISBLANK($G53),"",$G53) &amp; """ "</f>
        <v xml:space="preserve">,"Description":"no gum" </v>
      </c>
      <c r="Q53" s="16" t="str">
        <f t="shared" si="1"/>
        <v xml:space="preserve">,"Country":"USA" </v>
      </c>
      <c r="R53" s="16" t="str">
        <f t="shared" si="2"/>
        <v xml:space="preserve">,"IsPostageStamp":true </v>
      </c>
      <c r="S53" s="16" t="str">
        <f t="shared" si="3"/>
        <v xml:space="preserve">,"ScottNumber":"43" </v>
      </c>
      <c r="T53" s="16" t="str">
        <f t="shared" si="4"/>
        <v xml:space="preserve">,"AlternateId":"" </v>
      </c>
      <c r="U53" s="16" t="str">
        <f>",""IssueYearStart"":" &amp; TEXT(IF(ISNUMBER($J53)=0,0,$J53),"0")</f>
        <v>,"IssueYearStart":0</v>
      </c>
      <c r="V53" s="16" t="str">
        <f>",""IssueYearEnd"":" &amp; TEXT(IF(ISNUMBER($K53)=0,0,$K53),"0")</f>
        <v>,"IssueYearEnd":0</v>
      </c>
      <c r="W53" s="16" t="str">
        <f t="shared" si="5"/>
        <v xml:space="preserve">,"FirstDayOfIssue":" " </v>
      </c>
      <c r="X53" s="16" t="str">
        <f t="shared" si="0"/>
        <v xml:space="preserve">,"Perforation":"p12" </v>
      </c>
      <c r="Y53" s="16" t="str">
        <f>",""IsWatermarked"":" &amp; IF(ISNUMBER(FIND("mk",$G70)) =1,"true","false") &amp; " "</f>
        <v xml:space="preserve">,"IsWatermarked":false </v>
      </c>
      <c r="Z53" s="16" t="str">
        <f t="shared" si="6"/>
        <v xml:space="preserve">,"CatalogImageCode":"" </v>
      </c>
      <c r="AA53" s="16" t="str">
        <f t="shared" si="7"/>
        <v xml:space="preserve">,"Color":"blue green" </v>
      </c>
      <c r="AB53" s="16" t="str">
        <f t="shared" si="8"/>
        <v xml:space="preserve">,"Denomination":"10" </v>
      </c>
      <c r="AD53" s="16" t="str">
        <f t="shared" si="9"/>
        <v/>
      </c>
      <c r="AE53" s="16" t="str">
        <f t="shared" si="10"/>
        <v>{"CollectableType":"HomeCollector.Models.StampBase, HomeCollector, Version=1.0.0.0, Culture=neutral, PublicKeyToken=null"</v>
      </c>
      <c r="AF53" s="16" t="str">
        <f>",""ItemDetails"":""" &amp; IF(ISBLANK($G53)=1,"",$G53) &amp; """ "</f>
        <v xml:space="preserve">,"ItemDetails":"no gum" </v>
      </c>
      <c r="AG53" s="16" t="str">
        <f t="shared" si="11"/>
        <v xml:space="preserve">,"IsFavorite":false </v>
      </c>
      <c r="AH53" s="16" t="str">
        <f t="shared" si="12"/>
        <v xml:space="preserve">,"EstimatedValue":0 </v>
      </c>
      <c r="AI53" s="16" t="str">
        <f t="shared" si="13"/>
        <v xml:space="preserve">,"IsMintCondition":false </v>
      </c>
      <c r="AJ53" s="16" t="str">
        <f t="shared" si="14"/>
        <v xml:space="preserve">,"Condition":"UNDEFINED" </v>
      </c>
      <c r="AK53" s="16" t="str">
        <f xml:space="preserve"> IF($D53+$E53&gt;0,  CONCATENATE($AD53,$AE53,$AF53,$AG53,$AH53,$AI53,$AJ53) &amp; "} ]}","}")</f>
        <v>}</v>
      </c>
      <c r="AL53" s="16" t="str">
        <f>CONCATENATE( $N53, $O53, $P53,$Q53,$R53,$S53,$T53,$U53,$V53,$W53,$X53, $Y53,$Z53,$AA53, $AB53) &amp; $AK53</f>
        <v>,{"CollectableType":"HomeCollector.Models.StampBase, HomeCollector, Version=1.0.0.0, Culture=neutral, PublicKeyToken=null","DisplayName":"Washington" ,"Description":"no gum" ,"Country":"USA" ,"IsPostageStamp":true ,"ScottNumber":"43" ,"AlternateId":"" ,"IssueYearStart":0,"IssueYearEnd":0,"FirstDayOfIssue":" " ,"Perforation":"p12" ,"IsWatermarked":false ,"CatalogImageCode":"" ,"Color":"blue green" ,"Denomination":"10" }</v>
      </c>
    </row>
    <row r="54" spans="1:38" x14ac:dyDescent="0.25">
      <c r="A54" s="17" t="s">
        <v>72</v>
      </c>
      <c r="B54" s="29">
        <v>12</v>
      </c>
      <c r="C54" s="19" t="s">
        <v>73</v>
      </c>
      <c r="D54" s="31"/>
      <c r="E54" s="32"/>
      <c r="F54" s="42" t="s">
        <v>65</v>
      </c>
      <c r="G54" s="38" t="s">
        <v>66</v>
      </c>
      <c r="H54" s="19" t="s">
        <v>15</v>
      </c>
      <c r="I54" s="30"/>
      <c r="J54" s="30"/>
      <c r="K54" s="35" t="s">
        <v>1337</v>
      </c>
      <c r="L54" s="34">
        <v>2250</v>
      </c>
      <c r="M54" s="29"/>
      <c r="N54" s="28" t="str">
        <f t="shared" si="15"/>
        <v>,{"CollectableType":"HomeCollector.Models.StampBase, HomeCollector, Version=1.0.0.0, Culture=neutral, PublicKeyToken=null"</v>
      </c>
      <c r="O54" s="16" t="str">
        <f>",""DisplayName"":""" &amp; $H54 &amp; """ "</f>
        <v xml:space="preserve">,"DisplayName":"Washington" </v>
      </c>
      <c r="P54" s="16" t="str">
        <f>",""Description"":""" &amp; IF(ISBLANK($G54),"",$G54) &amp; """ "</f>
        <v xml:space="preserve">,"Description":"no gum" </v>
      </c>
      <c r="Q54" s="16" t="str">
        <f t="shared" si="1"/>
        <v xml:space="preserve">,"Country":"USA" </v>
      </c>
      <c r="R54" s="16" t="str">
        <f t="shared" si="2"/>
        <v xml:space="preserve">,"IsPostageStamp":true </v>
      </c>
      <c r="S54" s="16" t="str">
        <f t="shared" si="3"/>
        <v xml:space="preserve">,"ScottNumber":"44" </v>
      </c>
      <c r="T54" s="16" t="str">
        <f t="shared" si="4"/>
        <v xml:space="preserve">,"AlternateId":"" </v>
      </c>
      <c r="U54" s="16" t="str">
        <f>",""IssueYearStart"":" &amp; TEXT(IF(ISNUMBER($J54)=0,0,$J54),"0")</f>
        <v>,"IssueYearStart":0</v>
      </c>
      <c r="V54" s="16" t="str">
        <f>",""IssueYearEnd"":" &amp; TEXT(IF(ISNUMBER($K54)=0,0,$K54),"0")</f>
        <v>,"IssueYearEnd":0</v>
      </c>
      <c r="W54" s="16" t="str">
        <f t="shared" si="5"/>
        <v xml:space="preserve">,"FirstDayOfIssue":" " </v>
      </c>
      <c r="X54" s="16" t="str">
        <f t="shared" si="0"/>
        <v xml:space="preserve">,"Perforation":"p12" </v>
      </c>
      <c r="Y54" s="16" t="str">
        <f>",""IsWatermarked"":" &amp; IF(ISNUMBER(FIND("mk",$G71)) =1,"true","false") &amp; " "</f>
        <v xml:space="preserve">,"IsWatermarked":false </v>
      </c>
      <c r="Z54" s="16" t="str">
        <f t="shared" si="6"/>
        <v xml:space="preserve">,"CatalogImageCode":"" </v>
      </c>
      <c r="AA54" s="16" t="str">
        <f t="shared" si="7"/>
        <v xml:space="preserve">,"Color":"grn black" </v>
      </c>
      <c r="AB54" s="16" t="str">
        <f t="shared" si="8"/>
        <v xml:space="preserve">,"Denomination":"12" </v>
      </c>
      <c r="AD54" s="16" t="str">
        <f t="shared" si="9"/>
        <v/>
      </c>
      <c r="AE54" s="16" t="str">
        <f t="shared" si="10"/>
        <v>{"CollectableType":"HomeCollector.Models.StampBase, HomeCollector, Version=1.0.0.0, Culture=neutral, PublicKeyToken=null"</v>
      </c>
      <c r="AF54" s="16" t="str">
        <f>",""ItemDetails"":""" &amp; IF(ISBLANK($G54)=1,"",$G54) &amp; """ "</f>
        <v xml:space="preserve">,"ItemDetails":"no gum" </v>
      </c>
      <c r="AG54" s="16" t="str">
        <f t="shared" si="11"/>
        <v xml:space="preserve">,"IsFavorite":false </v>
      </c>
      <c r="AH54" s="16" t="str">
        <f t="shared" si="12"/>
        <v xml:space="preserve">,"EstimatedValue":0 </v>
      </c>
      <c r="AI54" s="16" t="str">
        <f t="shared" si="13"/>
        <v xml:space="preserve">,"IsMintCondition":false </v>
      </c>
      <c r="AJ54" s="16" t="str">
        <f t="shared" si="14"/>
        <v xml:space="preserve">,"Condition":"UNDEFINED" </v>
      </c>
      <c r="AK54" s="16" t="str">
        <f xml:space="preserve"> IF($D54+$E54&gt;0,  CONCATENATE($AD54,$AE54,$AF54,$AG54,$AH54,$AI54,$AJ54) &amp; "} ]}","}")</f>
        <v>}</v>
      </c>
      <c r="AL54" s="16" t="str">
        <f>CONCATENATE( $N54, $O54, $P54,$Q54,$R54,$S54,$T54,$U54,$V54,$W54,$X54, $Y54,$Z54,$AA54, $AB54) &amp; $AK54</f>
        <v>,{"CollectableType":"HomeCollector.Models.StampBase, HomeCollector, Version=1.0.0.0, Culture=neutral, PublicKeyToken=null","DisplayName":"Washington" ,"Description":"no gum" ,"Country":"USA" ,"IsPostageStamp":true ,"ScottNumber":"44" ,"AlternateId":"" ,"IssueYearStart":0,"IssueYearEnd":0,"FirstDayOfIssue":" " ,"Perforation":"p12" ,"IsWatermarked":false ,"CatalogImageCode":"" ,"Color":"grn black" ,"Denomination":"12" }</v>
      </c>
    </row>
    <row r="55" spans="1:38" x14ac:dyDescent="0.25">
      <c r="A55" s="17" t="s">
        <v>74</v>
      </c>
      <c r="B55" s="29">
        <v>24</v>
      </c>
      <c r="C55" s="19" t="s">
        <v>75</v>
      </c>
      <c r="D55" s="31"/>
      <c r="E55" s="32"/>
      <c r="F55" s="42" t="s">
        <v>65</v>
      </c>
      <c r="G55" s="38" t="s">
        <v>66</v>
      </c>
      <c r="H55" s="19" t="s">
        <v>15</v>
      </c>
      <c r="I55" s="30"/>
      <c r="J55" s="30"/>
      <c r="K55" s="35" t="s">
        <v>1337</v>
      </c>
      <c r="L55" s="34">
        <v>2250</v>
      </c>
      <c r="M55" s="29"/>
      <c r="N55" s="28" t="str">
        <f t="shared" si="15"/>
        <v>,{"CollectableType":"HomeCollector.Models.StampBase, HomeCollector, Version=1.0.0.0, Culture=neutral, PublicKeyToken=null"</v>
      </c>
      <c r="O55" s="16" t="str">
        <f>",""DisplayName"":""" &amp; $H55 &amp; """ "</f>
        <v xml:space="preserve">,"DisplayName":"Washington" </v>
      </c>
      <c r="P55" s="16" t="str">
        <f>",""Description"":""" &amp; IF(ISBLANK($G55),"",$G55) &amp; """ "</f>
        <v xml:space="preserve">,"Description":"no gum" </v>
      </c>
      <c r="Q55" s="16" t="str">
        <f t="shared" si="1"/>
        <v xml:space="preserve">,"Country":"USA" </v>
      </c>
      <c r="R55" s="16" t="str">
        <f t="shared" si="2"/>
        <v xml:space="preserve">,"IsPostageStamp":true </v>
      </c>
      <c r="S55" s="16" t="str">
        <f t="shared" si="3"/>
        <v xml:space="preserve">,"ScottNumber":"45" </v>
      </c>
      <c r="T55" s="16" t="str">
        <f t="shared" si="4"/>
        <v xml:space="preserve">,"AlternateId":"" </v>
      </c>
      <c r="U55" s="16" t="str">
        <f>",""IssueYearStart"":" &amp; TEXT(IF(ISNUMBER($J55)=0,0,$J55),"0")</f>
        <v>,"IssueYearStart":0</v>
      </c>
      <c r="V55" s="16" t="str">
        <f>",""IssueYearEnd"":" &amp; TEXT(IF(ISNUMBER($K55)=0,0,$K55),"0")</f>
        <v>,"IssueYearEnd":0</v>
      </c>
      <c r="W55" s="16" t="str">
        <f t="shared" si="5"/>
        <v xml:space="preserve">,"FirstDayOfIssue":" " </v>
      </c>
      <c r="X55" s="16" t="str">
        <f t="shared" si="0"/>
        <v xml:space="preserve">,"Perforation":"p12" </v>
      </c>
      <c r="Y55" s="16" t="str">
        <f>",""IsWatermarked"":" &amp; IF(ISNUMBER(FIND("mk",$G72)) =1,"true","false") &amp; " "</f>
        <v xml:space="preserve">,"IsWatermarked":false </v>
      </c>
      <c r="Z55" s="16" t="str">
        <f t="shared" si="6"/>
        <v xml:space="preserve">,"CatalogImageCode":"" </v>
      </c>
      <c r="AA55" s="16" t="str">
        <f t="shared" si="7"/>
        <v xml:space="preserve">,"Color":"blck vlt" </v>
      </c>
      <c r="AB55" s="16" t="str">
        <f t="shared" si="8"/>
        <v xml:space="preserve">,"Denomination":"24" </v>
      </c>
      <c r="AD55" s="16" t="str">
        <f t="shared" si="9"/>
        <v/>
      </c>
      <c r="AE55" s="16" t="str">
        <f t="shared" si="10"/>
        <v>{"CollectableType":"HomeCollector.Models.StampBase, HomeCollector, Version=1.0.0.0, Culture=neutral, PublicKeyToken=null"</v>
      </c>
      <c r="AF55" s="16" t="str">
        <f>",""ItemDetails"":""" &amp; IF(ISBLANK($G55)=1,"",$G55) &amp; """ "</f>
        <v xml:space="preserve">,"ItemDetails":"no gum" </v>
      </c>
      <c r="AG55" s="16" t="str">
        <f t="shared" si="11"/>
        <v xml:space="preserve">,"IsFavorite":false </v>
      </c>
      <c r="AH55" s="16" t="str">
        <f t="shared" si="12"/>
        <v xml:space="preserve">,"EstimatedValue":0 </v>
      </c>
      <c r="AI55" s="16" t="str">
        <f t="shared" si="13"/>
        <v xml:space="preserve">,"IsMintCondition":false </v>
      </c>
      <c r="AJ55" s="16" t="str">
        <f t="shared" si="14"/>
        <v xml:space="preserve">,"Condition":"UNDEFINED" </v>
      </c>
      <c r="AK55" s="16" t="str">
        <f xml:space="preserve"> IF($D55+$E55&gt;0,  CONCATENATE($AD55,$AE55,$AF55,$AG55,$AH55,$AI55,$AJ55) &amp; "} ]}","}")</f>
        <v>}</v>
      </c>
      <c r="AL55" s="16" t="str">
        <f>CONCATENATE( $N55, $O55, $P55,$Q55,$R55,$S55,$T55,$U55,$V55,$W55,$X55, $Y55,$Z55,$AA55, $AB55) &amp; $AK55</f>
        <v>,{"CollectableType":"HomeCollector.Models.StampBase, HomeCollector, Version=1.0.0.0, Culture=neutral, PublicKeyToken=null","DisplayName":"Washington" ,"Description":"no gum" ,"Country":"USA" ,"IsPostageStamp":true ,"ScottNumber":"45" ,"AlternateId":"" ,"IssueYearStart":0,"IssueYearEnd":0,"FirstDayOfIssue":" " ,"Perforation":"p12" ,"IsWatermarked":false ,"CatalogImageCode":"" ,"Color":"blck vlt" ,"Denomination":"24" }</v>
      </c>
    </row>
    <row r="56" spans="1:38" x14ac:dyDescent="0.25">
      <c r="A56" s="17" t="s">
        <v>76</v>
      </c>
      <c r="B56" s="29">
        <v>30</v>
      </c>
      <c r="C56" s="19" t="s">
        <v>77</v>
      </c>
      <c r="D56" s="31"/>
      <c r="E56" s="32"/>
      <c r="F56" s="42" t="s">
        <v>65</v>
      </c>
      <c r="G56" s="38" t="s">
        <v>66</v>
      </c>
      <c r="H56" s="19" t="s">
        <v>13</v>
      </c>
      <c r="I56" s="30"/>
      <c r="J56" s="30"/>
      <c r="K56" s="35" t="s">
        <v>1337</v>
      </c>
      <c r="L56" s="34">
        <v>2250</v>
      </c>
      <c r="M56" s="29"/>
      <c r="N56" s="28" t="str">
        <f t="shared" si="15"/>
        <v>,{"CollectableType":"HomeCollector.Models.StampBase, HomeCollector, Version=1.0.0.0, Culture=neutral, PublicKeyToken=null"</v>
      </c>
      <c r="O56" s="16" t="str">
        <f>",""DisplayName"":""" &amp; $H56 &amp; """ "</f>
        <v xml:space="preserve">,"DisplayName":"Franklin" </v>
      </c>
      <c r="P56" s="16" t="str">
        <f>",""Description"":""" &amp; IF(ISBLANK($G56),"",$G56) &amp; """ "</f>
        <v xml:space="preserve">,"Description":"no gum" </v>
      </c>
      <c r="Q56" s="16" t="str">
        <f t="shared" si="1"/>
        <v xml:space="preserve">,"Country":"USA" </v>
      </c>
      <c r="R56" s="16" t="str">
        <f t="shared" si="2"/>
        <v xml:space="preserve">,"IsPostageStamp":true </v>
      </c>
      <c r="S56" s="16" t="str">
        <f t="shared" si="3"/>
        <v xml:space="preserve">,"ScottNumber":"46" </v>
      </c>
      <c r="T56" s="16" t="str">
        <f t="shared" si="4"/>
        <v xml:space="preserve">,"AlternateId":"" </v>
      </c>
      <c r="U56" s="16" t="str">
        <f>",""IssueYearStart"":" &amp; TEXT(IF(ISNUMBER($J56)=0,0,$J56),"0")</f>
        <v>,"IssueYearStart":0</v>
      </c>
      <c r="V56" s="16" t="str">
        <f>",""IssueYearEnd"":" &amp; TEXT(IF(ISNUMBER($K56)=0,0,$K56),"0")</f>
        <v>,"IssueYearEnd":0</v>
      </c>
      <c r="W56" s="16" t="str">
        <f t="shared" si="5"/>
        <v xml:space="preserve">,"FirstDayOfIssue":" " </v>
      </c>
      <c r="X56" s="16" t="str">
        <f t="shared" si="0"/>
        <v xml:space="preserve">,"Perforation":"p12" </v>
      </c>
      <c r="Y56" s="16" t="str">
        <f>",""IsWatermarked"":" &amp; IF(ISNUMBER(FIND("mk",$G73)) =1,"true","false") &amp; " "</f>
        <v xml:space="preserve">,"IsWatermarked":false </v>
      </c>
      <c r="Z56" s="16" t="str">
        <f t="shared" si="6"/>
        <v xml:space="preserve">,"CatalogImageCode":"" </v>
      </c>
      <c r="AA56" s="16" t="str">
        <f t="shared" si="7"/>
        <v xml:space="preserve">,"Color":"yel orange" </v>
      </c>
      <c r="AB56" s="16" t="str">
        <f t="shared" si="8"/>
        <v xml:space="preserve">,"Denomination":"30" </v>
      </c>
      <c r="AD56" s="16" t="str">
        <f t="shared" si="9"/>
        <v/>
      </c>
      <c r="AE56" s="16" t="str">
        <f t="shared" si="10"/>
        <v>{"CollectableType":"HomeCollector.Models.StampBase, HomeCollector, Version=1.0.0.0, Culture=neutral, PublicKeyToken=null"</v>
      </c>
      <c r="AF56" s="16" t="str">
        <f>",""ItemDetails"":""" &amp; IF(ISBLANK($G56)=1,"",$G56) &amp; """ "</f>
        <v xml:space="preserve">,"ItemDetails":"no gum" </v>
      </c>
      <c r="AG56" s="16" t="str">
        <f t="shared" si="11"/>
        <v xml:space="preserve">,"IsFavorite":false </v>
      </c>
      <c r="AH56" s="16" t="str">
        <f t="shared" si="12"/>
        <v xml:space="preserve">,"EstimatedValue":0 </v>
      </c>
      <c r="AI56" s="16" t="str">
        <f t="shared" si="13"/>
        <v xml:space="preserve">,"IsMintCondition":false </v>
      </c>
      <c r="AJ56" s="16" t="str">
        <f t="shared" si="14"/>
        <v xml:space="preserve">,"Condition":"UNDEFINED" </v>
      </c>
      <c r="AK56" s="16" t="str">
        <f xml:space="preserve"> IF($D56+$E56&gt;0,  CONCATENATE($AD56,$AE56,$AF56,$AG56,$AH56,$AI56,$AJ56) &amp; "} ]}","}")</f>
        <v>}</v>
      </c>
      <c r="AL56" s="16" t="str">
        <f>CONCATENATE( $N56, $O56, $P56,$Q56,$R56,$S56,$T56,$U56,$V56,$W56,$X56, $Y56,$Z56,$AA56, $AB56) &amp; $AK56</f>
        <v>,{"CollectableType":"HomeCollector.Models.StampBase, HomeCollector, Version=1.0.0.0, Culture=neutral, PublicKeyToken=null","DisplayName":"Franklin" ,"Description":"no gum" ,"Country":"USA" ,"IsPostageStamp":true ,"ScottNumber":"46" ,"AlternateId":"" ,"IssueYearStart":0,"IssueYearEnd":0,"FirstDayOfIssue":" " ,"Perforation":"p12" ,"IsWatermarked":false ,"CatalogImageCode":"" ,"Color":"yel orange" ,"Denomination":"30" }</v>
      </c>
    </row>
    <row r="57" spans="1:38" x14ac:dyDescent="0.25">
      <c r="A57" s="17" t="s">
        <v>78</v>
      </c>
      <c r="B57" s="29">
        <v>90</v>
      </c>
      <c r="C57" s="19" t="s">
        <v>79</v>
      </c>
      <c r="D57" s="31"/>
      <c r="E57" s="32"/>
      <c r="F57" s="42" t="s">
        <v>65</v>
      </c>
      <c r="G57" s="38" t="s">
        <v>66</v>
      </c>
      <c r="H57" s="19" t="s">
        <v>15</v>
      </c>
      <c r="I57" s="30"/>
      <c r="J57" s="30"/>
      <c r="K57" s="35" t="s">
        <v>1337</v>
      </c>
      <c r="L57" s="34">
        <v>3500</v>
      </c>
      <c r="M57" s="29"/>
      <c r="N57" s="28" t="str">
        <f t="shared" si="15"/>
        <v>,{"CollectableType":"HomeCollector.Models.StampBase, HomeCollector, Version=1.0.0.0, Culture=neutral, PublicKeyToken=null"</v>
      </c>
      <c r="O57" s="16" t="str">
        <f>",""DisplayName"":""" &amp; $H57 &amp; """ "</f>
        <v xml:space="preserve">,"DisplayName":"Washington" </v>
      </c>
      <c r="P57" s="16" t="str">
        <f>",""Description"":""" &amp; IF(ISBLANK($G57),"",$G57) &amp; """ "</f>
        <v xml:space="preserve">,"Description":"no gum" </v>
      </c>
      <c r="Q57" s="16" t="str">
        <f t="shared" si="1"/>
        <v xml:space="preserve">,"Country":"USA" </v>
      </c>
      <c r="R57" s="16" t="str">
        <f t="shared" si="2"/>
        <v xml:space="preserve">,"IsPostageStamp":true </v>
      </c>
      <c r="S57" s="16" t="str">
        <f t="shared" si="3"/>
        <v xml:space="preserve">,"ScottNumber":"47" </v>
      </c>
      <c r="T57" s="16" t="str">
        <f t="shared" si="4"/>
        <v xml:space="preserve">,"AlternateId":"" </v>
      </c>
      <c r="U57" s="16" t="str">
        <f>",""IssueYearStart"":" &amp; TEXT(IF(ISNUMBER($J57)=0,0,$J57),"0")</f>
        <v>,"IssueYearStart":0</v>
      </c>
      <c r="V57" s="16" t="str">
        <f>",""IssueYearEnd"":" &amp; TEXT(IF(ISNUMBER($K57)=0,0,$K57),"0")</f>
        <v>,"IssueYearEnd":0</v>
      </c>
      <c r="W57" s="16" t="str">
        <f t="shared" si="5"/>
        <v xml:space="preserve">,"FirstDayOfIssue":" " </v>
      </c>
      <c r="X57" s="16" t="str">
        <f t="shared" si="0"/>
        <v xml:space="preserve">,"Perforation":"p12" </v>
      </c>
      <c r="Y57" s="16" t="str">
        <f>",""IsWatermarked"":" &amp; IF(ISNUMBER(FIND("mk",$G74)) =1,"true","false") &amp; " "</f>
        <v xml:space="preserve">,"IsWatermarked":false </v>
      </c>
      <c r="Z57" s="16" t="str">
        <f t="shared" si="6"/>
        <v xml:space="preserve">,"CatalogImageCode":"" </v>
      </c>
      <c r="AA57" s="16" t="str">
        <f t="shared" si="7"/>
        <v xml:space="preserve">,"Color":"dp blue" </v>
      </c>
      <c r="AB57" s="16" t="str">
        <f t="shared" si="8"/>
        <v xml:space="preserve">,"Denomination":"90" </v>
      </c>
      <c r="AD57" s="16" t="str">
        <f t="shared" si="9"/>
        <v/>
      </c>
      <c r="AE57" s="16" t="str">
        <f t="shared" si="10"/>
        <v>{"CollectableType":"HomeCollector.Models.StampBase, HomeCollector, Version=1.0.0.0, Culture=neutral, PublicKeyToken=null"</v>
      </c>
      <c r="AF57" s="16" t="str">
        <f>",""ItemDetails"":""" &amp; IF(ISBLANK($G57)=1,"",$G57) &amp; """ "</f>
        <v xml:space="preserve">,"ItemDetails":"no gum" </v>
      </c>
      <c r="AG57" s="16" t="str">
        <f t="shared" si="11"/>
        <v xml:space="preserve">,"IsFavorite":false </v>
      </c>
      <c r="AH57" s="16" t="str">
        <f t="shared" si="12"/>
        <v xml:space="preserve">,"EstimatedValue":0 </v>
      </c>
      <c r="AI57" s="16" t="str">
        <f t="shared" si="13"/>
        <v xml:space="preserve">,"IsMintCondition":false </v>
      </c>
      <c r="AJ57" s="16" t="str">
        <f t="shared" si="14"/>
        <v xml:space="preserve">,"Condition":"UNDEFINED" </v>
      </c>
      <c r="AK57" s="16" t="str">
        <f xml:space="preserve"> IF($D57+$E57&gt;0,  CONCATENATE($AD57,$AE57,$AF57,$AG57,$AH57,$AI57,$AJ57) &amp; "} ]}","}")</f>
        <v>}</v>
      </c>
      <c r="AL57" s="16" t="str">
        <f>CONCATENATE( $N57, $O57, $P57,$Q57,$R57,$S57,$T57,$U57,$V57,$W57,$X57, $Y57,$Z57,$AA57, $AB57) &amp; $AK57</f>
        <v>,{"CollectableType":"HomeCollector.Models.StampBase, HomeCollector, Version=1.0.0.0, Culture=neutral, PublicKeyToken=null","DisplayName":"Washington" ,"Description":"no gum" ,"Country":"USA" ,"IsPostageStamp":true ,"ScottNumber":"47" ,"AlternateId":"" ,"IssueYearStart":0,"IssueYearEnd":0,"FirstDayOfIssue":" " ,"Perforation":"p12" ,"IsWatermarked":false ,"CatalogImageCode":"" ,"Color":"dp blue" ,"Denomination":"90" }</v>
      </c>
    </row>
    <row r="58" spans="1:38" x14ac:dyDescent="0.25">
      <c r="A58" s="17" t="s">
        <v>80</v>
      </c>
      <c r="B58" s="29">
        <v>1</v>
      </c>
      <c r="C58" s="19" t="s">
        <v>22</v>
      </c>
      <c r="D58" s="31"/>
      <c r="E58" s="32"/>
      <c r="F58" s="42" t="s">
        <v>65</v>
      </c>
      <c r="G58" s="38" t="s">
        <v>81</v>
      </c>
      <c r="H58" s="19" t="s">
        <v>13</v>
      </c>
      <c r="I58" s="30"/>
      <c r="J58" s="30"/>
      <c r="K58" s="35" t="s">
        <v>1337</v>
      </c>
      <c r="L58" s="34">
        <v>22000</v>
      </c>
      <c r="M58" s="29"/>
      <c r="N58" s="28" t="str">
        <f t="shared" si="15"/>
        <v>,{"CollectableType":"HomeCollector.Models.StampBase, HomeCollector, Version=1.0.0.0, Culture=neutral, PublicKeyToken=null"</v>
      </c>
      <c r="O58" s="16" t="str">
        <f>",""DisplayName"":""" &amp; $H58 &amp; """ "</f>
        <v xml:space="preserve">,"DisplayName":"Franklin" </v>
      </c>
      <c r="P58" s="16" t="str">
        <f>",""Description"":""" &amp; IF(ISBLANK($G58),"",$G58) &amp; """ "</f>
        <v xml:space="preserve">,"Description":"thin paper" </v>
      </c>
      <c r="Q58" s="16" t="str">
        <f t="shared" si="1"/>
        <v xml:space="preserve">,"Country":"USA" </v>
      </c>
      <c r="R58" s="16" t="str">
        <f t="shared" si="2"/>
        <v xml:space="preserve">,"IsPostageStamp":true </v>
      </c>
      <c r="S58" s="16" t="str">
        <f t="shared" si="3"/>
        <v xml:space="preserve">,"ScottNumber":"55" </v>
      </c>
      <c r="T58" s="16" t="str">
        <f t="shared" si="4"/>
        <v xml:space="preserve">,"AlternateId":"" </v>
      </c>
      <c r="U58" s="16" t="str">
        <f>",""IssueYearStart"":" &amp; TEXT(IF(ISNUMBER($J58)=0,0,$J58),"0")</f>
        <v>,"IssueYearStart":0</v>
      </c>
      <c r="V58" s="16" t="str">
        <f>",""IssueYearEnd"":" &amp; TEXT(IF(ISNUMBER($K58)=0,0,$K58),"0")</f>
        <v>,"IssueYearEnd":0</v>
      </c>
      <c r="W58" s="16" t="str">
        <f t="shared" si="5"/>
        <v xml:space="preserve">,"FirstDayOfIssue":" " </v>
      </c>
      <c r="X58" s="16" t="str">
        <f t="shared" si="0"/>
        <v xml:space="preserve">,"Perforation":"p12" </v>
      </c>
      <c r="Y58" s="16" t="str">
        <f>",""IsWatermarked"":" &amp; IF(ISNUMBER(FIND("mk",$G75)) =1,"true","false") &amp; " "</f>
        <v xml:space="preserve">,"IsWatermarked":false </v>
      </c>
      <c r="Z58" s="16" t="str">
        <f t="shared" si="6"/>
        <v xml:space="preserve">,"CatalogImageCode":"" </v>
      </c>
      <c r="AA58" s="16" t="str">
        <f t="shared" si="7"/>
        <v xml:space="preserve">,"Color":"blue" </v>
      </c>
      <c r="AB58" s="16" t="str">
        <f t="shared" si="8"/>
        <v xml:space="preserve">,"Denomination":"1" </v>
      </c>
      <c r="AD58" s="16" t="str">
        <f t="shared" si="9"/>
        <v/>
      </c>
      <c r="AE58" s="16" t="str">
        <f t="shared" si="10"/>
        <v>{"CollectableType":"HomeCollector.Models.StampBase, HomeCollector, Version=1.0.0.0, Culture=neutral, PublicKeyToken=null"</v>
      </c>
      <c r="AF58" s="16" t="str">
        <f>",""ItemDetails"":""" &amp; IF(ISBLANK($G58)=1,"",$G58) &amp; """ "</f>
        <v xml:space="preserve">,"ItemDetails":"thin paper" </v>
      </c>
      <c r="AG58" s="16" t="str">
        <f t="shared" si="11"/>
        <v xml:space="preserve">,"IsFavorite":false </v>
      </c>
      <c r="AH58" s="16" t="str">
        <f t="shared" si="12"/>
        <v xml:space="preserve">,"EstimatedValue":0 </v>
      </c>
      <c r="AI58" s="16" t="str">
        <f t="shared" si="13"/>
        <v xml:space="preserve">,"IsMintCondition":false </v>
      </c>
      <c r="AJ58" s="16" t="str">
        <f t="shared" si="14"/>
        <v xml:space="preserve">,"Condition":"UNDEFINED" </v>
      </c>
      <c r="AK58" s="16" t="str">
        <f xml:space="preserve"> IF($D58+$E58&gt;0,  CONCATENATE($AD58,$AE58,$AF58,$AG58,$AH58,$AI58,$AJ58) &amp; "} ]}","}")</f>
        <v>}</v>
      </c>
      <c r="AL58" s="16" t="str">
        <f>CONCATENATE( $N58, $O58, $P58,$Q58,$R58,$S58,$T58,$U58,$V58,$W58,$X58, $Y58,$Z58,$AA58, $AB58) &amp; $AK58</f>
        <v>,{"CollectableType":"HomeCollector.Models.StampBase, HomeCollector, Version=1.0.0.0, Culture=neutral, PublicKeyToken=null","DisplayName":"Franklin" ,"Description":"thin paper" ,"Country":"USA" ,"IsPostageStamp":true ,"ScottNumber":"55" ,"AlternateId":"" ,"IssueYearStart":0,"IssueYearEnd":0,"FirstDayOfIssue":" " ,"Perforation":"p12" ,"IsWatermarked":false ,"CatalogImageCode":"" ,"Color":"blue" ,"Denomination":"1" }</v>
      </c>
    </row>
    <row r="59" spans="1:38" x14ac:dyDescent="0.25">
      <c r="A59" s="34" t="s">
        <v>1366</v>
      </c>
      <c r="B59" s="29">
        <v>3</v>
      </c>
      <c r="C59" s="19" t="s">
        <v>82</v>
      </c>
      <c r="D59" s="31"/>
      <c r="E59" s="32"/>
      <c r="F59" s="42" t="s">
        <v>65</v>
      </c>
      <c r="G59" s="38" t="s">
        <v>81</v>
      </c>
      <c r="H59" s="19" t="s">
        <v>15</v>
      </c>
      <c r="I59" s="29">
        <v>1861</v>
      </c>
      <c r="J59" s="29">
        <v>1861</v>
      </c>
      <c r="K59" s="33" t="s">
        <v>1337</v>
      </c>
      <c r="L59" s="34">
        <v>500</v>
      </c>
      <c r="M59" s="29"/>
      <c r="N59" s="28" t="str">
        <f t="shared" si="15"/>
        <v>,{"CollectableType":"HomeCollector.Models.StampBase, HomeCollector, Version=1.0.0.0, Culture=neutral, PublicKeyToken=null"</v>
      </c>
      <c r="O59" s="16" t="str">
        <f>",""DisplayName"":""" &amp; $H59 &amp; """ "</f>
        <v xml:space="preserve">,"DisplayName":"Washington" </v>
      </c>
      <c r="P59" s="16" t="str">
        <f>",""Description"":""" &amp; IF(ISBLANK($G59),"",$G59) &amp; """ "</f>
        <v xml:space="preserve">,"Description":"thin paper" </v>
      </c>
      <c r="Q59" s="16" t="str">
        <f t="shared" si="1"/>
        <v xml:space="preserve">,"Country":"USA" </v>
      </c>
      <c r="R59" s="16" t="str">
        <f t="shared" si="2"/>
        <v xml:space="preserve">,"IsPostageStamp":true </v>
      </c>
      <c r="S59" s="16" t="str">
        <f t="shared" si="3"/>
        <v xml:space="preserve">,"ScottNumber":"56" </v>
      </c>
      <c r="T59" s="16" t="str">
        <f t="shared" si="4"/>
        <v xml:space="preserve">,"AlternateId":"" </v>
      </c>
      <c r="U59" s="16" t="str">
        <f>",""IssueYearStart"":" &amp; TEXT(IF(ISNUMBER($J59)=0,0,$J59),"0")</f>
        <v>,"IssueYearStart":1861</v>
      </c>
      <c r="V59" s="16" t="str">
        <f>",""IssueYearEnd"":" &amp; TEXT(IF(ISNUMBER($K59)=0,0,$K59),"0")</f>
        <v>,"IssueYearEnd":0</v>
      </c>
      <c r="W59" s="16" t="str">
        <f t="shared" si="5"/>
        <v xml:space="preserve">,"FirstDayOfIssue":" " </v>
      </c>
      <c r="X59" s="16" t="str">
        <f t="shared" si="0"/>
        <v xml:space="preserve">,"Perforation":"p12" </v>
      </c>
      <c r="Y59" s="16" t="str">
        <f>",""IsWatermarked"":" &amp; IF(ISNUMBER(FIND("mk",$G76)) =1,"true","false") &amp; " "</f>
        <v xml:space="preserve">,"IsWatermarked":false </v>
      </c>
      <c r="Z59" s="16" t="str">
        <f t="shared" si="6"/>
        <v xml:space="preserve">,"CatalogImageCode":"" </v>
      </c>
      <c r="AA59" s="16" t="str">
        <f t="shared" si="7"/>
        <v xml:space="preserve">,"Color":"brn rose" </v>
      </c>
      <c r="AB59" s="16" t="str">
        <f t="shared" si="8"/>
        <v xml:space="preserve">,"Denomination":"3" </v>
      </c>
      <c r="AD59" s="16" t="str">
        <f t="shared" si="9"/>
        <v/>
      </c>
      <c r="AE59" s="16" t="str">
        <f t="shared" si="10"/>
        <v>{"CollectableType":"HomeCollector.Models.StampBase, HomeCollector, Version=1.0.0.0, Culture=neutral, PublicKeyToken=null"</v>
      </c>
      <c r="AF59" s="16" t="str">
        <f>",""ItemDetails"":""" &amp; IF(ISBLANK($G59)=1,"",$G59) &amp; """ "</f>
        <v xml:space="preserve">,"ItemDetails":"thin paper" </v>
      </c>
      <c r="AG59" s="16" t="str">
        <f t="shared" si="11"/>
        <v xml:space="preserve">,"IsFavorite":false </v>
      </c>
      <c r="AH59" s="16" t="str">
        <f t="shared" si="12"/>
        <v xml:space="preserve">,"EstimatedValue":0 </v>
      </c>
      <c r="AI59" s="16" t="str">
        <f t="shared" si="13"/>
        <v xml:space="preserve">,"IsMintCondition":false </v>
      </c>
      <c r="AJ59" s="16" t="str">
        <f t="shared" si="14"/>
        <v xml:space="preserve">,"Condition":"UNDEFINED" </v>
      </c>
      <c r="AK59" s="16" t="str">
        <f xml:space="preserve"> IF($D59+$E59&gt;0,  CONCATENATE($AD59,$AE59,$AF59,$AG59,$AH59,$AI59,$AJ59) &amp; "} ]}","}")</f>
        <v>}</v>
      </c>
      <c r="AL59" s="16" t="str">
        <f>CONCATENATE( $N59, $O59, $P59,$Q59,$R59,$S59,$T59,$U59,$V59,$W59,$X59, $Y59,$Z59,$AA59, $AB59) &amp; $AK59</f>
        <v>,{"CollectableType":"HomeCollector.Models.StampBase, HomeCollector, Version=1.0.0.0, Culture=neutral, PublicKeyToken=null","DisplayName":"Washington" ,"Description":"thin paper" ,"Country":"USA" ,"IsPostageStamp":true ,"ScottNumber":"56" ,"AlternateId":"" ,"IssueYearStart":1861,"IssueYearEnd":0,"FirstDayOfIssue":" " ,"Perforation":"p12" ,"IsWatermarked":false ,"CatalogImageCode":"" ,"Color":"brn rose" ,"Denomination":"3" }</v>
      </c>
    </row>
    <row r="60" spans="1:38" x14ac:dyDescent="0.25">
      <c r="A60" s="17" t="s">
        <v>83</v>
      </c>
      <c r="B60" s="29">
        <v>5</v>
      </c>
      <c r="C60" s="30"/>
      <c r="D60" s="31"/>
      <c r="E60" s="32"/>
      <c r="F60" s="42" t="s">
        <v>65</v>
      </c>
      <c r="G60" s="38" t="s">
        <v>81</v>
      </c>
      <c r="H60" s="19" t="s">
        <v>37</v>
      </c>
      <c r="I60" s="29">
        <v>1861</v>
      </c>
      <c r="J60" s="29">
        <v>1861</v>
      </c>
      <c r="K60" s="33" t="s">
        <v>1337</v>
      </c>
      <c r="L60" s="34">
        <v>14000</v>
      </c>
      <c r="M60" s="29"/>
      <c r="N60" s="28" t="str">
        <f t="shared" si="15"/>
        <v>,{"CollectableType":"HomeCollector.Models.StampBase, HomeCollector, Version=1.0.0.0, Culture=neutral, PublicKeyToken=null"</v>
      </c>
      <c r="O60" s="16" t="str">
        <f>",""DisplayName"":""" &amp; $H60 &amp; """ "</f>
        <v xml:space="preserve">,"DisplayName":"Jefferson" </v>
      </c>
      <c r="P60" s="16" t="str">
        <f>",""Description"":""" &amp; IF(ISBLANK($G60),"",$G60) &amp; """ "</f>
        <v xml:space="preserve">,"Description":"thin paper" </v>
      </c>
      <c r="Q60" s="16" t="str">
        <f t="shared" si="1"/>
        <v xml:space="preserve">,"Country":"USA" </v>
      </c>
      <c r="R60" s="16" t="str">
        <f t="shared" si="2"/>
        <v xml:space="preserve">,"IsPostageStamp":true </v>
      </c>
      <c r="S60" s="16" t="str">
        <f t="shared" si="3"/>
        <v xml:space="preserve">,"ScottNumber":"57" </v>
      </c>
      <c r="T60" s="16" t="str">
        <f t="shared" si="4"/>
        <v xml:space="preserve">,"AlternateId":"" </v>
      </c>
      <c r="U60" s="16" t="str">
        <f>",""IssueYearStart"":" &amp; TEXT(IF(ISNUMBER($J60)=0,0,$J60),"0")</f>
        <v>,"IssueYearStart":1861</v>
      </c>
      <c r="V60" s="16" t="str">
        <f>",""IssueYearEnd"":" &amp; TEXT(IF(ISNUMBER($K60)=0,0,$K60),"0")</f>
        <v>,"IssueYearEnd":0</v>
      </c>
      <c r="W60" s="16" t="str">
        <f t="shared" si="5"/>
        <v xml:space="preserve">,"FirstDayOfIssue":" " </v>
      </c>
      <c r="X60" s="16" t="str">
        <f t="shared" si="0"/>
        <v xml:space="preserve">,"Perforation":"p12" </v>
      </c>
      <c r="Y60" s="16" t="str">
        <f>",""IsWatermarked"":" &amp; IF(ISNUMBER(FIND("mk",$G77)) =1,"true","false") &amp; " "</f>
        <v xml:space="preserve">,"IsWatermarked":false </v>
      </c>
      <c r="Z60" s="16" t="str">
        <f t="shared" si="6"/>
        <v xml:space="preserve">,"CatalogImageCode":"" </v>
      </c>
      <c r="AA60" s="16" t="str">
        <f t="shared" si="7"/>
        <v xml:space="preserve">,"Color":"" </v>
      </c>
      <c r="AB60" s="16" t="str">
        <f t="shared" si="8"/>
        <v xml:space="preserve">,"Denomination":"5" </v>
      </c>
      <c r="AD60" s="16" t="str">
        <f t="shared" si="9"/>
        <v/>
      </c>
      <c r="AE60" s="16" t="str">
        <f t="shared" si="10"/>
        <v>{"CollectableType":"HomeCollector.Models.StampBase, HomeCollector, Version=1.0.0.0, Culture=neutral, PublicKeyToken=null"</v>
      </c>
      <c r="AF60" s="16" t="str">
        <f>",""ItemDetails"":""" &amp; IF(ISBLANK($G60)=1,"",$G60) &amp; """ "</f>
        <v xml:space="preserve">,"ItemDetails":"thin paper" </v>
      </c>
      <c r="AG60" s="16" t="str">
        <f t="shared" si="11"/>
        <v xml:space="preserve">,"IsFavorite":false </v>
      </c>
      <c r="AH60" s="16" t="str">
        <f t="shared" si="12"/>
        <v xml:space="preserve">,"EstimatedValue":0 </v>
      </c>
      <c r="AI60" s="16" t="str">
        <f t="shared" si="13"/>
        <v xml:space="preserve">,"IsMintCondition":false </v>
      </c>
      <c r="AJ60" s="16" t="str">
        <f t="shared" si="14"/>
        <v xml:space="preserve">,"Condition":"UNDEFINED" </v>
      </c>
      <c r="AK60" s="16" t="str">
        <f xml:space="preserve"> IF($D60+$E60&gt;0,  CONCATENATE($AD60,$AE60,$AF60,$AG60,$AH60,$AI60,$AJ60) &amp; "} ]}","}")</f>
        <v>}</v>
      </c>
      <c r="AL60" s="16" t="str">
        <f>CONCATENATE( $N60, $O60, $P60,$Q60,$R60,$S60,$T60,$U60,$V60,$W60,$X60, $Y60,$Z60,$AA60, $AB60) &amp; $AK60</f>
        <v>,{"CollectableType":"HomeCollector.Models.StampBase, HomeCollector, Version=1.0.0.0, Culture=neutral, PublicKeyToken=null","DisplayName":"Jefferson" ,"Description":"thin paper" ,"Country":"USA" ,"IsPostageStamp":true ,"ScottNumber":"57" ,"AlternateId":"" ,"IssueYearStart":1861,"IssueYearEnd":0,"FirstDayOfIssue":" " ,"Perforation":"p12" ,"IsWatermarked":false ,"CatalogImageCode":"" ,"Color":"" ,"Denomination":"5" }</v>
      </c>
    </row>
    <row r="61" spans="1:38" x14ac:dyDescent="0.25">
      <c r="A61" s="17" t="s">
        <v>84</v>
      </c>
      <c r="B61" s="29">
        <v>10</v>
      </c>
      <c r="C61" s="30"/>
      <c r="D61" s="31"/>
      <c r="E61" s="32"/>
      <c r="F61" s="42" t="s">
        <v>65</v>
      </c>
      <c r="G61" s="38" t="s">
        <v>81</v>
      </c>
      <c r="H61" s="19" t="s">
        <v>15</v>
      </c>
      <c r="I61" s="29">
        <v>1861</v>
      </c>
      <c r="J61" s="29">
        <v>1861</v>
      </c>
      <c r="K61" s="33" t="s">
        <v>1337</v>
      </c>
      <c r="L61" s="34">
        <v>6000</v>
      </c>
      <c r="M61" s="29"/>
      <c r="N61" s="28" t="str">
        <f t="shared" si="15"/>
        <v>,{"CollectableType":"HomeCollector.Models.StampBase, HomeCollector, Version=1.0.0.0, Culture=neutral, PublicKeyToken=null"</v>
      </c>
      <c r="O61" s="16" t="str">
        <f>",""DisplayName"":""" &amp; $H61 &amp; """ "</f>
        <v xml:space="preserve">,"DisplayName":"Washington" </v>
      </c>
      <c r="P61" s="16" t="str">
        <f>",""Description"":""" &amp; IF(ISBLANK($G61),"",$G61) &amp; """ "</f>
        <v xml:space="preserve">,"Description":"thin paper" </v>
      </c>
      <c r="Q61" s="16" t="str">
        <f t="shared" si="1"/>
        <v xml:space="preserve">,"Country":"USA" </v>
      </c>
      <c r="R61" s="16" t="str">
        <f t="shared" si="2"/>
        <v xml:space="preserve">,"IsPostageStamp":true </v>
      </c>
      <c r="S61" s="16" t="str">
        <f t="shared" si="3"/>
        <v xml:space="preserve">,"ScottNumber":"58" </v>
      </c>
      <c r="T61" s="16" t="str">
        <f t="shared" si="4"/>
        <v xml:space="preserve">,"AlternateId":"" </v>
      </c>
      <c r="U61" s="16" t="str">
        <f>",""IssueYearStart"":" &amp; TEXT(IF(ISNUMBER($J61)=0,0,$J61),"0")</f>
        <v>,"IssueYearStart":1861</v>
      </c>
      <c r="V61" s="16" t="str">
        <f>",""IssueYearEnd"":" &amp; TEXT(IF(ISNUMBER($K61)=0,0,$K61),"0")</f>
        <v>,"IssueYearEnd":0</v>
      </c>
      <c r="W61" s="16" t="str">
        <f t="shared" si="5"/>
        <v xml:space="preserve">,"FirstDayOfIssue":" " </v>
      </c>
      <c r="X61" s="16" t="str">
        <f t="shared" si="0"/>
        <v xml:space="preserve">,"Perforation":"p12" </v>
      </c>
      <c r="Y61" s="16" t="str">
        <f>",""IsWatermarked"":" &amp; IF(ISNUMBER(FIND("mk",$G78)) =1,"true","false") &amp; " "</f>
        <v xml:space="preserve">,"IsWatermarked":false </v>
      </c>
      <c r="Z61" s="16" t="str">
        <f t="shared" si="6"/>
        <v xml:space="preserve">,"CatalogImageCode":"" </v>
      </c>
      <c r="AA61" s="16" t="str">
        <f t="shared" si="7"/>
        <v xml:space="preserve">,"Color":"" </v>
      </c>
      <c r="AB61" s="16" t="str">
        <f t="shared" si="8"/>
        <v xml:space="preserve">,"Denomination":"10" </v>
      </c>
      <c r="AD61" s="16" t="str">
        <f t="shared" si="9"/>
        <v/>
      </c>
      <c r="AE61" s="16" t="str">
        <f t="shared" si="10"/>
        <v>{"CollectableType":"HomeCollector.Models.StampBase, HomeCollector, Version=1.0.0.0, Culture=neutral, PublicKeyToken=null"</v>
      </c>
      <c r="AF61" s="16" t="str">
        <f>",""ItemDetails"":""" &amp; IF(ISBLANK($G61)=1,"",$G61) &amp; """ "</f>
        <v xml:space="preserve">,"ItemDetails":"thin paper" </v>
      </c>
      <c r="AG61" s="16" t="str">
        <f t="shared" si="11"/>
        <v xml:space="preserve">,"IsFavorite":false </v>
      </c>
      <c r="AH61" s="16" t="str">
        <f t="shared" si="12"/>
        <v xml:space="preserve">,"EstimatedValue":0 </v>
      </c>
      <c r="AI61" s="16" t="str">
        <f t="shared" si="13"/>
        <v xml:space="preserve">,"IsMintCondition":false </v>
      </c>
      <c r="AJ61" s="16" t="str">
        <f t="shared" si="14"/>
        <v xml:space="preserve">,"Condition":"UNDEFINED" </v>
      </c>
      <c r="AK61" s="16" t="str">
        <f xml:space="preserve"> IF($D61+$E61&gt;0,  CONCATENATE($AD61,$AE61,$AF61,$AG61,$AH61,$AI61,$AJ61) &amp; "} ]}","}")</f>
        <v>}</v>
      </c>
      <c r="AL61" s="16" t="str">
        <f>CONCATENATE( $N61, $O61, $P61,$Q61,$R61,$S61,$T61,$U61,$V61,$W61,$X61, $Y61,$Z61,$AA61, $AB61) &amp; $AK61</f>
        <v>,{"CollectableType":"HomeCollector.Models.StampBase, HomeCollector, Version=1.0.0.0, Culture=neutral, PublicKeyToken=null","DisplayName":"Washington" ,"Description":"thin paper" ,"Country":"USA" ,"IsPostageStamp":true ,"ScottNumber":"58" ,"AlternateId":"" ,"IssueYearStart":1861,"IssueYearEnd":0,"FirstDayOfIssue":" " ,"Perforation":"p12" ,"IsWatermarked":false ,"CatalogImageCode":"" ,"Color":"" ,"Denomination":"10" }</v>
      </c>
    </row>
    <row r="62" spans="1:38" x14ac:dyDescent="0.25">
      <c r="A62" s="17" t="s">
        <v>85</v>
      </c>
      <c r="B62" s="29">
        <v>12</v>
      </c>
      <c r="C62" s="30"/>
      <c r="D62" s="31"/>
      <c r="E62" s="32"/>
      <c r="F62" s="42" t="s">
        <v>65</v>
      </c>
      <c r="G62" s="38" t="s">
        <v>81</v>
      </c>
      <c r="H62" s="19" t="s">
        <v>15</v>
      </c>
      <c r="I62" s="29">
        <v>1861</v>
      </c>
      <c r="J62" s="29">
        <v>1861</v>
      </c>
      <c r="K62" s="33" t="s">
        <v>1337</v>
      </c>
      <c r="L62" s="34">
        <v>40000</v>
      </c>
      <c r="M62" s="29"/>
      <c r="N62" s="28" t="str">
        <f t="shared" si="15"/>
        <v>,{"CollectableType":"HomeCollector.Models.StampBase, HomeCollector, Version=1.0.0.0, Culture=neutral, PublicKeyToken=null"</v>
      </c>
      <c r="O62" s="16" t="str">
        <f>",""DisplayName"":""" &amp; $H62 &amp; """ "</f>
        <v xml:space="preserve">,"DisplayName":"Washington" </v>
      </c>
      <c r="P62" s="16" t="str">
        <f>",""Description"":""" &amp; IF(ISBLANK($G62),"",$G62) &amp; """ "</f>
        <v xml:space="preserve">,"Description":"thin paper" </v>
      </c>
      <c r="Q62" s="16" t="str">
        <f t="shared" si="1"/>
        <v xml:space="preserve">,"Country":"USA" </v>
      </c>
      <c r="R62" s="16" t="str">
        <f t="shared" si="2"/>
        <v xml:space="preserve">,"IsPostageStamp":true </v>
      </c>
      <c r="S62" s="16" t="str">
        <f t="shared" si="3"/>
        <v xml:space="preserve">,"ScottNumber":"59" </v>
      </c>
      <c r="T62" s="16" t="str">
        <f t="shared" si="4"/>
        <v xml:space="preserve">,"AlternateId":"" </v>
      </c>
      <c r="U62" s="16" t="str">
        <f>",""IssueYearStart"":" &amp; TEXT(IF(ISNUMBER($J62)=0,0,$J62),"0")</f>
        <v>,"IssueYearStart":1861</v>
      </c>
      <c r="V62" s="16" t="str">
        <f>",""IssueYearEnd"":" &amp; TEXT(IF(ISNUMBER($K62)=0,0,$K62),"0")</f>
        <v>,"IssueYearEnd":0</v>
      </c>
      <c r="W62" s="16" t="str">
        <f t="shared" si="5"/>
        <v xml:space="preserve">,"FirstDayOfIssue":" " </v>
      </c>
      <c r="X62" s="16" t="str">
        <f t="shared" si="0"/>
        <v xml:space="preserve">,"Perforation":"p12" </v>
      </c>
      <c r="Y62" s="16" t="str">
        <f>",""IsWatermarked"":" &amp; IF(ISNUMBER(FIND("mk",$G79)) =1,"true","false") &amp; " "</f>
        <v xml:space="preserve">,"IsWatermarked":false </v>
      </c>
      <c r="Z62" s="16" t="str">
        <f t="shared" si="6"/>
        <v xml:space="preserve">,"CatalogImageCode":"" </v>
      </c>
      <c r="AA62" s="16" t="str">
        <f t="shared" si="7"/>
        <v xml:space="preserve">,"Color":"" </v>
      </c>
      <c r="AB62" s="16" t="str">
        <f t="shared" si="8"/>
        <v xml:space="preserve">,"Denomination":"12" </v>
      </c>
      <c r="AD62" s="16" t="str">
        <f t="shared" si="9"/>
        <v/>
      </c>
      <c r="AE62" s="16" t="str">
        <f t="shared" si="10"/>
        <v>{"CollectableType":"HomeCollector.Models.StampBase, HomeCollector, Version=1.0.0.0, Culture=neutral, PublicKeyToken=null"</v>
      </c>
      <c r="AF62" s="16" t="str">
        <f>",""ItemDetails"":""" &amp; IF(ISBLANK($G62)=1,"",$G62) &amp; """ "</f>
        <v xml:space="preserve">,"ItemDetails":"thin paper" </v>
      </c>
      <c r="AG62" s="16" t="str">
        <f t="shared" si="11"/>
        <v xml:space="preserve">,"IsFavorite":false </v>
      </c>
      <c r="AH62" s="16" t="str">
        <f t="shared" si="12"/>
        <v xml:space="preserve">,"EstimatedValue":0 </v>
      </c>
      <c r="AI62" s="16" t="str">
        <f t="shared" si="13"/>
        <v xml:space="preserve">,"IsMintCondition":false </v>
      </c>
      <c r="AJ62" s="16" t="str">
        <f t="shared" si="14"/>
        <v xml:space="preserve">,"Condition":"UNDEFINED" </v>
      </c>
      <c r="AK62" s="16" t="str">
        <f xml:space="preserve"> IF($D62+$E62&gt;0,  CONCATENATE($AD62,$AE62,$AF62,$AG62,$AH62,$AI62,$AJ62) &amp; "} ]}","}")</f>
        <v>}</v>
      </c>
      <c r="AL62" s="16" t="str">
        <f>CONCATENATE( $N62, $O62, $P62,$Q62,$R62,$S62,$T62,$U62,$V62,$W62,$X62, $Y62,$Z62,$AA62, $AB62) &amp; $AK62</f>
        <v>,{"CollectableType":"HomeCollector.Models.StampBase, HomeCollector, Version=1.0.0.0, Culture=neutral, PublicKeyToken=null","DisplayName":"Washington" ,"Description":"thin paper" ,"Country":"USA" ,"IsPostageStamp":true ,"ScottNumber":"59" ,"AlternateId":"" ,"IssueYearStart":1861,"IssueYearEnd":0,"FirstDayOfIssue":" " ,"Perforation":"p12" ,"IsWatermarked":false ,"CatalogImageCode":"" ,"Color":"" ,"Denomination":"12" }</v>
      </c>
    </row>
    <row r="63" spans="1:38" x14ac:dyDescent="0.25">
      <c r="A63" s="17" t="s">
        <v>86</v>
      </c>
      <c r="B63" s="29">
        <v>24</v>
      </c>
      <c r="C63" s="30"/>
      <c r="D63" s="31"/>
      <c r="E63" s="32"/>
      <c r="F63" s="42" t="s">
        <v>65</v>
      </c>
      <c r="G63" s="38" t="s">
        <v>81</v>
      </c>
      <c r="H63" s="19" t="s">
        <v>15</v>
      </c>
      <c r="I63" s="29">
        <v>1861</v>
      </c>
      <c r="J63" s="29">
        <v>1861</v>
      </c>
      <c r="K63" s="33" t="s">
        <v>1337</v>
      </c>
      <c r="L63" s="34">
        <v>6500</v>
      </c>
      <c r="M63" s="29"/>
      <c r="N63" s="28" t="str">
        <f t="shared" si="15"/>
        <v>,{"CollectableType":"HomeCollector.Models.StampBase, HomeCollector, Version=1.0.0.0, Culture=neutral, PublicKeyToken=null"</v>
      </c>
      <c r="O63" s="16" t="str">
        <f>",""DisplayName"":""" &amp; $H63 &amp; """ "</f>
        <v xml:space="preserve">,"DisplayName":"Washington" </v>
      </c>
      <c r="P63" s="16" t="str">
        <f>",""Description"":""" &amp; IF(ISBLANK($G63),"",$G63) &amp; """ "</f>
        <v xml:space="preserve">,"Description":"thin paper" </v>
      </c>
      <c r="Q63" s="16" t="str">
        <f t="shared" si="1"/>
        <v xml:space="preserve">,"Country":"USA" </v>
      </c>
      <c r="R63" s="16" t="str">
        <f t="shared" si="2"/>
        <v xml:space="preserve">,"IsPostageStamp":true </v>
      </c>
      <c r="S63" s="16" t="str">
        <f t="shared" si="3"/>
        <v xml:space="preserve">,"ScottNumber":"60" </v>
      </c>
      <c r="T63" s="16" t="str">
        <f t="shared" si="4"/>
        <v xml:space="preserve">,"AlternateId":"" </v>
      </c>
      <c r="U63" s="16" t="str">
        <f>",""IssueYearStart"":" &amp; TEXT(IF(ISNUMBER($J63)=0,0,$J63),"0")</f>
        <v>,"IssueYearStart":1861</v>
      </c>
      <c r="V63" s="16" t="str">
        <f>",""IssueYearEnd"":" &amp; TEXT(IF(ISNUMBER($K63)=0,0,$K63),"0")</f>
        <v>,"IssueYearEnd":0</v>
      </c>
      <c r="W63" s="16" t="str">
        <f t="shared" si="5"/>
        <v xml:space="preserve">,"FirstDayOfIssue":" " </v>
      </c>
      <c r="X63" s="16" t="str">
        <f t="shared" si="0"/>
        <v xml:space="preserve">,"Perforation":"p12" </v>
      </c>
      <c r="Y63" s="16" t="str">
        <f>",""IsWatermarked"":" &amp; IF(ISNUMBER(FIND("mk",$G80)) =1,"true","false") &amp; " "</f>
        <v xml:space="preserve">,"IsWatermarked":false </v>
      </c>
      <c r="Z63" s="16" t="str">
        <f t="shared" si="6"/>
        <v xml:space="preserve">,"CatalogImageCode":"" </v>
      </c>
      <c r="AA63" s="16" t="str">
        <f t="shared" si="7"/>
        <v xml:space="preserve">,"Color":"" </v>
      </c>
      <c r="AB63" s="16" t="str">
        <f t="shared" si="8"/>
        <v xml:space="preserve">,"Denomination":"24" </v>
      </c>
      <c r="AD63" s="16" t="str">
        <f t="shared" si="9"/>
        <v/>
      </c>
      <c r="AE63" s="16" t="str">
        <f t="shared" si="10"/>
        <v>{"CollectableType":"HomeCollector.Models.StampBase, HomeCollector, Version=1.0.0.0, Culture=neutral, PublicKeyToken=null"</v>
      </c>
      <c r="AF63" s="16" t="str">
        <f>",""ItemDetails"":""" &amp; IF(ISBLANK($G63)=1,"",$G63) &amp; """ "</f>
        <v xml:space="preserve">,"ItemDetails":"thin paper" </v>
      </c>
      <c r="AG63" s="16" t="str">
        <f t="shared" si="11"/>
        <v xml:space="preserve">,"IsFavorite":false </v>
      </c>
      <c r="AH63" s="16" t="str">
        <f t="shared" si="12"/>
        <v xml:space="preserve">,"EstimatedValue":0 </v>
      </c>
      <c r="AI63" s="16" t="str">
        <f t="shared" si="13"/>
        <v xml:space="preserve">,"IsMintCondition":false </v>
      </c>
      <c r="AJ63" s="16" t="str">
        <f t="shared" si="14"/>
        <v xml:space="preserve">,"Condition":"UNDEFINED" </v>
      </c>
      <c r="AK63" s="16" t="str">
        <f xml:space="preserve"> IF($D63+$E63&gt;0,  CONCATENATE($AD63,$AE63,$AF63,$AG63,$AH63,$AI63,$AJ63) &amp; "} ]}","}")</f>
        <v>}</v>
      </c>
      <c r="AL63" s="16" t="str">
        <f>CONCATENATE( $N63, $O63, $P63,$Q63,$R63,$S63,$T63,$U63,$V63,$W63,$X63, $Y63,$Z63,$AA63, $AB63) &amp; $AK63</f>
        <v>,{"CollectableType":"HomeCollector.Models.StampBase, HomeCollector, Version=1.0.0.0, Culture=neutral, PublicKeyToken=null","DisplayName":"Washington" ,"Description":"thin paper" ,"Country":"USA" ,"IsPostageStamp":true ,"ScottNumber":"60" ,"AlternateId":"" ,"IssueYearStart":1861,"IssueYearEnd":0,"FirstDayOfIssue":" " ,"Perforation":"p12" ,"IsWatermarked":false ,"CatalogImageCode":"" ,"Color":"" ,"Denomination":"24" }</v>
      </c>
    </row>
    <row r="64" spans="1:38" x14ac:dyDescent="0.25">
      <c r="A64" s="17" t="s">
        <v>87</v>
      </c>
      <c r="B64" s="29">
        <v>30</v>
      </c>
      <c r="C64" s="30"/>
      <c r="D64" s="31"/>
      <c r="E64" s="32"/>
      <c r="F64" s="42" t="s">
        <v>65</v>
      </c>
      <c r="G64" s="38" t="s">
        <v>81</v>
      </c>
      <c r="H64" s="19" t="s">
        <v>13</v>
      </c>
      <c r="I64" s="29">
        <v>1861</v>
      </c>
      <c r="J64" s="29">
        <v>1861</v>
      </c>
      <c r="K64" s="33" t="s">
        <v>1337</v>
      </c>
      <c r="L64" s="34">
        <v>17500</v>
      </c>
      <c r="M64" s="29"/>
      <c r="N64" s="28" t="str">
        <f t="shared" si="15"/>
        <v>,{"CollectableType":"HomeCollector.Models.StampBase, HomeCollector, Version=1.0.0.0, Culture=neutral, PublicKeyToken=null"</v>
      </c>
      <c r="O64" s="16" t="str">
        <f>",""DisplayName"":""" &amp; $H64 &amp; """ "</f>
        <v xml:space="preserve">,"DisplayName":"Franklin" </v>
      </c>
      <c r="P64" s="16" t="str">
        <f>",""Description"":""" &amp; IF(ISBLANK($G64),"",$G64) &amp; """ "</f>
        <v xml:space="preserve">,"Description":"thin paper" </v>
      </c>
      <c r="Q64" s="16" t="str">
        <f t="shared" si="1"/>
        <v xml:space="preserve">,"Country":"USA" </v>
      </c>
      <c r="R64" s="16" t="str">
        <f t="shared" si="2"/>
        <v xml:space="preserve">,"IsPostageStamp":true </v>
      </c>
      <c r="S64" s="16" t="str">
        <f t="shared" si="3"/>
        <v xml:space="preserve">,"ScottNumber":"61" </v>
      </c>
      <c r="T64" s="16" t="str">
        <f t="shared" si="4"/>
        <v xml:space="preserve">,"AlternateId":"" </v>
      </c>
      <c r="U64" s="16" t="str">
        <f>",""IssueYearStart"":" &amp; TEXT(IF(ISNUMBER($J64)=0,0,$J64),"0")</f>
        <v>,"IssueYearStart":1861</v>
      </c>
      <c r="V64" s="16" t="str">
        <f>",""IssueYearEnd"":" &amp; TEXT(IF(ISNUMBER($K64)=0,0,$K64),"0")</f>
        <v>,"IssueYearEnd":0</v>
      </c>
      <c r="W64" s="16" t="str">
        <f t="shared" si="5"/>
        <v xml:space="preserve">,"FirstDayOfIssue":" " </v>
      </c>
      <c r="X64" s="16" t="str">
        <f t="shared" si="0"/>
        <v xml:space="preserve">,"Perforation":"p12" </v>
      </c>
      <c r="Y64" s="16" t="str">
        <f>",""IsWatermarked"":" &amp; IF(ISNUMBER(FIND("mk",$G81)) =1,"true","false") &amp; " "</f>
        <v xml:space="preserve">,"IsWatermarked":false </v>
      </c>
      <c r="Z64" s="16" t="str">
        <f t="shared" si="6"/>
        <v xml:space="preserve">,"CatalogImageCode":"" </v>
      </c>
      <c r="AA64" s="16" t="str">
        <f t="shared" si="7"/>
        <v xml:space="preserve">,"Color":"" </v>
      </c>
      <c r="AB64" s="16" t="str">
        <f t="shared" si="8"/>
        <v xml:space="preserve">,"Denomination":"30" </v>
      </c>
      <c r="AD64" s="16" t="str">
        <f t="shared" si="9"/>
        <v/>
      </c>
      <c r="AE64" s="16" t="str">
        <f t="shared" si="10"/>
        <v>{"CollectableType":"HomeCollector.Models.StampBase, HomeCollector, Version=1.0.0.0, Culture=neutral, PublicKeyToken=null"</v>
      </c>
      <c r="AF64" s="16" t="str">
        <f>",""ItemDetails"":""" &amp; IF(ISBLANK($G64)=1,"",$G64) &amp; """ "</f>
        <v xml:space="preserve">,"ItemDetails":"thin paper" </v>
      </c>
      <c r="AG64" s="16" t="str">
        <f t="shared" si="11"/>
        <v xml:space="preserve">,"IsFavorite":false </v>
      </c>
      <c r="AH64" s="16" t="str">
        <f t="shared" si="12"/>
        <v xml:space="preserve">,"EstimatedValue":0 </v>
      </c>
      <c r="AI64" s="16" t="str">
        <f t="shared" si="13"/>
        <v xml:space="preserve">,"IsMintCondition":false </v>
      </c>
      <c r="AJ64" s="16" t="str">
        <f t="shared" si="14"/>
        <v xml:space="preserve">,"Condition":"UNDEFINED" </v>
      </c>
      <c r="AK64" s="16" t="str">
        <f xml:space="preserve"> IF($D64+$E64&gt;0,  CONCATENATE($AD64,$AE64,$AF64,$AG64,$AH64,$AI64,$AJ64) &amp; "} ]}","}")</f>
        <v>}</v>
      </c>
      <c r="AL64" s="16" t="str">
        <f>CONCATENATE( $N64, $O64, $P64,$Q64,$R64,$S64,$T64,$U64,$V64,$W64,$X64, $Y64,$Z64,$AA64, $AB64) &amp; $AK64</f>
        <v>,{"CollectableType":"HomeCollector.Models.StampBase, HomeCollector, Version=1.0.0.0, Culture=neutral, PublicKeyToken=null","DisplayName":"Franklin" ,"Description":"thin paper" ,"Country":"USA" ,"IsPostageStamp":true ,"ScottNumber":"61" ,"AlternateId":"" ,"IssueYearStart":1861,"IssueYearEnd":0,"FirstDayOfIssue":" " ,"Perforation":"p12" ,"IsWatermarked":false ,"CatalogImageCode":"" ,"Color":"" ,"Denomination":"30" }</v>
      </c>
    </row>
    <row r="65" spans="1:38" x14ac:dyDescent="0.25">
      <c r="A65" s="17" t="s">
        <v>88</v>
      </c>
      <c r="B65" s="29">
        <v>90</v>
      </c>
      <c r="C65" s="30"/>
      <c r="D65" s="31"/>
      <c r="E65" s="32"/>
      <c r="F65" s="42" t="s">
        <v>65</v>
      </c>
      <c r="G65" s="38" t="s">
        <v>81</v>
      </c>
      <c r="H65" s="19" t="s">
        <v>15</v>
      </c>
      <c r="I65" s="29">
        <v>1861</v>
      </c>
      <c r="J65" s="29">
        <v>1861</v>
      </c>
      <c r="K65" s="33" t="s">
        <v>1337</v>
      </c>
      <c r="L65" s="34">
        <v>22500</v>
      </c>
      <c r="M65" s="29"/>
      <c r="N65" s="28" t="str">
        <f t="shared" si="15"/>
        <v>,{"CollectableType":"HomeCollector.Models.StampBase, HomeCollector, Version=1.0.0.0, Culture=neutral, PublicKeyToken=null"</v>
      </c>
      <c r="O65" s="16" t="str">
        <f>",""DisplayName"":""" &amp; $H65 &amp; """ "</f>
        <v xml:space="preserve">,"DisplayName":"Washington" </v>
      </c>
      <c r="P65" s="16" t="str">
        <f>",""Description"":""" &amp; IF(ISBLANK($G65),"",$G65) &amp; """ "</f>
        <v xml:space="preserve">,"Description":"thin paper" </v>
      </c>
      <c r="Q65" s="16" t="str">
        <f t="shared" si="1"/>
        <v xml:space="preserve">,"Country":"USA" </v>
      </c>
      <c r="R65" s="16" t="str">
        <f t="shared" si="2"/>
        <v xml:space="preserve">,"IsPostageStamp":true </v>
      </c>
      <c r="S65" s="16" t="str">
        <f t="shared" si="3"/>
        <v xml:space="preserve">,"ScottNumber":"62" </v>
      </c>
      <c r="T65" s="16" t="str">
        <f t="shared" si="4"/>
        <v xml:space="preserve">,"AlternateId":"" </v>
      </c>
      <c r="U65" s="16" t="str">
        <f>",""IssueYearStart"":" &amp; TEXT(IF(ISNUMBER($J65)=0,0,$J65),"0")</f>
        <v>,"IssueYearStart":1861</v>
      </c>
      <c r="V65" s="16" t="str">
        <f>",""IssueYearEnd"":" &amp; TEXT(IF(ISNUMBER($K65)=0,0,$K65),"0")</f>
        <v>,"IssueYearEnd":0</v>
      </c>
      <c r="W65" s="16" t="str">
        <f t="shared" si="5"/>
        <v xml:space="preserve">,"FirstDayOfIssue":" " </v>
      </c>
      <c r="X65" s="16" t="str">
        <f t="shared" si="0"/>
        <v xml:space="preserve">,"Perforation":"p12" </v>
      </c>
      <c r="Y65" s="16" t="str">
        <f>",""IsWatermarked"":" &amp; IF(ISNUMBER(FIND("mk",$G82)) =1,"true","false") &amp; " "</f>
        <v xml:space="preserve">,"IsWatermarked":false </v>
      </c>
      <c r="Z65" s="16" t="str">
        <f t="shared" si="6"/>
        <v xml:space="preserve">,"CatalogImageCode":"" </v>
      </c>
      <c r="AA65" s="16" t="str">
        <f t="shared" si="7"/>
        <v xml:space="preserve">,"Color":"" </v>
      </c>
      <c r="AB65" s="16" t="str">
        <f t="shared" si="8"/>
        <v xml:space="preserve">,"Denomination":"90" </v>
      </c>
      <c r="AD65" s="16" t="str">
        <f t="shared" si="9"/>
        <v/>
      </c>
      <c r="AE65" s="16" t="str">
        <f t="shared" si="10"/>
        <v>{"CollectableType":"HomeCollector.Models.StampBase, HomeCollector, Version=1.0.0.0, Culture=neutral, PublicKeyToken=null"</v>
      </c>
      <c r="AF65" s="16" t="str">
        <f>",""ItemDetails"":""" &amp; IF(ISBLANK($G65)=1,"",$G65) &amp; """ "</f>
        <v xml:space="preserve">,"ItemDetails":"thin paper" </v>
      </c>
      <c r="AG65" s="16" t="str">
        <f t="shared" si="11"/>
        <v xml:space="preserve">,"IsFavorite":false </v>
      </c>
      <c r="AH65" s="16" t="str">
        <f t="shared" si="12"/>
        <v xml:space="preserve">,"EstimatedValue":0 </v>
      </c>
      <c r="AI65" s="16" t="str">
        <f t="shared" si="13"/>
        <v xml:space="preserve">,"IsMintCondition":false </v>
      </c>
      <c r="AJ65" s="16" t="str">
        <f t="shared" si="14"/>
        <v xml:space="preserve">,"Condition":"UNDEFINED" </v>
      </c>
      <c r="AK65" s="16" t="str">
        <f xml:space="preserve"> IF($D65+$E65&gt;0,  CONCATENATE($AD65,$AE65,$AF65,$AG65,$AH65,$AI65,$AJ65) &amp; "} ]}","}")</f>
        <v>}</v>
      </c>
      <c r="AL65" s="16" t="str">
        <f>CONCATENATE( $N65, $O65, $P65,$Q65,$R65,$S65,$T65,$U65,$V65,$W65,$X65, $Y65,$Z65,$AA65, $AB65) &amp; $AK65</f>
        <v>,{"CollectableType":"HomeCollector.Models.StampBase, HomeCollector, Version=1.0.0.0, Culture=neutral, PublicKeyToken=null","DisplayName":"Washington" ,"Description":"thin paper" ,"Country":"USA" ,"IsPostageStamp":true ,"ScottNumber":"62" ,"AlternateId":"" ,"IssueYearStart":1861,"IssueYearEnd":0,"FirstDayOfIssue":" " ,"Perforation":"p12" ,"IsWatermarked":false ,"CatalogImageCode":"" ,"Color":"" ,"Denomination":"90" }</v>
      </c>
    </row>
    <row r="66" spans="1:38" x14ac:dyDescent="0.25">
      <c r="A66" s="17" t="s">
        <v>89</v>
      </c>
      <c r="B66" s="29">
        <v>10</v>
      </c>
      <c r="C66" s="19" t="s">
        <v>90</v>
      </c>
      <c r="D66" s="31"/>
      <c r="E66" s="32"/>
      <c r="F66" s="42" t="s">
        <v>65</v>
      </c>
      <c r="G66" s="38" t="s">
        <v>81</v>
      </c>
      <c r="H66" s="19" t="s">
        <v>15</v>
      </c>
      <c r="I66" s="29">
        <v>1861</v>
      </c>
      <c r="J66" s="29">
        <v>1861</v>
      </c>
      <c r="K66" s="33" t="s">
        <v>1337</v>
      </c>
      <c r="L66" s="34">
        <v>6000</v>
      </c>
      <c r="M66" s="29">
        <v>450</v>
      </c>
      <c r="N66" s="28" t="str">
        <f t="shared" si="15"/>
        <v>,{"CollectableType":"HomeCollector.Models.StampBase, HomeCollector, Version=1.0.0.0, Culture=neutral, PublicKeyToken=null"</v>
      </c>
      <c r="O66" s="16" t="str">
        <f>",""DisplayName"":""" &amp; $H66 &amp; """ "</f>
        <v xml:space="preserve">,"DisplayName":"Washington" </v>
      </c>
      <c r="P66" s="16" t="str">
        <f>",""Description"":""" &amp; IF(ISBLANK($G66),"",$G66) &amp; """ "</f>
        <v xml:space="preserve">,"Description":"thin paper" </v>
      </c>
      <c r="Q66" s="16" t="str">
        <f t="shared" si="1"/>
        <v xml:space="preserve">,"Country":"USA" </v>
      </c>
      <c r="R66" s="16" t="str">
        <f t="shared" si="2"/>
        <v xml:space="preserve">,"IsPostageStamp":true </v>
      </c>
      <c r="S66" s="16" t="str">
        <f t="shared" si="3"/>
        <v xml:space="preserve">,"ScottNumber":"62B" </v>
      </c>
      <c r="T66" s="16" t="str">
        <f t="shared" si="4"/>
        <v xml:space="preserve">,"AlternateId":"" </v>
      </c>
      <c r="U66" s="16" t="str">
        <f>",""IssueYearStart"":" &amp; TEXT(IF(ISNUMBER($J66)=0,0,$J66),"0")</f>
        <v>,"IssueYearStart":1861</v>
      </c>
      <c r="V66" s="16" t="str">
        <f>",""IssueYearEnd"":" &amp; TEXT(IF(ISNUMBER($K66)=0,0,$K66),"0")</f>
        <v>,"IssueYearEnd":0</v>
      </c>
      <c r="W66" s="16" t="str">
        <f t="shared" si="5"/>
        <v xml:space="preserve">,"FirstDayOfIssue":" " </v>
      </c>
      <c r="X66" s="16" t="str">
        <f t="shared" si="0"/>
        <v xml:space="preserve">,"Perforation":"p12" </v>
      </c>
      <c r="Y66" s="16" t="str">
        <f>",""IsWatermarked"":" &amp; IF(ISNUMBER(FIND("mk",$G83)) =1,"true","false") &amp; " "</f>
        <v xml:space="preserve">,"IsWatermarked":false </v>
      </c>
      <c r="Z66" s="16" t="str">
        <f t="shared" si="6"/>
        <v xml:space="preserve">,"CatalogImageCode":"" </v>
      </c>
      <c r="AA66" s="16" t="str">
        <f t="shared" si="7"/>
        <v xml:space="preserve">,"Color":"drk green" </v>
      </c>
      <c r="AB66" s="16" t="str">
        <f t="shared" si="8"/>
        <v xml:space="preserve">,"Denomination":"10" </v>
      </c>
      <c r="AD66" s="16" t="str">
        <f t="shared" si="9"/>
        <v/>
      </c>
      <c r="AE66" s="16" t="str">
        <f t="shared" si="10"/>
        <v>{"CollectableType":"HomeCollector.Models.StampBase, HomeCollector, Version=1.0.0.0, Culture=neutral, PublicKeyToken=null"</v>
      </c>
      <c r="AF66" s="16" t="str">
        <f>",""ItemDetails"":""" &amp; IF(ISBLANK($G66)=1,"",$G66) &amp; """ "</f>
        <v xml:space="preserve">,"ItemDetails":"thin paper" </v>
      </c>
      <c r="AG66" s="16" t="str">
        <f t="shared" si="11"/>
        <v xml:space="preserve">,"IsFavorite":false </v>
      </c>
      <c r="AH66" s="16" t="str">
        <f t="shared" si="12"/>
        <v xml:space="preserve">,"EstimatedValue":0 </v>
      </c>
      <c r="AI66" s="16" t="str">
        <f t="shared" si="13"/>
        <v xml:space="preserve">,"IsMintCondition":false </v>
      </c>
      <c r="AJ66" s="16" t="str">
        <f t="shared" si="14"/>
        <v xml:space="preserve">,"Condition":"UNDEFINED" </v>
      </c>
      <c r="AK66" s="16" t="str">
        <f xml:space="preserve"> IF($D66+$E66&gt;0,  CONCATENATE($AD66,$AE66,$AF66,$AG66,$AH66,$AI66,$AJ66) &amp; "} ]}","}")</f>
        <v>}</v>
      </c>
      <c r="AL66" s="16" t="str">
        <f>CONCATENATE( $N66, $O66, $P66,$Q66,$R66,$S66,$T66,$U66,$V66,$W66,$X66, $Y66,$Z66,$AA66, $AB66) &amp; $AK66</f>
        <v>,{"CollectableType":"HomeCollector.Models.StampBase, HomeCollector, Version=1.0.0.0, Culture=neutral, PublicKeyToken=null","DisplayName":"Washington" ,"Description":"thin paper" ,"Country":"USA" ,"IsPostageStamp":true ,"ScottNumber":"62B" ,"AlternateId":"" ,"IssueYearStart":1861,"IssueYearEnd":0,"FirstDayOfIssue":" " ,"Perforation":"p12" ,"IsWatermarked":false ,"CatalogImageCode":"" ,"Color":"drk green" ,"Denomination":"10" }</v>
      </c>
    </row>
    <row r="67" spans="1:38" x14ac:dyDescent="0.25">
      <c r="A67" s="34" t="s">
        <v>1367</v>
      </c>
      <c r="B67" s="29">
        <v>1</v>
      </c>
      <c r="C67" s="19" t="s">
        <v>22</v>
      </c>
      <c r="D67" s="31"/>
      <c r="E67" s="32"/>
      <c r="F67" s="42" t="s">
        <v>65</v>
      </c>
      <c r="G67" s="30"/>
      <c r="H67" s="19" t="s">
        <v>13</v>
      </c>
      <c r="I67" s="29">
        <v>1861</v>
      </c>
      <c r="J67" s="29">
        <v>1861</v>
      </c>
      <c r="K67" s="33" t="s">
        <v>1337</v>
      </c>
      <c r="L67" s="34">
        <v>140</v>
      </c>
      <c r="M67" s="29">
        <v>15</v>
      </c>
      <c r="N67" s="28" t="str">
        <f t="shared" si="15"/>
        <v>,{"CollectableType":"HomeCollector.Models.StampBase, HomeCollector, Version=1.0.0.0, Culture=neutral, PublicKeyToken=null"</v>
      </c>
      <c r="O67" s="16" t="str">
        <f>",""DisplayName"":""" &amp; $H67 &amp; """ "</f>
        <v xml:space="preserve">,"DisplayName":"Franklin" </v>
      </c>
      <c r="P67" s="16" t="str">
        <f>",""Description"":""" &amp; IF(ISBLANK($G67),"",$G67) &amp; """ "</f>
        <v xml:space="preserve">,"Description":"" </v>
      </c>
      <c r="Q67" s="16" t="str">
        <f t="shared" si="1"/>
        <v xml:space="preserve">,"Country":"USA" </v>
      </c>
      <c r="R67" s="16" t="str">
        <f t="shared" si="2"/>
        <v xml:space="preserve">,"IsPostageStamp":true </v>
      </c>
      <c r="S67" s="16" t="str">
        <f t="shared" si="3"/>
        <v xml:space="preserve">,"ScottNumber":"63" </v>
      </c>
      <c r="T67" s="16" t="str">
        <f t="shared" si="4"/>
        <v xml:space="preserve">,"AlternateId":"" </v>
      </c>
      <c r="U67" s="16" t="str">
        <f>",""IssueYearStart"":" &amp; TEXT(IF(ISNUMBER($J67)=0,0,$J67),"0")</f>
        <v>,"IssueYearStart":1861</v>
      </c>
      <c r="V67" s="16" t="str">
        <f>",""IssueYearEnd"":" &amp; TEXT(IF(ISNUMBER($K67)=0,0,$K67),"0")</f>
        <v>,"IssueYearEnd":0</v>
      </c>
      <c r="W67" s="16" t="str">
        <f t="shared" si="5"/>
        <v xml:space="preserve">,"FirstDayOfIssue":" " </v>
      </c>
      <c r="X67" s="16" t="str">
        <f t="shared" si="0"/>
        <v xml:space="preserve">,"Perforation":"p12" </v>
      </c>
      <c r="Y67" s="16" t="str">
        <f>",""IsWatermarked"":" &amp; IF(ISNUMBER(FIND("mk",$G84)) =1,"true","false") &amp; " "</f>
        <v xml:space="preserve">,"IsWatermarked":false </v>
      </c>
      <c r="Z67" s="16" t="str">
        <f t="shared" si="6"/>
        <v xml:space="preserve">,"CatalogImageCode":"" </v>
      </c>
      <c r="AA67" s="16" t="str">
        <f t="shared" si="7"/>
        <v xml:space="preserve">,"Color":"blue" </v>
      </c>
      <c r="AB67" s="16" t="str">
        <f t="shared" si="8"/>
        <v xml:space="preserve">,"Denomination":"1" </v>
      </c>
      <c r="AD67" s="16" t="str">
        <f t="shared" si="9"/>
        <v/>
      </c>
      <c r="AE67" s="16" t="str">
        <f t="shared" si="10"/>
        <v>{"CollectableType":"HomeCollector.Models.StampBase, HomeCollector, Version=1.0.0.0, Culture=neutral, PublicKeyToken=null"</v>
      </c>
      <c r="AF67" s="16" t="str">
        <f>",""ItemDetails"":""" &amp; IF(ISBLANK($G67)=1,"",$G67) &amp; """ "</f>
        <v xml:space="preserve">,"ItemDetails":"" </v>
      </c>
      <c r="AG67" s="16" t="str">
        <f t="shared" si="11"/>
        <v xml:space="preserve">,"IsFavorite":false </v>
      </c>
      <c r="AH67" s="16" t="str">
        <f t="shared" si="12"/>
        <v xml:space="preserve">,"EstimatedValue":0 </v>
      </c>
      <c r="AI67" s="16" t="str">
        <f t="shared" si="13"/>
        <v xml:space="preserve">,"IsMintCondition":false </v>
      </c>
      <c r="AJ67" s="16" t="str">
        <f t="shared" si="14"/>
        <v xml:space="preserve">,"Condition":"UNDEFINED" </v>
      </c>
      <c r="AK67" s="16" t="str">
        <f xml:space="preserve"> IF($D67+$E67&gt;0,  CONCATENATE($AD67,$AE67,$AF67,$AG67,$AH67,$AI67,$AJ67) &amp; "} ]}","}")</f>
        <v>}</v>
      </c>
      <c r="AL67" s="16" t="str">
        <f>CONCATENATE( $N67, $O67, $P67,$Q67,$R67,$S67,$T67,$U67,$V67,$W67,$X67, $Y67,$Z67,$AA67, $AB67) &amp; $AK67</f>
        <v>,{"CollectableType":"HomeCollector.Models.StampBase, HomeCollector, Version=1.0.0.0, Culture=neutral, PublicKeyToken=null","DisplayName":"Franklin" ,"Description":"" ,"Country":"USA" ,"IsPostageStamp":true ,"ScottNumber":"63" ,"AlternateId":"" ,"IssueYearStart":1861,"IssueYearEnd":0,"FirstDayOfIssue":" " ,"Perforation":"p12" ,"IsWatermarked":false ,"CatalogImageCode":"" ,"Color":"blue" ,"Denomination":"1" }</v>
      </c>
    </row>
    <row r="68" spans="1:38" x14ac:dyDescent="0.25">
      <c r="A68" s="34" t="s">
        <v>1368</v>
      </c>
      <c r="B68" s="29">
        <v>3</v>
      </c>
      <c r="C68" s="19" t="s">
        <v>91</v>
      </c>
      <c r="D68" s="31"/>
      <c r="E68" s="32"/>
      <c r="F68" s="42" t="s">
        <v>65</v>
      </c>
      <c r="G68" s="30"/>
      <c r="H68" s="19" t="s">
        <v>15</v>
      </c>
      <c r="I68" s="19" t="s">
        <v>92</v>
      </c>
      <c r="J68" s="19">
        <v>1861</v>
      </c>
      <c r="K68" s="21">
        <v>1862</v>
      </c>
      <c r="L68" s="34">
        <v>4500</v>
      </c>
      <c r="M68" s="29">
        <v>300</v>
      </c>
      <c r="N68" s="28" t="str">
        <f t="shared" si="15"/>
        <v>,{"CollectableType":"HomeCollector.Models.StampBase, HomeCollector, Version=1.0.0.0, Culture=neutral, PublicKeyToken=null"</v>
      </c>
      <c r="O68" s="16" t="str">
        <f>",""DisplayName"":""" &amp; $H68 &amp; """ "</f>
        <v xml:space="preserve">,"DisplayName":"Washington" </v>
      </c>
      <c r="P68" s="16" t="str">
        <f>",""Description"":""" &amp; IF(ISBLANK($G68),"",$G68) &amp; """ "</f>
        <v xml:space="preserve">,"Description":"" </v>
      </c>
      <c r="Q68" s="16" t="str">
        <f t="shared" si="1"/>
        <v xml:space="preserve">,"Country":"USA" </v>
      </c>
      <c r="R68" s="16" t="str">
        <f t="shared" si="2"/>
        <v xml:space="preserve">,"IsPostageStamp":true </v>
      </c>
      <c r="S68" s="16" t="str">
        <f t="shared" si="3"/>
        <v xml:space="preserve">,"ScottNumber":"64" </v>
      </c>
      <c r="T68" s="16" t="str">
        <f t="shared" si="4"/>
        <v xml:space="preserve">,"AlternateId":"" </v>
      </c>
      <c r="U68" s="16" t="str">
        <f>",""IssueYearStart"":" &amp; TEXT(IF(ISNUMBER($J68)=0,0,$J68),"0")</f>
        <v>,"IssueYearStart":1861</v>
      </c>
      <c r="V68" s="16" t="str">
        <f>",""IssueYearEnd"":" &amp; TEXT(IF(ISNUMBER($K68)=0,0,$K68),"0")</f>
        <v>,"IssueYearEnd":1862</v>
      </c>
      <c r="W68" s="16" t="str">
        <f t="shared" si="5"/>
        <v xml:space="preserve">,"FirstDayOfIssue":" " </v>
      </c>
      <c r="X68" s="16" t="str">
        <f t="shared" ref="X68:X131" si="16">",""Perforation"":""" &amp; IF(ISBLANK($F68)=1,"",$F68) &amp; """ "</f>
        <v xml:space="preserve">,"Perforation":"p12" </v>
      </c>
      <c r="Y68" s="16" t="str">
        <f>",""IsWatermarked"":" &amp; IF(ISNUMBER(FIND("mk",$G85)) =1,"true","false") &amp; " "</f>
        <v xml:space="preserve">,"IsWatermarked":false </v>
      </c>
      <c r="Z68" s="16" t="str">
        <f t="shared" si="6"/>
        <v xml:space="preserve">,"CatalogImageCode":"" </v>
      </c>
      <c r="AA68" s="16" t="str">
        <f t="shared" si="7"/>
        <v xml:space="preserve">,"Color":"pink" </v>
      </c>
      <c r="AB68" s="16" t="str">
        <f t="shared" si="8"/>
        <v xml:space="preserve">,"Denomination":"3" </v>
      </c>
      <c r="AD68" s="16" t="str">
        <f t="shared" si="9"/>
        <v/>
      </c>
      <c r="AE68" s="16" t="str">
        <f t="shared" si="10"/>
        <v>{"CollectableType":"HomeCollector.Models.StampBase, HomeCollector, Version=1.0.0.0, Culture=neutral, PublicKeyToken=null"</v>
      </c>
      <c r="AF68" s="16" t="str">
        <f>",""ItemDetails"":""" &amp; IF(ISBLANK($G68)=1,"",$G68) &amp; """ "</f>
        <v xml:space="preserve">,"ItemDetails":"" </v>
      </c>
      <c r="AG68" s="16" t="str">
        <f t="shared" si="11"/>
        <v xml:space="preserve">,"IsFavorite":false </v>
      </c>
      <c r="AH68" s="16" t="str">
        <f t="shared" si="12"/>
        <v xml:space="preserve">,"EstimatedValue":0 </v>
      </c>
      <c r="AI68" s="16" t="str">
        <f t="shared" si="13"/>
        <v xml:space="preserve">,"IsMintCondition":false </v>
      </c>
      <c r="AJ68" s="16" t="str">
        <f t="shared" si="14"/>
        <v xml:space="preserve">,"Condition":"UNDEFINED" </v>
      </c>
      <c r="AK68" s="16" t="str">
        <f xml:space="preserve"> IF($D68+$E68&gt;0,  CONCATENATE($AD68,$AE68,$AF68,$AG68,$AH68,$AI68,$AJ68) &amp; "} ]}","}")</f>
        <v>}</v>
      </c>
      <c r="AL68" s="16" t="str">
        <f>CONCATENATE( $N68, $O68, $P68,$Q68,$R68,$S68,$T68,$U68,$V68,$W68,$X68, $Y68,$Z68,$AA68, $AB68) &amp; $AK68</f>
        <v>,{"CollectableType":"HomeCollector.Models.StampBase, HomeCollector, Version=1.0.0.0, Culture=neutral, PublicKeyToken=null","DisplayName":"Washington" ,"Description":"" ,"Country":"USA" ,"IsPostageStamp":true ,"ScottNumber":"64" ,"AlternateId":"" ,"IssueYearStart":1861,"IssueYearEnd":1862,"FirstDayOfIssue":" " ,"Perforation":"p12" ,"IsWatermarked":false ,"CatalogImageCode":"" ,"Color":"pink" ,"Denomination":"3" }</v>
      </c>
    </row>
    <row r="69" spans="1:38" x14ac:dyDescent="0.25">
      <c r="A69" s="34" t="s">
        <v>1369</v>
      </c>
      <c r="B69" s="29">
        <v>3</v>
      </c>
      <c r="C69" s="19" t="s">
        <v>93</v>
      </c>
      <c r="D69" s="31"/>
      <c r="E69" s="32">
        <v>2</v>
      </c>
      <c r="F69" s="42" t="s">
        <v>65</v>
      </c>
      <c r="G69" s="30"/>
      <c r="H69" s="19" t="s">
        <v>15</v>
      </c>
      <c r="I69" s="19" t="s">
        <v>92</v>
      </c>
      <c r="J69" s="19">
        <v>1861</v>
      </c>
      <c r="K69" s="21">
        <v>1862</v>
      </c>
      <c r="L69" s="34">
        <v>70</v>
      </c>
      <c r="M69" s="29">
        <v>1</v>
      </c>
      <c r="N69" s="28" t="str">
        <f t="shared" si="15"/>
        <v>,{"CollectableType":"HomeCollector.Models.StampBase, HomeCollector, Version=1.0.0.0, Culture=neutral, PublicKeyToken=null"</v>
      </c>
      <c r="O69" s="16" t="str">
        <f t="shared" ref="O69:O132" si="17">",""DisplayName"":""" &amp; $H69 &amp; """ "</f>
        <v xml:space="preserve">,"DisplayName":"Washington" </v>
      </c>
      <c r="P69" s="16" t="str">
        <f t="shared" ref="P69:P132" si="18">",""Description"":""" &amp; IF(ISBLANK($G69),"",$G69) &amp; """ "</f>
        <v xml:space="preserve">,"Description":"" </v>
      </c>
      <c r="Q69" s="16" t="str">
        <f t="shared" ref="Q69:Q132" si="19">",""Country"":""" &amp; $B$1 &amp; """ "</f>
        <v xml:space="preserve">,"Country":"USA" </v>
      </c>
      <c r="R69" s="16" t="str">
        <f t="shared" ref="R69:R132" si="20">",""IsPostageStamp"":" &amp; "true" &amp; " "</f>
        <v xml:space="preserve">,"IsPostageStamp":true </v>
      </c>
      <c r="S69" s="16" t="str">
        <f t="shared" ref="S69:S132" si="21">",""ScottNumber"":""" &amp; $A69 &amp; """ "</f>
        <v xml:space="preserve">,"ScottNumber":"65" </v>
      </c>
      <c r="T69" s="16" t="str">
        <f t="shared" ref="T69:T132" si="22">",""AlternateId"":""" &amp; "" &amp; """ "</f>
        <v xml:space="preserve">,"AlternateId":"" </v>
      </c>
      <c r="U69" s="16" t="str">
        <f t="shared" ref="U69:U132" si="23">",""IssueYearStart"":" &amp; TEXT(IF(ISNUMBER($J69)=0,0,$J69),"0")</f>
        <v>,"IssueYearStart":1861</v>
      </c>
      <c r="V69" s="16" t="str">
        <f t="shared" ref="V69:V132" si="24">",""IssueYearEnd"":" &amp; TEXT(IF(ISNUMBER($K69)=0,0,$K69),"0")</f>
        <v>,"IssueYearEnd":1862</v>
      </c>
      <c r="W69" s="16" t="str">
        <f t="shared" ref="W69:W132" si="25">",""FirstDayOfIssue"":""" &amp; " " &amp; """ "</f>
        <v xml:space="preserve">,"FirstDayOfIssue":" " </v>
      </c>
      <c r="X69" s="16" t="str">
        <f t="shared" si="16"/>
        <v xml:space="preserve">,"Perforation":"p12" </v>
      </c>
      <c r="Y69" s="16" t="str">
        <f t="shared" ref="Y69:Y132" si="26">",""IsWatermarked"":" &amp; IF(ISNUMBER(FIND("mk",$G86)) =1,"true","false") &amp; " "</f>
        <v xml:space="preserve">,"IsWatermarked":false </v>
      </c>
      <c r="Z69" s="16" t="str">
        <f t="shared" ref="Z69:Z132" si="27">",""CatalogImageCode"":""" &amp; "" &amp; """ "</f>
        <v xml:space="preserve">,"CatalogImageCode":"" </v>
      </c>
      <c r="AA69" s="16" t="str">
        <f t="shared" ref="AA69:AA132" si="28">",""Color"":""" &amp; IF(ISBLANK($C69)=1,"",$C69) &amp; """ "</f>
        <v xml:space="preserve">,"Color":"rose" </v>
      </c>
      <c r="AB69" s="16" t="str">
        <f t="shared" ref="AB69:AB132" si="29">",""Denomination"":""" &amp; IF(ISNUMBER($B69),TEXT($B69,"0"),$B69) &amp; """ "</f>
        <v xml:space="preserve">,"Denomination":"3" </v>
      </c>
      <c r="AD69" s="16" t="str">
        <f t="shared" ref="AD69:AD132" si="30" xml:space="preserve"> IF($D69 + $E69 &gt; 0,",""ItemInstances"":[","")</f>
        <v>,"ItemInstances":[</v>
      </c>
      <c r="AE69" s="16" t="str">
        <f t="shared" ref="AE69:AE132" si="31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69" s="16" t="str">
        <f t="shared" ref="AF69:AF132" si="32">",""ItemDetails"":""" &amp; IF(ISBLANK($G69)=1,"",$G69) &amp; """ "</f>
        <v xml:space="preserve">,"ItemDetails":"" </v>
      </c>
      <c r="AG69" s="16" t="str">
        <f t="shared" ref="AG69:AG132" si="33">",""IsFavorite"":" &amp; "false" &amp; " "</f>
        <v xml:space="preserve">,"IsFavorite":false </v>
      </c>
      <c r="AH69" s="16" t="str">
        <f t="shared" ref="AH69:AH132" si="34">",""EstimatedValue"":" &amp; "0" &amp; " "</f>
        <v xml:space="preserve">,"EstimatedValue":0 </v>
      </c>
      <c r="AI69" s="16" t="str">
        <f t="shared" ref="AI69:AI132" si="35">",""IsMintCondition"":" &amp; IF($D69&gt;0,"true","false") &amp; " "</f>
        <v xml:space="preserve">,"IsMintCondition":false </v>
      </c>
      <c r="AJ69" s="16" t="str">
        <f t="shared" ref="AJ69:AJ132" si="36">",""Condition"":" &amp; """UNDEFINED""" &amp; " "</f>
        <v xml:space="preserve">,"Condition":"UNDEFINED" </v>
      </c>
      <c r="AK69" s="16" t="str">
        <f xml:space="preserve"> IF($D69+$E69&gt;0,  CONCATENATE($AD69,$AE69,$AF69,$AG69,$AH69,$AI69,$AJ69)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" s="16" t="str">
        <f t="shared" ref="AL69:AL132" si="37">CONCATENATE( $N69, $O69, $P69,$Q69,$R69,$S69,$T69,$U69,$V69,$W69,$X69, $Y69,$Z69,$AA69, $AB69) &amp; $AK69</f>
        <v>,{"CollectableType":"HomeCollector.Models.StampBase, HomeCollector, Version=1.0.0.0, Culture=neutral, PublicKeyToken=null","DisplayName":"Washington" ,"Description":"" ,"Country":"USA" ,"IsPostageStamp":true ,"ScottNumber":"65" ,"AlternateId":"" ,"IssueYearStart":1861,"IssueYearEnd":1862,"FirstDayOfIssue":" " ,"Perforation":"p12" ,"IsWatermarked":false ,"CatalogImageCode":"" ,"Color":"rose"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" spans="1:38" x14ac:dyDescent="0.25">
      <c r="A70" s="34" t="s">
        <v>1370</v>
      </c>
      <c r="B70" s="29">
        <v>3</v>
      </c>
      <c r="C70" s="19" t="s">
        <v>94</v>
      </c>
      <c r="D70" s="31"/>
      <c r="E70" s="32"/>
      <c r="F70" s="42" t="s">
        <v>65</v>
      </c>
      <c r="G70" s="30"/>
      <c r="H70" s="19" t="s">
        <v>15</v>
      </c>
      <c r="I70" s="19" t="s">
        <v>92</v>
      </c>
      <c r="J70" s="19">
        <v>1861</v>
      </c>
      <c r="K70" s="21">
        <v>1862</v>
      </c>
      <c r="L70" s="34">
        <v>1650</v>
      </c>
      <c r="M70" s="29"/>
      <c r="N70" s="28" t="str">
        <f t="shared" ref="N70:N133" si="38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70" s="16" t="str">
        <f t="shared" si="17"/>
        <v xml:space="preserve">,"DisplayName":"Washington" </v>
      </c>
      <c r="P70" s="16" t="str">
        <f t="shared" si="18"/>
        <v xml:space="preserve">,"Description":"" </v>
      </c>
      <c r="Q70" s="16" t="str">
        <f t="shared" si="19"/>
        <v xml:space="preserve">,"Country":"USA" </v>
      </c>
      <c r="R70" s="16" t="str">
        <f t="shared" si="20"/>
        <v xml:space="preserve">,"IsPostageStamp":true </v>
      </c>
      <c r="S70" s="16" t="str">
        <f t="shared" si="21"/>
        <v xml:space="preserve">,"ScottNumber":"66" </v>
      </c>
      <c r="T70" s="16" t="str">
        <f t="shared" si="22"/>
        <v xml:space="preserve">,"AlternateId":"" </v>
      </c>
      <c r="U70" s="16" t="str">
        <f t="shared" si="23"/>
        <v>,"IssueYearStart":1861</v>
      </c>
      <c r="V70" s="16" t="str">
        <f t="shared" si="24"/>
        <v>,"IssueYearEnd":1862</v>
      </c>
      <c r="W70" s="16" t="str">
        <f t="shared" si="25"/>
        <v xml:space="preserve">,"FirstDayOfIssue":" " </v>
      </c>
      <c r="X70" s="16" t="str">
        <f t="shared" si="16"/>
        <v xml:space="preserve">,"Perforation":"p12" </v>
      </c>
      <c r="Y70" s="16" t="str">
        <f t="shared" si="26"/>
        <v xml:space="preserve">,"IsWatermarked":false </v>
      </c>
      <c r="Z70" s="16" t="str">
        <f t="shared" si="27"/>
        <v xml:space="preserve">,"CatalogImageCode":"" </v>
      </c>
      <c r="AA70" s="16" t="str">
        <f t="shared" si="28"/>
        <v xml:space="preserve">,"Color":"lake" </v>
      </c>
      <c r="AB70" s="16" t="str">
        <f t="shared" si="29"/>
        <v xml:space="preserve">,"Denomination":"3" </v>
      </c>
      <c r="AD70" s="16" t="str">
        <f t="shared" si="30"/>
        <v/>
      </c>
      <c r="AE70" s="16" t="str">
        <f t="shared" si="31"/>
        <v>{"CollectableType":"HomeCollector.Models.StampBase, HomeCollector, Version=1.0.0.0, Culture=neutral, PublicKeyToken=null"</v>
      </c>
      <c r="AF70" s="16" t="str">
        <f t="shared" si="32"/>
        <v xml:space="preserve">,"ItemDetails":"" </v>
      </c>
      <c r="AG70" s="16" t="str">
        <f t="shared" si="33"/>
        <v xml:space="preserve">,"IsFavorite":false </v>
      </c>
      <c r="AH70" s="16" t="str">
        <f t="shared" si="34"/>
        <v xml:space="preserve">,"EstimatedValue":0 </v>
      </c>
      <c r="AI70" s="16" t="str">
        <f t="shared" si="35"/>
        <v xml:space="preserve">,"IsMintCondition":false </v>
      </c>
      <c r="AJ70" s="16" t="str">
        <f t="shared" si="36"/>
        <v xml:space="preserve">,"Condition":"UNDEFINED" </v>
      </c>
      <c r="AK70" s="16" t="str">
        <f xml:space="preserve"> IF($D70+$E70&gt;0,  CONCATENATE($AD70,$AE70,$AF70,$AG70,$AH70,$AI70,$AJ70) &amp; "} ]}","}")</f>
        <v>}</v>
      </c>
      <c r="AL70" s="16" t="str">
        <f t="shared" si="37"/>
        <v>,{"CollectableType":"HomeCollector.Models.StampBase, HomeCollector, Version=1.0.0.0, Culture=neutral, PublicKeyToken=null","DisplayName":"Washington" ,"Description":"" ,"Country":"USA" ,"IsPostageStamp":true ,"ScottNumber":"66" ,"AlternateId":"" ,"IssueYearStart":1861,"IssueYearEnd":1862,"FirstDayOfIssue":" " ,"Perforation":"p12" ,"IsWatermarked":false ,"CatalogImageCode":"" ,"Color":"lake" ,"Denomination":"3" }</v>
      </c>
    </row>
    <row r="71" spans="1:38" x14ac:dyDescent="0.25">
      <c r="A71" s="34" t="s">
        <v>1371</v>
      </c>
      <c r="B71" s="29">
        <v>5</v>
      </c>
      <c r="C71" s="19" t="s">
        <v>95</v>
      </c>
      <c r="D71" s="31"/>
      <c r="E71" s="32"/>
      <c r="F71" s="42" t="s">
        <v>65</v>
      </c>
      <c r="G71" s="30"/>
      <c r="H71" s="19" t="s">
        <v>37</v>
      </c>
      <c r="I71" s="19" t="s">
        <v>92</v>
      </c>
      <c r="J71" s="19">
        <v>1861</v>
      </c>
      <c r="K71" s="21">
        <v>1862</v>
      </c>
      <c r="L71" s="34">
        <v>5750</v>
      </c>
      <c r="M71" s="29">
        <v>400</v>
      </c>
      <c r="N71" s="28" t="str">
        <f t="shared" si="38"/>
        <v>,{"CollectableType":"HomeCollector.Models.StampBase, HomeCollector, Version=1.0.0.0, Culture=neutral, PublicKeyToken=null"</v>
      </c>
      <c r="O71" s="16" t="str">
        <f t="shared" si="17"/>
        <v xml:space="preserve">,"DisplayName":"Jefferson" </v>
      </c>
      <c r="P71" s="16" t="str">
        <f t="shared" si="18"/>
        <v xml:space="preserve">,"Description":"" </v>
      </c>
      <c r="Q71" s="16" t="str">
        <f t="shared" si="19"/>
        <v xml:space="preserve">,"Country":"USA" </v>
      </c>
      <c r="R71" s="16" t="str">
        <f t="shared" si="20"/>
        <v xml:space="preserve">,"IsPostageStamp":true </v>
      </c>
      <c r="S71" s="16" t="str">
        <f t="shared" si="21"/>
        <v xml:space="preserve">,"ScottNumber":"67" </v>
      </c>
      <c r="T71" s="16" t="str">
        <f t="shared" si="22"/>
        <v xml:space="preserve">,"AlternateId":"" </v>
      </c>
      <c r="U71" s="16" t="str">
        <f t="shared" si="23"/>
        <v>,"IssueYearStart":1861</v>
      </c>
      <c r="V71" s="16" t="str">
        <f t="shared" si="24"/>
        <v>,"IssueYearEnd":1862</v>
      </c>
      <c r="W71" s="16" t="str">
        <f t="shared" si="25"/>
        <v xml:space="preserve">,"FirstDayOfIssue":" " </v>
      </c>
      <c r="X71" s="16" t="str">
        <f t="shared" si="16"/>
        <v xml:space="preserve">,"Perforation":"p12" </v>
      </c>
      <c r="Y71" s="16" t="str">
        <f t="shared" si="26"/>
        <v xml:space="preserve">,"IsWatermarked":false </v>
      </c>
      <c r="Z71" s="16" t="str">
        <f t="shared" si="27"/>
        <v xml:space="preserve">,"CatalogImageCode":"" </v>
      </c>
      <c r="AA71" s="16" t="str">
        <f t="shared" si="28"/>
        <v xml:space="preserve">,"Color":"buff" </v>
      </c>
      <c r="AB71" s="16" t="str">
        <f t="shared" si="29"/>
        <v xml:space="preserve">,"Denomination":"5" </v>
      </c>
      <c r="AD71" s="16" t="str">
        <f t="shared" si="30"/>
        <v/>
      </c>
      <c r="AE71" s="16" t="str">
        <f t="shared" si="31"/>
        <v>{"CollectableType":"HomeCollector.Models.StampBase, HomeCollector, Version=1.0.0.0, Culture=neutral, PublicKeyToken=null"</v>
      </c>
      <c r="AF71" s="16" t="str">
        <f t="shared" si="32"/>
        <v xml:space="preserve">,"ItemDetails":"" </v>
      </c>
      <c r="AG71" s="16" t="str">
        <f t="shared" si="33"/>
        <v xml:space="preserve">,"IsFavorite":false </v>
      </c>
      <c r="AH71" s="16" t="str">
        <f t="shared" si="34"/>
        <v xml:space="preserve">,"EstimatedValue":0 </v>
      </c>
      <c r="AI71" s="16" t="str">
        <f t="shared" si="35"/>
        <v xml:space="preserve">,"IsMintCondition":false </v>
      </c>
      <c r="AJ71" s="16" t="str">
        <f t="shared" si="36"/>
        <v xml:space="preserve">,"Condition":"UNDEFINED" </v>
      </c>
      <c r="AK71" s="16" t="str">
        <f xml:space="preserve"> IF($D71+$E71&gt;0,  CONCATENATE($AD71,$AE71,$AF71,$AG71,$AH71,$AI71,$AJ71) &amp; "} ]}","}")</f>
        <v>}</v>
      </c>
      <c r="AL71" s="16" t="str">
        <f t="shared" si="37"/>
        <v>,{"CollectableType":"HomeCollector.Models.StampBase, HomeCollector, Version=1.0.0.0, Culture=neutral, PublicKeyToken=null","DisplayName":"Jefferson" ,"Description":"" ,"Country":"USA" ,"IsPostageStamp":true ,"ScottNumber":"67" ,"AlternateId":"" ,"IssueYearStart":1861,"IssueYearEnd":1862,"FirstDayOfIssue":" " ,"Perforation":"p12" ,"IsWatermarked":false ,"CatalogImageCode":"" ,"Color":"buff" ,"Denomination":"5" }</v>
      </c>
    </row>
    <row r="72" spans="1:38" x14ac:dyDescent="0.25">
      <c r="A72" s="34" t="s">
        <v>1372</v>
      </c>
      <c r="B72" s="29">
        <v>10</v>
      </c>
      <c r="C72" s="19" t="s">
        <v>96</v>
      </c>
      <c r="D72" s="31"/>
      <c r="E72" s="32"/>
      <c r="F72" s="42" t="s">
        <v>65</v>
      </c>
      <c r="G72" s="30"/>
      <c r="H72" s="19" t="s">
        <v>15</v>
      </c>
      <c r="I72" s="19" t="s">
        <v>92</v>
      </c>
      <c r="J72" s="19">
        <v>1861</v>
      </c>
      <c r="K72" s="21">
        <v>1862</v>
      </c>
      <c r="L72" s="34">
        <v>275</v>
      </c>
      <c r="M72" s="29">
        <v>30</v>
      </c>
      <c r="N72" s="28" t="str">
        <f t="shared" si="38"/>
        <v>,{"CollectableType":"HomeCollector.Models.StampBase, HomeCollector, Version=1.0.0.0, Culture=neutral, PublicKeyToken=null"</v>
      </c>
      <c r="O72" s="16" t="str">
        <f t="shared" si="17"/>
        <v xml:space="preserve">,"DisplayName":"Washington" </v>
      </c>
      <c r="P72" s="16" t="str">
        <f t="shared" si="18"/>
        <v xml:space="preserve">,"Description":"" </v>
      </c>
      <c r="Q72" s="16" t="str">
        <f t="shared" si="19"/>
        <v xml:space="preserve">,"Country":"USA" </v>
      </c>
      <c r="R72" s="16" t="str">
        <f t="shared" si="20"/>
        <v xml:space="preserve">,"IsPostageStamp":true </v>
      </c>
      <c r="S72" s="16" t="str">
        <f t="shared" si="21"/>
        <v xml:space="preserve">,"ScottNumber":"68" </v>
      </c>
      <c r="T72" s="16" t="str">
        <f t="shared" si="22"/>
        <v xml:space="preserve">,"AlternateId":"" </v>
      </c>
      <c r="U72" s="16" t="str">
        <f t="shared" si="23"/>
        <v>,"IssueYearStart":1861</v>
      </c>
      <c r="V72" s="16" t="str">
        <f t="shared" si="24"/>
        <v>,"IssueYearEnd":1862</v>
      </c>
      <c r="W72" s="16" t="str">
        <f t="shared" si="25"/>
        <v xml:space="preserve">,"FirstDayOfIssue":" " </v>
      </c>
      <c r="X72" s="16" t="str">
        <f t="shared" si="16"/>
        <v xml:space="preserve">,"Perforation":"p12" </v>
      </c>
      <c r="Y72" s="16" t="str">
        <f t="shared" si="26"/>
        <v xml:space="preserve">,"IsWatermarked":false </v>
      </c>
      <c r="Z72" s="16" t="str">
        <f t="shared" si="27"/>
        <v xml:space="preserve">,"CatalogImageCode":"" </v>
      </c>
      <c r="AA72" s="16" t="str">
        <f t="shared" si="28"/>
        <v xml:space="preserve">,"Color":"yel green" </v>
      </c>
      <c r="AB72" s="16" t="str">
        <f t="shared" si="29"/>
        <v xml:space="preserve">,"Denomination":"10" </v>
      </c>
      <c r="AD72" s="16" t="str">
        <f t="shared" si="30"/>
        <v/>
      </c>
      <c r="AE72" s="16" t="str">
        <f t="shared" si="31"/>
        <v>{"CollectableType":"HomeCollector.Models.StampBase, HomeCollector, Version=1.0.0.0, Culture=neutral, PublicKeyToken=null"</v>
      </c>
      <c r="AF72" s="16" t="str">
        <f t="shared" si="32"/>
        <v xml:space="preserve">,"ItemDetails":"" </v>
      </c>
      <c r="AG72" s="16" t="str">
        <f t="shared" si="33"/>
        <v xml:space="preserve">,"IsFavorite":false </v>
      </c>
      <c r="AH72" s="16" t="str">
        <f t="shared" si="34"/>
        <v xml:space="preserve">,"EstimatedValue":0 </v>
      </c>
      <c r="AI72" s="16" t="str">
        <f t="shared" si="35"/>
        <v xml:space="preserve">,"IsMintCondition":false </v>
      </c>
      <c r="AJ72" s="16" t="str">
        <f t="shared" si="36"/>
        <v xml:space="preserve">,"Condition":"UNDEFINED" </v>
      </c>
      <c r="AK72" s="16" t="str">
        <f xml:space="preserve"> IF($D72+$E72&gt;0,  CONCATENATE($AD72,$AE72,$AF72,$AG72,$AH72,$AI72,$AJ72) &amp; "} ]}","}")</f>
        <v>}</v>
      </c>
      <c r="AL72" s="16" t="str">
        <f t="shared" si="37"/>
        <v>,{"CollectableType":"HomeCollector.Models.StampBase, HomeCollector, Version=1.0.0.0, Culture=neutral, PublicKeyToken=null","DisplayName":"Washington" ,"Description":"" ,"Country":"USA" ,"IsPostageStamp":true ,"ScottNumber":"68" ,"AlternateId":"" ,"IssueYearStart":1861,"IssueYearEnd":1862,"FirstDayOfIssue":" " ,"Perforation":"p12" ,"IsWatermarked":false ,"CatalogImageCode":"" ,"Color":"yel green" ,"Denomination":"10" }</v>
      </c>
    </row>
    <row r="73" spans="1:38" x14ac:dyDescent="0.25">
      <c r="A73" s="34" t="s">
        <v>1373</v>
      </c>
      <c r="B73" s="29">
        <v>12</v>
      </c>
      <c r="C73" s="19" t="s">
        <v>60</v>
      </c>
      <c r="D73" s="31"/>
      <c r="E73" s="32"/>
      <c r="F73" s="42" t="s">
        <v>65</v>
      </c>
      <c r="G73" s="30"/>
      <c r="H73" s="19" t="s">
        <v>15</v>
      </c>
      <c r="I73" s="19" t="s">
        <v>92</v>
      </c>
      <c r="J73" s="19">
        <v>1861</v>
      </c>
      <c r="K73" s="21">
        <v>1862</v>
      </c>
      <c r="L73" s="34">
        <v>550</v>
      </c>
      <c r="M73" s="29">
        <v>67.5</v>
      </c>
      <c r="N73" s="28" t="str">
        <f t="shared" si="38"/>
        <v>,{"CollectableType":"HomeCollector.Models.StampBase, HomeCollector, Version=1.0.0.0, Culture=neutral, PublicKeyToken=null"</v>
      </c>
      <c r="O73" s="16" t="str">
        <f t="shared" si="17"/>
        <v xml:space="preserve">,"DisplayName":"Washington" </v>
      </c>
      <c r="P73" s="16" t="str">
        <f t="shared" si="18"/>
        <v xml:space="preserve">,"Description":"" </v>
      </c>
      <c r="Q73" s="16" t="str">
        <f t="shared" si="19"/>
        <v xml:space="preserve">,"Country":"USA" </v>
      </c>
      <c r="R73" s="16" t="str">
        <f t="shared" si="20"/>
        <v xml:space="preserve">,"IsPostageStamp":true </v>
      </c>
      <c r="S73" s="16" t="str">
        <f t="shared" si="21"/>
        <v xml:space="preserve">,"ScottNumber":"69" </v>
      </c>
      <c r="T73" s="16" t="str">
        <f t="shared" si="22"/>
        <v xml:space="preserve">,"AlternateId":"" </v>
      </c>
      <c r="U73" s="16" t="str">
        <f t="shared" si="23"/>
        <v>,"IssueYearStart":1861</v>
      </c>
      <c r="V73" s="16" t="str">
        <f t="shared" si="24"/>
        <v>,"IssueYearEnd":1862</v>
      </c>
      <c r="W73" s="16" t="str">
        <f t="shared" si="25"/>
        <v xml:space="preserve">,"FirstDayOfIssue":" " </v>
      </c>
      <c r="X73" s="16" t="str">
        <f t="shared" si="16"/>
        <v xml:space="preserve">,"Perforation":"p12" </v>
      </c>
      <c r="Y73" s="16" t="str">
        <f t="shared" si="26"/>
        <v xml:space="preserve">,"IsWatermarked":false </v>
      </c>
      <c r="Z73" s="16" t="str">
        <f t="shared" si="27"/>
        <v xml:space="preserve">,"CatalogImageCode":"" </v>
      </c>
      <c r="AA73" s="16" t="str">
        <f t="shared" si="28"/>
        <v xml:space="preserve">,"Color":"black" </v>
      </c>
      <c r="AB73" s="16" t="str">
        <f t="shared" si="29"/>
        <v xml:space="preserve">,"Denomination":"12" </v>
      </c>
      <c r="AD73" s="16" t="str">
        <f t="shared" si="30"/>
        <v/>
      </c>
      <c r="AE73" s="16" t="str">
        <f t="shared" si="31"/>
        <v>{"CollectableType":"HomeCollector.Models.StampBase, HomeCollector, Version=1.0.0.0, Culture=neutral, PublicKeyToken=null"</v>
      </c>
      <c r="AF73" s="16" t="str">
        <f t="shared" si="32"/>
        <v xml:space="preserve">,"ItemDetails":"" </v>
      </c>
      <c r="AG73" s="16" t="str">
        <f t="shared" si="33"/>
        <v xml:space="preserve">,"IsFavorite":false </v>
      </c>
      <c r="AH73" s="16" t="str">
        <f t="shared" si="34"/>
        <v xml:space="preserve">,"EstimatedValue":0 </v>
      </c>
      <c r="AI73" s="16" t="str">
        <f t="shared" si="35"/>
        <v xml:space="preserve">,"IsMintCondition":false </v>
      </c>
      <c r="AJ73" s="16" t="str">
        <f t="shared" si="36"/>
        <v xml:space="preserve">,"Condition":"UNDEFINED" </v>
      </c>
      <c r="AK73" s="16" t="str">
        <f xml:space="preserve"> IF($D73+$E73&gt;0,  CONCATENATE($AD73,$AE73,$AF73,$AG73,$AH73,$AI73,$AJ73) &amp; "} ]}","}")</f>
        <v>}</v>
      </c>
      <c r="AL73" s="16" t="str">
        <f t="shared" si="37"/>
        <v>,{"CollectableType":"HomeCollector.Models.StampBase, HomeCollector, Version=1.0.0.0, Culture=neutral, PublicKeyToken=null","DisplayName":"Washington" ,"Description":"" ,"Country":"USA" ,"IsPostageStamp":true ,"ScottNumber":"69" ,"AlternateId":"" ,"IssueYearStart":1861,"IssueYearEnd":1862,"FirstDayOfIssue":" " ,"Perforation":"p12" ,"IsWatermarked":false ,"CatalogImageCode":"" ,"Color":"black" ,"Denomination":"12" }</v>
      </c>
    </row>
    <row r="74" spans="1:38" x14ac:dyDescent="0.25">
      <c r="A74" s="34" t="s">
        <v>1374</v>
      </c>
      <c r="B74" s="29">
        <v>24</v>
      </c>
      <c r="C74" s="19" t="s">
        <v>97</v>
      </c>
      <c r="D74" s="31"/>
      <c r="E74" s="32"/>
      <c r="F74" s="42" t="s">
        <v>65</v>
      </c>
      <c r="G74" s="30"/>
      <c r="H74" s="19" t="s">
        <v>15</v>
      </c>
      <c r="I74" s="19" t="s">
        <v>92</v>
      </c>
      <c r="J74" s="19">
        <v>1861</v>
      </c>
      <c r="K74" s="21">
        <v>1862</v>
      </c>
      <c r="L74" s="34">
        <v>650</v>
      </c>
      <c r="M74" s="29">
        <v>80</v>
      </c>
      <c r="N74" s="28" t="str">
        <f t="shared" si="38"/>
        <v>,{"CollectableType":"HomeCollector.Models.StampBase, HomeCollector, Version=1.0.0.0, Culture=neutral, PublicKeyToken=null"</v>
      </c>
      <c r="O74" s="16" t="str">
        <f t="shared" si="17"/>
        <v xml:space="preserve">,"DisplayName":"Washington" </v>
      </c>
      <c r="P74" s="16" t="str">
        <f t="shared" si="18"/>
        <v xml:space="preserve">,"Description":"" </v>
      </c>
      <c r="Q74" s="16" t="str">
        <f t="shared" si="19"/>
        <v xml:space="preserve">,"Country":"USA" </v>
      </c>
      <c r="R74" s="16" t="str">
        <f t="shared" si="20"/>
        <v xml:space="preserve">,"IsPostageStamp":true </v>
      </c>
      <c r="S74" s="16" t="str">
        <f t="shared" si="21"/>
        <v xml:space="preserve">,"ScottNumber":"70" </v>
      </c>
      <c r="T74" s="16" t="str">
        <f t="shared" si="22"/>
        <v xml:space="preserve">,"AlternateId":"" </v>
      </c>
      <c r="U74" s="16" t="str">
        <f t="shared" si="23"/>
        <v>,"IssueYearStart":1861</v>
      </c>
      <c r="V74" s="16" t="str">
        <f t="shared" si="24"/>
        <v>,"IssueYearEnd":1862</v>
      </c>
      <c r="W74" s="16" t="str">
        <f t="shared" si="25"/>
        <v xml:space="preserve">,"FirstDayOfIssue":" " </v>
      </c>
      <c r="X74" s="16" t="str">
        <f t="shared" si="16"/>
        <v xml:space="preserve">,"Perforation":"p12" </v>
      </c>
      <c r="Y74" s="16" t="str">
        <f t="shared" si="26"/>
        <v xml:space="preserve">,"IsWatermarked":false </v>
      </c>
      <c r="Z74" s="16" t="str">
        <f t="shared" si="27"/>
        <v xml:space="preserve">,"CatalogImageCode":"" </v>
      </c>
      <c r="AA74" s="16" t="str">
        <f t="shared" si="28"/>
        <v xml:space="preserve">,"Color":"red lilac" </v>
      </c>
      <c r="AB74" s="16" t="str">
        <f t="shared" si="29"/>
        <v xml:space="preserve">,"Denomination":"24" </v>
      </c>
      <c r="AD74" s="16" t="str">
        <f t="shared" si="30"/>
        <v/>
      </c>
      <c r="AE74" s="16" t="str">
        <f t="shared" si="31"/>
        <v>{"CollectableType":"HomeCollector.Models.StampBase, HomeCollector, Version=1.0.0.0, Culture=neutral, PublicKeyToken=null"</v>
      </c>
      <c r="AF74" s="16" t="str">
        <f t="shared" si="32"/>
        <v xml:space="preserve">,"ItemDetails":"" </v>
      </c>
      <c r="AG74" s="16" t="str">
        <f t="shared" si="33"/>
        <v xml:space="preserve">,"IsFavorite":false </v>
      </c>
      <c r="AH74" s="16" t="str">
        <f t="shared" si="34"/>
        <v xml:space="preserve">,"EstimatedValue":0 </v>
      </c>
      <c r="AI74" s="16" t="str">
        <f t="shared" si="35"/>
        <v xml:space="preserve">,"IsMintCondition":false </v>
      </c>
      <c r="AJ74" s="16" t="str">
        <f t="shared" si="36"/>
        <v xml:space="preserve">,"Condition":"UNDEFINED" </v>
      </c>
      <c r="AK74" s="16" t="str">
        <f xml:space="preserve"> IF($D74+$E74&gt;0,  CONCATENATE($AD74,$AE74,$AF74,$AG74,$AH74,$AI74,$AJ74) &amp; "} ]}","}")</f>
        <v>}</v>
      </c>
      <c r="AL74" s="16" t="str">
        <f t="shared" si="37"/>
        <v>,{"CollectableType":"HomeCollector.Models.StampBase, HomeCollector, Version=1.0.0.0, Culture=neutral, PublicKeyToken=null","DisplayName":"Washington" ,"Description":"" ,"Country":"USA" ,"IsPostageStamp":true ,"ScottNumber":"70" ,"AlternateId":"" ,"IssueYearStart":1861,"IssueYearEnd":1862,"FirstDayOfIssue":" " ,"Perforation":"p12" ,"IsWatermarked":false ,"CatalogImageCode":"" ,"Color":"red lilac" ,"Denomination":"24" }</v>
      </c>
    </row>
    <row r="75" spans="1:38" x14ac:dyDescent="0.25">
      <c r="A75" s="17" t="s">
        <v>98</v>
      </c>
      <c r="B75" s="29">
        <v>24</v>
      </c>
      <c r="C75" s="19" t="s">
        <v>99</v>
      </c>
      <c r="D75" s="31"/>
      <c r="E75" s="32"/>
      <c r="F75" s="42" t="s">
        <v>65</v>
      </c>
      <c r="G75" s="30"/>
      <c r="H75" s="19" t="s">
        <v>15</v>
      </c>
      <c r="I75" s="19" t="s">
        <v>92</v>
      </c>
      <c r="J75" s="19">
        <v>1861</v>
      </c>
      <c r="K75" s="21">
        <v>1862</v>
      </c>
      <c r="L75" s="34">
        <v>4500</v>
      </c>
      <c r="M75" s="29">
        <v>550</v>
      </c>
      <c r="N75" s="28" t="str">
        <f t="shared" si="38"/>
        <v>,{"CollectableType":"HomeCollector.Models.StampBase, HomeCollector, Version=1.0.0.0, Culture=neutral, PublicKeyToken=null"</v>
      </c>
      <c r="O75" s="16" t="str">
        <f t="shared" si="17"/>
        <v xml:space="preserve">,"DisplayName":"Washington" </v>
      </c>
      <c r="P75" s="16" t="str">
        <f t="shared" si="18"/>
        <v xml:space="preserve">,"Description":"" </v>
      </c>
      <c r="Q75" s="16" t="str">
        <f t="shared" si="19"/>
        <v xml:space="preserve">,"Country":"USA" </v>
      </c>
      <c r="R75" s="16" t="str">
        <f t="shared" si="20"/>
        <v xml:space="preserve">,"IsPostageStamp":true </v>
      </c>
      <c r="S75" s="16" t="str">
        <f t="shared" si="21"/>
        <v xml:space="preserve">,"ScottNumber":"70c" </v>
      </c>
      <c r="T75" s="16" t="str">
        <f t="shared" si="22"/>
        <v xml:space="preserve">,"AlternateId":"" </v>
      </c>
      <c r="U75" s="16" t="str">
        <f t="shared" si="23"/>
        <v>,"IssueYearStart":1861</v>
      </c>
      <c r="V75" s="16" t="str">
        <f t="shared" si="24"/>
        <v>,"IssueYearEnd":1862</v>
      </c>
      <c r="W75" s="16" t="str">
        <f t="shared" si="25"/>
        <v xml:space="preserve">,"FirstDayOfIssue":" " </v>
      </c>
      <c r="X75" s="16" t="str">
        <f t="shared" si="16"/>
        <v xml:space="preserve">,"Perforation":"p12" </v>
      </c>
      <c r="Y75" s="16" t="str">
        <f t="shared" si="26"/>
        <v xml:space="preserve">,"IsWatermarked":false </v>
      </c>
      <c r="Z75" s="16" t="str">
        <f t="shared" si="27"/>
        <v xml:space="preserve">,"CatalogImageCode":"" </v>
      </c>
      <c r="AA75" s="16" t="str">
        <f t="shared" si="28"/>
        <v xml:space="preserve">,"Color":"violet" </v>
      </c>
      <c r="AB75" s="16" t="str">
        <f t="shared" si="29"/>
        <v xml:space="preserve">,"Denomination":"24" </v>
      </c>
      <c r="AD75" s="16" t="str">
        <f t="shared" si="30"/>
        <v/>
      </c>
      <c r="AE75" s="16" t="str">
        <f t="shared" si="31"/>
        <v>{"CollectableType":"HomeCollector.Models.StampBase, HomeCollector, Version=1.0.0.0, Culture=neutral, PublicKeyToken=null"</v>
      </c>
      <c r="AF75" s="16" t="str">
        <f t="shared" si="32"/>
        <v xml:space="preserve">,"ItemDetails":"" </v>
      </c>
      <c r="AG75" s="16" t="str">
        <f t="shared" si="33"/>
        <v xml:space="preserve">,"IsFavorite":false </v>
      </c>
      <c r="AH75" s="16" t="str">
        <f t="shared" si="34"/>
        <v xml:space="preserve">,"EstimatedValue":0 </v>
      </c>
      <c r="AI75" s="16" t="str">
        <f t="shared" si="35"/>
        <v xml:space="preserve">,"IsMintCondition":false </v>
      </c>
      <c r="AJ75" s="16" t="str">
        <f t="shared" si="36"/>
        <v xml:space="preserve">,"Condition":"UNDEFINED" </v>
      </c>
      <c r="AK75" s="16" t="str">
        <f xml:space="preserve"> IF($D75+$E75&gt;0,  CONCATENATE($AD75,$AE75,$AF75,$AG75,$AH75,$AI75,$AJ75) &amp; "} ]}","}")</f>
        <v>}</v>
      </c>
      <c r="AL75" s="16" t="str">
        <f t="shared" si="37"/>
        <v>,{"CollectableType":"HomeCollector.Models.StampBase, HomeCollector, Version=1.0.0.0, Culture=neutral, PublicKeyToken=null","DisplayName":"Washington" ,"Description":"" ,"Country":"USA" ,"IsPostageStamp":true ,"ScottNumber":"70c" ,"AlternateId":"" ,"IssueYearStart":1861,"IssueYearEnd":1862,"FirstDayOfIssue":" " ,"Perforation":"p12" ,"IsWatermarked":false ,"CatalogImageCode":"" ,"Color":"violet" ,"Denomination":"24" }</v>
      </c>
    </row>
    <row r="76" spans="1:38" x14ac:dyDescent="0.25">
      <c r="A76" s="34" t="s">
        <v>1375</v>
      </c>
      <c r="B76" s="29">
        <v>30</v>
      </c>
      <c r="C76" s="19" t="s">
        <v>100</v>
      </c>
      <c r="D76" s="31"/>
      <c r="E76" s="32"/>
      <c r="F76" s="42" t="s">
        <v>65</v>
      </c>
      <c r="G76" s="30"/>
      <c r="H76" s="19" t="s">
        <v>13</v>
      </c>
      <c r="I76" s="19" t="s">
        <v>92</v>
      </c>
      <c r="J76" s="19">
        <v>1861</v>
      </c>
      <c r="K76" s="21">
        <v>1862</v>
      </c>
      <c r="L76" s="34">
        <v>525</v>
      </c>
      <c r="M76" s="29">
        <v>70</v>
      </c>
      <c r="N76" s="28" t="str">
        <f t="shared" si="38"/>
        <v>,{"CollectableType":"HomeCollector.Models.StampBase, HomeCollector, Version=1.0.0.0, Culture=neutral, PublicKeyToken=null"</v>
      </c>
      <c r="O76" s="16" t="str">
        <f t="shared" si="17"/>
        <v xml:space="preserve">,"DisplayName":"Franklin" </v>
      </c>
      <c r="P76" s="16" t="str">
        <f t="shared" si="18"/>
        <v xml:space="preserve">,"Description":"" </v>
      </c>
      <c r="Q76" s="16" t="str">
        <f t="shared" si="19"/>
        <v xml:space="preserve">,"Country":"USA" </v>
      </c>
      <c r="R76" s="16" t="str">
        <f t="shared" si="20"/>
        <v xml:space="preserve">,"IsPostageStamp":true </v>
      </c>
      <c r="S76" s="16" t="str">
        <f t="shared" si="21"/>
        <v xml:space="preserve">,"ScottNumber":"71" </v>
      </c>
      <c r="T76" s="16" t="str">
        <f t="shared" si="22"/>
        <v xml:space="preserve">,"AlternateId":"" </v>
      </c>
      <c r="U76" s="16" t="str">
        <f t="shared" si="23"/>
        <v>,"IssueYearStart":1861</v>
      </c>
      <c r="V76" s="16" t="str">
        <f t="shared" si="24"/>
        <v>,"IssueYearEnd":1862</v>
      </c>
      <c r="W76" s="16" t="str">
        <f t="shared" si="25"/>
        <v xml:space="preserve">,"FirstDayOfIssue":" " </v>
      </c>
      <c r="X76" s="16" t="str">
        <f t="shared" si="16"/>
        <v xml:space="preserve">,"Perforation":"p12" </v>
      </c>
      <c r="Y76" s="16" t="str">
        <f t="shared" si="26"/>
        <v xml:space="preserve">,"IsWatermarked":false </v>
      </c>
      <c r="Z76" s="16" t="str">
        <f t="shared" si="27"/>
        <v xml:space="preserve">,"CatalogImageCode":"" </v>
      </c>
      <c r="AA76" s="16" t="str">
        <f t="shared" si="28"/>
        <v xml:space="preserve">,"Color":"orange" </v>
      </c>
      <c r="AB76" s="16" t="str">
        <f t="shared" si="29"/>
        <v xml:space="preserve">,"Denomination":"30" </v>
      </c>
      <c r="AD76" s="16" t="str">
        <f t="shared" si="30"/>
        <v/>
      </c>
      <c r="AE76" s="16" t="str">
        <f t="shared" si="31"/>
        <v>{"CollectableType":"HomeCollector.Models.StampBase, HomeCollector, Version=1.0.0.0, Culture=neutral, PublicKeyToken=null"</v>
      </c>
      <c r="AF76" s="16" t="str">
        <f t="shared" si="32"/>
        <v xml:space="preserve">,"ItemDetails":"" </v>
      </c>
      <c r="AG76" s="16" t="str">
        <f t="shared" si="33"/>
        <v xml:space="preserve">,"IsFavorite":false </v>
      </c>
      <c r="AH76" s="16" t="str">
        <f t="shared" si="34"/>
        <v xml:space="preserve">,"EstimatedValue":0 </v>
      </c>
      <c r="AI76" s="16" t="str">
        <f t="shared" si="35"/>
        <v xml:space="preserve">,"IsMintCondition":false </v>
      </c>
      <c r="AJ76" s="16" t="str">
        <f t="shared" si="36"/>
        <v xml:space="preserve">,"Condition":"UNDEFINED" </v>
      </c>
      <c r="AK76" s="16" t="str">
        <f xml:space="preserve"> IF($D76+$E76&gt;0,  CONCATENATE($AD76,$AE76,$AF76,$AG76,$AH76,$AI76,$AJ76) &amp; "} ]}","}")</f>
        <v>}</v>
      </c>
      <c r="AL76" s="16" t="str">
        <f t="shared" si="37"/>
        <v>,{"CollectableType":"HomeCollector.Models.StampBase, HomeCollector, Version=1.0.0.0, Culture=neutral, PublicKeyToken=null","DisplayName":"Franklin" ,"Description":"" ,"Country":"USA" ,"IsPostageStamp":true ,"ScottNumber":"71" ,"AlternateId":"" ,"IssueYearStart":1861,"IssueYearEnd":1862,"FirstDayOfIssue":" " ,"Perforation":"p12" ,"IsWatermarked":false ,"CatalogImageCode":"" ,"Color":"orange" ,"Denomination":"30" }</v>
      </c>
    </row>
    <row r="77" spans="1:38" x14ac:dyDescent="0.25">
      <c r="A77" s="34" t="s">
        <v>1376</v>
      </c>
      <c r="B77" s="29">
        <v>90</v>
      </c>
      <c r="C77" s="19" t="s">
        <v>22</v>
      </c>
      <c r="D77" s="31"/>
      <c r="E77" s="32"/>
      <c r="F77" s="42" t="s">
        <v>65</v>
      </c>
      <c r="G77" s="30"/>
      <c r="H77" s="19" t="s">
        <v>15</v>
      </c>
      <c r="I77" s="19" t="s">
        <v>92</v>
      </c>
      <c r="J77" s="19">
        <v>1861</v>
      </c>
      <c r="K77" s="21">
        <v>1862</v>
      </c>
      <c r="L77" s="34">
        <v>1450</v>
      </c>
      <c r="M77" s="29">
        <v>250</v>
      </c>
      <c r="N77" s="28" t="str">
        <f t="shared" si="38"/>
        <v>,{"CollectableType":"HomeCollector.Models.StampBase, HomeCollector, Version=1.0.0.0, Culture=neutral, PublicKeyToken=null"</v>
      </c>
      <c r="O77" s="16" t="str">
        <f t="shared" si="17"/>
        <v xml:space="preserve">,"DisplayName":"Washington" </v>
      </c>
      <c r="P77" s="16" t="str">
        <f t="shared" si="18"/>
        <v xml:space="preserve">,"Description":"" </v>
      </c>
      <c r="Q77" s="16" t="str">
        <f t="shared" si="19"/>
        <v xml:space="preserve">,"Country":"USA" </v>
      </c>
      <c r="R77" s="16" t="str">
        <f t="shared" si="20"/>
        <v xml:space="preserve">,"IsPostageStamp":true </v>
      </c>
      <c r="S77" s="16" t="str">
        <f t="shared" si="21"/>
        <v xml:space="preserve">,"ScottNumber":"72" </v>
      </c>
      <c r="T77" s="16" t="str">
        <f t="shared" si="22"/>
        <v xml:space="preserve">,"AlternateId":"" </v>
      </c>
      <c r="U77" s="16" t="str">
        <f t="shared" si="23"/>
        <v>,"IssueYearStart":1861</v>
      </c>
      <c r="V77" s="16" t="str">
        <f t="shared" si="24"/>
        <v>,"IssueYearEnd":1862</v>
      </c>
      <c r="W77" s="16" t="str">
        <f t="shared" si="25"/>
        <v xml:space="preserve">,"FirstDayOfIssue":" " </v>
      </c>
      <c r="X77" s="16" t="str">
        <f t="shared" si="16"/>
        <v xml:space="preserve">,"Perforation":"p12" </v>
      </c>
      <c r="Y77" s="16" t="str">
        <f t="shared" si="26"/>
        <v xml:space="preserve">,"IsWatermarked":false </v>
      </c>
      <c r="Z77" s="16" t="str">
        <f t="shared" si="27"/>
        <v xml:space="preserve">,"CatalogImageCode":"" </v>
      </c>
      <c r="AA77" s="16" t="str">
        <f t="shared" si="28"/>
        <v xml:space="preserve">,"Color":"blue" </v>
      </c>
      <c r="AB77" s="16" t="str">
        <f t="shared" si="29"/>
        <v xml:space="preserve">,"Denomination":"90" </v>
      </c>
      <c r="AD77" s="16" t="str">
        <f t="shared" si="30"/>
        <v/>
      </c>
      <c r="AE77" s="16" t="str">
        <f t="shared" si="31"/>
        <v>{"CollectableType":"HomeCollector.Models.StampBase, HomeCollector, Version=1.0.0.0, Culture=neutral, PublicKeyToken=null"</v>
      </c>
      <c r="AF77" s="16" t="str">
        <f t="shared" si="32"/>
        <v xml:space="preserve">,"ItemDetails":"" </v>
      </c>
      <c r="AG77" s="16" t="str">
        <f t="shared" si="33"/>
        <v xml:space="preserve">,"IsFavorite":false </v>
      </c>
      <c r="AH77" s="16" t="str">
        <f t="shared" si="34"/>
        <v xml:space="preserve">,"EstimatedValue":0 </v>
      </c>
      <c r="AI77" s="16" t="str">
        <f t="shared" si="35"/>
        <v xml:space="preserve">,"IsMintCondition":false </v>
      </c>
      <c r="AJ77" s="16" t="str">
        <f t="shared" si="36"/>
        <v xml:space="preserve">,"Condition":"UNDEFINED" </v>
      </c>
      <c r="AK77" s="16" t="str">
        <f xml:space="preserve"> IF($D77+$E77&gt;0,  CONCATENATE($AD77,$AE77,$AF77,$AG77,$AH77,$AI77,$AJ77) &amp; "} ]}","}")</f>
        <v>}</v>
      </c>
      <c r="AL77" s="16" t="str">
        <f t="shared" si="37"/>
        <v>,{"CollectableType":"HomeCollector.Models.StampBase, HomeCollector, Version=1.0.0.0, Culture=neutral, PublicKeyToken=null","DisplayName":"Washington" ,"Description":"" ,"Country":"USA" ,"IsPostageStamp":true ,"ScottNumber":"72" ,"AlternateId":"" ,"IssueYearStart":1861,"IssueYearEnd":1862,"FirstDayOfIssue":" " ,"Perforation":"p12" ,"IsWatermarked":false ,"CatalogImageCode":"" ,"Color":"blue" ,"Denomination":"90" }</v>
      </c>
    </row>
    <row r="78" spans="1:38" x14ac:dyDescent="0.25">
      <c r="A78" s="34" t="s">
        <v>1377</v>
      </c>
      <c r="B78" s="29">
        <v>2</v>
      </c>
      <c r="C78" s="19" t="s">
        <v>60</v>
      </c>
      <c r="D78" s="31"/>
      <c r="E78" s="32">
        <v>1</v>
      </c>
      <c r="F78" s="42" t="s">
        <v>65</v>
      </c>
      <c r="G78" s="30"/>
      <c r="H78" s="19" t="s">
        <v>101</v>
      </c>
      <c r="I78" s="19" t="s">
        <v>102</v>
      </c>
      <c r="J78" s="19">
        <v>1861</v>
      </c>
      <c r="K78" s="21">
        <v>1866</v>
      </c>
      <c r="L78" s="34">
        <v>120</v>
      </c>
      <c r="M78" s="29">
        <v>22.5</v>
      </c>
      <c r="N78" s="28" t="str">
        <f t="shared" si="38"/>
        <v>,{"CollectableType":"HomeCollector.Models.StampBase, HomeCollector, Version=1.0.0.0, Culture=neutral, PublicKeyToken=null"</v>
      </c>
      <c r="O78" s="16" t="str">
        <f t="shared" si="17"/>
        <v xml:space="preserve">,"DisplayName":"Jackson" </v>
      </c>
      <c r="P78" s="16" t="str">
        <f t="shared" si="18"/>
        <v xml:space="preserve">,"Description":"" </v>
      </c>
      <c r="Q78" s="16" t="str">
        <f t="shared" si="19"/>
        <v xml:space="preserve">,"Country":"USA" </v>
      </c>
      <c r="R78" s="16" t="str">
        <f t="shared" si="20"/>
        <v xml:space="preserve">,"IsPostageStamp":true </v>
      </c>
      <c r="S78" s="16" t="str">
        <f t="shared" si="21"/>
        <v xml:space="preserve">,"ScottNumber":"73" </v>
      </c>
      <c r="T78" s="16" t="str">
        <f t="shared" si="22"/>
        <v xml:space="preserve">,"AlternateId":"" </v>
      </c>
      <c r="U78" s="16" t="str">
        <f t="shared" si="23"/>
        <v>,"IssueYearStart":1861</v>
      </c>
      <c r="V78" s="16" t="str">
        <f t="shared" si="24"/>
        <v>,"IssueYearEnd":1866</v>
      </c>
      <c r="W78" s="16" t="str">
        <f t="shared" si="25"/>
        <v xml:space="preserve">,"FirstDayOfIssue":" " </v>
      </c>
      <c r="X78" s="16" t="str">
        <f t="shared" si="16"/>
        <v xml:space="preserve">,"Perforation":"p12" </v>
      </c>
      <c r="Y78" s="16" t="str">
        <f t="shared" si="26"/>
        <v xml:space="preserve">,"IsWatermarked":false </v>
      </c>
      <c r="Z78" s="16" t="str">
        <f t="shared" si="27"/>
        <v xml:space="preserve">,"CatalogImageCode":"" </v>
      </c>
      <c r="AA78" s="16" t="str">
        <f t="shared" si="28"/>
        <v xml:space="preserve">,"Color":"black" </v>
      </c>
      <c r="AB78" s="16" t="str">
        <f t="shared" si="29"/>
        <v xml:space="preserve">,"Denomination":"2" </v>
      </c>
      <c r="AD78" s="16" t="str">
        <f t="shared" si="30"/>
        <v>,"ItemInstances":[</v>
      </c>
      <c r="AE78" s="16" t="str">
        <f t="shared" si="31"/>
        <v>{"CollectableType":"HomeCollector.Models.StampBase, HomeCollector, Version=1.0.0.0, Culture=neutral, PublicKeyToken=null"</v>
      </c>
      <c r="AF78" s="16" t="str">
        <f t="shared" si="32"/>
        <v xml:space="preserve">,"ItemDetails":"" </v>
      </c>
      <c r="AG78" s="16" t="str">
        <f t="shared" si="33"/>
        <v xml:space="preserve">,"IsFavorite":false </v>
      </c>
      <c r="AH78" s="16" t="str">
        <f t="shared" si="34"/>
        <v xml:space="preserve">,"EstimatedValue":0 </v>
      </c>
      <c r="AI78" s="16" t="str">
        <f t="shared" si="35"/>
        <v xml:space="preserve">,"IsMintCondition":false </v>
      </c>
      <c r="AJ78" s="16" t="str">
        <f t="shared" si="36"/>
        <v xml:space="preserve">,"Condition":"UNDEFINED" </v>
      </c>
      <c r="AK78" s="16" t="str">
        <f xml:space="preserve"> IF($D78+$E78&gt;0,  CONCATENATE($AD78,$AE78,$AF78,$AG78,$AH78,$AI78,$AJ78)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8" s="16" t="str">
        <f t="shared" si="37"/>
        <v>,{"CollectableType":"HomeCollector.Models.StampBase, HomeCollector, Version=1.0.0.0, Culture=neutral, PublicKeyToken=null","DisplayName":"Jackson" ,"Description":"" ,"Country":"USA" ,"IsPostageStamp":true ,"ScottNumber":"73" ,"AlternateId":"" ,"IssueYearStart":1861,"IssueYearEnd":1866,"FirstDayOfIssue":" " ,"Perforation":"p12" ,"IsWatermarked":false ,"CatalogImageCode":"" ,"Color":"black"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9" spans="1:38" x14ac:dyDescent="0.25">
      <c r="A79" s="34" t="s">
        <v>1378</v>
      </c>
      <c r="B79" s="29">
        <v>3</v>
      </c>
      <c r="C79" s="19" t="s">
        <v>68</v>
      </c>
      <c r="D79" s="31"/>
      <c r="E79" s="32"/>
      <c r="F79" s="42" t="s">
        <v>65</v>
      </c>
      <c r="G79" s="30"/>
      <c r="H79" s="19" t="s">
        <v>15</v>
      </c>
      <c r="I79" s="19" t="s">
        <v>102</v>
      </c>
      <c r="J79" s="19">
        <v>1861</v>
      </c>
      <c r="K79" s="21">
        <v>1866</v>
      </c>
      <c r="L79" s="34">
        <v>5500</v>
      </c>
      <c r="M79" s="29"/>
      <c r="N79" s="28" t="str">
        <f t="shared" si="38"/>
        <v>,{"CollectableType":"HomeCollector.Models.StampBase, HomeCollector, Version=1.0.0.0, Culture=neutral, PublicKeyToken=null"</v>
      </c>
      <c r="O79" s="16" t="str">
        <f t="shared" si="17"/>
        <v xml:space="preserve">,"DisplayName":"Washington" </v>
      </c>
      <c r="P79" s="16" t="str">
        <f t="shared" si="18"/>
        <v xml:space="preserve">,"Description":"" </v>
      </c>
      <c r="Q79" s="16" t="str">
        <f t="shared" si="19"/>
        <v xml:space="preserve">,"Country":"USA" </v>
      </c>
      <c r="R79" s="16" t="str">
        <f t="shared" si="20"/>
        <v xml:space="preserve">,"IsPostageStamp":true </v>
      </c>
      <c r="S79" s="16" t="str">
        <f t="shared" si="21"/>
        <v xml:space="preserve">,"ScottNumber":"74" </v>
      </c>
      <c r="T79" s="16" t="str">
        <f t="shared" si="22"/>
        <v xml:space="preserve">,"AlternateId":"" </v>
      </c>
      <c r="U79" s="16" t="str">
        <f t="shared" si="23"/>
        <v>,"IssueYearStart":1861</v>
      </c>
      <c r="V79" s="16" t="str">
        <f t="shared" si="24"/>
        <v>,"IssueYearEnd":1866</v>
      </c>
      <c r="W79" s="16" t="str">
        <f t="shared" si="25"/>
        <v xml:space="preserve">,"FirstDayOfIssue":" " </v>
      </c>
      <c r="X79" s="16" t="str">
        <f t="shared" si="16"/>
        <v xml:space="preserve">,"Perforation":"p12" </v>
      </c>
      <c r="Y79" s="16" t="str">
        <f t="shared" si="26"/>
        <v xml:space="preserve">,"IsWatermarked":false </v>
      </c>
      <c r="Z79" s="16" t="str">
        <f t="shared" si="27"/>
        <v xml:space="preserve">,"CatalogImageCode":"" </v>
      </c>
      <c r="AA79" s="16" t="str">
        <f t="shared" si="28"/>
        <v xml:space="preserve">,"Color":"scarlet" </v>
      </c>
      <c r="AB79" s="16" t="str">
        <f t="shared" si="29"/>
        <v xml:space="preserve">,"Denomination":"3" </v>
      </c>
      <c r="AD79" s="16" t="str">
        <f t="shared" si="30"/>
        <v/>
      </c>
      <c r="AE79" s="16" t="str">
        <f t="shared" si="31"/>
        <v>{"CollectableType":"HomeCollector.Models.StampBase, HomeCollector, Version=1.0.0.0, Culture=neutral, PublicKeyToken=null"</v>
      </c>
      <c r="AF79" s="16" t="str">
        <f t="shared" si="32"/>
        <v xml:space="preserve">,"ItemDetails":"" </v>
      </c>
      <c r="AG79" s="16" t="str">
        <f t="shared" si="33"/>
        <v xml:space="preserve">,"IsFavorite":false </v>
      </c>
      <c r="AH79" s="16" t="str">
        <f t="shared" si="34"/>
        <v xml:space="preserve">,"EstimatedValue":0 </v>
      </c>
      <c r="AI79" s="16" t="str">
        <f t="shared" si="35"/>
        <v xml:space="preserve">,"IsMintCondition":false </v>
      </c>
      <c r="AJ79" s="16" t="str">
        <f t="shared" si="36"/>
        <v xml:space="preserve">,"Condition":"UNDEFINED" </v>
      </c>
      <c r="AK79" s="16" t="str">
        <f xml:space="preserve"> IF($D79+$E79&gt;0,  CONCATENATE($AD79,$AE79,$AF79,$AG79,$AH79,$AI79,$AJ79) &amp; "} ]}","}")</f>
        <v>}</v>
      </c>
      <c r="AL79" s="16" t="str">
        <f t="shared" si="37"/>
        <v>,{"CollectableType":"HomeCollector.Models.StampBase, HomeCollector, Version=1.0.0.0, Culture=neutral, PublicKeyToken=null","DisplayName":"Washington" ,"Description":"" ,"Country":"USA" ,"IsPostageStamp":true ,"ScottNumber":"74" ,"AlternateId":"" ,"IssueYearStart":1861,"IssueYearEnd":1866,"FirstDayOfIssue":" " ,"Perforation":"p12" ,"IsWatermarked":false ,"CatalogImageCode":"" ,"Color":"scarlet" ,"Denomination":"3" }</v>
      </c>
    </row>
    <row r="80" spans="1:38" x14ac:dyDescent="0.25">
      <c r="A80" s="34" t="s">
        <v>1379</v>
      </c>
      <c r="B80" s="29">
        <v>5</v>
      </c>
      <c r="C80" s="19" t="s">
        <v>52</v>
      </c>
      <c r="D80" s="31"/>
      <c r="E80" s="32"/>
      <c r="F80" s="42" t="s">
        <v>65</v>
      </c>
      <c r="G80" s="30"/>
      <c r="H80" s="19" t="s">
        <v>37</v>
      </c>
      <c r="I80" s="19" t="s">
        <v>102</v>
      </c>
      <c r="J80" s="19">
        <v>1861</v>
      </c>
      <c r="K80" s="21">
        <v>1866</v>
      </c>
      <c r="L80" s="34">
        <v>1450</v>
      </c>
      <c r="M80" s="29">
        <v>225</v>
      </c>
      <c r="N80" s="28" t="str">
        <f t="shared" si="38"/>
        <v>,{"CollectableType":"HomeCollector.Models.StampBase, HomeCollector, Version=1.0.0.0, Culture=neutral, PublicKeyToken=null"</v>
      </c>
      <c r="O80" s="16" t="str">
        <f t="shared" si="17"/>
        <v xml:space="preserve">,"DisplayName":"Jefferson" </v>
      </c>
      <c r="P80" s="16" t="str">
        <f t="shared" si="18"/>
        <v xml:space="preserve">,"Description":"" </v>
      </c>
      <c r="Q80" s="16" t="str">
        <f t="shared" si="19"/>
        <v xml:space="preserve">,"Country":"USA" </v>
      </c>
      <c r="R80" s="16" t="str">
        <f t="shared" si="20"/>
        <v xml:space="preserve">,"IsPostageStamp":true </v>
      </c>
      <c r="S80" s="16" t="str">
        <f t="shared" si="21"/>
        <v xml:space="preserve">,"ScottNumber":"75" </v>
      </c>
      <c r="T80" s="16" t="str">
        <f t="shared" si="22"/>
        <v xml:space="preserve">,"AlternateId":"" </v>
      </c>
      <c r="U80" s="16" t="str">
        <f t="shared" si="23"/>
        <v>,"IssueYearStart":1861</v>
      </c>
      <c r="V80" s="16" t="str">
        <f t="shared" si="24"/>
        <v>,"IssueYearEnd":1866</v>
      </c>
      <c r="W80" s="16" t="str">
        <f t="shared" si="25"/>
        <v xml:space="preserve">,"FirstDayOfIssue":" " </v>
      </c>
      <c r="X80" s="16" t="str">
        <f t="shared" si="16"/>
        <v xml:space="preserve">,"Perforation":"p12" </v>
      </c>
      <c r="Y80" s="16" t="str">
        <f t="shared" si="26"/>
        <v xml:space="preserve">,"IsWatermarked":false </v>
      </c>
      <c r="Z80" s="16" t="str">
        <f t="shared" si="27"/>
        <v xml:space="preserve">,"CatalogImageCode":"" </v>
      </c>
      <c r="AA80" s="16" t="str">
        <f t="shared" si="28"/>
        <v xml:space="preserve">,"Color":"red brown" </v>
      </c>
      <c r="AB80" s="16" t="str">
        <f t="shared" si="29"/>
        <v xml:space="preserve">,"Denomination":"5" </v>
      </c>
      <c r="AD80" s="16" t="str">
        <f t="shared" si="30"/>
        <v/>
      </c>
      <c r="AE80" s="16" t="str">
        <f t="shared" si="31"/>
        <v>{"CollectableType":"HomeCollector.Models.StampBase, HomeCollector, Version=1.0.0.0, Culture=neutral, PublicKeyToken=null"</v>
      </c>
      <c r="AF80" s="16" t="str">
        <f t="shared" si="32"/>
        <v xml:space="preserve">,"ItemDetails":"" </v>
      </c>
      <c r="AG80" s="16" t="str">
        <f t="shared" si="33"/>
        <v xml:space="preserve">,"IsFavorite":false </v>
      </c>
      <c r="AH80" s="16" t="str">
        <f t="shared" si="34"/>
        <v xml:space="preserve">,"EstimatedValue":0 </v>
      </c>
      <c r="AI80" s="16" t="str">
        <f t="shared" si="35"/>
        <v xml:space="preserve">,"IsMintCondition":false </v>
      </c>
      <c r="AJ80" s="16" t="str">
        <f t="shared" si="36"/>
        <v xml:space="preserve">,"Condition":"UNDEFINED" </v>
      </c>
      <c r="AK80" s="16" t="str">
        <f xml:space="preserve"> IF($D80+$E80&gt;0,  CONCATENATE($AD80,$AE80,$AF80,$AG80,$AH80,$AI80,$AJ80) &amp; "} ]}","}")</f>
        <v>}</v>
      </c>
      <c r="AL80" s="16" t="str">
        <f t="shared" si="37"/>
        <v>,{"CollectableType":"HomeCollector.Models.StampBase, HomeCollector, Version=1.0.0.0, Culture=neutral, PublicKeyToken=null","DisplayName":"Jefferson" ,"Description":"" ,"Country":"USA" ,"IsPostageStamp":true ,"ScottNumber":"75" ,"AlternateId":"" ,"IssueYearStart":1861,"IssueYearEnd":1866,"FirstDayOfIssue":" " ,"Perforation":"p12" ,"IsWatermarked":false ,"CatalogImageCode":"" ,"Color":"red brown" ,"Denomination":"5" }</v>
      </c>
    </row>
    <row r="81" spans="1:38" x14ac:dyDescent="0.25">
      <c r="A81" s="34" t="s">
        <v>1380</v>
      </c>
      <c r="B81" s="29">
        <v>5</v>
      </c>
      <c r="C81" s="19" t="s">
        <v>56</v>
      </c>
      <c r="D81" s="31"/>
      <c r="E81" s="32"/>
      <c r="F81" s="42" t="s">
        <v>65</v>
      </c>
      <c r="G81" s="30"/>
      <c r="H81" s="19" t="s">
        <v>37</v>
      </c>
      <c r="I81" s="19" t="s">
        <v>102</v>
      </c>
      <c r="J81" s="19">
        <v>1861</v>
      </c>
      <c r="K81" s="21">
        <v>1866</v>
      </c>
      <c r="L81" s="34">
        <v>375</v>
      </c>
      <c r="M81" s="29">
        <v>57.5</v>
      </c>
      <c r="N81" s="28" t="str">
        <f t="shared" si="38"/>
        <v>,{"CollectableType":"HomeCollector.Models.StampBase, HomeCollector, Version=1.0.0.0, Culture=neutral, PublicKeyToken=null"</v>
      </c>
      <c r="O81" s="16" t="str">
        <f t="shared" si="17"/>
        <v xml:space="preserve">,"DisplayName":"Jefferson" </v>
      </c>
      <c r="P81" s="16" t="str">
        <f t="shared" si="18"/>
        <v xml:space="preserve">,"Description":"" </v>
      </c>
      <c r="Q81" s="16" t="str">
        <f t="shared" si="19"/>
        <v xml:space="preserve">,"Country":"USA" </v>
      </c>
      <c r="R81" s="16" t="str">
        <f t="shared" si="20"/>
        <v xml:space="preserve">,"IsPostageStamp":true </v>
      </c>
      <c r="S81" s="16" t="str">
        <f t="shared" si="21"/>
        <v xml:space="preserve">,"ScottNumber":"76" </v>
      </c>
      <c r="T81" s="16" t="str">
        <f t="shared" si="22"/>
        <v xml:space="preserve">,"AlternateId":"" </v>
      </c>
      <c r="U81" s="16" t="str">
        <f t="shared" si="23"/>
        <v>,"IssueYearStart":1861</v>
      </c>
      <c r="V81" s="16" t="str">
        <f t="shared" si="24"/>
        <v>,"IssueYearEnd":1866</v>
      </c>
      <c r="W81" s="16" t="str">
        <f t="shared" si="25"/>
        <v xml:space="preserve">,"FirstDayOfIssue":" " </v>
      </c>
      <c r="X81" s="16" t="str">
        <f t="shared" si="16"/>
        <v xml:space="preserve">,"Perforation":"p12" </v>
      </c>
      <c r="Y81" s="16" t="str">
        <f t="shared" si="26"/>
        <v xml:space="preserve">,"IsWatermarked":false </v>
      </c>
      <c r="Z81" s="16" t="str">
        <f t="shared" si="27"/>
        <v xml:space="preserve">,"CatalogImageCode":"" </v>
      </c>
      <c r="AA81" s="16" t="str">
        <f t="shared" si="28"/>
        <v xml:space="preserve">,"Color":"brown" </v>
      </c>
      <c r="AB81" s="16" t="str">
        <f t="shared" si="29"/>
        <v xml:space="preserve">,"Denomination":"5" </v>
      </c>
      <c r="AD81" s="16" t="str">
        <f t="shared" si="30"/>
        <v/>
      </c>
      <c r="AE81" s="16" t="str">
        <f t="shared" si="31"/>
        <v>{"CollectableType":"HomeCollector.Models.StampBase, HomeCollector, Version=1.0.0.0, Culture=neutral, PublicKeyToken=null"</v>
      </c>
      <c r="AF81" s="16" t="str">
        <f t="shared" si="32"/>
        <v xml:space="preserve">,"ItemDetails":"" </v>
      </c>
      <c r="AG81" s="16" t="str">
        <f t="shared" si="33"/>
        <v xml:space="preserve">,"IsFavorite":false </v>
      </c>
      <c r="AH81" s="16" t="str">
        <f t="shared" si="34"/>
        <v xml:space="preserve">,"EstimatedValue":0 </v>
      </c>
      <c r="AI81" s="16" t="str">
        <f t="shared" si="35"/>
        <v xml:space="preserve">,"IsMintCondition":false </v>
      </c>
      <c r="AJ81" s="16" t="str">
        <f t="shared" si="36"/>
        <v xml:space="preserve">,"Condition":"UNDEFINED" </v>
      </c>
      <c r="AK81" s="16" t="str">
        <f xml:space="preserve"> IF($D81+$E81&gt;0,  CONCATENATE($AD81,$AE81,$AF81,$AG81,$AH81,$AI81,$AJ81) &amp; "} ]}","}")</f>
        <v>}</v>
      </c>
      <c r="AL81" s="16" t="str">
        <f t="shared" si="37"/>
        <v>,{"CollectableType":"HomeCollector.Models.StampBase, HomeCollector, Version=1.0.0.0, Culture=neutral, PublicKeyToken=null","DisplayName":"Jefferson" ,"Description":"" ,"Country":"USA" ,"IsPostageStamp":true ,"ScottNumber":"76" ,"AlternateId":"" ,"IssueYearStart":1861,"IssueYearEnd":1866,"FirstDayOfIssue":" " ,"Perforation":"p12" ,"IsWatermarked":false ,"CatalogImageCode":"" ,"Color":"brown" ,"Denomination":"5" }</v>
      </c>
    </row>
    <row r="82" spans="1:38" x14ac:dyDescent="0.25">
      <c r="A82" s="34" t="s">
        <v>1381</v>
      </c>
      <c r="B82" s="29">
        <v>15</v>
      </c>
      <c r="C82" s="30"/>
      <c r="D82" s="31"/>
      <c r="E82" s="32"/>
      <c r="F82" s="42" t="s">
        <v>65</v>
      </c>
      <c r="G82" s="30"/>
      <c r="H82" s="19" t="s">
        <v>103</v>
      </c>
      <c r="I82" s="19" t="s">
        <v>102</v>
      </c>
      <c r="J82" s="19">
        <v>1861</v>
      </c>
      <c r="K82" s="21">
        <v>1866</v>
      </c>
      <c r="L82" s="34">
        <v>575</v>
      </c>
      <c r="M82" s="29">
        <v>67.5</v>
      </c>
      <c r="N82" s="28" t="str">
        <f t="shared" si="38"/>
        <v>,{"CollectableType":"HomeCollector.Models.StampBase, HomeCollector, Version=1.0.0.0, Culture=neutral, PublicKeyToken=null"</v>
      </c>
      <c r="O82" s="16" t="str">
        <f t="shared" si="17"/>
        <v xml:space="preserve">,"DisplayName":"Lincoln" </v>
      </c>
      <c r="P82" s="16" t="str">
        <f t="shared" si="18"/>
        <v xml:space="preserve">,"Description":"" </v>
      </c>
      <c r="Q82" s="16" t="str">
        <f t="shared" si="19"/>
        <v xml:space="preserve">,"Country":"USA" </v>
      </c>
      <c r="R82" s="16" t="str">
        <f t="shared" si="20"/>
        <v xml:space="preserve">,"IsPostageStamp":true </v>
      </c>
      <c r="S82" s="16" t="str">
        <f t="shared" si="21"/>
        <v xml:space="preserve">,"ScottNumber":"77" </v>
      </c>
      <c r="T82" s="16" t="str">
        <f t="shared" si="22"/>
        <v xml:space="preserve">,"AlternateId":"" </v>
      </c>
      <c r="U82" s="16" t="str">
        <f t="shared" si="23"/>
        <v>,"IssueYearStart":1861</v>
      </c>
      <c r="V82" s="16" t="str">
        <f t="shared" si="24"/>
        <v>,"IssueYearEnd":1866</v>
      </c>
      <c r="W82" s="16" t="str">
        <f t="shared" si="25"/>
        <v xml:space="preserve">,"FirstDayOfIssue":" " </v>
      </c>
      <c r="X82" s="16" t="str">
        <f t="shared" si="16"/>
        <v xml:space="preserve">,"Perforation":"p12" </v>
      </c>
      <c r="Y82" s="16" t="str">
        <f t="shared" si="26"/>
        <v xml:space="preserve">,"IsWatermarked":false </v>
      </c>
      <c r="Z82" s="16" t="str">
        <f t="shared" si="27"/>
        <v xml:space="preserve">,"CatalogImageCode":"" </v>
      </c>
      <c r="AA82" s="16" t="str">
        <f t="shared" si="28"/>
        <v xml:space="preserve">,"Color":"" </v>
      </c>
      <c r="AB82" s="16" t="str">
        <f t="shared" si="29"/>
        <v xml:space="preserve">,"Denomination":"15" </v>
      </c>
      <c r="AD82" s="16" t="str">
        <f t="shared" si="30"/>
        <v/>
      </c>
      <c r="AE82" s="16" t="str">
        <f t="shared" si="31"/>
        <v>{"CollectableType":"HomeCollector.Models.StampBase, HomeCollector, Version=1.0.0.0, Culture=neutral, PublicKeyToken=null"</v>
      </c>
      <c r="AF82" s="16" t="str">
        <f t="shared" si="32"/>
        <v xml:space="preserve">,"ItemDetails":"" </v>
      </c>
      <c r="AG82" s="16" t="str">
        <f t="shared" si="33"/>
        <v xml:space="preserve">,"IsFavorite":false </v>
      </c>
      <c r="AH82" s="16" t="str">
        <f t="shared" si="34"/>
        <v xml:space="preserve">,"EstimatedValue":0 </v>
      </c>
      <c r="AI82" s="16" t="str">
        <f t="shared" si="35"/>
        <v xml:space="preserve">,"IsMintCondition":false </v>
      </c>
      <c r="AJ82" s="16" t="str">
        <f t="shared" si="36"/>
        <v xml:space="preserve">,"Condition":"UNDEFINED" </v>
      </c>
      <c r="AK82" s="16" t="str">
        <f xml:space="preserve"> IF($D82+$E82&gt;0,  CONCATENATE($AD82,$AE82,$AF82,$AG82,$AH82,$AI82,$AJ82) &amp; "} ]}","}")</f>
        <v>}</v>
      </c>
      <c r="AL82" s="16" t="str">
        <f t="shared" si="37"/>
        <v>,{"CollectableType":"HomeCollector.Models.StampBase, HomeCollector, Version=1.0.0.0, Culture=neutral, PublicKeyToken=null","DisplayName":"Lincoln" ,"Description":"" ,"Country":"USA" ,"IsPostageStamp":true ,"ScottNumber":"77" ,"AlternateId":"" ,"IssueYearStart":1861,"IssueYearEnd":1866,"FirstDayOfIssue":" " ,"Perforation":"p12" ,"IsWatermarked":false ,"CatalogImageCode":"" ,"Color":"" ,"Denomination":"15" }</v>
      </c>
    </row>
    <row r="83" spans="1:38" x14ac:dyDescent="0.25">
      <c r="A83" s="34" t="s">
        <v>1382</v>
      </c>
      <c r="B83" s="29">
        <v>24</v>
      </c>
      <c r="C83" s="19" t="s">
        <v>104</v>
      </c>
      <c r="D83" s="31"/>
      <c r="E83" s="32"/>
      <c r="F83" s="42" t="s">
        <v>65</v>
      </c>
      <c r="G83" s="30"/>
      <c r="H83" s="19" t="s">
        <v>15</v>
      </c>
      <c r="I83" s="19" t="s">
        <v>102</v>
      </c>
      <c r="J83" s="19">
        <v>1861</v>
      </c>
      <c r="K83" s="21">
        <v>1866</v>
      </c>
      <c r="L83" s="34">
        <v>300</v>
      </c>
      <c r="M83" s="29">
        <v>75</v>
      </c>
      <c r="N83" s="28" t="str">
        <f t="shared" si="38"/>
        <v>,{"CollectableType":"HomeCollector.Models.StampBase, HomeCollector, Version=1.0.0.0, Culture=neutral, PublicKeyToken=null"</v>
      </c>
      <c r="O83" s="16" t="str">
        <f t="shared" si="17"/>
        <v xml:space="preserve">,"DisplayName":"Washington" </v>
      </c>
      <c r="P83" s="16" t="str">
        <f t="shared" si="18"/>
        <v xml:space="preserve">,"Description":"" </v>
      </c>
      <c r="Q83" s="16" t="str">
        <f t="shared" si="19"/>
        <v xml:space="preserve">,"Country":"USA" </v>
      </c>
      <c r="R83" s="16" t="str">
        <f t="shared" si="20"/>
        <v xml:space="preserve">,"IsPostageStamp":true </v>
      </c>
      <c r="S83" s="16" t="str">
        <f t="shared" si="21"/>
        <v xml:space="preserve">,"ScottNumber":"78" </v>
      </c>
      <c r="T83" s="16" t="str">
        <f t="shared" si="22"/>
        <v xml:space="preserve">,"AlternateId":"" </v>
      </c>
      <c r="U83" s="16" t="str">
        <f t="shared" si="23"/>
        <v>,"IssueYearStart":1861</v>
      </c>
      <c r="V83" s="16" t="str">
        <f t="shared" si="24"/>
        <v>,"IssueYearEnd":1866</v>
      </c>
      <c r="W83" s="16" t="str">
        <f t="shared" si="25"/>
        <v xml:space="preserve">,"FirstDayOfIssue":" " </v>
      </c>
      <c r="X83" s="16" t="str">
        <f t="shared" si="16"/>
        <v xml:space="preserve">,"Perforation":"p12" </v>
      </c>
      <c r="Y83" s="16" t="str">
        <f t="shared" si="26"/>
        <v xml:space="preserve">,"IsWatermarked":false </v>
      </c>
      <c r="Z83" s="16" t="str">
        <f t="shared" si="27"/>
        <v xml:space="preserve">,"CatalogImageCode":"" </v>
      </c>
      <c r="AA83" s="16" t="str">
        <f t="shared" si="28"/>
        <v xml:space="preserve">,"Color":"lilac" </v>
      </c>
      <c r="AB83" s="16" t="str">
        <f t="shared" si="29"/>
        <v xml:space="preserve">,"Denomination":"24" </v>
      </c>
      <c r="AD83" s="16" t="str">
        <f t="shared" si="30"/>
        <v/>
      </c>
      <c r="AE83" s="16" t="str">
        <f t="shared" si="31"/>
        <v>{"CollectableType":"HomeCollector.Models.StampBase, HomeCollector, Version=1.0.0.0, Culture=neutral, PublicKeyToken=null"</v>
      </c>
      <c r="AF83" s="16" t="str">
        <f t="shared" si="32"/>
        <v xml:space="preserve">,"ItemDetails":"" </v>
      </c>
      <c r="AG83" s="16" t="str">
        <f t="shared" si="33"/>
        <v xml:space="preserve">,"IsFavorite":false </v>
      </c>
      <c r="AH83" s="16" t="str">
        <f t="shared" si="34"/>
        <v xml:space="preserve">,"EstimatedValue":0 </v>
      </c>
      <c r="AI83" s="16" t="str">
        <f t="shared" si="35"/>
        <v xml:space="preserve">,"IsMintCondition":false </v>
      </c>
      <c r="AJ83" s="16" t="str">
        <f t="shared" si="36"/>
        <v xml:space="preserve">,"Condition":"UNDEFINED" </v>
      </c>
      <c r="AK83" s="16" t="str">
        <f xml:space="preserve"> IF($D83+$E83&gt;0,  CONCATENATE($AD83,$AE83,$AF83,$AG83,$AH83,$AI83,$AJ83) &amp; "} ]}","}")</f>
        <v>}</v>
      </c>
      <c r="AL83" s="16" t="str">
        <f t="shared" si="37"/>
        <v>,{"CollectableType":"HomeCollector.Models.StampBase, HomeCollector, Version=1.0.0.0, Culture=neutral, PublicKeyToken=null","DisplayName":"Washington" ,"Description":"" ,"Country":"USA" ,"IsPostageStamp":true ,"ScottNumber":"78" ,"AlternateId":"" ,"IssueYearStart":1861,"IssueYearEnd":1866,"FirstDayOfIssue":" " ,"Perforation":"p12" ,"IsWatermarked":false ,"CatalogImageCode":"" ,"Color":"lilac" ,"Denomination":"24" }</v>
      </c>
    </row>
    <row r="84" spans="1:38" x14ac:dyDescent="0.25">
      <c r="A84" s="34" t="s">
        <v>1383</v>
      </c>
      <c r="B84" s="29">
        <v>3</v>
      </c>
      <c r="C84" s="19" t="s">
        <v>93</v>
      </c>
      <c r="D84" s="31"/>
      <c r="E84" s="32"/>
      <c r="F84" s="42" t="s">
        <v>65</v>
      </c>
      <c r="G84" s="38" t="s">
        <v>105</v>
      </c>
      <c r="H84" s="19" t="s">
        <v>15</v>
      </c>
      <c r="I84" s="29">
        <v>1867</v>
      </c>
      <c r="J84" s="29">
        <v>1867</v>
      </c>
      <c r="K84" s="33" t="s">
        <v>1337</v>
      </c>
      <c r="L84" s="34">
        <v>2000</v>
      </c>
      <c r="M84" s="29">
        <v>400</v>
      </c>
      <c r="N84" s="28" t="str">
        <f t="shared" si="38"/>
        <v>,{"CollectableType":"HomeCollector.Models.StampBase, HomeCollector, Version=1.0.0.0, Culture=neutral, PublicKeyToken=null"</v>
      </c>
      <c r="O84" s="16" t="str">
        <f t="shared" si="17"/>
        <v xml:space="preserve">,"DisplayName":"Washington" </v>
      </c>
      <c r="P84" s="16" t="str">
        <f t="shared" si="18"/>
        <v xml:space="preserve">,"Description":"grill" </v>
      </c>
      <c r="Q84" s="16" t="str">
        <f t="shared" si="19"/>
        <v xml:space="preserve">,"Country":"USA" </v>
      </c>
      <c r="R84" s="16" t="str">
        <f t="shared" si="20"/>
        <v xml:space="preserve">,"IsPostageStamp":true </v>
      </c>
      <c r="S84" s="16" t="str">
        <f t="shared" si="21"/>
        <v xml:space="preserve">,"ScottNumber":"79" </v>
      </c>
      <c r="T84" s="16" t="str">
        <f t="shared" si="22"/>
        <v xml:space="preserve">,"AlternateId":"" </v>
      </c>
      <c r="U84" s="16" t="str">
        <f t="shared" si="23"/>
        <v>,"IssueYearStart":1867</v>
      </c>
      <c r="V84" s="16" t="str">
        <f t="shared" si="24"/>
        <v>,"IssueYearEnd":0</v>
      </c>
      <c r="W84" s="16" t="str">
        <f t="shared" si="25"/>
        <v xml:space="preserve">,"FirstDayOfIssue":" " </v>
      </c>
      <c r="X84" s="16" t="str">
        <f t="shared" si="16"/>
        <v xml:space="preserve">,"Perforation":"p12" </v>
      </c>
      <c r="Y84" s="16" t="str">
        <f t="shared" si="26"/>
        <v xml:space="preserve">,"IsWatermarked":false </v>
      </c>
      <c r="Z84" s="16" t="str">
        <f t="shared" si="27"/>
        <v xml:space="preserve">,"CatalogImageCode":"" </v>
      </c>
      <c r="AA84" s="16" t="str">
        <f t="shared" si="28"/>
        <v xml:space="preserve">,"Color":"rose" </v>
      </c>
      <c r="AB84" s="16" t="str">
        <f t="shared" si="29"/>
        <v xml:space="preserve">,"Denomination":"3" </v>
      </c>
      <c r="AD84" s="16" t="str">
        <f t="shared" si="30"/>
        <v/>
      </c>
      <c r="AE84" s="16" t="str">
        <f t="shared" si="31"/>
        <v>{"CollectableType":"HomeCollector.Models.StampBase, HomeCollector, Version=1.0.0.0, Culture=neutral, PublicKeyToken=null"</v>
      </c>
      <c r="AF84" s="16" t="str">
        <f t="shared" si="32"/>
        <v xml:space="preserve">,"ItemDetails":"grill" </v>
      </c>
      <c r="AG84" s="16" t="str">
        <f t="shared" si="33"/>
        <v xml:space="preserve">,"IsFavorite":false </v>
      </c>
      <c r="AH84" s="16" t="str">
        <f t="shared" si="34"/>
        <v xml:space="preserve">,"EstimatedValue":0 </v>
      </c>
      <c r="AI84" s="16" t="str">
        <f t="shared" si="35"/>
        <v xml:space="preserve">,"IsMintCondition":false </v>
      </c>
      <c r="AJ84" s="16" t="str">
        <f t="shared" si="36"/>
        <v xml:space="preserve">,"Condition":"UNDEFINED" </v>
      </c>
      <c r="AK84" s="16" t="str">
        <f xml:space="preserve"> IF($D84+$E84&gt;0,  CONCATENATE($AD84,$AE84,$AF84,$AG84,$AH84,$AI84,$AJ84) &amp; "} ]}","}")</f>
        <v>}</v>
      </c>
      <c r="AL84" s="16" t="str">
        <f t="shared" si="37"/>
        <v>,{"CollectableType":"HomeCollector.Models.StampBase, HomeCollector, Version=1.0.0.0, Culture=neutral, PublicKeyToken=null","DisplayName":"Washington" ,"Description":"grill" ,"Country":"USA" ,"IsPostageStamp":true ,"ScottNumber":"79" ,"AlternateId":"" ,"IssueYearStart":1867,"IssueYearEnd":0,"FirstDayOfIssue":" " ,"Perforation":"p12" ,"IsWatermarked":false ,"CatalogImageCode":"" ,"Color":"rose" ,"Denomination":"3" }</v>
      </c>
    </row>
    <row r="85" spans="1:38" x14ac:dyDescent="0.25">
      <c r="A85" s="34" t="s">
        <v>1384</v>
      </c>
      <c r="B85" s="29">
        <v>5</v>
      </c>
      <c r="C85" s="19" t="s">
        <v>56</v>
      </c>
      <c r="D85" s="31"/>
      <c r="E85" s="32"/>
      <c r="F85" s="42" t="s">
        <v>65</v>
      </c>
      <c r="G85" s="38" t="s">
        <v>105</v>
      </c>
      <c r="H85" s="19" t="s">
        <v>37</v>
      </c>
      <c r="I85" s="29">
        <v>1867</v>
      </c>
      <c r="J85" s="29">
        <v>1867</v>
      </c>
      <c r="K85" s="33" t="s">
        <v>1337</v>
      </c>
      <c r="L85" s="34">
        <v>40000</v>
      </c>
      <c r="M85" s="29"/>
      <c r="N85" s="28" t="str">
        <f t="shared" si="38"/>
        <v>,{"CollectableType":"HomeCollector.Models.StampBase, HomeCollector, Version=1.0.0.0, Culture=neutral, PublicKeyToken=null"</v>
      </c>
      <c r="O85" s="16" t="str">
        <f t="shared" si="17"/>
        <v xml:space="preserve">,"DisplayName":"Jefferson" </v>
      </c>
      <c r="P85" s="16" t="str">
        <f t="shared" si="18"/>
        <v xml:space="preserve">,"Description":"grill" </v>
      </c>
      <c r="Q85" s="16" t="str">
        <f t="shared" si="19"/>
        <v xml:space="preserve">,"Country":"USA" </v>
      </c>
      <c r="R85" s="16" t="str">
        <f t="shared" si="20"/>
        <v xml:space="preserve">,"IsPostageStamp":true </v>
      </c>
      <c r="S85" s="16" t="str">
        <f t="shared" si="21"/>
        <v xml:space="preserve">,"ScottNumber":"80" </v>
      </c>
      <c r="T85" s="16" t="str">
        <f t="shared" si="22"/>
        <v xml:space="preserve">,"AlternateId":"" </v>
      </c>
      <c r="U85" s="16" t="str">
        <f t="shared" si="23"/>
        <v>,"IssueYearStart":1867</v>
      </c>
      <c r="V85" s="16" t="str">
        <f t="shared" si="24"/>
        <v>,"IssueYearEnd":0</v>
      </c>
      <c r="W85" s="16" t="str">
        <f t="shared" si="25"/>
        <v xml:space="preserve">,"FirstDayOfIssue":" " </v>
      </c>
      <c r="X85" s="16" t="str">
        <f t="shared" si="16"/>
        <v xml:space="preserve">,"Perforation":"p12" </v>
      </c>
      <c r="Y85" s="16" t="str">
        <f t="shared" si="26"/>
        <v xml:space="preserve">,"IsWatermarked":false </v>
      </c>
      <c r="Z85" s="16" t="str">
        <f t="shared" si="27"/>
        <v xml:space="preserve">,"CatalogImageCode":"" </v>
      </c>
      <c r="AA85" s="16" t="str">
        <f t="shared" si="28"/>
        <v xml:space="preserve">,"Color":"brown" </v>
      </c>
      <c r="AB85" s="16" t="str">
        <f t="shared" si="29"/>
        <v xml:space="preserve">,"Denomination":"5" </v>
      </c>
      <c r="AD85" s="16" t="str">
        <f t="shared" si="30"/>
        <v/>
      </c>
      <c r="AE85" s="16" t="str">
        <f t="shared" si="31"/>
        <v>{"CollectableType":"HomeCollector.Models.StampBase, HomeCollector, Version=1.0.0.0, Culture=neutral, PublicKeyToken=null"</v>
      </c>
      <c r="AF85" s="16" t="str">
        <f t="shared" si="32"/>
        <v xml:space="preserve">,"ItemDetails":"grill" </v>
      </c>
      <c r="AG85" s="16" t="str">
        <f t="shared" si="33"/>
        <v xml:space="preserve">,"IsFavorite":false </v>
      </c>
      <c r="AH85" s="16" t="str">
        <f t="shared" si="34"/>
        <v xml:space="preserve">,"EstimatedValue":0 </v>
      </c>
      <c r="AI85" s="16" t="str">
        <f t="shared" si="35"/>
        <v xml:space="preserve">,"IsMintCondition":false </v>
      </c>
      <c r="AJ85" s="16" t="str">
        <f t="shared" si="36"/>
        <v xml:space="preserve">,"Condition":"UNDEFINED" </v>
      </c>
      <c r="AK85" s="16" t="str">
        <f xml:space="preserve"> IF($D85+$E85&gt;0,  CONCATENATE($AD85,$AE85,$AF85,$AG85,$AH85,$AI85,$AJ85) &amp; "} ]}","}")</f>
        <v>}</v>
      </c>
      <c r="AL85" s="16" t="str">
        <f t="shared" si="37"/>
        <v>,{"CollectableType":"HomeCollector.Models.StampBase, HomeCollector, Version=1.0.0.0, Culture=neutral, PublicKeyToken=null","DisplayName":"Jefferson" ,"Description":"grill" ,"Country":"USA" ,"IsPostageStamp":true ,"ScottNumber":"80" ,"AlternateId":"" ,"IssueYearStart":1867,"IssueYearEnd":0,"FirstDayOfIssue":" " ,"Perforation":"p12" ,"IsWatermarked":false ,"CatalogImageCode":"" ,"Color":"brown" ,"Denomination":"5" }</v>
      </c>
    </row>
    <row r="86" spans="1:38" x14ac:dyDescent="0.25">
      <c r="A86" s="34" t="s">
        <v>1385</v>
      </c>
      <c r="B86" s="29">
        <v>30</v>
      </c>
      <c r="C86" s="19" t="s">
        <v>93</v>
      </c>
      <c r="D86" s="31"/>
      <c r="E86" s="32"/>
      <c r="F86" s="42" t="s">
        <v>65</v>
      </c>
      <c r="G86" s="38" t="s">
        <v>105</v>
      </c>
      <c r="H86" s="19" t="s">
        <v>13</v>
      </c>
      <c r="I86" s="29">
        <v>1867</v>
      </c>
      <c r="J86" s="29">
        <v>1867</v>
      </c>
      <c r="K86" s="33" t="s">
        <v>1337</v>
      </c>
      <c r="L86" s="34"/>
      <c r="M86" s="29">
        <v>32500</v>
      </c>
      <c r="N86" s="28" t="str">
        <f t="shared" si="38"/>
        <v>,{"CollectableType":"HomeCollector.Models.StampBase, HomeCollector, Version=1.0.0.0, Culture=neutral, PublicKeyToken=null"</v>
      </c>
      <c r="O86" s="16" t="str">
        <f t="shared" si="17"/>
        <v xml:space="preserve">,"DisplayName":"Franklin" </v>
      </c>
      <c r="P86" s="16" t="str">
        <f t="shared" si="18"/>
        <v xml:space="preserve">,"Description":"grill" </v>
      </c>
      <c r="Q86" s="16" t="str">
        <f t="shared" si="19"/>
        <v xml:space="preserve">,"Country":"USA" </v>
      </c>
      <c r="R86" s="16" t="str">
        <f t="shared" si="20"/>
        <v xml:space="preserve">,"IsPostageStamp":true </v>
      </c>
      <c r="S86" s="16" t="str">
        <f t="shared" si="21"/>
        <v xml:space="preserve">,"ScottNumber":"81" </v>
      </c>
      <c r="T86" s="16" t="str">
        <f t="shared" si="22"/>
        <v xml:space="preserve">,"AlternateId":"" </v>
      </c>
      <c r="U86" s="16" t="str">
        <f t="shared" si="23"/>
        <v>,"IssueYearStart":1867</v>
      </c>
      <c r="V86" s="16" t="str">
        <f t="shared" si="24"/>
        <v>,"IssueYearEnd":0</v>
      </c>
      <c r="W86" s="16" t="str">
        <f t="shared" si="25"/>
        <v xml:space="preserve">,"FirstDayOfIssue":" " </v>
      </c>
      <c r="X86" s="16" t="str">
        <f t="shared" si="16"/>
        <v xml:space="preserve">,"Perforation":"p12" </v>
      </c>
      <c r="Y86" s="16" t="str">
        <f t="shared" si="26"/>
        <v xml:space="preserve">,"IsWatermarked":false </v>
      </c>
      <c r="Z86" s="16" t="str">
        <f t="shared" si="27"/>
        <v xml:space="preserve">,"CatalogImageCode":"" </v>
      </c>
      <c r="AA86" s="16" t="str">
        <f t="shared" si="28"/>
        <v xml:space="preserve">,"Color":"rose" </v>
      </c>
      <c r="AB86" s="16" t="str">
        <f t="shared" si="29"/>
        <v xml:space="preserve">,"Denomination":"30" </v>
      </c>
      <c r="AD86" s="16" t="str">
        <f t="shared" si="30"/>
        <v/>
      </c>
      <c r="AE86" s="16" t="str">
        <f t="shared" si="31"/>
        <v>{"CollectableType":"HomeCollector.Models.StampBase, HomeCollector, Version=1.0.0.0, Culture=neutral, PublicKeyToken=null"</v>
      </c>
      <c r="AF86" s="16" t="str">
        <f t="shared" si="32"/>
        <v xml:space="preserve">,"ItemDetails":"grill" </v>
      </c>
      <c r="AG86" s="16" t="str">
        <f t="shared" si="33"/>
        <v xml:space="preserve">,"IsFavorite":false </v>
      </c>
      <c r="AH86" s="16" t="str">
        <f t="shared" si="34"/>
        <v xml:space="preserve">,"EstimatedValue":0 </v>
      </c>
      <c r="AI86" s="16" t="str">
        <f t="shared" si="35"/>
        <v xml:space="preserve">,"IsMintCondition":false </v>
      </c>
      <c r="AJ86" s="16" t="str">
        <f t="shared" si="36"/>
        <v xml:space="preserve">,"Condition":"UNDEFINED" </v>
      </c>
      <c r="AK86" s="16" t="str">
        <f xml:space="preserve"> IF($D86+$E86&gt;0,  CONCATENATE($AD86,$AE86,$AF86,$AG86,$AH86,$AI86,$AJ86) &amp; "} ]}","}")</f>
        <v>}</v>
      </c>
      <c r="AL86" s="16" t="str">
        <f t="shared" si="37"/>
        <v>,{"CollectableType":"HomeCollector.Models.StampBase, HomeCollector, Version=1.0.0.0, Culture=neutral, PublicKeyToken=null","DisplayName":"Franklin" ,"Description":"grill" ,"Country":"USA" ,"IsPostageStamp":true ,"ScottNumber":"81" ,"AlternateId":"" ,"IssueYearStart":1867,"IssueYearEnd":0,"FirstDayOfIssue":" " ,"Perforation":"p12" ,"IsWatermarked":false ,"CatalogImageCode":"" ,"Color":"rose" ,"Denomination":"30" }</v>
      </c>
    </row>
    <row r="87" spans="1:38" x14ac:dyDescent="0.25">
      <c r="A87" s="34" t="s">
        <v>1386</v>
      </c>
      <c r="B87" s="29">
        <v>3</v>
      </c>
      <c r="C87" s="19" t="s">
        <v>93</v>
      </c>
      <c r="D87" s="31"/>
      <c r="E87" s="32"/>
      <c r="F87" s="42" t="s">
        <v>65</v>
      </c>
      <c r="G87" s="38" t="s">
        <v>105</v>
      </c>
      <c r="H87" s="19" t="s">
        <v>15</v>
      </c>
      <c r="I87" s="29">
        <v>1867</v>
      </c>
      <c r="J87" s="29">
        <v>1867</v>
      </c>
      <c r="K87" s="33" t="s">
        <v>1337</v>
      </c>
      <c r="L87" s="34"/>
      <c r="M87" s="29">
        <v>45000</v>
      </c>
      <c r="N87" s="28" t="str">
        <f t="shared" si="38"/>
        <v>,{"CollectableType":"HomeCollector.Models.StampBase, HomeCollector, Version=1.0.0.0, Culture=neutral, PublicKeyToken=null"</v>
      </c>
      <c r="O87" s="16" t="str">
        <f t="shared" si="17"/>
        <v xml:space="preserve">,"DisplayName":"Washington" </v>
      </c>
      <c r="P87" s="16" t="str">
        <f t="shared" si="18"/>
        <v xml:space="preserve">,"Description":"grill" </v>
      </c>
      <c r="Q87" s="16" t="str">
        <f t="shared" si="19"/>
        <v xml:space="preserve">,"Country":"USA" </v>
      </c>
      <c r="R87" s="16" t="str">
        <f t="shared" si="20"/>
        <v xml:space="preserve">,"IsPostageStamp":true </v>
      </c>
      <c r="S87" s="16" t="str">
        <f t="shared" si="21"/>
        <v xml:space="preserve">,"ScottNumber":"82" </v>
      </c>
      <c r="T87" s="16" t="str">
        <f t="shared" si="22"/>
        <v xml:space="preserve">,"AlternateId":"" </v>
      </c>
      <c r="U87" s="16" t="str">
        <f t="shared" si="23"/>
        <v>,"IssueYearStart":1867</v>
      </c>
      <c r="V87" s="16" t="str">
        <f t="shared" si="24"/>
        <v>,"IssueYearEnd":0</v>
      </c>
      <c r="W87" s="16" t="str">
        <f t="shared" si="25"/>
        <v xml:space="preserve">,"FirstDayOfIssue":" " </v>
      </c>
      <c r="X87" s="16" t="str">
        <f t="shared" si="16"/>
        <v xml:space="preserve">,"Perforation":"p12" </v>
      </c>
      <c r="Y87" s="16" t="str">
        <f t="shared" si="26"/>
        <v xml:space="preserve">,"IsWatermarked":false </v>
      </c>
      <c r="Z87" s="16" t="str">
        <f t="shared" si="27"/>
        <v xml:space="preserve">,"CatalogImageCode":"" </v>
      </c>
      <c r="AA87" s="16" t="str">
        <f t="shared" si="28"/>
        <v xml:space="preserve">,"Color":"rose" </v>
      </c>
      <c r="AB87" s="16" t="str">
        <f t="shared" si="29"/>
        <v xml:space="preserve">,"Denomination":"3" </v>
      </c>
      <c r="AD87" s="16" t="str">
        <f t="shared" si="30"/>
        <v/>
      </c>
      <c r="AE87" s="16" t="str">
        <f t="shared" si="31"/>
        <v>{"CollectableType":"HomeCollector.Models.StampBase, HomeCollector, Version=1.0.0.0, Culture=neutral, PublicKeyToken=null"</v>
      </c>
      <c r="AF87" s="16" t="str">
        <f t="shared" si="32"/>
        <v xml:space="preserve">,"ItemDetails":"grill" </v>
      </c>
      <c r="AG87" s="16" t="str">
        <f t="shared" si="33"/>
        <v xml:space="preserve">,"IsFavorite":false </v>
      </c>
      <c r="AH87" s="16" t="str">
        <f t="shared" si="34"/>
        <v xml:space="preserve">,"EstimatedValue":0 </v>
      </c>
      <c r="AI87" s="16" t="str">
        <f t="shared" si="35"/>
        <v xml:space="preserve">,"IsMintCondition":false </v>
      </c>
      <c r="AJ87" s="16" t="str">
        <f t="shared" si="36"/>
        <v xml:space="preserve">,"Condition":"UNDEFINED" </v>
      </c>
      <c r="AK87" s="16" t="str">
        <f xml:space="preserve"> IF($D87+$E87&gt;0,  CONCATENATE($AD87,$AE87,$AF87,$AG87,$AH87,$AI87,$AJ87) &amp; "} ]}","}")</f>
        <v>}</v>
      </c>
      <c r="AL87" s="16" t="str">
        <f t="shared" si="37"/>
        <v>,{"CollectableType":"HomeCollector.Models.StampBase, HomeCollector, Version=1.0.0.0, Culture=neutral, PublicKeyToken=null","DisplayName":"Washington" ,"Description":"grill" ,"Country":"USA" ,"IsPostageStamp":true ,"ScottNumber":"82" ,"AlternateId":"" ,"IssueYearStart":1867,"IssueYearEnd":0,"FirstDayOfIssue":" " ,"Perforation":"p12" ,"IsWatermarked":false ,"CatalogImageCode":"" ,"Color":"rose" ,"Denomination":"3" }</v>
      </c>
    </row>
    <row r="88" spans="1:38" x14ac:dyDescent="0.25">
      <c r="A88" s="34" t="s">
        <v>1387</v>
      </c>
      <c r="B88" s="29">
        <v>3</v>
      </c>
      <c r="C88" s="19" t="s">
        <v>93</v>
      </c>
      <c r="D88" s="31"/>
      <c r="E88" s="32"/>
      <c r="F88" s="42" t="s">
        <v>65</v>
      </c>
      <c r="G88" s="38" t="s">
        <v>106</v>
      </c>
      <c r="H88" s="19" t="s">
        <v>15</v>
      </c>
      <c r="I88" s="29">
        <v>1867</v>
      </c>
      <c r="J88" s="29">
        <v>1867</v>
      </c>
      <c r="K88" s="33" t="s">
        <v>1337</v>
      </c>
      <c r="L88" s="34">
        <v>2000</v>
      </c>
      <c r="M88" s="29">
        <v>400</v>
      </c>
      <c r="N88" s="28" t="str">
        <f t="shared" si="38"/>
        <v>,{"CollectableType":"HomeCollector.Models.StampBase, HomeCollector, Version=1.0.0.0, Culture=neutral, PublicKeyToken=null"</v>
      </c>
      <c r="O88" s="16" t="str">
        <f t="shared" si="17"/>
        <v xml:space="preserve">,"DisplayName":"Washington" </v>
      </c>
      <c r="P88" s="16" t="str">
        <f t="shared" si="18"/>
        <v xml:space="preserve">,"Description":"gr 13x16" </v>
      </c>
      <c r="Q88" s="16" t="str">
        <f t="shared" si="19"/>
        <v xml:space="preserve">,"Country":"USA" </v>
      </c>
      <c r="R88" s="16" t="str">
        <f t="shared" si="20"/>
        <v xml:space="preserve">,"IsPostageStamp":true </v>
      </c>
      <c r="S88" s="16" t="str">
        <f t="shared" si="21"/>
        <v xml:space="preserve">,"ScottNumber":"83" </v>
      </c>
      <c r="T88" s="16" t="str">
        <f t="shared" si="22"/>
        <v xml:space="preserve">,"AlternateId":"" </v>
      </c>
      <c r="U88" s="16" t="str">
        <f t="shared" si="23"/>
        <v>,"IssueYearStart":1867</v>
      </c>
      <c r="V88" s="16" t="str">
        <f t="shared" si="24"/>
        <v>,"IssueYearEnd":0</v>
      </c>
      <c r="W88" s="16" t="str">
        <f t="shared" si="25"/>
        <v xml:space="preserve">,"FirstDayOfIssue":" " </v>
      </c>
      <c r="X88" s="16" t="str">
        <f t="shared" si="16"/>
        <v xml:space="preserve">,"Perforation":"p12" </v>
      </c>
      <c r="Y88" s="16" t="str">
        <f t="shared" si="26"/>
        <v xml:space="preserve">,"IsWatermarked":false </v>
      </c>
      <c r="Z88" s="16" t="str">
        <f t="shared" si="27"/>
        <v xml:space="preserve">,"CatalogImageCode":"" </v>
      </c>
      <c r="AA88" s="16" t="str">
        <f t="shared" si="28"/>
        <v xml:space="preserve">,"Color":"rose" </v>
      </c>
      <c r="AB88" s="16" t="str">
        <f t="shared" si="29"/>
        <v xml:space="preserve">,"Denomination":"3" </v>
      </c>
      <c r="AD88" s="16" t="str">
        <f t="shared" si="30"/>
        <v/>
      </c>
      <c r="AE88" s="16" t="str">
        <f t="shared" si="31"/>
        <v>{"CollectableType":"HomeCollector.Models.StampBase, HomeCollector, Version=1.0.0.0, Culture=neutral, PublicKeyToken=null"</v>
      </c>
      <c r="AF88" s="16" t="str">
        <f t="shared" si="32"/>
        <v xml:space="preserve">,"ItemDetails":"gr 13x16" </v>
      </c>
      <c r="AG88" s="16" t="str">
        <f t="shared" si="33"/>
        <v xml:space="preserve">,"IsFavorite":false </v>
      </c>
      <c r="AH88" s="16" t="str">
        <f t="shared" si="34"/>
        <v xml:space="preserve">,"EstimatedValue":0 </v>
      </c>
      <c r="AI88" s="16" t="str">
        <f t="shared" si="35"/>
        <v xml:space="preserve">,"IsMintCondition":false </v>
      </c>
      <c r="AJ88" s="16" t="str">
        <f t="shared" si="36"/>
        <v xml:space="preserve">,"Condition":"UNDEFINED" </v>
      </c>
      <c r="AK88" s="16" t="str">
        <f xml:space="preserve"> IF($D88+$E88&gt;0,  CONCATENATE($AD88,$AE88,$AF88,$AG88,$AH88,$AI88,$AJ88) &amp; "} ]}","}")</f>
        <v>}</v>
      </c>
      <c r="AL88" s="16" t="str">
        <f t="shared" si="37"/>
        <v>,{"CollectableType":"HomeCollector.Models.StampBase, HomeCollector, Version=1.0.0.0, Culture=neutral, PublicKeyToken=null","DisplayName":"Washington" ,"Description":"gr 13x16" ,"Country":"USA" ,"IsPostageStamp":true ,"ScottNumber":"83" ,"AlternateId":"" ,"IssueYearStart":1867,"IssueYearEnd":0,"FirstDayOfIssue":" " ,"Perforation":"p12" ,"IsWatermarked":false ,"CatalogImageCode":"" ,"Color":"rose" ,"Denomination":"3" }</v>
      </c>
    </row>
    <row r="89" spans="1:38" x14ac:dyDescent="0.25">
      <c r="A89" s="34" t="s">
        <v>1388</v>
      </c>
      <c r="B89" s="29">
        <v>2</v>
      </c>
      <c r="C89" s="19" t="s">
        <v>60</v>
      </c>
      <c r="D89" s="31"/>
      <c r="E89" s="32"/>
      <c r="F89" s="42" t="s">
        <v>65</v>
      </c>
      <c r="G89" s="38" t="s">
        <v>107</v>
      </c>
      <c r="H89" s="19" t="s">
        <v>101</v>
      </c>
      <c r="I89" s="29">
        <v>1867</v>
      </c>
      <c r="J89" s="29">
        <v>1867</v>
      </c>
      <c r="K89" s="33" t="s">
        <v>1337</v>
      </c>
      <c r="L89" s="34">
        <v>4500</v>
      </c>
      <c r="M89" s="29">
        <v>1100</v>
      </c>
      <c r="N89" s="28" t="str">
        <f t="shared" si="38"/>
        <v>,{"CollectableType":"HomeCollector.Models.StampBase, HomeCollector, Version=1.0.0.0, Culture=neutral, PublicKeyToken=null"</v>
      </c>
      <c r="O89" s="16" t="str">
        <f t="shared" si="17"/>
        <v xml:space="preserve">,"DisplayName":"Jackson" </v>
      </c>
      <c r="P89" s="16" t="str">
        <f t="shared" si="18"/>
        <v xml:space="preserve">,"Description":"gr 12x14" </v>
      </c>
      <c r="Q89" s="16" t="str">
        <f t="shared" si="19"/>
        <v xml:space="preserve">,"Country":"USA" </v>
      </c>
      <c r="R89" s="16" t="str">
        <f t="shared" si="20"/>
        <v xml:space="preserve">,"IsPostageStamp":true </v>
      </c>
      <c r="S89" s="16" t="str">
        <f t="shared" si="21"/>
        <v xml:space="preserve">,"ScottNumber":"84" </v>
      </c>
      <c r="T89" s="16" t="str">
        <f t="shared" si="22"/>
        <v xml:space="preserve">,"AlternateId":"" </v>
      </c>
      <c r="U89" s="16" t="str">
        <f t="shared" si="23"/>
        <v>,"IssueYearStart":1867</v>
      </c>
      <c r="V89" s="16" t="str">
        <f t="shared" si="24"/>
        <v>,"IssueYearEnd":0</v>
      </c>
      <c r="W89" s="16" t="str">
        <f t="shared" si="25"/>
        <v xml:space="preserve">,"FirstDayOfIssue":" " </v>
      </c>
      <c r="X89" s="16" t="str">
        <f t="shared" si="16"/>
        <v xml:space="preserve">,"Perforation":"p12" </v>
      </c>
      <c r="Y89" s="16" t="str">
        <f t="shared" si="26"/>
        <v xml:space="preserve">,"IsWatermarked":false </v>
      </c>
      <c r="Z89" s="16" t="str">
        <f t="shared" si="27"/>
        <v xml:space="preserve">,"CatalogImageCode":"" </v>
      </c>
      <c r="AA89" s="16" t="str">
        <f t="shared" si="28"/>
        <v xml:space="preserve">,"Color":"black" </v>
      </c>
      <c r="AB89" s="16" t="str">
        <f t="shared" si="29"/>
        <v xml:space="preserve">,"Denomination":"2" </v>
      </c>
      <c r="AD89" s="16" t="str">
        <f t="shared" si="30"/>
        <v/>
      </c>
      <c r="AE89" s="16" t="str">
        <f t="shared" si="31"/>
        <v>{"CollectableType":"HomeCollector.Models.StampBase, HomeCollector, Version=1.0.0.0, Culture=neutral, PublicKeyToken=null"</v>
      </c>
      <c r="AF89" s="16" t="str">
        <f t="shared" si="32"/>
        <v xml:space="preserve">,"ItemDetails":"gr 12x14" </v>
      </c>
      <c r="AG89" s="16" t="str">
        <f t="shared" si="33"/>
        <v xml:space="preserve">,"IsFavorite":false </v>
      </c>
      <c r="AH89" s="16" t="str">
        <f t="shared" si="34"/>
        <v xml:space="preserve">,"EstimatedValue":0 </v>
      </c>
      <c r="AI89" s="16" t="str">
        <f t="shared" si="35"/>
        <v xml:space="preserve">,"IsMintCondition":false </v>
      </c>
      <c r="AJ89" s="16" t="str">
        <f t="shared" si="36"/>
        <v xml:space="preserve">,"Condition":"UNDEFINED" </v>
      </c>
      <c r="AK89" s="16" t="str">
        <f xml:space="preserve"> IF($D89+$E89&gt;0,  CONCATENATE($AD89,$AE89,$AF89,$AG89,$AH89,$AI89,$AJ89) &amp; "} ]}","}")</f>
        <v>}</v>
      </c>
      <c r="AL89" s="16" t="str">
        <f t="shared" si="37"/>
        <v>,{"CollectableType":"HomeCollector.Models.StampBase, HomeCollector, Version=1.0.0.0, Culture=neutral, PublicKeyToken=null","DisplayName":"Jackson" ,"Description":"gr 12x14" ,"Country":"USA" ,"IsPostageStamp":true ,"ScottNumber":"84" ,"AlternateId":"" ,"IssueYearStart":1867,"IssueYearEnd":0,"FirstDayOfIssue":" " ,"Perforation":"p12" ,"IsWatermarked":false ,"CatalogImageCode":"" ,"Color":"black" ,"Denomination":"2" }</v>
      </c>
    </row>
    <row r="90" spans="1:38" x14ac:dyDescent="0.25">
      <c r="A90" s="34" t="s">
        <v>1389</v>
      </c>
      <c r="B90" s="29">
        <v>3</v>
      </c>
      <c r="C90" s="19" t="s">
        <v>93</v>
      </c>
      <c r="D90" s="31"/>
      <c r="E90" s="32"/>
      <c r="F90" s="42" t="s">
        <v>65</v>
      </c>
      <c r="G90" s="38" t="s">
        <v>107</v>
      </c>
      <c r="H90" s="19" t="s">
        <v>15</v>
      </c>
      <c r="I90" s="29">
        <v>1867</v>
      </c>
      <c r="J90" s="29">
        <v>1867</v>
      </c>
      <c r="K90" s="33" t="s">
        <v>1337</v>
      </c>
      <c r="L90" s="34">
        <v>1750</v>
      </c>
      <c r="M90" s="29">
        <v>450</v>
      </c>
      <c r="N90" s="28" t="str">
        <f t="shared" si="38"/>
        <v>,{"CollectableType":"HomeCollector.Models.StampBase, HomeCollector, Version=1.0.0.0, Culture=neutral, PublicKeyToken=null"</v>
      </c>
      <c r="O90" s="16" t="str">
        <f t="shared" si="17"/>
        <v xml:space="preserve">,"DisplayName":"Washington" </v>
      </c>
      <c r="P90" s="16" t="str">
        <f t="shared" si="18"/>
        <v xml:space="preserve">,"Description":"gr 12x14" </v>
      </c>
      <c r="Q90" s="16" t="str">
        <f t="shared" si="19"/>
        <v xml:space="preserve">,"Country":"USA" </v>
      </c>
      <c r="R90" s="16" t="str">
        <f t="shared" si="20"/>
        <v xml:space="preserve">,"IsPostageStamp":true </v>
      </c>
      <c r="S90" s="16" t="str">
        <f t="shared" si="21"/>
        <v xml:space="preserve">,"ScottNumber":"85" </v>
      </c>
      <c r="T90" s="16" t="str">
        <f t="shared" si="22"/>
        <v xml:space="preserve">,"AlternateId":"" </v>
      </c>
      <c r="U90" s="16" t="str">
        <f t="shared" si="23"/>
        <v>,"IssueYearStart":1867</v>
      </c>
      <c r="V90" s="16" t="str">
        <f t="shared" si="24"/>
        <v>,"IssueYearEnd":0</v>
      </c>
      <c r="W90" s="16" t="str">
        <f t="shared" si="25"/>
        <v xml:space="preserve">,"FirstDayOfIssue":" " </v>
      </c>
      <c r="X90" s="16" t="str">
        <f t="shared" si="16"/>
        <v xml:space="preserve">,"Perforation":"p12" </v>
      </c>
      <c r="Y90" s="16" t="str">
        <f t="shared" si="26"/>
        <v xml:space="preserve">,"IsWatermarked":false </v>
      </c>
      <c r="Z90" s="16" t="str">
        <f t="shared" si="27"/>
        <v xml:space="preserve">,"CatalogImageCode":"" </v>
      </c>
      <c r="AA90" s="16" t="str">
        <f t="shared" si="28"/>
        <v xml:space="preserve">,"Color":"rose" </v>
      </c>
      <c r="AB90" s="16" t="str">
        <f t="shared" si="29"/>
        <v xml:space="preserve">,"Denomination":"3" </v>
      </c>
      <c r="AD90" s="16" t="str">
        <f t="shared" si="30"/>
        <v/>
      </c>
      <c r="AE90" s="16" t="str">
        <f t="shared" si="31"/>
        <v>{"CollectableType":"HomeCollector.Models.StampBase, HomeCollector, Version=1.0.0.0, Culture=neutral, PublicKeyToken=null"</v>
      </c>
      <c r="AF90" s="16" t="str">
        <f t="shared" si="32"/>
        <v xml:space="preserve">,"ItemDetails":"gr 12x14" </v>
      </c>
      <c r="AG90" s="16" t="str">
        <f t="shared" si="33"/>
        <v xml:space="preserve">,"IsFavorite":false </v>
      </c>
      <c r="AH90" s="16" t="str">
        <f t="shared" si="34"/>
        <v xml:space="preserve">,"EstimatedValue":0 </v>
      </c>
      <c r="AI90" s="16" t="str">
        <f t="shared" si="35"/>
        <v xml:space="preserve">,"IsMintCondition":false </v>
      </c>
      <c r="AJ90" s="16" t="str">
        <f t="shared" si="36"/>
        <v xml:space="preserve">,"Condition":"UNDEFINED" </v>
      </c>
      <c r="AK90" s="16" t="str">
        <f xml:space="preserve"> IF($D90+$E90&gt;0,  CONCATENATE($AD90,$AE90,$AF90,$AG90,$AH90,$AI90,$AJ90) &amp; "} ]}","}")</f>
        <v>}</v>
      </c>
      <c r="AL90" s="16" t="str">
        <f t="shared" si="37"/>
        <v>,{"CollectableType":"HomeCollector.Models.StampBase, HomeCollector, Version=1.0.0.0, Culture=neutral, PublicKeyToken=null","DisplayName":"Washington" ,"Description":"gr 12x14" ,"Country":"USA" ,"IsPostageStamp":true ,"ScottNumber":"85" ,"AlternateId":"" ,"IssueYearStart":1867,"IssueYearEnd":0,"FirstDayOfIssue":" " ,"Perforation":"p12" ,"IsWatermarked":false ,"CatalogImageCode":"" ,"Color":"rose" ,"Denomination":"3" }</v>
      </c>
    </row>
    <row r="91" spans="1:38" x14ac:dyDescent="0.25">
      <c r="A91" s="17" t="s">
        <v>108</v>
      </c>
      <c r="B91" s="29">
        <v>1</v>
      </c>
      <c r="C91" s="19" t="s">
        <v>22</v>
      </c>
      <c r="D91" s="31"/>
      <c r="E91" s="32"/>
      <c r="F91" s="42" t="s">
        <v>65</v>
      </c>
      <c r="G91" s="38" t="s">
        <v>109</v>
      </c>
      <c r="H91" s="19" t="s">
        <v>13</v>
      </c>
      <c r="I91" s="29">
        <v>1867</v>
      </c>
      <c r="J91" s="29">
        <v>1867</v>
      </c>
      <c r="K91" s="33" t="s">
        <v>1337</v>
      </c>
      <c r="L91" s="34"/>
      <c r="M91" s="29">
        <v>450000</v>
      </c>
      <c r="N91" s="28" t="str">
        <f t="shared" si="38"/>
        <v>,{"CollectableType":"HomeCollector.Models.StampBase, HomeCollector, Version=1.0.0.0, Culture=neutral, PublicKeyToken=null"</v>
      </c>
      <c r="O91" s="16" t="str">
        <f t="shared" si="17"/>
        <v xml:space="preserve">,"DisplayName":"Franklin" </v>
      </c>
      <c r="P91" s="16" t="str">
        <f t="shared" si="18"/>
        <v xml:space="preserve">,"Description":"gr 11x14" </v>
      </c>
      <c r="Q91" s="16" t="str">
        <f t="shared" si="19"/>
        <v xml:space="preserve">,"Country":"USA" </v>
      </c>
      <c r="R91" s="16" t="str">
        <f t="shared" si="20"/>
        <v xml:space="preserve">,"IsPostageStamp":true </v>
      </c>
      <c r="S91" s="16" t="str">
        <f t="shared" si="21"/>
        <v xml:space="preserve">,"ScottNumber":"85A" </v>
      </c>
      <c r="T91" s="16" t="str">
        <f t="shared" si="22"/>
        <v xml:space="preserve">,"AlternateId":"" </v>
      </c>
      <c r="U91" s="16" t="str">
        <f t="shared" si="23"/>
        <v>,"IssueYearStart":1867</v>
      </c>
      <c r="V91" s="16" t="str">
        <f t="shared" si="24"/>
        <v>,"IssueYearEnd":0</v>
      </c>
      <c r="W91" s="16" t="str">
        <f t="shared" si="25"/>
        <v xml:space="preserve">,"FirstDayOfIssue":" " </v>
      </c>
      <c r="X91" s="16" t="str">
        <f t="shared" si="16"/>
        <v xml:space="preserve">,"Perforation":"p12" </v>
      </c>
      <c r="Y91" s="16" t="str">
        <f t="shared" si="26"/>
        <v xml:space="preserve">,"IsWatermarked":false </v>
      </c>
      <c r="Z91" s="16" t="str">
        <f t="shared" si="27"/>
        <v xml:space="preserve">,"CatalogImageCode":"" </v>
      </c>
      <c r="AA91" s="16" t="str">
        <f t="shared" si="28"/>
        <v xml:space="preserve">,"Color":"blue" </v>
      </c>
      <c r="AB91" s="16" t="str">
        <f t="shared" si="29"/>
        <v xml:space="preserve">,"Denomination":"1" </v>
      </c>
      <c r="AD91" s="16" t="str">
        <f t="shared" si="30"/>
        <v/>
      </c>
      <c r="AE91" s="16" t="str">
        <f t="shared" si="31"/>
        <v>{"CollectableType":"HomeCollector.Models.StampBase, HomeCollector, Version=1.0.0.0, Culture=neutral, PublicKeyToken=null"</v>
      </c>
      <c r="AF91" s="16" t="str">
        <f t="shared" si="32"/>
        <v xml:space="preserve">,"ItemDetails":"gr 11x14" </v>
      </c>
      <c r="AG91" s="16" t="str">
        <f t="shared" si="33"/>
        <v xml:space="preserve">,"IsFavorite":false </v>
      </c>
      <c r="AH91" s="16" t="str">
        <f t="shared" si="34"/>
        <v xml:space="preserve">,"EstimatedValue":0 </v>
      </c>
      <c r="AI91" s="16" t="str">
        <f t="shared" si="35"/>
        <v xml:space="preserve">,"IsMintCondition":false </v>
      </c>
      <c r="AJ91" s="16" t="str">
        <f t="shared" si="36"/>
        <v xml:space="preserve">,"Condition":"UNDEFINED" </v>
      </c>
      <c r="AK91" s="16" t="str">
        <f xml:space="preserve"> IF($D91+$E91&gt;0,  CONCATENATE($AD91,$AE91,$AF91,$AG91,$AH91,$AI91,$AJ91) &amp; "} ]}","}")</f>
        <v>}</v>
      </c>
      <c r="AL91" s="16" t="str">
        <f t="shared" si="37"/>
        <v>,{"CollectableType":"HomeCollector.Models.StampBase, HomeCollector, Version=1.0.0.0, Culture=neutral, PublicKeyToken=null","DisplayName":"Franklin" ,"Description":"gr 11x14" ,"Country":"USA" ,"IsPostageStamp":true ,"ScottNumber":"85A" ,"AlternateId":"" ,"IssueYearStart":1867,"IssueYearEnd":0,"FirstDayOfIssue":" " ,"Perforation":"p12" ,"IsWatermarked":false ,"CatalogImageCode":"" ,"Color":"blue" ,"Denomination":"1" }</v>
      </c>
    </row>
    <row r="92" spans="1:38" x14ac:dyDescent="0.25">
      <c r="A92" s="17" t="s">
        <v>110</v>
      </c>
      <c r="B92" s="29">
        <v>2</v>
      </c>
      <c r="C92" s="19" t="s">
        <v>60</v>
      </c>
      <c r="D92" s="31"/>
      <c r="E92" s="32"/>
      <c r="F92" s="42" t="s">
        <v>65</v>
      </c>
      <c r="G92" s="38" t="s">
        <v>109</v>
      </c>
      <c r="H92" s="19" t="s">
        <v>101</v>
      </c>
      <c r="I92" s="29">
        <v>1867</v>
      </c>
      <c r="J92" s="29">
        <v>1867</v>
      </c>
      <c r="K92" s="33" t="s">
        <v>1337</v>
      </c>
      <c r="L92" s="34">
        <v>1500</v>
      </c>
      <c r="M92" s="29">
        <v>350</v>
      </c>
      <c r="N92" s="28" t="str">
        <f t="shared" si="38"/>
        <v>,{"CollectableType":"HomeCollector.Models.StampBase, HomeCollector, Version=1.0.0.0, Culture=neutral, PublicKeyToken=null"</v>
      </c>
      <c r="O92" s="16" t="str">
        <f t="shared" si="17"/>
        <v xml:space="preserve">,"DisplayName":"Jackson" </v>
      </c>
      <c r="P92" s="16" t="str">
        <f t="shared" si="18"/>
        <v xml:space="preserve">,"Description":"gr 11x14" </v>
      </c>
      <c r="Q92" s="16" t="str">
        <f t="shared" si="19"/>
        <v xml:space="preserve">,"Country":"USA" </v>
      </c>
      <c r="R92" s="16" t="str">
        <f t="shared" si="20"/>
        <v xml:space="preserve">,"IsPostageStamp":true </v>
      </c>
      <c r="S92" s="16" t="str">
        <f t="shared" si="21"/>
        <v xml:space="preserve">,"ScottNumber":"85B" </v>
      </c>
      <c r="T92" s="16" t="str">
        <f t="shared" si="22"/>
        <v xml:space="preserve">,"AlternateId":"" </v>
      </c>
      <c r="U92" s="16" t="str">
        <f t="shared" si="23"/>
        <v>,"IssueYearStart":1867</v>
      </c>
      <c r="V92" s="16" t="str">
        <f t="shared" si="24"/>
        <v>,"IssueYearEnd":0</v>
      </c>
      <c r="W92" s="16" t="str">
        <f t="shared" si="25"/>
        <v xml:space="preserve">,"FirstDayOfIssue":" " </v>
      </c>
      <c r="X92" s="16" t="str">
        <f t="shared" si="16"/>
        <v xml:space="preserve">,"Perforation":"p12" </v>
      </c>
      <c r="Y92" s="16" t="str">
        <f t="shared" si="26"/>
        <v xml:space="preserve">,"IsWatermarked":false </v>
      </c>
      <c r="Z92" s="16" t="str">
        <f t="shared" si="27"/>
        <v xml:space="preserve">,"CatalogImageCode":"" </v>
      </c>
      <c r="AA92" s="16" t="str">
        <f t="shared" si="28"/>
        <v xml:space="preserve">,"Color":"black" </v>
      </c>
      <c r="AB92" s="16" t="str">
        <f t="shared" si="29"/>
        <v xml:space="preserve">,"Denomination":"2" </v>
      </c>
      <c r="AD92" s="16" t="str">
        <f t="shared" si="30"/>
        <v/>
      </c>
      <c r="AE92" s="16" t="str">
        <f t="shared" si="31"/>
        <v>{"CollectableType":"HomeCollector.Models.StampBase, HomeCollector, Version=1.0.0.0, Culture=neutral, PublicKeyToken=null"</v>
      </c>
      <c r="AF92" s="16" t="str">
        <f t="shared" si="32"/>
        <v xml:space="preserve">,"ItemDetails":"gr 11x14" </v>
      </c>
      <c r="AG92" s="16" t="str">
        <f t="shared" si="33"/>
        <v xml:space="preserve">,"IsFavorite":false </v>
      </c>
      <c r="AH92" s="16" t="str">
        <f t="shared" si="34"/>
        <v xml:space="preserve">,"EstimatedValue":0 </v>
      </c>
      <c r="AI92" s="16" t="str">
        <f t="shared" si="35"/>
        <v xml:space="preserve">,"IsMintCondition":false </v>
      </c>
      <c r="AJ92" s="16" t="str">
        <f t="shared" si="36"/>
        <v xml:space="preserve">,"Condition":"UNDEFINED" </v>
      </c>
      <c r="AK92" s="16" t="str">
        <f xml:space="preserve"> IF($D92+$E92&gt;0,  CONCATENATE($AD92,$AE92,$AF92,$AG92,$AH92,$AI92,$AJ92) &amp; "} ]}","}")</f>
        <v>}</v>
      </c>
      <c r="AL92" s="16" t="str">
        <f t="shared" si="37"/>
        <v>,{"CollectableType":"HomeCollector.Models.StampBase, HomeCollector, Version=1.0.0.0, Culture=neutral, PublicKeyToken=null","DisplayName":"Jackson" ,"Description":"gr 11x14" ,"Country":"USA" ,"IsPostageStamp":true ,"ScottNumber":"85B" ,"AlternateId":"" ,"IssueYearStart":1867,"IssueYearEnd":0,"FirstDayOfIssue":" " ,"Perforation":"p12" ,"IsWatermarked":false ,"CatalogImageCode":"" ,"Color":"black" ,"Denomination":"2" }</v>
      </c>
    </row>
    <row r="93" spans="1:38" x14ac:dyDescent="0.25">
      <c r="A93" s="17" t="s">
        <v>111</v>
      </c>
      <c r="B93" s="29">
        <v>3</v>
      </c>
      <c r="C93" s="19" t="s">
        <v>93</v>
      </c>
      <c r="D93" s="31"/>
      <c r="E93" s="32"/>
      <c r="F93" s="42" t="s">
        <v>65</v>
      </c>
      <c r="G93" s="38" t="s">
        <v>109</v>
      </c>
      <c r="H93" s="19" t="s">
        <v>15</v>
      </c>
      <c r="I93" s="29">
        <v>1867</v>
      </c>
      <c r="J93" s="29">
        <v>1867</v>
      </c>
      <c r="K93" s="33" t="s">
        <v>1337</v>
      </c>
      <c r="L93" s="34">
        <v>4500</v>
      </c>
      <c r="M93" s="29">
        <v>950</v>
      </c>
      <c r="N93" s="28" t="str">
        <f t="shared" si="38"/>
        <v>,{"CollectableType":"HomeCollector.Models.StampBase, HomeCollector, Version=1.0.0.0, Culture=neutral, PublicKeyToken=null"</v>
      </c>
      <c r="O93" s="16" t="str">
        <f t="shared" si="17"/>
        <v xml:space="preserve">,"DisplayName":"Washington" </v>
      </c>
      <c r="P93" s="16" t="str">
        <f t="shared" si="18"/>
        <v xml:space="preserve">,"Description":"gr 11x14" </v>
      </c>
      <c r="Q93" s="16" t="str">
        <f t="shared" si="19"/>
        <v xml:space="preserve">,"Country":"USA" </v>
      </c>
      <c r="R93" s="16" t="str">
        <f t="shared" si="20"/>
        <v xml:space="preserve">,"IsPostageStamp":true </v>
      </c>
      <c r="S93" s="16" t="str">
        <f t="shared" si="21"/>
        <v xml:space="preserve">,"ScottNumber":"85C" </v>
      </c>
      <c r="T93" s="16" t="str">
        <f t="shared" si="22"/>
        <v xml:space="preserve">,"AlternateId":"" </v>
      </c>
      <c r="U93" s="16" t="str">
        <f t="shared" si="23"/>
        <v>,"IssueYearStart":1867</v>
      </c>
      <c r="V93" s="16" t="str">
        <f t="shared" si="24"/>
        <v>,"IssueYearEnd":0</v>
      </c>
      <c r="W93" s="16" t="str">
        <f t="shared" si="25"/>
        <v xml:space="preserve">,"FirstDayOfIssue":" " </v>
      </c>
      <c r="X93" s="16" t="str">
        <f t="shared" si="16"/>
        <v xml:space="preserve">,"Perforation":"p12" </v>
      </c>
      <c r="Y93" s="16" t="str">
        <f t="shared" si="26"/>
        <v xml:space="preserve">,"IsWatermarked":false </v>
      </c>
      <c r="Z93" s="16" t="str">
        <f t="shared" si="27"/>
        <v xml:space="preserve">,"CatalogImageCode":"" </v>
      </c>
      <c r="AA93" s="16" t="str">
        <f t="shared" si="28"/>
        <v xml:space="preserve">,"Color":"rose" </v>
      </c>
      <c r="AB93" s="16" t="str">
        <f t="shared" si="29"/>
        <v xml:space="preserve">,"Denomination":"3" </v>
      </c>
      <c r="AD93" s="16" t="str">
        <f t="shared" si="30"/>
        <v/>
      </c>
      <c r="AE93" s="16" t="str">
        <f t="shared" si="31"/>
        <v>{"CollectableType":"HomeCollector.Models.StampBase, HomeCollector, Version=1.0.0.0, Culture=neutral, PublicKeyToken=null"</v>
      </c>
      <c r="AF93" s="16" t="str">
        <f t="shared" si="32"/>
        <v xml:space="preserve">,"ItemDetails":"gr 11x14" </v>
      </c>
      <c r="AG93" s="16" t="str">
        <f t="shared" si="33"/>
        <v xml:space="preserve">,"IsFavorite":false </v>
      </c>
      <c r="AH93" s="16" t="str">
        <f t="shared" si="34"/>
        <v xml:space="preserve">,"EstimatedValue":0 </v>
      </c>
      <c r="AI93" s="16" t="str">
        <f t="shared" si="35"/>
        <v xml:space="preserve">,"IsMintCondition":false </v>
      </c>
      <c r="AJ93" s="16" t="str">
        <f t="shared" si="36"/>
        <v xml:space="preserve">,"Condition":"UNDEFINED" </v>
      </c>
      <c r="AK93" s="16" t="str">
        <f xml:space="preserve"> IF($D93+$E93&gt;0,  CONCATENATE($AD93,$AE93,$AF93,$AG93,$AH93,$AI93,$AJ93) &amp; "} ]}","}")</f>
        <v>}</v>
      </c>
      <c r="AL93" s="16" t="str">
        <f t="shared" si="37"/>
        <v>,{"CollectableType":"HomeCollector.Models.StampBase, HomeCollector, Version=1.0.0.0, Culture=neutral, PublicKeyToken=null","DisplayName":"Washington" ,"Description":"gr 11x14" ,"Country":"USA" ,"IsPostageStamp":true ,"ScottNumber":"85C" ,"AlternateId":"" ,"IssueYearStart":1867,"IssueYearEnd":0,"FirstDayOfIssue":" " ,"Perforation":"p12" ,"IsWatermarked":false ,"CatalogImageCode":"" ,"Color":"rose" ,"Denomination":"3" }</v>
      </c>
    </row>
    <row r="94" spans="1:38" x14ac:dyDescent="0.25">
      <c r="A94" s="17" t="s">
        <v>112</v>
      </c>
      <c r="B94" s="29">
        <v>10</v>
      </c>
      <c r="C94" s="19" t="s">
        <v>38</v>
      </c>
      <c r="D94" s="31"/>
      <c r="E94" s="32"/>
      <c r="F94" s="42" t="s">
        <v>65</v>
      </c>
      <c r="G94" s="38" t="s">
        <v>109</v>
      </c>
      <c r="H94" s="19" t="s">
        <v>15</v>
      </c>
      <c r="I94" s="29">
        <v>1867</v>
      </c>
      <c r="J94" s="29">
        <v>1867</v>
      </c>
      <c r="K94" s="33" t="s">
        <v>1337</v>
      </c>
      <c r="L94" s="34"/>
      <c r="M94" s="29">
        <v>25000</v>
      </c>
      <c r="N94" s="28" t="str">
        <f t="shared" si="38"/>
        <v>,{"CollectableType":"HomeCollector.Models.StampBase, HomeCollector, Version=1.0.0.0, Culture=neutral, PublicKeyToken=null"</v>
      </c>
      <c r="O94" s="16" t="str">
        <f t="shared" si="17"/>
        <v xml:space="preserve">,"DisplayName":"Washington" </v>
      </c>
      <c r="P94" s="16" t="str">
        <f t="shared" si="18"/>
        <v xml:space="preserve">,"Description":"gr 11x14" </v>
      </c>
      <c r="Q94" s="16" t="str">
        <f t="shared" si="19"/>
        <v xml:space="preserve">,"Country":"USA" </v>
      </c>
      <c r="R94" s="16" t="str">
        <f t="shared" si="20"/>
        <v xml:space="preserve">,"IsPostageStamp":true </v>
      </c>
      <c r="S94" s="16" t="str">
        <f t="shared" si="21"/>
        <v xml:space="preserve">,"ScottNumber":"85D" </v>
      </c>
      <c r="T94" s="16" t="str">
        <f t="shared" si="22"/>
        <v xml:space="preserve">,"AlternateId":"" </v>
      </c>
      <c r="U94" s="16" t="str">
        <f t="shared" si="23"/>
        <v>,"IssueYearStart":1867</v>
      </c>
      <c r="V94" s="16" t="str">
        <f t="shared" si="24"/>
        <v>,"IssueYearEnd":0</v>
      </c>
      <c r="W94" s="16" t="str">
        <f t="shared" si="25"/>
        <v xml:space="preserve">,"FirstDayOfIssue":" " </v>
      </c>
      <c r="X94" s="16" t="str">
        <f t="shared" si="16"/>
        <v xml:space="preserve">,"Perforation":"p12" </v>
      </c>
      <c r="Y94" s="16" t="str">
        <f t="shared" si="26"/>
        <v xml:space="preserve">,"IsWatermarked":false </v>
      </c>
      <c r="Z94" s="16" t="str">
        <f t="shared" si="27"/>
        <v xml:space="preserve">,"CatalogImageCode":"" </v>
      </c>
      <c r="AA94" s="16" t="str">
        <f t="shared" si="28"/>
        <v xml:space="preserve">,"Color":"green" </v>
      </c>
      <c r="AB94" s="16" t="str">
        <f t="shared" si="29"/>
        <v xml:space="preserve">,"Denomination":"10" </v>
      </c>
      <c r="AD94" s="16" t="str">
        <f t="shared" si="30"/>
        <v/>
      </c>
      <c r="AE94" s="16" t="str">
        <f t="shared" si="31"/>
        <v>{"CollectableType":"HomeCollector.Models.StampBase, HomeCollector, Version=1.0.0.0, Culture=neutral, PublicKeyToken=null"</v>
      </c>
      <c r="AF94" s="16" t="str">
        <f t="shared" si="32"/>
        <v xml:space="preserve">,"ItemDetails":"gr 11x14" </v>
      </c>
      <c r="AG94" s="16" t="str">
        <f t="shared" si="33"/>
        <v xml:space="preserve">,"IsFavorite":false </v>
      </c>
      <c r="AH94" s="16" t="str">
        <f t="shared" si="34"/>
        <v xml:space="preserve">,"EstimatedValue":0 </v>
      </c>
      <c r="AI94" s="16" t="str">
        <f t="shared" si="35"/>
        <v xml:space="preserve">,"IsMintCondition":false </v>
      </c>
      <c r="AJ94" s="16" t="str">
        <f t="shared" si="36"/>
        <v xml:space="preserve">,"Condition":"UNDEFINED" </v>
      </c>
      <c r="AK94" s="16" t="str">
        <f xml:space="preserve"> IF($D94+$E94&gt;0,  CONCATENATE($AD94,$AE94,$AF94,$AG94,$AH94,$AI94,$AJ94) &amp; "} ]}","}")</f>
        <v>}</v>
      </c>
      <c r="AL94" s="16" t="str">
        <f t="shared" si="37"/>
        <v>,{"CollectableType":"HomeCollector.Models.StampBase, HomeCollector, Version=1.0.0.0, Culture=neutral, PublicKeyToken=null","DisplayName":"Washington" ,"Description":"gr 11x14" ,"Country":"USA" ,"IsPostageStamp":true ,"ScottNumber":"85D" ,"AlternateId":"" ,"IssueYearStart":1867,"IssueYearEnd":0,"FirstDayOfIssue":" " ,"Perforation":"p12" ,"IsWatermarked":false ,"CatalogImageCode":"" ,"Color":"green" ,"Denomination":"10" }</v>
      </c>
    </row>
    <row r="95" spans="1:38" x14ac:dyDescent="0.25">
      <c r="A95" s="17" t="s">
        <v>113</v>
      </c>
      <c r="B95" s="29">
        <v>12</v>
      </c>
      <c r="C95" s="19" t="s">
        <v>60</v>
      </c>
      <c r="D95" s="31"/>
      <c r="E95" s="32"/>
      <c r="F95" s="42" t="s">
        <v>65</v>
      </c>
      <c r="G95" s="38" t="s">
        <v>109</v>
      </c>
      <c r="H95" s="19" t="s">
        <v>15</v>
      </c>
      <c r="I95" s="29">
        <v>1867</v>
      </c>
      <c r="J95" s="29">
        <v>1867</v>
      </c>
      <c r="K95" s="33" t="s">
        <v>1337</v>
      </c>
      <c r="L95" s="34">
        <v>2000</v>
      </c>
      <c r="M95" s="29">
        <v>575</v>
      </c>
      <c r="N95" s="28" t="str">
        <f t="shared" si="38"/>
        <v>,{"CollectableType":"HomeCollector.Models.StampBase, HomeCollector, Version=1.0.0.0, Culture=neutral, PublicKeyToken=null"</v>
      </c>
      <c r="O95" s="16" t="str">
        <f t="shared" si="17"/>
        <v xml:space="preserve">,"DisplayName":"Washington" </v>
      </c>
      <c r="P95" s="16" t="str">
        <f t="shared" si="18"/>
        <v xml:space="preserve">,"Description":"gr 11x14" </v>
      </c>
      <c r="Q95" s="16" t="str">
        <f t="shared" si="19"/>
        <v xml:space="preserve">,"Country":"USA" </v>
      </c>
      <c r="R95" s="16" t="str">
        <f t="shared" si="20"/>
        <v xml:space="preserve">,"IsPostageStamp":true </v>
      </c>
      <c r="S95" s="16" t="str">
        <f t="shared" si="21"/>
        <v xml:space="preserve">,"ScottNumber":"85E" </v>
      </c>
      <c r="T95" s="16" t="str">
        <f t="shared" si="22"/>
        <v xml:space="preserve">,"AlternateId":"" </v>
      </c>
      <c r="U95" s="16" t="str">
        <f t="shared" si="23"/>
        <v>,"IssueYearStart":1867</v>
      </c>
      <c r="V95" s="16" t="str">
        <f t="shared" si="24"/>
        <v>,"IssueYearEnd":0</v>
      </c>
      <c r="W95" s="16" t="str">
        <f t="shared" si="25"/>
        <v xml:space="preserve">,"FirstDayOfIssue":" " </v>
      </c>
      <c r="X95" s="16" t="str">
        <f t="shared" si="16"/>
        <v xml:space="preserve">,"Perforation":"p12" </v>
      </c>
      <c r="Y95" s="16" t="str">
        <f t="shared" si="26"/>
        <v xml:space="preserve">,"IsWatermarked":false </v>
      </c>
      <c r="Z95" s="16" t="str">
        <f t="shared" si="27"/>
        <v xml:space="preserve">,"CatalogImageCode":"" </v>
      </c>
      <c r="AA95" s="16" t="str">
        <f t="shared" si="28"/>
        <v xml:space="preserve">,"Color":"black" </v>
      </c>
      <c r="AB95" s="16" t="str">
        <f t="shared" si="29"/>
        <v xml:space="preserve">,"Denomination":"12" </v>
      </c>
      <c r="AD95" s="16" t="str">
        <f t="shared" si="30"/>
        <v/>
      </c>
      <c r="AE95" s="16" t="str">
        <f t="shared" si="31"/>
        <v>{"CollectableType":"HomeCollector.Models.StampBase, HomeCollector, Version=1.0.0.0, Culture=neutral, PublicKeyToken=null"</v>
      </c>
      <c r="AF95" s="16" t="str">
        <f t="shared" si="32"/>
        <v xml:space="preserve">,"ItemDetails":"gr 11x14" </v>
      </c>
      <c r="AG95" s="16" t="str">
        <f t="shared" si="33"/>
        <v xml:space="preserve">,"IsFavorite":false </v>
      </c>
      <c r="AH95" s="16" t="str">
        <f t="shared" si="34"/>
        <v xml:space="preserve">,"EstimatedValue":0 </v>
      </c>
      <c r="AI95" s="16" t="str">
        <f t="shared" si="35"/>
        <v xml:space="preserve">,"IsMintCondition":false </v>
      </c>
      <c r="AJ95" s="16" t="str">
        <f t="shared" si="36"/>
        <v xml:space="preserve">,"Condition":"UNDEFINED" </v>
      </c>
      <c r="AK95" s="16" t="str">
        <f xml:space="preserve"> IF($D95+$E95&gt;0,  CONCATENATE($AD95,$AE95,$AF95,$AG95,$AH95,$AI95,$AJ95) &amp; "} ]}","}")</f>
        <v>}</v>
      </c>
      <c r="AL95" s="16" t="str">
        <f t="shared" si="37"/>
        <v>,{"CollectableType":"HomeCollector.Models.StampBase, HomeCollector, Version=1.0.0.0, Culture=neutral, PublicKeyToken=null","DisplayName":"Washington" ,"Description":"gr 11x14" ,"Country":"USA" ,"IsPostageStamp":true ,"ScottNumber":"85E" ,"AlternateId":"" ,"IssueYearStart":1867,"IssueYearEnd":0,"FirstDayOfIssue":" " ,"Perforation":"p12" ,"IsWatermarked":false ,"CatalogImageCode":"" ,"Color":"black" ,"Denomination":"12" }</v>
      </c>
    </row>
    <row r="96" spans="1:38" x14ac:dyDescent="0.25">
      <c r="A96" s="17" t="s">
        <v>114</v>
      </c>
      <c r="B96" s="29">
        <v>15</v>
      </c>
      <c r="C96" s="19" t="s">
        <v>60</v>
      </c>
      <c r="D96" s="31"/>
      <c r="E96" s="32"/>
      <c r="F96" s="42" t="s">
        <v>65</v>
      </c>
      <c r="G96" s="38" t="s">
        <v>109</v>
      </c>
      <c r="H96" s="19" t="s">
        <v>103</v>
      </c>
      <c r="I96" s="29">
        <v>1867</v>
      </c>
      <c r="J96" s="29">
        <v>1867</v>
      </c>
      <c r="K96" s="33" t="s">
        <v>1337</v>
      </c>
      <c r="L96" s="34"/>
      <c r="M96" s="29"/>
      <c r="N96" s="28" t="str">
        <f t="shared" si="38"/>
        <v>,{"CollectableType":"HomeCollector.Models.StampBase, HomeCollector, Version=1.0.0.0, Culture=neutral, PublicKeyToken=null"</v>
      </c>
      <c r="O96" s="16" t="str">
        <f t="shared" si="17"/>
        <v xml:space="preserve">,"DisplayName":"Lincoln" </v>
      </c>
      <c r="P96" s="16" t="str">
        <f t="shared" si="18"/>
        <v xml:space="preserve">,"Description":"gr 11x14" </v>
      </c>
      <c r="Q96" s="16" t="str">
        <f t="shared" si="19"/>
        <v xml:space="preserve">,"Country":"USA" </v>
      </c>
      <c r="R96" s="16" t="str">
        <f t="shared" si="20"/>
        <v xml:space="preserve">,"IsPostageStamp":true </v>
      </c>
      <c r="S96" s="16" t="str">
        <f t="shared" si="21"/>
        <v xml:space="preserve">,"ScottNumber":"85F" </v>
      </c>
      <c r="T96" s="16" t="str">
        <f t="shared" si="22"/>
        <v xml:space="preserve">,"AlternateId":"" </v>
      </c>
      <c r="U96" s="16" t="str">
        <f t="shared" si="23"/>
        <v>,"IssueYearStart":1867</v>
      </c>
      <c r="V96" s="16" t="str">
        <f t="shared" si="24"/>
        <v>,"IssueYearEnd":0</v>
      </c>
      <c r="W96" s="16" t="str">
        <f t="shared" si="25"/>
        <v xml:space="preserve">,"FirstDayOfIssue":" " </v>
      </c>
      <c r="X96" s="16" t="str">
        <f t="shared" si="16"/>
        <v xml:space="preserve">,"Perforation":"p12" </v>
      </c>
      <c r="Y96" s="16" t="str">
        <f t="shared" si="26"/>
        <v xml:space="preserve">,"IsWatermarked":false </v>
      </c>
      <c r="Z96" s="16" t="str">
        <f t="shared" si="27"/>
        <v xml:space="preserve">,"CatalogImageCode":"" </v>
      </c>
      <c r="AA96" s="16" t="str">
        <f t="shared" si="28"/>
        <v xml:space="preserve">,"Color":"black" </v>
      </c>
      <c r="AB96" s="16" t="str">
        <f t="shared" si="29"/>
        <v xml:space="preserve">,"Denomination":"15" </v>
      </c>
      <c r="AD96" s="16" t="str">
        <f t="shared" si="30"/>
        <v/>
      </c>
      <c r="AE96" s="16" t="str">
        <f t="shared" si="31"/>
        <v>{"CollectableType":"HomeCollector.Models.StampBase, HomeCollector, Version=1.0.0.0, Culture=neutral, PublicKeyToken=null"</v>
      </c>
      <c r="AF96" s="16" t="str">
        <f t="shared" si="32"/>
        <v xml:space="preserve">,"ItemDetails":"gr 11x14" </v>
      </c>
      <c r="AG96" s="16" t="str">
        <f t="shared" si="33"/>
        <v xml:space="preserve">,"IsFavorite":false </v>
      </c>
      <c r="AH96" s="16" t="str">
        <f t="shared" si="34"/>
        <v xml:space="preserve">,"EstimatedValue":0 </v>
      </c>
      <c r="AI96" s="16" t="str">
        <f t="shared" si="35"/>
        <v xml:space="preserve">,"IsMintCondition":false </v>
      </c>
      <c r="AJ96" s="16" t="str">
        <f t="shared" si="36"/>
        <v xml:space="preserve">,"Condition":"UNDEFINED" </v>
      </c>
      <c r="AK96" s="16" t="str">
        <f xml:space="preserve"> IF($D96+$E96&gt;0,  CONCATENATE($AD96,$AE96,$AF96,$AG96,$AH96,$AI96,$AJ96) &amp; "} ]}","}")</f>
        <v>}</v>
      </c>
      <c r="AL96" s="16" t="str">
        <f t="shared" si="37"/>
        <v>,{"CollectableType":"HomeCollector.Models.StampBase, HomeCollector, Version=1.0.0.0, Culture=neutral, PublicKeyToken=null","DisplayName":"Lincoln" ,"Description":"gr 11x14" ,"Country":"USA" ,"IsPostageStamp":true ,"ScottNumber":"85F" ,"AlternateId":"" ,"IssueYearStart":1867,"IssueYearEnd":0,"FirstDayOfIssue":" " ,"Perforation":"p12" ,"IsWatermarked":false ,"CatalogImageCode":"" ,"Color":"black" ,"Denomination":"15" }</v>
      </c>
    </row>
    <row r="97" spans="1:38" x14ac:dyDescent="0.25">
      <c r="A97" s="34" t="s">
        <v>1390</v>
      </c>
      <c r="B97" s="29">
        <v>1</v>
      </c>
      <c r="C97" s="19" t="s">
        <v>22</v>
      </c>
      <c r="D97" s="31"/>
      <c r="E97" s="32"/>
      <c r="F97" s="42" t="s">
        <v>65</v>
      </c>
      <c r="G97" s="38" t="s">
        <v>115</v>
      </c>
      <c r="H97" s="19" t="s">
        <v>13</v>
      </c>
      <c r="I97" s="29">
        <v>1867</v>
      </c>
      <c r="J97" s="29">
        <v>1867</v>
      </c>
      <c r="K97" s="33" t="s">
        <v>1337</v>
      </c>
      <c r="L97" s="34">
        <v>900</v>
      </c>
      <c r="M97" s="29">
        <v>250</v>
      </c>
      <c r="N97" s="28" t="str">
        <f t="shared" si="38"/>
        <v>,{"CollectableType":"HomeCollector.Models.StampBase, HomeCollector, Version=1.0.0.0, Culture=neutral, PublicKeyToken=null"</v>
      </c>
      <c r="O97" s="16" t="str">
        <f t="shared" si="17"/>
        <v xml:space="preserve">,"DisplayName":"Franklin" </v>
      </c>
      <c r="P97" s="16" t="str">
        <f t="shared" si="18"/>
        <v xml:space="preserve">,"Description":"gr 11x13" </v>
      </c>
      <c r="Q97" s="16" t="str">
        <f t="shared" si="19"/>
        <v xml:space="preserve">,"Country":"USA" </v>
      </c>
      <c r="R97" s="16" t="str">
        <f t="shared" si="20"/>
        <v xml:space="preserve">,"IsPostageStamp":true </v>
      </c>
      <c r="S97" s="16" t="str">
        <f t="shared" si="21"/>
        <v xml:space="preserve">,"ScottNumber":"86" </v>
      </c>
      <c r="T97" s="16" t="str">
        <f t="shared" si="22"/>
        <v xml:space="preserve">,"AlternateId":"" </v>
      </c>
      <c r="U97" s="16" t="str">
        <f t="shared" si="23"/>
        <v>,"IssueYearStart":1867</v>
      </c>
      <c r="V97" s="16" t="str">
        <f t="shared" si="24"/>
        <v>,"IssueYearEnd":0</v>
      </c>
      <c r="W97" s="16" t="str">
        <f t="shared" si="25"/>
        <v xml:space="preserve">,"FirstDayOfIssue":" " </v>
      </c>
      <c r="X97" s="16" t="str">
        <f t="shared" si="16"/>
        <v xml:space="preserve">,"Perforation":"p12" </v>
      </c>
      <c r="Y97" s="16" t="str">
        <f t="shared" si="26"/>
        <v xml:space="preserve">,"IsWatermarked":false </v>
      </c>
      <c r="Z97" s="16" t="str">
        <f t="shared" si="27"/>
        <v xml:space="preserve">,"CatalogImageCode":"" </v>
      </c>
      <c r="AA97" s="16" t="str">
        <f t="shared" si="28"/>
        <v xml:space="preserve">,"Color":"blue" </v>
      </c>
      <c r="AB97" s="16" t="str">
        <f t="shared" si="29"/>
        <v xml:space="preserve">,"Denomination":"1" </v>
      </c>
      <c r="AD97" s="16" t="str">
        <f t="shared" si="30"/>
        <v/>
      </c>
      <c r="AE97" s="16" t="str">
        <f t="shared" si="31"/>
        <v>{"CollectableType":"HomeCollector.Models.StampBase, HomeCollector, Version=1.0.0.0, Culture=neutral, PublicKeyToken=null"</v>
      </c>
      <c r="AF97" s="16" t="str">
        <f t="shared" si="32"/>
        <v xml:space="preserve">,"ItemDetails":"gr 11x13" </v>
      </c>
      <c r="AG97" s="16" t="str">
        <f t="shared" si="33"/>
        <v xml:space="preserve">,"IsFavorite":false </v>
      </c>
      <c r="AH97" s="16" t="str">
        <f t="shared" si="34"/>
        <v xml:space="preserve">,"EstimatedValue":0 </v>
      </c>
      <c r="AI97" s="16" t="str">
        <f t="shared" si="35"/>
        <v xml:space="preserve">,"IsMintCondition":false </v>
      </c>
      <c r="AJ97" s="16" t="str">
        <f t="shared" si="36"/>
        <v xml:space="preserve">,"Condition":"UNDEFINED" </v>
      </c>
      <c r="AK97" s="16" t="str">
        <f xml:space="preserve"> IF($D97+$E97&gt;0,  CONCATENATE($AD97,$AE97,$AF97,$AG97,$AH97,$AI97,$AJ97) &amp; "} ]}","}")</f>
        <v>}</v>
      </c>
      <c r="AL97" s="16" t="str">
        <f t="shared" si="37"/>
        <v>,{"CollectableType":"HomeCollector.Models.StampBase, HomeCollector, Version=1.0.0.0, Culture=neutral, PublicKeyToken=null","DisplayName":"Franklin" ,"Description":"gr 11x13" ,"Country":"USA" ,"IsPostageStamp":true ,"ScottNumber":"86" ,"AlternateId":"" ,"IssueYearStart":1867,"IssueYearEnd":0,"FirstDayOfIssue":" " ,"Perforation":"p12" ,"IsWatermarked":false ,"CatalogImageCode":"" ,"Color":"blue" ,"Denomination":"1" }</v>
      </c>
    </row>
    <row r="98" spans="1:38" x14ac:dyDescent="0.25">
      <c r="A98" s="34" t="s">
        <v>1391</v>
      </c>
      <c r="B98" s="29">
        <v>2</v>
      </c>
      <c r="C98" s="19" t="s">
        <v>60</v>
      </c>
      <c r="D98" s="31"/>
      <c r="E98" s="32"/>
      <c r="F98" s="42" t="s">
        <v>65</v>
      </c>
      <c r="G98" s="38" t="s">
        <v>115</v>
      </c>
      <c r="H98" s="19" t="s">
        <v>101</v>
      </c>
      <c r="I98" s="29">
        <v>1867</v>
      </c>
      <c r="J98" s="29">
        <v>1867</v>
      </c>
      <c r="K98" s="33" t="s">
        <v>1337</v>
      </c>
      <c r="L98" s="34">
        <v>400</v>
      </c>
      <c r="M98" s="29">
        <v>70</v>
      </c>
      <c r="N98" s="28" t="str">
        <f t="shared" si="38"/>
        <v>,{"CollectableType":"HomeCollector.Models.StampBase, HomeCollector, Version=1.0.0.0, Culture=neutral, PublicKeyToken=null"</v>
      </c>
      <c r="O98" s="16" t="str">
        <f t="shared" si="17"/>
        <v xml:space="preserve">,"DisplayName":"Jackson" </v>
      </c>
      <c r="P98" s="16" t="str">
        <f t="shared" si="18"/>
        <v xml:space="preserve">,"Description":"gr 11x13" </v>
      </c>
      <c r="Q98" s="16" t="str">
        <f t="shared" si="19"/>
        <v xml:space="preserve">,"Country":"USA" </v>
      </c>
      <c r="R98" s="16" t="str">
        <f t="shared" si="20"/>
        <v xml:space="preserve">,"IsPostageStamp":true </v>
      </c>
      <c r="S98" s="16" t="str">
        <f t="shared" si="21"/>
        <v xml:space="preserve">,"ScottNumber":"87" </v>
      </c>
      <c r="T98" s="16" t="str">
        <f t="shared" si="22"/>
        <v xml:space="preserve">,"AlternateId":"" </v>
      </c>
      <c r="U98" s="16" t="str">
        <f t="shared" si="23"/>
        <v>,"IssueYearStart":1867</v>
      </c>
      <c r="V98" s="16" t="str">
        <f t="shared" si="24"/>
        <v>,"IssueYearEnd":0</v>
      </c>
      <c r="W98" s="16" t="str">
        <f t="shared" si="25"/>
        <v xml:space="preserve">,"FirstDayOfIssue":" " </v>
      </c>
      <c r="X98" s="16" t="str">
        <f t="shared" si="16"/>
        <v xml:space="preserve">,"Perforation":"p12" </v>
      </c>
      <c r="Y98" s="16" t="str">
        <f t="shared" si="26"/>
        <v xml:space="preserve">,"IsWatermarked":false </v>
      </c>
      <c r="Z98" s="16" t="str">
        <f t="shared" si="27"/>
        <v xml:space="preserve">,"CatalogImageCode":"" </v>
      </c>
      <c r="AA98" s="16" t="str">
        <f t="shared" si="28"/>
        <v xml:space="preserve">,"Color":"black" </v>
      </c>
      <c r="AB98" s="16" t="str">
        <f t="shared" si="29"/>
        <v xml:space="preserve">,"Denomination":"2" </v>
      </c>
      <c r="AD98" s="16" t="str">
        <f t="shared" si="30"/>
        <v/>
      </c>
      <c r="AE98" s="16" t="str">
        <f t="shared" si="31"/>
        <v>{"CollectableType":"HomeCollector.Models.StampBase, HomeCollector, Version=1.0.0.0, Culture=neutral, PublicKeyToken=null"</v>
      </c>
      <c r="AF98" s="16" t="str">
        <f t="shared" si="32"/>
        <v xml:space="preserve">,"ItemDetails":"gr 11x13" </v>
      </c>
      <c r="AG98" s="16" t="str">
        <f t="shared" si="33"/>
        <v xml:space="preserve">,"IsFavorite":false </v>
      </c>
      <c r="AH98" s="16" t="str">
        <f t="shared" si="34"/>
        <v xml:space="preserve">,"EstimatedValue":0 </v>
      </c>
      <c r="AI98" s="16" t="str">
        <f t="shared" si="35"/>
        <v xml:space="preserve">,"IsMintCondition":false </v>
      </c>
      <c r="AJ98" s="16" t="str">
        <f t="shared" si="36"/>
        <v xml:space="preserve">,"Condition":"UNDEFINED" </v>
      </c>
      <c r="AK98" s="16" t="str">
        <f xml:space="preserve"> IF($D98+$E98&gt;0,  CONCATENATE($AD98,$AE98,$AF98,$AG98,$AH98,$AI98,$AJ98) &amp; "} ]}","}")</f>
        <v>}</v>
      </c>
      <c r="AL98" s="16" t="str">
        <f t="shared" si="37"/>
        <v>,{"CollectableType":"HomeCollector.Models.StampBase, HomeCollector, Version=1.0.0.0, Culture=neutral, PublicKeyToken=null","DisplayName":"Jackson" ,"Description":"gr 11x13" ,"Country":"USA" ,"IsPostageStamp":true ,"ScottNumber":"87" ,"AlternateId":"" ,"IssueYearStart":1867,"IssueYearEnd":0,"FirstDayOfIssue":" " ,"Perforation":"p12" ,"IsWatermarked":false ,"CatalogImageCode":"" ,"Color":"black" ,"Denomination":"2" }</v>
      </c>
    </row>
    <row r="99" spans="1:38" x14ac:dyDescent="0.25">
      <c r="A99" s="34" t="s">
        <v>1392</v>
      </c>
      <c r="B99" s="29">
        <v>3</v>
      </c>
      <c r="C99" s="19" t="s">
        <v>93</v>
      </c>
      <c r="D99" s="31"/>
      <c r="E99" s="32">
        <v>1</v>
      </c>
      <c r="F99" s="42" t="s">
        <v>65</v>
      </c>
      <c r="G99" s="38" t="s">
        <v>115</v>
      </c>
      <c r="H99" s="19" t="s">
        <v>15</v>
      </c>
      <c r="I99" s="29">
        <v>1867</v>
      </c>
      <c r="J99" s="29">
        <v>1867</v>
      </c>
      <c r="K99" s="33" t="s">
        <v>1337</v>
      </c>
      <c r="L99" s="34">
        <v>300</v>
      </c>
      <c r="M99" s="29">
        <v>10</v>
      </c>
      <c r="N99" s="28" t="str">
        <f t="shared" si="38"/>
        <v>,{"CollectableType":"HomeCollector.Models.StampBase, HomeCollector, Version=1.0.0.0, Culture=neutral, PublicKeyToken=null"</v>
      </c>
      <c r="O99" s="16" t="str">
        <f t="shared" si="17"/>
        <v xml:space="preserve">,"DisplayName":"Washington" </v>
      </c>
      <c r="P99" s="16" t="str">
        <f t="shared" si="18"/>
        <v xml:space="preserve">,"Description":"gr 11x13" </v>
      </c>
      <c r="Q99" s="16" t="str">
        <f t="shared" si="19"/>
        <v xml:space="preserve">,"Country":"USA" </v>
      </c>
      <c r="R99" s="16" t="str">
        <f t="shared" si="20"/>
        <v xml:space="preserve">,"IsPostageStamp":true </v>
      </c>
      <c r="S99" s="16" t="str">
        <f t="shared" si="21"/>
        <v xml:space="preserve">,"ScottNumber":"88" </v>
      </c>
      <c r="T99" s="16" t="str">
        <f t="shared" si="22"/>
        <v xml:space="preserve">,"AlternateId":"" </v>
      </c>
      <c r="U99" s="16" t="str">
        <f t="shared" si="23"/>
        <v>,"IssueYearStart":1867</v>
      </c>
      <c r="V99" s="16" t="str">
        <f t="shared" si="24"/>
        <v>,"IssueYearEnd":0</v>
      </c>
      <c r="W99" s="16" t="str">
        <f t="shared" si="25"/>
        <v xml:space="preserve">,"FirstDayOfIssue":" " </v>
      </c>
      <c r="X99" s="16" t="str">
        <f t="shared" si="16"/>
        <v xml:space="preserve">,"Perforation":"p12" </v>
      </c>
      <c r="Y99" s="16" t="str">
        <f t="shared" si="26"/>
        <v xml:space="preserve">,"IsWatermarked":false </v>
      </c>
      <c r="Z99" s="16" t="str">
        <f t="shared" si="27"/>
        <v xml:space="preserve">,"CatalogImageCode":"" </v>
      </c>
      <c r="AA99" s="16" t="str">
        <f t="shared" si="28"/>
        <v xml:space="preserve">,"Color":"rose" </v>
      </c>
      <c r="AB99" s="16" t="str">
        <f t="shared" si="29"/>
        <v xml:space="preserve">,"Denomination":"3" </v>
      </c>
      <c r="AD99" s="16" t="str">
        <f t="shared" si="30"/>
        <v>,"ItemInstances":[</v>
      </c>
      <c r="AE99" s="16" t="str">
        <f t="shared" si="31"/>
        <v>{"CollectableType":"HomeCollector.Models.StampBase, HomeCollector, Version=1.0.0.0, Culture=neutral, PublicKeyToken=null"</v>
      </c>
      <c r="AF99" s="16" t="str">
        <f t="shared" si="32"/>
        <v xml:space="preserve">,"ItemDetails":"gr 11x13" </v>
      </c>
      <c r="AG99" s="16" t="str">
        <f t="shared" si="33"/>
        <v xml:space="preserve">,"IsFavorite":false </v>
      </c>
      <c r="AH99" s="16" t="str">
        <f t="shared" si="34"/>
        <v xml:space="preserve">,"EstimatedValue":0 </v>
      </c>
      <c r="AI99" s="16" t="str">
        <f t="shared" si="35"/>
        <v xml:space="preserve">,"IsMintCondition":false </v>
      </c>
      <c r="AJ99" s="16" t="str">
        <f t="shared" si="36"/>
        <v xml:space="preserve">,"Condition":"UNDEFINED" </v>
      </c>
      <c r="AK99" s="16" t="str">
        <f xml:space="preserve"> IF($D99+$E99&gt;0,  CONCATENATE($AD99,$AE99,$AF99,$AG99,$AH99,$AI99,$AJ99) &amp; "} ]}","}")</f>
        <v>,"ItemInstances":[{"CollectableType":"HomeCollector.Models.StampBase, HomeCollector, Version=1.0.0.0, Culture=neutral, PublicKeyToken=null","ItemDetails":"gr 11x13" ,"IsFavorite":false ,"EstimatedValue":0 ,"IsMintCondition":false ,"Condition":"UNDEFINED" } ]}</v>
      </c>
      <c r="AL99" s="16" t="str">
        <f t="shared" si="37"/>
        <v>,{"CollectableType":"HomeCollector.Models.StampBase, HomeCollector, Version=1.0.0.0, Culture=neutral, PublicKeyToken=null","DisplayName":"Washington" ,"Description":"gr 11x13" ,"Country":"USA" ,"IsPostageStamp":true ,"ScottNumber":"88" ,"AlternateId":"" ,"IssueYearStart":1867,"IssueYearEnd":0,"FirstDayOfIssue":" " ,"Perforation":"p12" ,"IsWatermarked":false ,"CatalogImageCode":"" ,"Color":"rose" ,"Denomination":"3" ,"ItemInstances":[{"CollectableType":"HomeCollector.Models.StampBase, HomeCollector, Version=1.0.0.0, Culture=neutral, PublicKeyToken=null","ItemDetails":"gr 11x13" ,"IsFavorite":false ,"EstimatedValue":0 ,"IsMintCondition":false ,"Condition":"UNDEFINED" } ]}</v>
      </c>
    </row>
    <row r="100" spans="1:38" x14ac:dyDescent="0.25">
      <c r="A100" s="34" t="s">
        <v>1393</v>
      </c>
      <c r="B100" s="29">
        <v>10</v>
      </c>
      <c r="C100" s="19" t="s">
        <v>38</v>
      </c>
      <c r="D100" s="31"/>
      <c r="E100" s="32"/>
      <c r="F100" s="42" t="s">
        <v>65</v>
      </c>
      <c r="G100" s="38" t="s">
        <v>115</v>
      </c>
      <c r="H100" s="19" t="s">
        <v>15</v>
      </c>
      <c r="I100" s="29">
        <v>1867</v>
      </c>
      <c r="J100" s="29">
        <v>1867</v>
      </c>
      <c r="K100" s="33" t="s">
        <v>1337</v>
      </c>
      <c r="L100" s="34">
        <v>1650</v>
      </c>
      <c r="M100" s="29">
        <v>175</v>
      </c>
      <c r="N100" s="28" t="str">
        <f t="shared" si="38"/>
        <v>,{"CollectableType":"HomeCollector.Models.StampBase, HomeCollector, Version=1.0.0.0, Culture=neutral, PublicKeyToken=null"</v>
      </c>
      <c r="O100" s="16" t="str">
        <f t="shared" si="17"/>
        <v xml:space="preserve">,"DisplayName":"Washington" </v>
      </c>
      <c r="P100" s="16" t="str">
        <f t="shared" si="18"/>
        <v xml:space="preserve">,"Description":"gr 11x13" </v>
      </c>
      <c r="Q100" s="16" t="str">
        <f t="shared" si="19"/>
        <v xml:space="preserve">,"Country":"USA" </v>
      </c>
      <c r="R100" s="16" t="str">
        <f t="shared" si="20"/>
        <v xml:space="preserve">,"IsPostageStamp":true </v>
      </c>
      <c r="S100" s="16" t="str">
        <f t="shared" si="21"/>
        <v xml:space="preserve">,"ScottNumber":"89" </v>
      </c>
      <c r="T100" s="16" t="str">
        <f t="shared" si="22"/>
        <v xml:space="preserve">,"AlternateId":"" </v>
      </c>
      <c r="U100" s="16" t="str">
        <f t="shared" si="23"/>
        <v>,"IssueYearStart":1867</v>
      </c>
      <c r="V100" s="16" t="str">
        <f t="shared" si="24"/>
        <v>,"IssueYearEnd":0</v>
      </c>
      <c r="W100" s="16" t="str">
        <f t="shared" si="25"/>
        <v xml:space="preserve">,"FirstDayOfIssue":" " </v>
      </c>
      <c r="X100" s="16" t="str">
        <f t="shared" si="16"/>
        <v xml:space="preserve">,"Perforation":"p12" </v>
      </c>
      <c r="Y100" s="16" t="str">
        <f t="shared" si="26"/>
        <v xml:space="preserve">,"IsWatermarked":false </v>
      </c>
      <c r="Z100" s="16" t="str">
        <f t="shared" si="27"/>
        <v xml:space="preserve">,"CatalogImageCode":"" </v>
      </c>
      <c r="AA100" s="16" t="str">
        <f t="shared" si="28"/>
        <v xml:space="preserve">,"Color":"green" </v>
      </c>
      <c r="AB100" s="16" t="str">
        <f t="shared" si="29"/>
        <v xml:space="preserve">,"Denomination":"10" </v>
      </c>
      <c r="AD100" s="16" t="str">
        <f t="shared" si="30"/>
        <v/>
      </c>
      <c r="AE100" s="16" t="str">
        <f t="shared" si="31"/>
        <v>{"CollectableType":"HomeCollector.Models.StampBase, HomeCollector, Version=1.0.0.0, Culture=neutral, PublicKeyToken=null"</v>
      </c>
      <c r="AF100" s="16" t="str">
        <f t="shared" si="32"/>
        <v xml:space="preserve">,"ItemDetails":"gr 11x13" </v>
      </c>
      <c r="AG100" s="16" t="str">
        <f t="shared" si="33"/>
        <v xml:space="preserve">,"IsFavorite":false </v>
      </c>
      <c r="AH100" s="16" t="str">
        <f t="shared" si="34"/>
        <v xml:space="preserve">,"EstimatedValue":0 </v>
      </c>
      <c r="AI100" s="16" t="str">
        <f t="shared" si="35"/>
        <v xml:space="preserve">,"IsMintCondition":false </v>
      </c>
      <c r="AJ100" s="16" t="str">
        <f t="shared" si="36"/>
        <v xml:space="preserve">,"Condition":"UNDEFINED" </v>
      </c>
      <c r="AK100" s="16" t="str">
        <f xml:space="preserve"> IF($D100+$E100&gt;0,  CONCATENATE($AD100,$AE100,$AF100,$AG100,$AH100,$AI100,$AJ100) &amp; "} ]}","}")</f>
        <v>}</v>
      </c>
      <c r="AL100" s="16" t="str">
        <f t="shared" si="37"/>
        <v>,{"CollectableType":"HomeCollector.Models.StampBase, HomeCollector, Version=1.0.0.0, Culture=neutral, PublicKeyToken=null","DisplayName":"Washington" ,"Description":"gr 11x13" ,"Country":"USA" ,"IsPostageStamp":true ,"ScottNumber":"89" ,"AlternateId":"" ,"IssueYearStart":1867,"IssueYearEnd":0,"FirstDayOfIssue":" " ,"Perforation":"p12" ,"IsWatermarked":false ,"CatalogImageCode":"" ,"Color":"green" ,"Denomination":"10" }</v>
      </c>
    </row>
    <row r="101" spans="1:38" x14ac:dyDescent="0.25">
      <c r="A101" s="34" t="s">
        <v>1394</v>
      </c>
      <c r="B101" s="29">
        <v>12</v>
      </c>
      <c r="C101" s="19" t="s">
        <v>60</v>
      </c>
      <c r="D101" s="31"/>
      <c r="E101" s="32"/>
      <c r="F101" s="42" t="s">
        <v>65</v>
      </c>
      <c r="G101" s="38" t="s">
        <v>115</v>
      </c>
      <c r="H101" s="19" t="s">
        <v>15</v>
      </c>
      <c r="I101" s="29">
        <v>1867</v>
      </c>
      <c r="J101" s="29">
        <v>1867</v>
      </c>
      <c r="K101" s="33" t="s">
        <v>1337</v>
      </c>
      <c r="L101" s="34">
        <v>1900</v>
      </c>
      <c r="M101" s="29">
        <v>190</v>
      </c>
      <c r="N101" s="28" t="str">
        <f t="shared" si="38"/>
        <v>,{"CollectableType":"HomeCollector.Models.StampBase, HomeCollector, Version=1.0.0.0, Culture=neutral, PublicKeyToken=null"</v>
      </c>
      <c r="O101" s="16" t="str">
        <f t="shared" si="17"/>
        <v xml:space="preserve">,"DisplayName":"Washington" </v>
      </c>
      <c r="P101" s="16" t="str">
        <f t="shared" si="18"/>
        <v xml:space="preserve">,"Description":"gr 11x13" </v>
      </c>
      <c r="Q101" s="16" t="str">
        <f t="shared" si="19"/>
        <v xml:space="preserve">,"Country":"USA" </v>
      </c>
      <c r="R101" s="16" t="str">
        <f t="shared" si="20"/>
        <v xml:space="preserve">,"IsPostageStamp":true </v>
      </c>
      <c r="S101" s="16" t="str">
        <f t="shared" si="21"/>
        <v xml:space="preserve">,"ScottNumber":"90" </v>
      </c>
      <c r="T101" s="16" t="str">
        <f t="shared" si="22"/>
        <v xml:space="preserve">,"AlternateId":"" </v>
      </c>
      <c r="U101" s="16" t="str">
        <f t="shared" si="23"/>
        <v>,"IssueYearStart":1867</v>
      </c>
      <c r="V101" s="16" t="str">
        <f t="shared" si="24"/>
        <v>,"IssueYearEnd":0</v>
      </c>
      <c r="W101" s="16" t="str">
        <f t="shared" si="25"/>
        <v xml:space="preserve">,"FirstDayOfIssue":" " </v>
      </c>
      <c r="X101" s="16" t="str">
        <f t="shared" si="16"/>
        <v xml:space="preserve">,"Perforation":"p12" </v>
      </c>
      <c r="Y101" s="16" t="str">
        <f t="shared" si="26"/>
        <v xml:space="preserve">,"IsWatermarked":false </v>
      </c>
      <c r="Z101" s="16" t="str">
        <f t="shared" si="27"/>
        <v xml:space="preserve">,"CatalogImageCode":"" </v>
      </c>
      <c r="AA101" s="16" t="str">
        <f t="shared" si="28"/>
        <v xml:space="preserve">,"Color":"black" </v>
      </c>
      <c r="AB101" s="16" t="str">
        <f t="shared" si="29"/>
        <v xml:space="preserve">,"Denomination":"12" </v>
      </c>
      <c r="AD101" s="16" t="str">
        <f t="shared" si="30"/>
        <v/>
      </c>
      <c r="AE101" s="16" t="str">
        <f t="shared" si="31"/>
        <v>{"CollectableType":"HomeCollector.Models.StampBase, HomeCollector, Version=1.0.0.0, Culture=neutral, PublicKeyToken=null"</v>
      </c>
      <c r="AF101" s="16" t="str">
        <f t="shared" si="32"/>
        <v xml:space="preserve">,"ItemDetails":"gr 11x13" </v>
      </c>
      <c r="AG101" s="16" t="str">
        <f t="shared" si="33"/>
        <v xml:space="preserve">,"IsFavorite":false </v>
      </c>
      <c r="AH101" s="16" t="str">
        <f t="shared" si="34"/>
        <v xml:space="preserve">,"EstimatedValue":0 </v>
      </c>
      <c r="AI101" s="16" t="str">
        <f t="shared" si="35"/>
        <v xml:space="preserve">,"IsMintCondition":false </v>
      </c>
      <c r="AJ101" s="16" t="str">
        <f t="shared" si="36"/>
        <v xml:space="preserve">,"Condition":"UNDEFINED" </v>
      </c>
      <c r="AK101" s="16" t="str">
        <f xml:space="preserve"> IF($D101+$E101&gt;0,  CONCATENATE($AD101,$AE101,$AF101,$AG101,$AH101,$AI101,$AJ101) &amp; "} ]}","}")</f>
        <v>}</v>
      </c>
      <c r="AL101" s="16" t="str">
        <f t="shared" si="37"/>
        <v>,{"CollectableType":"HomeCollector.Models.StampBase, HomeCollector, Version=1.0.0.0, Culture=neutral, PublicKeyToken=null","DisplayName":"Washington" ,"Description":"gr 11x13" ,"Country":"USA" ,"IsPostageStamp":true ,"ScottNumber":"90" ,"AlternateId":"" ,"IssueYearStart":1867,"IssueYearEnd":0,"FirstDayOfIssue":" " ,"Perforation":"p12" ,"IsWatermarked":false ,"CatalogImageCode":"" ,"Color":"black" ,"Denomination":"12" }</v>
      </c>
    </row>
    <row r="102" spans="1:38" x14ac:dyDescent="0.25">
      <c r="A102" s="34" t="s">
        <v>1395</v>
      </c>
      <c r="B102" s="29">
        <v>15</v>
      </c>
      <c r="C102" s="19" t="s">
        <v>60</v>
      </c>
      <c r="D102" s="31"/>
      <c r="E102" s="32"/>
      <c r="F102" s="42" t="s">
        <v>65</v>
      </c>
      <c r="G102" s="38" t="s">
        <v>115</v>
      </c>
      <c r="H102" s="19" t="s">
        <v>103</v>
      </c>
      <c r="I102" s="29">
        <v>1867</v>
      </c>
      <c r="J102" s="29">
        <v>1867</v>
      </c>
      <c r="K102" s="33" t="s">
        <v>1337</v>
      </c>
      <c r="L102" s="34">
        <v>3750</v>
      </c>
      <c r="M102" s="29">
        <v>450</v>
      </c>
      <c r="N102" s="28" t="str">
        <f t="shared" si="38"/>
        <v>,{"CollectableType":"HomeCollector.Models.StampBase, HomeCollector, Version=1.0.0.0, Culture=neutral, PublicKeyToken=null"</v>
      </c>
      <c r="O102" s="16" t="str">
        <f t="shared" si="17"/>
        <v xml:space="preserve">,"DisplayName":"Lincoln" </v>
      </c>
      <c r="P102" s="16" t="str">
        <f t="shared" si="18"/>
        <v xml:space="preserve">,"Description":"gr 11x13" </v>
      </c>
      <c r="Q102" s="16" t="str">
        <f t="shared" si="19"/>
        <v xml:space="preserve">,"Country":"USA" </v>
      </c>
      <c r="R102" s="16" t="str">
        <f t="shared" si="20"/>
        <v xml:space="preserve">,"IsPostageStamp":true </v>
      </c>
      <c r="S102" s="16" t="str">
        <f t="shared" si="21"/>
        <v xml:space="preserve">,"ScottNumber":"91" </v>
      </c>
      <c r="T102" s="16" t="str">
        <f t="shared" si="22"/>
        <v xml:space="preserve">,"AlternateId":"" </v>
      </c>
      <c r="U102" s="16" t="str">
        <f t="shared" si="23"/>
        <v>,"IssueYearStart":1867</v>
      </c>
      <c r="V102" s="16" t="str">
        <f t="shared" si="24"/>
        <v>,"IssueYearEnd":0</v>
      </c>
      <c r="W102" s="16" t="str">
        <f t="shared" si="25"/>
        <v xml:space="preserve">,"FirstDayOfIssue":" " </v>
      </c>
      <c r="X102" s="16" t="str">
        <f t="shared" si="16"/>
        <v xml:space="preserve">,"Perforation":"p12" </v>
      </c>
      <c r="Y102" s="16" t="str">
        <f t="shared" si="26"/>
        <v xml:space="preserve">,"IsWatermarked":false </v>
      </c>
      <c r="Z102" s="16" t="str">
        <f t="shared" si="27"/>
        <v xml:space="preserve">,"CatalogImageCode":"" </v>
      </c>
      <c r="AA102" s="16" t="str">
        <f t="shared" si="28"/>
        <v xml:space="preserve">,"Color":"black" </v>
      </c>
      <c r="AB102" s="16" t="str">
        <f t="shared" si="29"/>
        <v xml:space="preserve">,"Denomination":"15" </v>
      </c>
      <c r="AD102" s="16" t="str">
        <f t="shared" si="30"/>
        <v/>
      </c>
      <c r="AE102" s="16" t="str">
        <f t="shared" si="31"/>
        <v>{"CollectableType":"HomeCollector.Models.StampBase, HomeCollector, Version=1.0.0.0, Culture=neutral, PublicKeyToken=null"</v>
      </c>
      <c r="AF102" s="16" t="str">
        <f t="shared" si="32"/>
        <v xml:space="preserve">,"ItemDetails":"gr 11x13" </v>
      </c>
      <c r="AG102" s="16" t="str">
        <f t="shared" si="33"/>
        <v xml:space="preserve">,"IsFavorite":false </v>
      </c>
      <c r="AH102" s="16" t="str">
        <f t="shared" si="34"/>
        <v xml:space="preserve">,"EstimatedValue":0 </v>
      </c>
      <c r="AI102" s="16" t="str">
        <f t="shared" si="35"/>
        <v xml:space="preserve">,"IsMintCondition":false </v>
      </c>
      <c r="AJ102" s="16" t="str">
        <f t="shared" si="36"/>
        <v xml:space="preserve">,"Condition":"UNDEFINED" </v>
      </c>
      <c r="AK102" s="16" t="str">
        <f xml:space="preserve"> IF($D102+$E102&gt;0,  CONCATENATE($AD102,$AE102,$AF102,$AG102,$AH102,$AI102,$AJ102) &amp; "} ]}","}")</f>
        <v>}</v>
      </c>
      <c r="AL102" s="16" t="str">
        <f t="shared" si="37"/>
        <v>,{"CollectableType":"HomeCollector.Models.StampBase, HomeCollector, Version=1.0.0.0, Culture=neutral, PublicKeyToken=null","DisplayName":"Lincoln" ,"Description":"gr 11x13" ,"Country":"USA" ,"IsPostageStamp":true ,"ScottNumber":"91" ,"AlternateId":"" ,"IssueYearStart":1867,"IssueYearEnd":0,"FirstDayOfIssue":" " ,"Perforation":"p12" ,"IsWatermarked":false ,"CatalogImageCode":"" ,"Color":"black" ,"Denomination":"15" }</v>
      </c>
    </row>
    <row r="103" spans="1:38" x14ac:dyDescent="0.25">
      <c r="A103" s="34" t="s">
        <v>1396</v>
      </c>
      <c r="B103" s="29">
        <v>1</v>
      </c>
      <c r="C103" s="19" t="s">
        <v>22</v>
      </c>
      <c r="D103" s="31"/>
      <c r="E103" s="32"/>
      <c r="F103" s="42" t="s">
        <v>65</v>
      </c>
      <c r="G103" s="38" t="s">
        <v>116</v>
      </c>
      <c r="H103" s="19" t="s">
        <v>13</v>
      </c>
      <c r="I103" s="29">
        <v>1867</v>
      </c>
      <c r="J103" s="29">
        <v>1867</v>
      </c>
      <c r="K103" s="33" t="s">
        <v>1337</v>
      </c>
      <c r="L103" s="34">
        <v>450</v>
      </c>
      <c r="M103" s="29">
        <v>100</v>
      </c>
      <c r="N103" s="28" t="str">
        <f t="shared" si="38"/>
        <v>,{"CollectableType":"HomeCollector.Models.StampBase, HomeCollector, Version=1.0.0.0, Culture=neutral, PublicKeyToken=null"</v>
      </c>
      <c r="O103" s="16" t="str">
        <f t="shared" si="17"/>
        <v xml:space="preserve">,"DisplayName":"Franklin" </v>
      </c>
      <c r="P103" s="16" t="str">
        <f t="shared" si="18"/>
        <v xml:space="preserve">,"Description":"gr 9x13" </v>
      </c>
      <c r="Q103" s="16" t="str">
        <f t="shared" si="19"/>
        <v xml:space="preserve">,"Country":"USA" </v>
      </c>
      <c r="R103" s="16" t="str">
        <f t="shared" si="20"/>
        <v xml:space="preserve">,"IsPostageStamp":true </v>
      </c>
      <c r="S103" s="16" t="str">
        <f t="shared" si="21"/>
        <v xml:space="preserve">,"ScottNumber":"92" </v>
      </c>
      <c r="T103" s="16" t="str">
        <f t="shared" si="22"/>
        <v xml:space="preserve">,"AlternateId":"" </v>
      </c>
      <c r="U103" s="16" t="str">
        <f t="shared" si="23"/>
        <v>,"IssueYearStart":1867</v>
      </c>
      <c r="V103" s="16" t="str">
        <f t="shared" si="24"/>
        <v>,"IssueYearEnd":0</v>
      </c>
      <c r="W103" s="16" t="str">
        <f t="shared" si="25"/>
        <v xml:space="preserve">,"FirstDayOfIssue":" " </v>
      </c>
      <c r="X103" s="16" t="str">
        <f t="shared" si="16"/>
        <v xml:space="preserve">,"Perforation":"p12" </v>
      </c>
      <c r="Y103" s="16" t="str">
        <f t="shared" si="26"/>
        <v xml:space="preserve">,"IsWatermarked":false </v>
      </c>
      <c r="Z103" s="16" t="str">
        <f t="shared" si="27"/>
        <v xml:space="preserve">,"CatalogImageCode":"" </v>
      </c>
      <c r="AA103" s="16" t="str">
        <f t="shared" si="28"/>
        <v xml:space="preserve">,"Color":"blue" </v>
      </c>
      <c r="AB103" s="16" t="str">
        <f t="shared" si="29"/>
        <v xml:space="preserve">,"Denomination":"1" </v>
      </c>
      <c r="AD103" s="16" t="str">
        <f t="shared" si="30"/>
        <v/>
      </c>
      <c r="AE103" s="16" t="str">
        <f t="shared" si="31"/>
        <v>{"CollectableType":"HomeCollector.Models.StampBase, HomeCollector, Version=1.0.0.0, Culture=neutral, PublicKeyToken=null"</v>
      </c>
      <c r="AF103" s="16" t="str">
        <f t="shared" si="32"/>
        <v xml:space="preserve">,"ItemDetails":"gr 9x13" </v>
      </c>
      <c r="AG103" s="16" t="str">
        <f t="shared" si="33"/>
        <v xml:space="preserve">,"IsFavorite":false </v>
      </c>
      <c r="AH103" s="16" t="str">
        <f t="shared" si="34"/>
        <v xml:space="preserve">,"EstimatedValue":0 </v>
      </c>
      <c r="AI103" s="16" t="str">
        <f t="shared" si="35"/>
        <v xml:space="preserve">,"IsMintCondition":false </v>
      </c>
      <c r="AJ103" s="16" t="str">
        <f t="shared" si="36"/>
        <v xml:space="preserve">,"Condition":"UNDEFINED" </v>
      </c>
      <c r="AK103" s="16" t="str">
        <f xml:space="preserve"> IF($D103+$E103&gt;0,  CONCATENATE($AD103,$AE103,$AF103,$AG103,$AH103,$AI103,$AJ103) &amp; "} ]}","}")</f>
        <v>}</v>
      </c>
      <c r="AL103" s="16" t="str">
        <f t="shared" si="37"/>
        <v>,{"CollectableType":"HomeCollector.Models.StampBase, HomeCollector, Version=1.0.0.0, Culture=neutral, PublicKeyToken=null","DisplayName":"Franklin" ,"Description":"gr 9x13" ,"Country":"USA" ,"IsPostageStamp":true ,"ScottNumber":"92" ,"AlternateId":"" ,"IssueYearStart":1867,"IssueYearEnd":0,"FirstDayOfIssue":" " ,"Perforation":"p12" ,"IsWatermarked":false ,"CatalogImageCode":"" ,"Color":"blue" ,"Denomination":"1" }</v>
      </c>
    </row>
    <row r="104" spans="1:38" x14ac:dyDescent="0.25">
      <c r="A104" s="34" t="s">
        <v>1397</v>
      </c>
      <c r="B104" s="29">
        <v>2</v>
      </c>
      <c r="C104" s="19" t="s">
        <v>60</v>
      </c>
      <c r="D104" s="31"/>
      <c r="E104" s="32"/>
      <c r="F104" s="42" t="s">
        <v>65</v>
      </c>
      <c r="G104" s="38" t="s">
        <v>116</v>
      </c>
      <c r="H104" s="19" t="s">
        <v>37</v>
      </c>
      <c r="I104" s="29">
        <v>1867</v>
      </c>
      <c r="J104" s="29">
        <v>1867</v>
      </c>
      <c r="K104" s="33" t="s">
        <v>1337</v>
      </c>
      <c r="L104" s="34">
        <v>150</v>
      </c>
      <c r="M104" s="29">
        <v>25</v>
      </c>
      <c r="N104" s="28" t="str">
        <f t="shared" si="38"/>
        <v>,{"CollectableType":"HomeCollector.Models.StampBase, HomeCollector, Version=1.0.0.0, Culture=neutral, PublicKeyToken=null"</v>
      </c>
      <c r="O104" s="16" t="str">
        <f t="shared" si="17"/>
        <v xml:space="preserve">,"DisplayName":"Jefferson" </v>
      </c>
      <c r="P104" s="16" t="str">
        <f t="shared" si="18"/>
        <v xml:space="preserve">,"Description":"gr 9x13" </v>
      </c>
      <c r="Q104" s="16" t="str">
        <f t="shared" si="19"/>
        <v xml:space="preserve">,"Country":"USA" </v>
      </c>
      <c r="R104" s="16" t="str">
        <f t="shared" si="20"/>
        <v xml:space="preserve">,"IsPostageStamp":true </v>
      </c>
      <c r="S104" s="16" t="str">
        <f t="shared" si="21"/>
        <v xml:space="preserve">,"ScottNumber":"93" </v>
      </c>
      <c r="T104" s="16" t="str">
        <f t="shared" si="22"/>
        <v xml:space="preserve">,"AlternateId":"" </v>
      </c>
      <c r="U104" s="16" t="str">
        <f t="shared" si="23"/>
        <v>,"IssueYearStart":1867</v>
      </c>
      <c r="V104" s="16" t="str">
        <f t="shared" si="24"/>
        <v>,"IssueYearEnd":0</v>
      </c>
      <c r="W104" s="16" t="str">
        <f t="shared" si="25"/>
        <v xml:space="preserve">,"FirstDayOfIssue":" " </v>
      </c>
      <c r="X104" s="16" t="str">
        <f t="shared" si="16"/>
        <v xml:space="preserve">,"Perforation":"p12" </v>
      </c>
      <c r="Y104" s="16" t="str">
        <f t="shared" si="26"/>
        <v xml:space="preserve">,"IsWatermarked":false </v>
      </c>
      <c r="Z104" s="16" t="str">
        <f t="shared" si="27"/>
        <v xml:space="preserve">,"CatalogImageCode":"" </v>
      </c>
      <c r="AA104" s="16" t="str">
        <f t="shared" si="28"/>
        <v xml:space="preserve">,"Color":"black" </v>
      </c>
      <c r="AB104" s="16" t="str">
        <f t="shared" si="29"/>
        <v xml:space="preserve">,"Denomination":"2" </v>
      </c>
      <c r="AD104" s="16" t="str">
        <f t="shared" si="30"/>
        <v/>
      </c>
      <c r="AE104" s="16" t="str">
        <f t="shared" si="31"/>
        <v>{"CollectableType":"HomeCollector.Models.StampBase, HomeCollector, Version=1.0.0.0, Culture=neutral, PublicKeyToken=null"</v>
      </c>
      <c r="AF104" s="16" t="str">
        <f t="shared" si="32"/>
        <v xml:space="preserve">,"ItemDetails":"gr 9x13" </v>
      </c>
      <c r="AG104" s="16" t="str">
        <f t="shared" si="33"/>
        <v xml:space="preserve">,"IsFavorite":false </v>
      </c>
      <c r="AH104" s="16" t="str">
        <f t="shared" si="34"/>
        <v xml:space="preserve">,"EstimatedValue":0 </v>
      </c>
      <c r="AI104" s="16" t="str">
        <f t="shared" si="35"/>
        <v xml:space="preserve">,"IsMintCondition":false </v>
      </c>
      <c r="AJ104" s="16" t="str">
        <f t="shared" si="36"/>
        <v xml:space="preserve">,"Condition":"UNDEFINED" </v>
      </c>
      <c r="AK104" s="16" t="str">
        <f xml:space="preserve"> IF($D104+$E104&gt;0,  CONCATENATE($AD104,$AE104,$AF104,$AG104,$AH104,$AI104,$AJ104) &amp; "} ]}","}")</f>
        <v>}</v>
      </c>
      <c r="AL104" s="16" t="str">
        <f t="shared" si="37"/>
        <v>,{"CollectableType":"HomeCollector.Models.StampBase, HomeCollector, Version=1.0.0.0, Culture=neutral, PublicKeyToken=null","DisplayName":"Jefferson" ,"Description":"gr 9x13" ,"Country":"USA" ,"IsPostageStamp":true ,"ScottNumber":"93" ,"AlternateId":"" ,"IssueYearStart":1867,"IssueYearEnd":0,"FirstDayOfIssue":" " ,"Perforation":"p12" ,"IsWatermarked":false ,"CatalogImageCode":"" ,"Color":"black" ,"Denomination":"2" }</v>
      </c>
    </row>
    <row r="105" spans="1:38" x14ac:dyDescent="0.25">
      <c r="A105" s="34" t="s">
        <v>1398</v>
      </c>
      <c r="B105" s="29">
        <v>3</v>
      </c>
      <c r="C105" s="19" t="s">
        <v>117</v>
      </c>
      <c r="D105" s="31"/>
      <c r="E105" s="32"/>
      <c r="F105" s="42" t="s">
        <v>65</v>
      </c>
      <c r="G105" s="38" t="s">
        <v>116</v>
      </c>
      <c r="H105" s="19" t="s">
        <v>15</v>
      </c>
      <c r="I105" s="29">
        <v>1867</v>
      </c>
      <c r="J105" s="29">
        <v>1867</v>
      </c>
      <c r="K105" s="33" t="s">
        <v>1337</v>
      </c>
      <c r="L105" s="34">
        <v>110</v>
      </c>
      <c r="M105" s="29">
        <v>2.5</v>
      </c>
      <c r="N105" s="28" t="str">
        <f t="shared" si="38"/>
        <v>,{"CollectableType":"HomeCollector.Models.StampBase, HomeCollector, Version=1.0.0.0, Culture=neutral, PublicKeyToken=null"</v>
      </c>
      <c r="O105" s="16" t="str">
        <f t="shared" si="17"/>
        <v xml:space="preserve">,"DisplayName":"Washington" </v>
      </c>
      <c r="P105" s="16" t="str">
        <f t="shared" si="18"/>
        <v xml:space="preserve">,"Description":"gr 9x13" </v>
      </c>
      <c r="Q105" s="16" t="str">
        <f t="shared" si="19"/>
        <v xml:space="preserve">,"Country":"USA" </v>
      </c>
      <c r="R105" s="16" t="str">
        <f t="shared" si="20"/>
        <v xml:space="preserve">,"IsPostageStamp":true </v>
      </c>
      <c r="S105" s="16" t="str">
        <f t="shared" si="21"/>
        <v xml:space="preserve">,"ScottNumber":"94" </v>
      </c>
      <c r="T105" s="16" t="str">
        <f t="shared" si="22"/>
        <v xml:space="preserve">,"AlternateId":"" </v>
      </c>
      <c r="U105" s="16" t="str">
        <f t="shared" si="23"/>
        <v>,"IssueYearStart":1867</v>
      </c>
      <c r="V105" s="16" t="str">
        <f t="shared" si="24"/>
        <v>,"IssueYearEnd":0</v>
      </c>
      <c r="W105" s="16" t="str">
        <f t="shared" si="25"/>
        <v xml:space="preserve">,"FirstDayOfIssue":" " </v>
      </c>
      <c r="X105" s="16" t="str">
        <f t="shared" si="16"/>
        <v xml:space="preserve">,"Perforation":"p12" </v>
      </c>
      <c r="Y105" s="16" t="str">
        <f t="shared" si="26"/>
        <v xml:space="preserve">,"IsWatermarked":false </v>
      </c>
      <c r="Z105" s="16" t="str">
        <f t="shared" si="27"/>
        <v xml:space="preserve">,"CatalogImageCode":"" </v>
      </c>
      <c r="AA105" s="16" t="str">
        <f t="shared" si="28"/>
        <v xml:space="preserve">,"Color":"red" </v>
      </c>
      <c r="AB105" s="16" t="str">
        <f t="shared" si="29"/>
        <v xml:space="preserve">,"Denomination":"3" </v>
      </c>
      <c r="AD105" s="16" t="str">
        <f t="shared" si="30"/>
        <v/>
      </c>
      <c r="AE105" s="16" t="str">
        <f t="shared" si="31"/>
        <v>{"CollectableType":"HomeCollector.Models.StampBase, HomeCollector, Version=1.0.0.0, Culture=neutral, PublicKeyToken=null"</v>
      </c>
      <c r="AF105" s="16" t="str">
        <f t="shared" si="32"/>
        <v xml:space="preserve">,"ItemDetails":"gr 9x13" </v>
      </c>
      <c r="AG105" s="16" t="str">
        <f t="shared" si="33"/>
        <v xml:space="preserve">,"IsFavorite":false </v>
      </c>
      <c r="AH105" s="16" t="str">
        <f t="shared" si="34"/>
        <v xml:space="preserve">,"EstimatedValue":0 </v>
      </c>
      <c r="AI105" s="16" t="str">
        <f t="shared" si="35"/>
        <v xml:space="preserve">,"IsMintCondition":false </v>
      </c>
      <c r="AJ105" s="16" t="str">
        <f t="shared" si="36"/>
        <v xml:space="preserve">,"Condition":"UNDEFINED" </v>
      </c>
      <c r="AK105" s="16" t="str">
        <f xml:space="preserve"> IF($D105+$E105&gt;0,  CONCATENATE($AD105,$AE105,$AF105,$AG105,$AH105,$AI105,$AJ105) &amp; "} ]}","}")</f>
        <v>}</v>
      </c>
      <c r="AL105" s="16" t="str">
        <f t="shared" si="37"/>
        <v>,{"CollectableType":"HomeCollector.Models.StampBase, HomeCollector, Version=1.0.0.0, Culture=neutral, PublicKeyToken=null","DisplayName":"Washington" ,"Description":"gr 9x13" ,"Country":"USA" ,"IsPostageStamp":true ,"ScottNumber":"94" ,"AlternateId":"" ,"IssueYearStart":1867,"IssueYearEnd":0,"FirstDayOfIssue":" " ,"Perforation":"p12" ,"IsWatermarked":false ,"CatalogImageCode":"" ,"Color":"red" ,"Denomination":"3" }</v>
      </c>
    </row>
    <row r="106" spans="1:38" x14ac:dyDescent="0.25">
      <c r="A106" s="34" t="s">
        <v>1399</v>
      </c>
      <c r="B106" s="29">
        <v>5</v>
      </c>
      <c r="C106" s="19" t="s">
        <v>56</v>
      </c>
      <c r="D106" s="31"/>
      <c r="E106" s="32"/>
      <c r="F106" s="42" t="s">
        <v>65</v>
      </c>
      <c r="G106" s="38" t="s">
        <v>116</v>
      </c>
      <c r="H106" s="19" t="s">
        <v>37</v>
      </c>
      <c r="I106" s="29">
        <v>1867</v>
      </c>
      <c r="J106" s="29">
        <v>1867</v>
      </c>
      <c r="K106" s="33" t="s">
        <v>1337</v>
      </c>
      <c r="L106" s="34">
        <v>1050</v>
      </c>
      <c r="M106" s="29">
        <v>225</v>
      </c>
      <c r="N106" s="28" t="str">
        <f t="shared" si="38"/>
        <v>,{"CollectableType":"HomeCollector.Models.StampBase, HomeCollector, Version=1.0.0.0, Culture=neutral, PublicKeyToken=null"</v>
      </c>
      <c r="O106" s="16" t="str">
        <f t="shared" si="17"/>
        <v xml:space="preserve">,"DisplayName":"Jefferson" </v>
      </c>
      <c r="P106" s="16" t="str">
        <f t="shared" si="18"/>
        <v xml:space="preserve">,"Description":"gr 9x13" </v>
      </c>
      <c r="Q106" s="16" t="str">
        <f t="shared" si="19"/>
        <v xml:space="preserve">,"Country":"USA" </v>
      </c>
      <c r="R106" s="16" t="str">
        <f t="shared" si="20"/>
        <v xml:space="preserve">,"IsPostageStamp":true </v>
      </c>
      <c r="S106" s="16" t="str">
        <f t="shared" si="21"/>
        <v xml:space="preserve">,"ScottNumber":"95" </v>
      </c>
      <c r="T106" s="16" t="str">
        <f t="shared" si="22"/>
        <v xml:space="preserve">,"AlternateId":"" </v>
      </c>
      <c r="U106" s="16" t="str">
        <f t="shared" si="23"/>
        <v>,"IssueYearStart":1867</v>
      </c>
      <c r="V106" s="16" t="str">
        <f t="shared" si="24"/>
        <v>,"IssueYearEnd":0</v>
      </c>
      <c r="W106" s="16" t="str">
        <f t="shared" si="25"/>
        <v xml:space="preserve">,"FirstDayOfIssue":" " </v>
      </c>
      <c r="X106" s="16" t="str">
        <f t="shared" si="16"/>
        <v xml:space="preserve">,"Perforation":"p12" </v>
      </c>
      <c r="Y106" s="16" t="str">
        <f t="shared" si="26"/>
        <v xml:space="preserve">,"IsWatermarked":false </v>
      </c>
      <c r="Z106" s="16" t="str">
        <f t="shared" si="27"/>
        <v xml:space="preserve">,"CatalogImageCode":"" </v>
      </c>
      <c r="AA106" s="16" t="str">
        <f t="shared" si="28"/>
        <v xml:space="preserve">,"Color":"brown" </v>
      </c>
      <c r="AB106" s="16" t="str">
        <f t="shared" si="29"/>
        <v xml:space="preserve">,"Denomination":"5" </v>
      </c>
      <c r="AD106" s="16" t="str">
        <f t="shared" si="30"/>
        <v/>
      </c>
      <c r="AE106" s="16" t="str">
        <f t="shared" si="31"/>
        <v>{"CollectableType":"HomeCollector.Models.StampBase, HomeCollector, Version=1.0.0.0, Culture=neutral, PublicKeyToken=null"</v>
      </c>
      <c r="AF106" s="16" t="str">
        <f t="shared" si="32"/>
        <v xml:space="preserve">,"ItemDetails":"gr 9x13" </v>
      </c>
      <c r="AG106" s="16" t="str">
        <f t="shared" si="33"/>
        <v xml:space="preserve">,"IsFavorite":false </v>
      </c>
      <c r="AH106" s="16" t="str">
        <f t="shared" si="34"/>
        <v xml:space="preserve">,"EstimatedValue":0 </v>
      </c>
      <c r="AI106" s="16" t="str">
        <f t="shared" si="35"/>
        <v xml:space="preserve">,"IsMintCondition":false </v>
      </c>
      <c r="AJ106" s="16" t="str">
        <f t="shared" si="36"/>
        <v xml:space="preserve">,"Condition":"UNDEFINED" </v>
      </c>
      <c r="AK106" s="16" t="str">
        <f xml:space="preserve"> IF($D106+$E106&gt;0,  CONCATENATE($AD106,$AE106,$AF106,$AG106,$AH106,$AI106,$AJ106) &amp; "} ]}","}")</f>
        <v>}</v>
      </c>
      <c r="AL106" s="16" t="str">
        <f t="shared" si="37"/>
        <v>,{"CollectableType":"HomeCollector.Models.StampBase, HomeCollector, Version=1.0.0.0, Culture=neutral, PublicKeyToken=null","DisplayName":"Jefferson" ,"Description":"gr 9x13" ,"Country":"USA" ,"IsPostageStamp":true ,"ScottNumber":"95" ,"AlternateId":"" ,"IssueYearStart":1867,"IssueYearEnd":0,"FirstDayOfIssue":" " ,"Perforation":"p12" ,"IsWatermarked":false ,"CatalogImageCode":"" ,"Color":"brown" ,"Denomination":"5" }</v>
      </c>
    </row>
    <row r="107" spans="1:38" x14ac:dyDescent="0.25">
      <c r="A107" s="34" t="s">
        <v>1400</v>
      </c>
      <c r="B107" s="29">
        <v>10</v>
      </c>
      <c r="C107" s="19" t="s">
        <v>96</v>
      </c>
      <c r="D107" s="31"/>
      <c r="E107" s="32"/>
      <c r="F107" s="42" t="s">
        <v>65</v>
      </c>
      <c r="G107" s="38" t="s">
        <v>116</v>
      </c>
      <c r="H107" s="19" t="s">
        <v>15</v>
      </c>
      <c r="I107" s="29">
        <v>1867</v>
      </c>
      <c r="J107" s="29">
        <v>1867</v>
      </c>
      <c r="K107" s="33" t="s">
        <v>1337</v>
      </c>
      <c r="L107" s="34">
        <v>800</v>
      </c>
      <c r="M107" s="29">
        <v>110</v>
      </c>
      <c r="N107" s="28" t="str">
        <f t="shared" si="38"/>
        <v>,{"CollectableType":"HomeCollector.Models.StampBase, HomeCollector, Version=1.0.0.0, Culture=neutral, PublicKeyToken=null"</v>
      </c>
      <c r="O107" s="16" t="str">
        <f t="shared" si="17"/>
        <v xml:space="preserve">,"DisplayName":"Washington" </v>
      </c>
      <c r="P107" s="16" t="str">
        <f t="shared" si="18"/>
        <v xml:space="preserve">,"Description":"gr 9x13" </v>
      </c>
      <c r="Q107" s="16" t="str">
        <f t="shared" si="19"/>
        <v xml:space="preserve">,"Country":"USA" </v>
      </c>
      <c r="R107" s="16" t="str">
        <f t="shared" si="20"/>
        <v xml:space="preserve">,"IsPostageStamp":true </v>
      </c>
      <c r="S107" s="16" t="str">
        <f t="shared" si="21"/>
        <v xml:space="preserve">,"ScottNumber":"96" </v>
      </c>
      <c r="T107" s="16" t="str">
        <f t="shared" si="22"/>
        <v xml:space="preserve">,"AlternateId":"" </v>
      </c>
      <c r="U107" s="16" t="str">
        <f t="shared" si="23"/>
        <v>,"IssueYearStart":1867</v>
      </c>
      <c r="V107" s="16" t="str">
        <f t="shared" si="24"/>
        <v>,"IssueYearEnd":0</v>
      </c>
      <c r="W107" s="16" t="str">
        <f t="shared" si="25"/>
        <v xml:space="preserve">,"FirstDayOfIssue":" " </v>
      </c>
      <c r="X107" s="16" t="str">
        <f t="shared" si="16"/>
        <v xml:space="preserve">,"Perforation":"p12" </v>
      </c>
      <c r="Y107" s="16" t="str">
        <f t="shared" si="26"/>
        <v xml:space="preserve">,"IsWatermarked":false </v>
      </c>
      <c r="Z107" s="16" t="str">
        <f t="shared" si="27"/>
        <v xml:space="preserve">,"CatalogImageCode":"" </v>
      </c>
      <c r="AA107" s="16" t="str">
        <f t="shared" si="28"/>
        <v xml:space="preserve">,"Color":"yel green" </v>
      </c>
      <c r="AB107" s="16" t="str">
        <f t="shared" si="29"/>
        <v xml:space="preserve">,"Denomination":"10" </v>
      </c>
      <c r="AD107" s="16" t="str">
        <f t="shared" si="30"/>
        <v/>
      </c>
      <c r="AE107" s="16" t="str">
        <f t="shared" si="31"/>
        <v>{"CollectableType":"HomeCollector.Models.StampBase, HomeCollector, Version=1.0.0.0, Culture=neutral, PublicKeyToken=null"</v>
      </c>
      <c r="AF107" s="16" t="str">
        <f t="shared" si="32"/>
        <v xml:space="preserve">,"ItemDetails":"gr 9x13" </v>
      </c>
      <c r="AG107" s="16" t="str">
        <f t="shared" si="33"/>
        <v xml:space="preserve">,"IsFavorite":false </v>
      </c>
      <c r="AH107" s="16" t="str">
        <f t="shared" si="34"/>
        <v xml:space="preserve">,"EstimatedValue":0 </v>
      </c>
      <c r="AI107" s="16" t="str">
        <f t="shared" si="35"/>
        <v xml:space="preserve">,"IsMintCondition":false </v>
      </c>
      <c r="AJ107" s="16" t="str">
        <f t="shared" si="36"/>
        <v xml:space="preserve">,"Condition":"UNDEFINED" </v>
      </c>
      <c r="AK107" s="16" t="str">
        <f xml:space="preserve"> IF($D107+$E107&gt;0,  CONCATENATE($AD107,$AE107,$AF107,$AG107,$AH107,$AI107,$AJ107) &amp; "} ]}","}")</f>
        <v>}</v>
      </c>
      <c r="AL107" s="16" t="str">
        <f t="shared" si="37"/>
        <v>,{"CollectableType":"HomeCollector.Models.StampBase, HomeCollector, Version=1.0.0.0, Culture=neutral, PublicKeyToken=null","DisplayName":"Washington" ,"Description":"gr 9x13" ,"Country":"USA" ,"IsPostageStamp":true ,"ScottNumber":"96" ,"AlternateId":"" ,"IssueYearStart":1867,"IssueYearEnd":0,"FirstDayOfIssue":" " ,"Perforation":"p12" ,"IsWatermarked":false ,"CatalogImageCode":"" ,"Color":"yel green" ,"Denomination":"10" }</v>
      </c>
    </row>
    <row r="108" spans="1:38" x14ac:dyDescent="0.25">
      <c r="A108" s="34" t="s">
        <v>1401</v>
      </c>
      <c r="B108" s="29">
        <v>12</v>
      </c>
      <c r="C108" s="19" t="s">
        <v>60</v>
      </c>
      <c r="D108" s="31"/>
      <c r="E108" s="32"/>
      <c r="F108" s="42" t="s">
        <v>65</v>
      </c>
      <c r="G108" s="38" t="s">
        <v>116</v>
      </c>
      <c r="H108" s="19" t="s">
        <v>15</v>
      </c>
      <c r="I108" s="29">
        <v>1867</v>
      </c>
      <c r="J108" s="29">
        <v>1867</v>
      </c>
      <c r="K108" s="33" t="s">
        <v>1337</v>
      </c>
      <c r="L108" s="34">
        <v>800</v>
      </c>
      <c r="M108" s="29">
        <v>120</v>
      </c>
      <c r="N108" s="28" t="str">
        <f t="shared" si="38"/>
        <v>,{"CollectableType":"HomeCollector.Models.StampBase, HomeCollector, Version=1.0.0.0, Culture=neutral, PublicKeyToken=null"</v>
      </c>
      <c r="O108" s="16" t="str">
        <f t="shared" si="17"/>
        <v xml:space="preserve">,"DisplayName":"Washington" </v>
      </c>
      <c r="P108" s="16" t="str">
        <f t="shared" si="18"/>
        <v xml:space="preserve">,"Description":"gr 9x13" </v>
      </c>
      <c r="Q108" s="16" t="str">
        <f t="shared" si="19"/>
        <v xml:space="preserve">,"Country":"USA" </v>
      </c>
      <c r="R108" s="16" t="str">
        <f t="shared" si="20"/>
        <v xml:space="preserve">,"IsPostageStamp":true </v>
      </c>
      <c r="S108" s="16" t="str">
        <f t="shared" si="21"/>
        <v xml:space="preserve">,"ScottNumber":"97" </v>
      </c>
      <c r="T108" s="16" t="str">
        <f t="shared" si="22"/>
        <v xml:space="preserve">,"AlternateId":"" </v>
      </c>
      <c r="U108" s="16" t="str">
        <f t="shared" si="23"/>
        <v>,"IssueYearStart":1867</v>
      </c>
      <c r="V108" s="16" t="str">
        <f t="shared" si="24"/>
        <v>,"IssueYearEnd":0</v>
      </c>
      <c r="W108" s="16" t="str">
        <f t="shared" si="25"/>
        <v xml:space="preserve">,"FirstDayOfIssue":" " </v>
      </c>
      <c r="X108" s="16" t="str">
        <f t="shared" si="16"/>
        <v xml:space="preserve">,"Perforation":"p12" </v>
      </c>
      <c r="Y108" s="16" t="str">
        <f t="shared" si="26"/>
        <v xml:space="preserve">,"IsWatermarked":false </v>
      </c>
      <c r="Z108" s="16" t="str">
        <f t="shared" si="27"/>
        <v xml:space="preserve">,"CatalogImageCode":"" </v>
      </c>
      <c r="AA108" s="16" t="str">
        <f t="shared" si="28"/>
        <v xml:space="preserve">,"Color":"black" </v>
      </c>
      <c r="AB108" s="16" t="str">
        <f t="shared" si="29"/>
        <v xml:space="preserve">,"Denomination":"12" </v>
      </c>
      <c r="AD108" s="16" t="str">
        <f t="shared" si="30"/>
        <v/>
      </c>
      <c r="AE108" s="16" t="str">
        <f t="shared" si="31"/>
        <v>{"CollectableType":"HomeCollector.Models.StampBase, HomeCollector, Version=1.0.0.0, Culture=neutral, PublicKeyToken=null"</v>
      </c>
      <c r="AF108" s="16" t="str">
        <f t="shared" si="32"/>
        <v xml:space="preserve">,"ItemDetails":"gr 9x13" </v>
      </c>
      <c r="AG108" s="16" t="str">
        <f t="shared" si="33"/>
        <v xml:space="preserve">,"IsFavorite":false </v>
      </c>
      <c r="AH108" s="16" t="str">
        <f t="shared" si="34"/>
        <v xml:space="preserve">,"EstimatedValue":0 </v>
      </c>
      <c r="AI108" s="16" t="str">
        <f t="shared" si="35"/>
        <v xml:space="preserve">,"IsMintCondition":false </v>
      </c>
      <c r="AJ108" s="16" t="str">
        <f t="shared" si="36"/>
        <v xml:space="preserve">,"Condition":"UNDEFINED" </v>
      </c>
      <c r="AK108" s="16" t="str">
        <f xml:space="preserve"> IF($D108+$E108&gt;0,  CONCATENATE($AD108,$AE108,$AF108,$AG108,$AH108,$AI108,$AJ108) &amp; "} ]}","}")</f>
        <v>}</v>
      </c>
      <c r="AL108" s="16" t="str">
        <f t="shared" si="37"/>
        <v>,{"CollectableType":"HomeCollector.Models.StampBase, HomeCollector, Version=1.0.0.0, Culture=neutral, PublicKeyToken=null","DisplayName":"Washington" ,"Description":"gr 9x13" ,"Country":"USA" ,"IsPostageStamp":true ,"ScottNumber":"97" ,"AlternateId":"" ,"IssueYearStart":1867,"IssueYearEnd":0,"FirstDayOfIssue":" " ,"Perforation":"p12" ,"IsWatermarked":false ,"CatalogImageCode":"" ,"Color":"black" ,"Denomination":"12" }</v>
      </c>
    </row>
    <row r="109" spans="1:38" x14ac:dyDescent="0.25">
      <c r="A109" s="34" t="s">
        <v>1402</v>
      </c>
      <c r="B109" s="29">
        <v>15</v>
      </c>
      <c r="C109" s="19" t="s">
        <v>60</v>
      </c>
      <c r="D109" s="31"/>
      <c r="E109" s="32"/>
      <c r="F109" s="42" t="s">
        <v>65</v>
      </c>
      <c r="G109" s="38" t="s">
        <v>116</v>
      </c>
      <c r="H109" s="19" t="s">
        <v>103</v>
      </c>
      <c r="I109" s="29">
        <v>1867</v>
      </c>
      <c r="J109" s="29">
        <v>1867</v>
      </c>
      <c r="K109" s="33" t="s">
        <v>1337</v>
      </c>
      <c r="L109" s="34">
        <v>800</v>
      </c>
      <c r="M109" s="29">
        <v>135</v>
      </c>
      <c r="N109" s="28" t="str">
        <f t="shared" si="38"/>
        <v>,{"CollectableType":"HomeCollector.Models.StampBase, HomeCollector, Version=1.0.0.0, Culture=neutral, PublicKeyToken=null"</v>
      </c>
      <c r="O109" s="16" t="str">
        <f t="shared" si="17"/>
        <v xml:space="preserve">,"DisplayName":"Lincoln" </v>
      </c>
      <c r="P109" s="16" t="str">
        <f t="shared" si="18"/>
        <v xml:space="preserve">,"Description":"gr 9x13" </v>
      </c>
      <c r="Q109" s="16" t="str">
        <f t="shared" si="19"/>
        <v xml:space="preserve">,"Country":"USA" </v>
      </c>
      <c r="R109" s="16" t="str">
        <f t="shared" si="20"/>
        <v xml:space="preserve">,"IsPostageStamp":true </v>
      </c>
      <c r="S109" s="16" t="str">
        <f t="shared" si="21"/>
        <v xml:space="preserve">,"ScottNumber":"98" </v>
      </c>
      <c r="T109" s="16" t="str">
        <f t="shared" si="22"/>
        <v xml:space="preserve">,"AlternateId":"" </v>
      </c>
      <c r="U109" s="16" t="str">
        <f t="shared" si="23"/>
        <v>,"IssueYearStart":1867</v>
      </c>
      <c r="V109" s="16" t="str">
        <f t="shared" si="24"/>
        <v>,"IssueYearEnd":0</v>
      </c>
      <c r="W109" s="16" t="str">
        <f t="shared" si="25"/>
        <v xml:space="preserve">,"FirstDayOfIssue":" " </v>
      </c>
      <c r="X109" s="16" t="str">
        <f t="shared" si="16"/>
        <v xml:space="preserve">,"Perforation":"p12" </v>
      </c>
      <c r="Y109" s="16" t="str">
        <f t="shared" si="26"/>
        <v xml:space="preserve">,"IsWatermarked":false </v>
      </c>
      <c r="Z109" s="16" t="str">
        <f t="shared" si="27"/>
        <v xml:space="preserve">,"CatalogImageCode":"" </v>
      </c>
      <c r="AA109" s="16" t="str">
        <f t="shared" si="28"/>
        <v xml:space="preserve">,"Color":"black" </v>
      </c>
      <c r="AB109" s="16" t="str">
        <f t="shared" si="29"/>
        <v xml:space="preserve">,"Denomination":"15" </v>
      </c>
      <c r="AD109" s="16" t="str">
        <f t="shared" si="30"/>
        <v/>
      </c>
      <c r="AE109" s="16" t="str">
        <f t="shared" si="31"/>
        <v>{"CollectableType":"HomeCollector.Models.StampBase, HomeCollector, Version=1.0.0.0, Culture=neutral, PublicKeyToken=null"</v>
      </c>
      <c r="AF109" s="16" t="str">
        <f t="shared" si="32"/>
        <v xml:space="preserve">,"ItemDetails":"gr 9x13" </v>
      </c>
      <c r="AG109" s="16" t="str">
        <f t="shared" si="33"/>
        <v xml:space="preserve">,"IsFavorite":false </v>
      </c>
      <c r="AH109" s="16" t="str">
        <f t="shared" si="34"/>
        <v xml:space="preserve">,"EstimatedValue":0 </v>
      </c>
      <c r="AI109" s="16" t="str">
        <f t="shared" si="35"/>
        <v xml:space="preserve">,"IsMintCondition":false </v>
      </c>
      <c r="AJ109" s="16" t="str">
        <f t="shared" si="36"/>
        <v xml:space="preserve">,"Condition":"UNDEFINED" </v>
      </c>
      <c r="AK109" s="16" t="str">
        <f xml:space="preserve"> IF($D109+$E109&gt;0,  CONCATENATE($AD109,$AE109,$AF109,$AG109,$AH109,$AI109,$AJ109) &amp; "} ]}","}")</f>
        <v>}</v>
      </c>
      <c r="AL109" s="16" t="str">
        <f t="shared" si="37"/>
        <v>,{"CollectableType":"HomeCollector.Models.StampBase, HomeCollector, Version=1.0.0.0, Culture=neutral, PublicKeyToken=null","DisplayName":"Lincoln" ,"Description":"gr 9x13" ,"Country":"USA" ,"IsPostageStamp":true ,"ScottNumber":"98" ,"AlternateId":"" ,"IssueYearStart":1867,"IssueYearEnd":0,"FirstDayOfIssue":" " ,"Perforation":"p12" ,"IsWatermarked":false ,"CatalogImageCode":"" ,"Color":"black" ,"Denomination":"15" }</v>
      </c>
    </row>
    <row r="110" spans="1:38" x14ac:dyDescent="0.25">
      <c r="A110" s="34" t="s">
        <v>1403</v>
      </c>
      <c r="B110" s="29">
        <v>24</v>
      </c>
      <c r="C110" s="19" t="s">
        <v>118</v>
      </c>
      <c r="D110" s="31"/>
      <c r="E110" s="32"/>
      <c r="F110" s="42" t="s">
        <v>65</v>
      </c>
      <c r="G110" s="38" t="s">
        <v>116</v>
      </c>
      <c r="H110" s="19" t="s">
        <v>15</v>
      </c>
      <c r="I110" s="29">
        <v>1867</v>
      </c>
      <c r="J110" s="29">
        <v>1867</v>
      </c>
      <c r="K110" s="33" t="s">
        <v>1337</v>
      </c>
      <c r="L110" s="34">
        <v>1650</v>
      </c>
      <c r="M110" s="29">
        <v>400</v>
      </c>
      <c r="N110" s="28" t="str">
        <f t="shared" si="38"/>
        <v>,{"CollectableType":"HomeCollector.Models.StampBase, HomeCollector, Version=1.0.0.0, Culture=neutral, PublicKeyToken=null"</v>
      </c>
      <c r="O110" s="16" t="str">
        <f t="shared" si="17"/>
        <v xml:space="preserve">,"DisplayName":"Washington" </v>
      </c>
      <c r="P110" s="16" t="str">
        <f t="shared" si="18"/>
        <v xml:space="preserve">,"Description":"gr 9x13" </v>
      </c>
      <c r="Q110" s="16" t="str">
        <f t="shared" si="19"/>
        <v xml:space="preserve">,"Country":"USA" </v>
      </c>
      <c r="R110" s="16" t="str">
        <f t="shared" si="20"/>
        <v xml:space="preserve">,"IsPostageStamp":true </v>
      </c>
      <c r="S110" s="16" t="str">
        <f t="shared" si="21"/>
        <v xml:space="preserve">,"ScottNumber":"99" </v>
      </c>
      <c r="T110" s="16" t="str">
        <f t="shared" si="22"/>
        <v xml:space="preserve">,"AlternateId":"" </v>
      </c>
      <c r="U110" s="16" t="str">
        <f t="shared" si="23"/>
        <v>,"IssueYearStart":1867</v>
      </c>
      <c r="V110" s="16" t="str">
        <f t="shared" si="24"/>
        <v>,"IssueYearEnd":0</v>
      </c>
      <c r="W110" s="16" t="str">
        <f t="shared" si="25"/>
        <v xml:space="preserve">,"FirstDayOfIssue":" " </v>
      </c>
      <c r="X110" s="16" t="str">
        <f t="shared" si="16"/>
        <v xml:space="preserve">,"Perforation":"p12" </v>
      </c>
      <c r="Y110" s="16" t="str">
        <f t="shared" si="26"/>
        <v xml:space="preserve">,"IsWatermarked":false </v>
      </c>
      <c r="Z110" s="16" t="str">
        <f t="shared" si="27"/>
        <v xml:space="preserve">,"CatalogImageCode":"" </v>
      </c>
      <c r="AA110" s="16" t="str">
        <f t="shared" si="28"/>
        <v xml:space="preserve">,"Color":"gry lilac" </v>
      </c>
      <c r="AB110" s="16" t="str">
        <f t="shared" si="29"/>
        <v xml:space="preserve">,"Denomination":"24" </v>
      </c>
      <c r="AD110" s="16" t="str">
        <f t="shared" si="30"/>
        <v/>
      </c>
      <c r="AE110" s="16" t="str">
        <f t="shared" si="31"/>
        <v>{"CollectableType":"HomeCollector.Models.StampBase, HomeCollector, Version=1.0.0.0, Culture=neutral, PublicKeyToken=null"</v>
      </c>
      <c r="AF110" s="16" t="str">
        <f t="shared" si="32"/>
        <v xml:space="preserve">,"ItemDetails":"gr 9x13" </v>
      </c>
      <c r="AG110" s="16" t="str">
        <f t="shared" si="33"/>
        <v xml:space="preserve">,"IsFavorite":false </v>
      </c>
      <c r="AH110" s="16" t="str">
        <f t="shared" si="34"/>
        <v xml:space="preserve">,"EstimatedValue":0 </v>
      </c>
      <c r="AI110" s="16" t="str">
        <f t="shared" si="35"/>
        <v xml:space="preserve">,"IsMintCondition":false </v>
      </c>
      <c r="AJ110" s="16" t="str">
        <f t="shared" si="36"/>
        <v xml:space="preserve">,"Condition":"UNDEFINED" </v>
      </c>
      <c r="AK110" s="16" t="str">
        <f xml:space="preserve"> IF($D110+$E110&gt;0,  CONCATENATE($AD110,$AE110,$AF110,$AG110,$AH110,$AI110,$AJ110) &amp; "} ]}","}")</f>
        <v>}</v>
      </c>
      <c r="AL110" s="16" t="str">
        <f t="shared" si="37"/>
        <v>,{"CollectableType":"HomeCollector.Models.StampBase, HomeCollector, Version=1.0.0.0, Culture=neutral, PublicKeyToken=null","DisplayName":"Washington" ,"Description":"gr 9x13" ,"Country":"USA" ,"IsPostageStamp":true ,"ScottNumber":"99" ,"AlternateId":"" ,"IssueYearStart":1867,"IssueYearEnd":0,"FirstDayOfIssue":" " ,"Perforation":"p12" ,"IsWatermarked":false ,"CatalogImageCode":"" ,"Color":"gry lilac" ,"Denomination":"24" }</v>
      </c>
    </row>
    <row r="111" spans="1:38" x14ac:dyDescent="0.25">
      <c r="A111" s="34" t="s">
        <v>1404</v>
      </c>
      <c r="B111" s="29">
        <v>30</v>
      </c>
      <c r="C111" s="19" t="s">
        <v>100</v>
      </c>
      <c r="D111" s="31"/>
      <c r="E111" s="32"/>
      <c r="F111" s="42" t="s">
        <v>65</v>
      </c>
      <c r="G111" s="38" t="s">
        <v>116</v>
      </c>
      <c r="H111" s="19" t="s">
        <v>13</v>
      </c>
      <c r="I111" s="29">
        <v>1867</v>
      </c>
      <c r="J111" s="29">
        <v>1867</v>
      </c>
      <c r="K111" s="33" t="s">
        <v>1337</v>
      </c>
      <c r="L111" s="34">
        <v>1900</v>
      </c>
      <c r="M111" s="29">
        <v>350</v>
      </c>
      <c r="N111" s="28" t="str">
        <f t="shared" si="38"/>
        <v>,{"CollectableType":"HomeCollector.Models.StampBase, HomeCollector, Version=1.0.0.0, Culture=neutral, PublicKeyToken=null"</v>
      </c>
      <c r="O111" s="16" t="str">
        <f t="shared" si="17"/>
        <v xml:space="preserve">,"DisplayName":"Franklin" </v>
      </c>
      <c r="P111" s="16" t="str">
        <f t="shared" si="18"/>
        <v xml:space="preserve">,"Description":"gr 9x13" </v>
      </c>
      <c r="Q111" s="16" t="str">
        <f t="shared" si="19"/>
        <v xml:space="preserve">,"Country":"USA" </v>
      </c>
      <c r="R111" s="16" t="str">
        <f t="shared" si="20"/>
        <v xml:space="preserve">,"IsPostageStamp":true </v>
      </c>
      <c r="S111" s="16" t="str">
        <f t="shared" si="21"/>
        <v xml:space="preserve">,"ScottNumber":"100" </v>
      </c>
      <c r="T111" s="16" t="str">
        <f t="shared" si="22"/>
        <v xml:space="preserve">,"AlternateId":"" </v>
      </c>
      <c r="U111" s="16" t="str">
        <f t="shared" si="23"/>
        <v>,"IssueYearStart":1867</v>
      </c>
      <c r="V111" s="16" t="str">
        <f t="shared" si="24"/>
        <v>,"IssueYearEnd":0</v>
      </c>
      <c r="W111" s="16" t="str">
        <f t="shared" si="25"/>
        <v xml:space="preserve">,"FirstDayOfIssue":" " </v>
      </c>
      <c r="X111" s="16" t="str">
        <f t="shared" si="16"/>
        <v xml:space="preserve">,"Perforation":"p12" </v>
      </c>
      <c r="Y111" s="16" t="str">
        <f t="shared" si="26"/>
        <v xml:space="preserve">,"IsWatermarked":false </v>
      </c>
      <c r="Z111" s="16" t="str">
        <f t="shared" si="27"/>
        <v xml:space="preserve">,"CatalogImageCode":"" </v>
      </c>
      <c r="AA111" s="16" t="str">
        <f t="shared" si="28"/>
        <v xml:space="preserve">,"Color":"orange" </v>
      </c>
      <c r="AB111" s="16" t="str">
        <f t="shared" si="29"/>
        <v xml:space="preserve">,"Denomination":"30" </v>
      </c>
      <c r="AD111" s="16" t="str">
        <f t="shared" si="30"/>
        <v/>
      </c>
      <c r="AE111" s="16" t="str">
        <f t="shared" si="31"/>
        <v>{"CollectableType":"HomeCollector.Models.StampBase, HomeCollector, Version=1.0.0.0, Culture=neutral, PublicKeyToken=null"</v>
      </c>
      <c r="AF111" s="16" t="str">
        <f t="shared" si="32"/>
        <v xml:space="preserve">,"ItemDetails":"gr 9x13" </v>
      </c>
      <c r="AG111" s="16" t="str">
        <f t="shared" si="33"/>
        <v xml:space="preserve">,"IsFavorite":false </v>
      </c>
      <c r="AH111" s="16" t="str">
        <f t="shared" si="34"/>
        <v xml:space="preserve">,"EstimatedValue":0 </v>
      </c>
      <c r="AI111" s="16" t="str">
        <f t="shared" si="35"/>
        <v xml:space="preserve">,"IsMintCondition":false </v>
      </c>
      <c r="AJ111" s="16" t="str">
        <f t="shared" si="36"/>
        <v xml:space="preserve">,"Condition":"UNDEFINED" </v>
      </c>
      <c r="AK111" s="16" t="str">
        <f xml:space="preserve"> IF($D111+$E111&gt;0,  CONCATENATE($AD111,$AE111,$AF111,$AG111,$AH111,$AI111,$AJ111) &amp; "} ]}","}")</f>
        <v>}</v>
      </c>
      <c r="AL111" s="16" t="str">
        <f t="shared" si="37"/>
        <v>,{"CollectableType":"HomeCollector.Models.StampBase, HomeCollector, Version=1.0.0.0, Culture=neutral, PublicKeyToken=null","DisplayName":"Franklin" ,"Description":"gr 9x13" ,"Country":"USA" ,"IsPostageStamp":true ,"ScottNumber":"100" ,"AlternateId":"" ,"IssueYearStart":1867,"IssueYearEnd":0,"FirstDayOfIssue":" " ,"Perforation":"p12" ,"IsWatermarked":false ,"CatalogImageCode":"" ,"Color":"orange" ,"Denomination":"30" }</v>
      </c>
    </row>
    <row r="112" spans="1:38" x14ac:dyDescent="0.25">
      <c r="A112" s="34" t="s">
        <v>1405</v>
      </c>
      <c r="B112" s="29">
        <v>90</v>
      </c>
      <c r="C112" s="19" t="s">
        <v>22</v>
      </c>
      <c r="D112" s="31"/>
      <c r="E112" s="32"/>
      <c r="F112" s="42" t="s">
        <v>65</v>
      </c>
      <c r="G112" s="38" t="s">
        <v>116</v>
      </c>
      <c r="H112" s="19" t="s">
        <v>15</v>
      </c>
      <c r="I112" s="29">
        <v>1867</v>
      </c>
      <c r="J112" s="29">
        <v>1867</v>
      </c>
      <c r="K112" s="33" t="s">
        <v>1337</v>
      </c>
      <c r="L112" s="34">
        <v>4750</v>
      </c>
      <c r="M112" s="29">
        <v>750</v>
      </c>
      <c r="N112" s="28" t="str">
        <f t="shared" si="38"/>
        <v>,{"CollectableType":"HomeCollector.Models.StampBase, HomeCollector, Version=1.0.0.0, Culture=neutral, PublicKeyToken=null"</v>
      </c>
      <c r="O112" s="16" t="str">
        <f t="shared" si="17"/>
        <v xml:space="preserve">,"DisplayName":"Washington" </v>
      </c>
      <c r="P112" s="16" t="str">
        <f t="shared" si="18"/>
        <v xml:space="preserve">,"Description":"gr 9x13" </v>
      </c>
      <c r="Q112" s="16" t="str">
        <f t="shared" si="19"/>
        <v xml:space="preserve">,"Country":"USA" </v>
      </c>
      <c r="R112" s="16" t="str">
        <f t="shared" si="20"/>
        <v xml:space="preserve">,"IsPostageStamp":true </v>
      </c>
      <c r="S112" s="16" t="str">
        <f t="shared" si="21"/>
        <v xml:space="preserve">,"ScottNumber":"101" </v>
      </c>
      <c r="T112" s="16" t="str">
        <f t="shared" si="22"/>
        <v xml:space="preserve">,"AlternateId":"" </v>
      </c>
      <c r="U112" s="16" t="str">
        <f t="shared" si="23"/>
        <v>,"IssueYearStart":1867</v>
      </c>
      <c r="V112" s="16" t="str">
        <f t="shared" si="24"/>
        <v>,"IssueYearEnd":0</v>
      </c>
      <c r="W112" s="16" t="str">
        <f t="shared" si="25"/>
        <v xml:space="preserve">,"FirstDayOfIssue":" " </v>
      </c>
      <c r="X112" s="16" t="str">
        <f t="shared" si="16"/>
        <v xml:space="preserve">,"Perforation":"p12" </v>
      </c>
      <c r="Y112" s="16" t="str">
        <f t="shared" si="26"/>
        <v xml:space="preserve">,"IsWatermarked":false </v>
      </c>
      <c r="Z112" s="16" t="str">
        <f t="shared" si="27"/>
        <v xml:space="preserve">,"CatalogImageCode":"" </v>
      </c>
      <c r="AA112" s="16" t="str">
        <f t="shared" si="28"/>
        <v xml:space="preserve">,"Color":"blue" </v>
      </c>
      <c r="AB112" s="16" t="str">
        <f t="shared" si="29"/>
        <v xml:space="preserve">,"Denomination":"90" </v>
      </c>
      <c r="AD112" s="16" t="str">
        <f t="shared" si="30"/>
        <v/>
      </c>
      <c r="AE112" s="16" t="str">
        <f t="shared" si="31"/>
        <v>{"CollectableType":"HomeCollector.Models.StampBase, HomeCollector, Version=1.0.0.0, Culture=neutral, PublicKeyToken=null"</v>
      </c>
      <c r="AF112" s="16" t="str">
        <f t="shared" si="32"/>
        <v xml:space="preserve">,"ItemDetails":"gr 9x13" </v>
      </c>
      <c r="AG112" s="16" t="str">
        <f t="shared" si="33"/>
        <v xml:space="preserve">,"IsFavorite":false </v>
      </c>
      <c r="AH112" s="16" t="str">
        <f t="shared" si="34"/>
        <v xml:space="preserve">,"EstimatedValue":0 </v>
      </c>
      <c r="AI112" s="16" t="str">
        <f t="shared" si="35"/>
        <v xml:space="preserve">,"IsMintCondition":false </v>
      </c>
      <c r="AJ112" s="16" t="str">
        <f t="shared" si="36"/>
        <v xml:space="preserve">,"Condition":"UNDEFINED" </v>
      </c>
      <c r="AK112" s="16" t="str">
        <f xml:space="preserve"> IF($D112+$E112&gt;0,  CONCATENATE($AD112,$AE112,$AF112,$AG112,$AH112,$AI112,$AJ112) &amp; "} ]}","}")</f>
        <v>}</v>
      </c>
      <c r="AL112" s="16" t="str">
        <f t="shared" si="37"/>
        <v>,{"CollectableType":"HomeCollector.Models.StampBase, HomeCollector, Version=1.0.0.0, Culture=neutral, PublicKeyToken=null","DisplayName":"Washington" ,"Description":"gr 9x13" ,"Country":"USA" ,"IsPostageStamp":true ,"ScottNumber":"101" ,"AlternateId":"" ,"IssueYearStart":1867,"IssueYearEnd":0,"FirstDayOfIssue":" " ,"Perforation":"p12" ,"IsWatermarked":false ,"CatalogImageCode":"" ,"Color":"blue" ,"Denomination":"90" }</v>
      </c>
    </row>
    <row r="113" spans="1:38" x14ac:dyDescent="0.25">
      <c r="A113" s="17" t="s">
        <v>119</v>
      </c>
      <c r="B113" s="29">
        <v>1</v>
      </c>
      <c r="C113" s="19" t="s">
        <v>22</v>
      </c>
      <c r="D113" s="28"/>
      <c r="E113" s="30"/>
      <c r="F113" s="42" t="s">
        <v>65</v>
      </c>
      <c r="G113" s="38" t="s">
        <v>120</v>
      </c>
      <c r="H113" s="19" t="s">
        <v>13</v>
      </c>
      <c r="I113" s="29">
        <v>1875</v>
      </c>
      <c r="J113" s="29">
        <v>1875</v>
      </c>
      <c r="K113" s="33" t="s">
        <v>1337</v>
      </c>
      <c r="L113" s="34">
        <v>500</v>
      </c>
      <c r="M113" s="29">
        <v>800</v>
      </c>
      <c r="N113" s="28" t="str">
        <f t="shared" si="38"/>
        <v>,{"CollectableType":"HomeCollector.Models.StampBase, HomeCollector, Version=1.0.0.0, Culture=neutral, PublicKeyToken=null"</v>
      </c>
      <c r="O113" s="16" t="str">
        <f t="shared" si="17"/>
        <v xml:space="preserve">,"DisplayName":"Franklin" </v>
      </c>
      <c r="P113" s="16" t="str">
        <f t="shared" si="18"/>
        <v xml:space="preserve">,"Description":"w/o grill" </v>
      </c>
      <c r="Q113" s="16" t="str">
        <f t="shared" si="19"/>
        <v xml:space="preserve">,"Country":"USA" </v>
      </c>
      <c r="R113" s="16" t="str">
        <f t="shared" si="20"/>
        <v xml:space="preserve">,"IsPostageStamp":true </v>
      </c>
      <c r="S113" s="16" t="str">
        <f t="shared" si="21"/>
        <v xml:space="preserve">,"ScottNumber":"102" </v>
      </c>
      <c r="T113" s="16" t="str">
        <f t="shared" si="22"/>
        <v xml:space="preserve">,"AlternateId":"" </v>
      </c>
      <c r="U113" s="16" t="str">
        <f t="shared" si="23"/>
        <v>,"IssueYearStart":1875</v>
      </c>
      <c r="V113" s="16" t="str">
        <f t="shared" si="24"/>
        <v>,"IssueYearEnd":0</v>
      </c>
      <c r="W113" s="16" t="str">
        <f t="shared" si="25"/>
        <v xml:space="preserve">,"FirstDayOfIssue":" " </v>
      </c>
      <c r="X113" s="16" t="str">
        <f t="shared" si="16"/>
        <v xml:space="preserve">,"Perforation":"p12" </v>
      </c>
      <c r="Y113" s="16" t="str">
        <f t="shared" si="26"/>
        <v xml:space="preserve">,"IsWatermarked":false </v>
      </c>
      <c r="Z113" s="16" t="str">
        <f t="shared" si="27"/>
        <v xml:space="preserve">,"CatalogImageCode":"" </v>
      </c>
      <c r="AA113" s="16" t="str">
        <f t="shared" si="28"/>
        <v xml:space="preserve">,"Color":"blue" </v>
      </c>
      <c r="AB113" s="16" t="str">
        <f t="shared" si="29"/>
        <v xml:space="preserve">,"Denomination":"1" </v>
      </c>
      <c r="AD113" s="16" t="str">
        <f t="shared" si="30"/>
        <v/>
      </c>
      <c r="AE113" s="16" t="str">
        <f t="shared" si="31"/>
        <v>{"CollectableType":"HomeCollector.Models.StampBase, HomeCollector, Version=1.0.0.0, Culture=neutral, PublicKeyToken=null"</v>
      </c>
      <c r="AF113" s="16" t="str">
        <f t="shared" si="32"/>
        <v xml:space="preserve">,"ItemDetails":"w/o grill" </v>
      </c>
      <c r="AG113" s="16" t="str">
        <f t="shared" si="33"/>
        <v xml:space="preserve">,"IsFavorite":false </v>
      </c>
      <c r="AH113" s="16" t="str">
        <f t="shared" si="34"/>
        <v xml:space="preserve">,"EstimatedValue":0 </v>
      </c>
      <c r="AI113" s="16" t="str">
        <f t="shared" si="35"/>
        <v xml:space="preserve">,"IsMintCondition":false </v>
      </c>
      <c r="AJ113" s="16" t="str">
        <f t="shared" si="36"/>
        <v xml:space="preserve">,"Condition":"UNDEFINED" </v>
      </c>
      <c r="AK113" s="16" t="str">
        <f xml:space="preserve"> IF($D113+$E113&gt;0,  CONCATENATE($AD113,$AE113,$AF113,$AG113,$AH113,$AI113,$AJ113) &amp; "} ]}","}")</f>
        <v>}</v>
      </c>
      <c r="AL113" s="16" t="str">
        <f t="shared" si="37"/>
        <v>,{"CollectableType":"HomeCollector.Models.StampBase, HomeCollector, Version=1.0.0.0, Culture=neutral, PublicKeyToken=null","DisplayName":"Franklin" ,"Description":"w/o grill" ,"Country":"USA" ,"IsPostageStamp":true ,"ScottNumber":"102" ,"AlternateId":"" ,"IssueYearStart":1875,"IssueYearEnd":0,"FirstDayOfIssue":" " ,"Perforation":"p12" ,"IsWatermarked":false ,"CatalogImageCode":"" ,"Color":"blue" ,"Denomination":"1" }</v>
      </c>
    </row>
    <row r="114" spans="1:38" x14ac:dyDescent="0.25">
      <c r="A114" s="17" t="s">
        <v>121</v>
      </c>
      <c r="B114" s="29">
        <v>2</v>
      </c>
      <c r="C114" s="19" t="s">
        <v>60</v>
      </c>
      <c r="D114" s="28"/>
      <c r="E114" s="30"/>
      <c r="F114" s="42" t="s">
        <v>65</v>
      </c>
      <c r="G114" s="38" t="s">
        <v>120</v>
      </c>
      <c r="H114" s="19" t="s">
        <v>37</v>
      </c>
      <c r="I114" s="29">
        <v>1875</v>
      </c>
      <c r="J114" s="29">
        <v>1875</v>
      </c>
      <c r="K114" s="33" t="s">
        <v>1337</v>
      </c>
      <c r="L114" s="34">
        <v>2500</v>
      </c>
      <c r="M114" s="29">
        <v>4000</v>
      </c>
      <c r="N114" s="28" t="str">
        <f t="shared" si="38"/>
        <v>,{"CollectableType":"HomeCollector.Models.StampBase, HomeCollector, Version=1.0.0.0, Culture=neutral, PublicKeyToken=null"</v>
      </c>
      <c r="O114" s="16" t="str">
        <f t="shared" si="17"/>
        <v xml:space="preserve">,"DisplayName":"Jefferson" </v>
      </c>
      <c r="P114" s="16" t="str">
        <f t="shared" si="18"/>
        <v xml:space="preserve">,"Description":"w/o grill" </v>
      </c>
      <c r="Q114" s="16" t="str">
        <f t="shared" si="19"/>
        <v xml:space="preserve">,"Country":"USA" </v>
      </c>
      <c r="R114" s="16" t="str">
        <f t="shared" si="20"/>
        <v xml:space="preserve">,"IsPostageStamp":true </v>
      </c>
      <c r="S114" s="16" t="str">
        <f t="shared" si="21"/>
        <v xml:space="preserve">,"ScottNumber":"103" </v>
      </c>
      <c r="T114" s="16" t="str">
        <f t="shared" si="22"/>
        <v xml:space="preserve">,"AlternateId":"" </v>
      </c>
      <c r="U114" s="16" t="str">
        <f t="shared" si="23"/>
        <v>,"IssueYearStart":1875</v>
      </c>
      <c r="V114" s="16" t="str">
        <f t="shared" si="24"/>
        <v>,"IssueYearEnd":0</v>
      </c>
      <c r="W114" s="16" t="str">
        <f t="shared" si="25"/>
        <v xml:space="preserve">,"FirstDayOfIssue":" " </v>
      </c>
      <c r="X114" s="16" t="str">
        <f t="shared" si="16"/>
        <v xml:space="preserve">,"Perforation":"p12" </v>
      </c>
      <c r="Y114" s="16" t="str">
        <f t="shared" si="26"/>
        <v xml:space="preserve">,"IsWatermarked":false </v>
      </c>
      <c r="Z114" s="16" t="str">
        <f t="shared" si="27"/>
        <v xml:space="preserve">,"CatalogImageCode":"" </v>
      </c>
      <c r="AA114" s="16" t="str">
        <f t="shared" si="28"/>
        <v xml:space="preserve">,"Color":"black" </v>
      </c>
      <c r="AB114" s="16" t="str">
        <f t="shared" si="29"/>
        <v xml:space="preserve">,"Denomination":"2" </v>
      </c>
      <c r="AD114" s="16" t="str">
        <f t="shared" si="30"/>
        <v/>
      </c>
      <c r="AE114" s="16" t="str">
        <f t="shared" si="31"/>
        <v>{"CollectableType":"HomeCollector.Models.StampBase, HomeCollector, Version=1.0.0.0, Culture=neutral, PublicKeyToken=null"</v>
      </c>
      <c r="AF114" s="16" t="str">
        <f t="shared" si="32"/>
        <v xml:space="preserve">,"ItemDetails":"w/o grill" </v>
      </c>
      <c r="AG114" s="16" t="str">
        <f t="shared" si="33"/>
        <v xml:space="preserve">,"IsFavorite":false </v>
      </c>
      <c r="AH114" s="16" t="str">
        <f t="shared" si="34"/>
        <v xml:space="preserve">,"EstimatedValue":0 </v>
      </c>
      <c r="AI114" s="16" t="str">
        <f t="shared" si="35"/>
        <v xml:space="preserve">,"IsMintCondition":false </v>
      </c>
      <c r="AJ114" s="16" t="str">
        <f t="shared" si="36"/>
        <v xml:space="preserve">,"Condition":"UNDEFINED" </v>
      </c>
      <c r="AK114" s="16" t="str">
        <f xml:space="preserve"> IF($D114+$E114&gt;0,  CONCATENATE($AD114,$AE114,$AF114,$AG114,$AH114,$AI114,$AJ114) &amp; "} ]}","}")</f>
        <v>}</v>
      </c>
      <c r="AL114" s="16" t="str">
        <f t="shared" si="37"/>
        <v>,{"CollectableType":"HomeCollector.Models.StampBase, HomeCollector, Version=1.0.0.0, Culture=neutral, PublicKeyToken=null","DisplayName":"Jefferson" ,"Description":"w/o grill" ,"Country":"USA" ,"IsPostageStamp":true ,"ScottNumber":"103" ,"AlternateId":"" ,"IssueYearStart":1875,"IssueYearEnd":0,"FirstDayOfIssue":" " ,"Perforation":"p12" ,"IsWatermarked":false ,"CatalogImageCode":"" ,"Color":"black" ,"Denomination":"2" }</v>
      </c>
    </row>
    <row r="115" spans="1:38" x14ac:dyDescent="0.25">
      <c r="A115" s="17" t="s">
        <v>122</v>
      </c>
      <c r="B115" s="29">
        <v>3</v>
      </c>
      <c r="C115" s="19" t="s">
        <v>52</v>
      </c>
      <c r="D115" s="28"/>
      <c r="E115" s="30"/>
      <c r="F115" s="42" t="s">
        <v>65</v>
      </c>
      <c r="G115" s="38" t="s">
        <v>120</v>
      </c>
      <c r="H115" s="19" t="s">
        <v>15</v>
      </c>
      <c r="I115" s="29">
        <v>1875</v>
      </c>
      <c r="J115" s="29">
        <v>1875</v>
      </c>
      <c r="K115" s="33" t="s">
        <v>1337</v>
      </c>
      <c r="L115" s="34">
        <v>3250</v>
      </c>
      <c r="M115" s="29">
        <v>4250</v>
      </c>
      <c r="N115" s="28" t="str">
        <f t="shared" si="38"/>
        <v>,{"CollectableType":"HomeCollector.Models.StampBase, HomeCollector, Version=1.0.0.0, Culture=neutral, PublicKeyToken=null"</v>
      </c>
      <c r="O115" s="16" t="str">
        <f t="shared" si="17"/>
        <v xml:space="preserve">,"DisplayName":"Washington" </v>
      </c>
      <c r="P115" s="16" t="str">
        <f t="shared" si="18"/>
        <v xml:space="preserve">,"Description":"w/o grill" </v>
      </c>
      <c r="Q115" s="16" t="str">
        <f t="shared" si="19"/>
        <v xml:space="preserve">,"Country":"USA" </v>
      </c>
      <c r="R115" s="16" t="str">
        <f t="shared" si="20"/>
        <v xml:space="preserve">,"IsPostageStamp":true </v>
      </c>
      <c r="S115" s="16" t="str">
        <f t="shared" si="21"/>
        <v xml:space="preserve">,"ScottNumber":"104" </v>
      </c>
      <c r="T115" s="16" t="str">
        <f t="shared" si="22"/>
        <v xml:space="preserve">,"AlternateId":"" </v>
      </c>
      <c r="U115" s="16" t="str">
        <f t="shared" si="23"/>
        <v>,"IssueYearStart":1875</v>
      </c>
      <c r="V115" s="16" t="str">
        <f t="shared" si="24"/>
        <v>,"IssueYearEnd":0</v>
      </c>
      <c r="W115" s="16" t="str">
        <f t="shared" si="25"/>
        <v xml:space="preserve">,"FirstDayOfIssue":" " </v>
      </c>
      <c r="X115" s="16" t="str">
        <f t="shared" si="16"/>
        <v xml:space="preserve">,"Perforation":"p12" </v>
      </c>
      <c r="Y115" s="16" t="str">
        <f t="shared" si="26"/>
        <v xml:space="preserve">,"IsWatermarked":false </v>
      </c>
      <c r="Z115" s="16" t="str">
        <f t="shared" si="27"/>
        <v xml:space="preserve">,"CatalogImageCode":"" </v>
      </c>
      <c r="AA115" s="16" t="str">
        <f t="shared" si="28"/>
        <v xml:space="preserve">,"Color":"red brown" </v>
      </c>
      <c r="AB115" s="16" t="str">
        <f t="shared" si="29"/>
        <v xml:space="preserve">,"Denomination":"3" </v>
      </c>
      <c r="AD115" s="16" t="str">
        <f t="shared" si="30"/>
        <v/>
      </c>
      <c r="AE115" s="16" t="str">
        <f t="shared" si="31"/>
        <v>{"CollectableType":"HomeCollector.Models.StampBase, HomeCollector, Version=1.0.0.0, Culture=neutral, PublicKeyToken=null"</v>
      </c>
      <c r="AF115" s="16" t="str">
        <f t="shared" si="32"/>
        <v xml:space="preserve">,"ItemDetails":"w/o grill" </v>
      </c>
      <c r="AG115" s="16" t="str">
        <f t="shared" si="33"/>
        <v xml:space="preserve">,"IsFavorite":false </v>
      </c>
      <c r="AH115" s="16" t="str">
        <f t="shared" si="34"/>
        <v xml:space="preserve">,"EstimatedValue":0 </v>
      </c>
      <c r="AI115" s="16" t="str">
        <f t="shared" si="35"/>
        <v xml:space="preserve">,"IsMintCondition":false </v>
      </c>
      <c r="AJ115" s="16" t="str">
        <f t="shared" si="36"/>
        <v xml:space="preserve">,"Condition":"UNDEFINED" </v>
      </c>
      <c r="AK115" s="16" t="str">
        <f xml:space="preserve"> IF($D115+$E115&gt;0,  CONCATENATE($AD115,$AE115,$AF115,$AG115,$AH115,$AI115,$AJ115) &amp; "} ]}","}")</f>
        <v>}</v>
      </c>
      <c r="AL115" s="16" t="str">
        <f t="shared" si="37"/>
        <v>,{"CollectableType":"HomeCollector.Models.StampBase, HomeCollector, Version=1.0.0.0, Culture=neutral, PublicKeyToken=null","DisplayName":"Washington" ,"Description":"w/o grill" ,"Country":"USA" ,"IsPostageStamp":true ,"ScottNumber":"104" ,"AlternateId":"" ,"IssueYearStart":1875,"IssueYearEnd":0,"FirstDayOfIssue":" " ,"Perforation":"p12" ,"IsWatermarked":false ,"CatalogImageCode":"" ,"Color":"red brown" ,"Denomination":"3" }</v>
      </c>
    </row>
    <row r="116" spans="1:38" x14ac:dyDescent="0.25">
      <c r="A116" s="17" t="s">
        <v>123</v>
      </c>
      <c r="B116" s="29">
        <v>5</v>
      </c>
      <c r="C116" s="19" t="s">
        <v>56</v>
      </c>
      <c r="D116" s="28"/>
      <c r="E116" s="30"/>
      <c r="F116" s="42" t="s">
        <v>65</v>
      </c>
      <c r="G116" s="38" t="s">
        <v>120</v>
      </c>
      <c r="H116" s="19" t="s">
        <v>37</v>
      </c>
      <c r="I116" s="29">
        <v>1875</v>
      </c>
      <c r="J116" s="29">
        <v>1875</v>
      </c>
      <c r="K116" s="33" t="s">
        <v>1337</v>
      </c>
      <c r="L116" s="34">
        <v>1800</v>
      </c>
      <c r="M116" s="29">
        <v>2250</v>
      </c>
      <c r="N116" s="28" t="str">
        <f t="shared" si="38"/>
        <v>,{"CollectableType":"HomeCollector.Models.StampBase, HomeCollector, Version=1.0.0.0, Culture=neutral, PublicKeyToken=null"</v>
      </c>
      <c r="O116" s="16" t="str">
        <f t="shared" si="17"/>
        <v xml:space="preserve">,"DisplayName":"Jefferson" </v>
      </c>
      <c r="P116" s="16" t="str">
        <f t="shared" si="18"/>
        <v xml:space="preserve">,"Description":"w/o grill" </v>
      </c>
      <c r="Q116" s="16" t="str">
        <f t="shared" si="19"/>
        <v xml:space="preserve">,"Country":"USA" </v>
      </c>
      <c r="R116" s="16" t="str">
        <f t="shared" si="20"/>
        <v xml:space="preserve">,"IsPostageStamp":true </v>
      </c>
      <c r="S116" s="16" t="str">
        <f t="shared" si="21"/>
        <v xml:space="preserve">,"ScottNumber":"105" </v>
      </c>
      <c r="T116" s="16" t="str">
        <f t="shared" si="22"/>
        <v xml:space="preserve">,"AlternateId":"" </v>
      </c>
      <c r="U116" s="16" t="str">
        <f t="shared" si="23"/>
        <v>,"IssueYearStart":1875</v>
      </c>
      <c r="V116" s="16" t="str">
        <f t="shared" si="24"/>
        <v>,"IssueYearEnd":0</v>
      </c>
      <c r="W116" s="16" t="str">
        <f t="shared" si="25"/>
        <v xml:space="preserve">,"FirstDayOfIssue":" " </v>
      </c>
      <c r="X116" s="16" t="str">
        <f t="shared" si="16"/>
        <v xml:space="preserve">,"Perforation":"p12" </v>
      </c>
      <c r="Y116" s="16" t="str">
        <f t="shared" si="26"/>
        <v xml:space="preserve">,"IsWatermarked":false </v>
      </c>
      <c r="Z116" s="16" t="str">
        <f t="shared" si="27"/>
        <v xml:space="preserve">,"CatalogImageCode":"" </v>
      </c>
      <c r="AA116" s="16" t="str">
        <f t="shared" si="28"/>
        <v xml:space="preserve">,"Color":"brown" </v>
      </c>
      <c r="AB116" s="16" t="str">
        <f t="shared" si="29"/>
        <v xml:space="preserve">,"Denomination":"5" </v>
      </c>
      <c r="AD116" s="16" t="str">
        <f t="shared" si="30"/>
        <v/>
      </c>
      <c r="AE116" s="16" t="str">
        <f t="shared" si="31"/>
        <v>{"CollectableType":"HomeCollector.Models.StampBase, HomeCollector, Version=1.0.0.0, Culture=neutral, PublicKeyToken=null"</v>
      </c>
      <c r="AF116" s="16" t="str">
        <f t="shared" si="32"/>
        <v xml:space="preserve">,"ItemDetails":"w/o grill" </v>
      </c>
      <c r="AG116" s="16" t="str">
        <f t="shared" si="33"/>
        <v xml:space="preserve">,"IsFavorite":false </v>
      </c>
      <c r="AH116" s="16" t="str">
        <f t="shared" si="34"/>
        <v xml:space="preserve">,"EstimatedValue":0 </v>
      </c>
      <c r="AI116" s="16" t="str">
        <f t="shared" si="35"/>
        <v xml:space="preserve">,"IsMintCondition":false </v>
      </c>
      <c r="AJ116" s="16" t="str">
        <f t="shared" si="36"/>
        <v xml:space="preserve">,"Condition":"UNDEFINED" </v>
      </c>
      <c r="AK116" s="16" t="str">
        <f xml:space="preserve"> IF($D116+$E116&gt;0,  CONCATENATE($AD116,$AE116,$AF116,$AG116,$AH116,$AI116,$AJ116) &amp; "} ]}","}")</f>
        <v>}</v>
      </c>
      <c r="AL116" s="16" t="str">
        <f t="shared" si="37"/>
        <v>,{"CollectableType":"HomeCollector.Models.StampBase, HomeCollector, Version=1.0.0.0, Culture=neutral, PublicKeyToken=null","DisplayName":"Jefferson" ,"Description":"w/o grill" ,"Country":"USA" ,"IsPostageStamp":true ,"ScottNumber":"105" ,"AlternateId":"" ,"IssueYearStart":1875,"IssueYearEnd":0,"FirstDayOfIssue":" " ,"Perforation":"p12" ,"IsWatermarked":false ,"CatalogImageCode":"" ,"Color":"brown" ,"Denomination":"5" }</v>
      </c>
    </row>
    <row r="117" spans="1:38" x14ac:dyDescent="0.25">
      <c r="A117" s="17" t="s">
        <v>124</v>
      </c>
      <c r="B117" s="29">
        <v>10</v>
      </c>
      <c r="C117" s="19" t="s">
        <v>38</v>
      </c>
      <c r="D117" s="28"/>
      <c r="E117" s="30"/>
      <c r="F117" s="42" t="s">
        <v>65</v>
      </c>
      <c r="G117" s="38" t="s">
        <v>120</v>
      </c>
      <c r="H117" s="19" t="s">
        <v>15</v>
      </c>
      <c r="I117" s="29">
        <v>1875</v>
      </c>
      <c r="J117" s="29">
        <v>1875</v>
      </c>
      <c r="K117" s="33" t="s">
        <v>1337</v>
      </c>
      <c r="L117" s="34">
        <v>2100</v>
      </c>
      <c r="M117" s="29">
        <v>3750</v>
      </c>
      <c r="N117" s="28" t="str">
        <f t="shared" si="38"/>
        <v>,{"CollectableType":"HomeCollector.Models.StampBase, HomeCollector, Version=1.0.0.0, Culture=neutral, PublicKeyToken=null"</v>
      </c>
      <c r="O117" s="16" t="str">
        <f t="shared" si="17"/>
        <v xml:space="preserve">,"DisplayName":"Washington" </v>
      </c>
      <c r="P117" s="16" t="str">
        <f t="shared" si="18"/>
        <v xml:space="preserve">,"Description":"w/o grill" </v>
      </c>
      <c r="Q117" s="16" t="str">
        <f t="shared" si="19"/>
        <v xml:space="preserve">,"Country":"USA" </v>
      </c>
      <c r="R117" s="16" t="str">
        <f t="shared" si="20"/>
        <v xml:space="preserve">,"IsPostageStamp":true </v>
      </c>
      <c r="S117" s="16" t="str">
        <f t="shared" si="21"/>
        <v xml:space="preserve">,"ScottNumber":"106" </v>
      </c>
      <c r="T117" s="16" t="str">
        <f t="shared" si="22"/>
        <v xml:space="preserve">,"AlternateId":"" </v>
      </c>
      <c r="U117" s="16" t="str">
        <f t="shared" si="23"/>
        <v>,"IssueYearStart":1875</v>
      </c>
      <c r="V117" s="16" t="str">
        <f t="shared" si="24"/>
        <v>,"IssueYearEnd":0</v>
      </c>
      <c r="W117" s="16" t="str">
        <f t="shared" si="25"/>
        <v xml:space="preserve">,"FirstDayOfIssue":" " </v>
      </c>
      <c r="X117" s="16" t="str">
        <f t="shared" si="16"/>
        <v xml:space="preserve">,"Perforation":"p12" </v>
      </c>
      <c r="Y117" s="16" t="str">
        <f t="shared" si="26"/>
        <v xml:space="preserve">,"IsWatermarked":false </v>
      </c>
      <c r="Z117" s="16" t="str">
        <f t="shared" si="27"/>
        <v xml:space="preserve">,"CatalogImageCode":"" </v>
      </c>
      <c r="AA117" s="16" t="str">
        <f t="shared" si="28"/>
        <v xml:space="preserve">,"Color":"green" </v>
      </c>
      <c r="AB117" s="16" t="str">
        <f t="shared" si="29"/>
        <v xml:space="preserve">,"Denomination":"10" </v>
      </c>
      <c r="AD117" s="16" t="str">
        <f t="shared" si="30"/>
        <v/>
      </c>
      <c r="AE117" s="16" t="str">
        <f t="shared" si="31"/>
        <v>{"CollectableType":"HomeCollector.Models.StampBase, HomeCollector, Version=1.0.0.0, Culture=neutral, PublicKeyToken=null"</v>
      </c>
      <c r="AF117" s="16" t="str">
        <f t="shared" si="32"/>
        <v xml:space="preserve">,"ItemDetails":"w/o grill" </v>
      </c>
      <c r="AG117" s="16" t="str">
        <f t="shared" si="33"/>
        <v xml:space="preserve">,"IsFavorite":false </v>
      </c>
      <c r="AH117" s="16" t="str">
        <f t="shared" si="34"/>
        <v xml:space="preserve">,"EstimatedValue":0 </v>
      </c>
      <c r="AI117" s="16" t="str">
        <f t="shared" si="35"/>
        <v xml:space="preserve">,"IsMintCondition":false </v>
      </c>
      <c r="AJ117" s="16" t="str">
        <f t="shared" si="36"/>
        <v xml:space="preserve">,"Condition":"UNDEFINED" </v>
      </c>
      <c r="AK117" s="16" t="str">
        <f xml:space="preserve"> IF($D117+$E117&gt;0,  CONCATENATE($AD117,$AE117,$AF117,$AG117,$AH117,$AI117,$AJ117) &amp; "} ]}","}")</f>
        <v>}</v>
      </c>
      <c r="AL117" s="16" t="str">
        <f t="shared" si="37"/>
        <v>,{"CollectableType":"HomeCollector.Models.StampBase, HomeCollector, Version=1.0.0.0, Culture=neutral, PublicKeyToken=null","DisplayName":"Washington" ,"Description":"w/o grill" ,"Country":"USA" ,"IsPostageStamp":true ,"ScottNumber":"106" ,"AlternateId":"" ,"IssueYearStart":1875,"IssueYearEnd":0,"FirstDayOfIssue":" " ,"Perforation":"p12" ,"IsWatermarked":false ,"CatalogImageCode":"" ,"Color":"green" ,"Denomination":"10" }</v>
      </c>
    </row>
    <row r="118" spans="1:38" x14ac:dyDescent="0.25">
      <c r="A118" s="17" t="s">
        <v>125</v>
      </c>
      <c r="B118" s="29">
        <v>12</v>
      </c>
      <c r="C118" s="19" t="s">
        <v>60</v>
      </c>
      <c r="D118" s="28"/>
      <c r="E118" s="30"/>
      <c r="F118" s="42" t="s">
        <v>65</v>
      </c>
      <c r="G118" s="38" t="s">
        <v>120</v>
      </c>
      <c r="H118" s="19" t="s">
        <v>15</v>
      </c>
      <c r="I118" s="29">
        <v>1875</v>
      </c>
      <c r="J118" s="29">
        <v>1875</v>
      </c>
      <c r="K118" s="33" t="s">
        <v>1337</v>
      </c>
      <c r="L118" s="34">
        <v>3000</v>
      </c>
      <c r="M118" s="29">
        <v>4500</v>
      </c>
      <c r="N118" s="28" t="str">
        <f t="shared" si="38"/>
        <v>,{"CollectableType":"HomeCollector.Models.StampBase, HomeCollector, Version=1.0.0.0, Culture=neutral, PublicKeyToken=null"</v>
      </c>
      <c r="O118" s="16" t="str">
        <f t="shared" si="17"/>
        <v xml:space="preserve">,"DisplayName":"Washington" </v>
      </c>
      <c r="P118" s="16" t="str">
        <f t="shared" si="18"/>
        <v xml:space="preserve">,"Description":"w/o grill" </v>
      </c>
      <c r="Q118" s="16" t="str">
        <f t="shared" si="19"/>
        <v xml:space="preserve">,"Country":"USA" </v>
      </c>
      <c r="R118" s="16" t="str">
        <f t="shared" si="20"/>
        <v xml:space="preserve">,"IsPostageStamp":true </v>
      </c>
      <c r="S118" s="16" t="str">
        <f t="shared" si="21"/>
        <v xml:space="preserve">,"ScottNumber":"107" </v>
      </c>
      <c r="T118" s="16" t="str">
        <f t="shared" si="22"/>
        <v xml:space="preserve">,"AlternateId":"" </v>
      </c>
      <c r="U118" s="16" t="str">
        <f t="shared" si="23"/>
        <v>,"IssueYearStart":1875</v>
      </c>
      <c r="V118" s="16" t="str">
        <f t="shared" si="24"/>
        <v>,"IssueYearEnd":0</v>
      </c>
      <c r="W118" s="16" t="str">
        <f t="shared" si="25"/>
        <v xml:space="preserve">,"FirstDayOfIssue":" " </v>
      </c>
      <c r="X118" s="16" t="str">
        <f t="shared" si="16"/>
        <v xml:space="preserve">,"Perforation":"p12" </v>
      </c>
      <c r="Y118" s="16" t="str">
        <f t="shared" si="26"/>
        <v xml:space="preserve">,"IsWatermarked":false </v>
      </c>
      <c r="Z118" s="16" t="str">
        <f t="shared" si="27"/>
        <v xml:space="preserve">,"CatalogImageCode":"" </v>
      </c>
      <c r="AA118" s="16" t="str">
        <f t="shared" si="28"/>
        <v xml:space="preserve">,"Color":"black" </v>
      </c>
      <c r="AB118" s="16" t="str">
        <f t="shared" si="29"/>
        <v xml:space="preserve">,"Denomination":"12" </v>
      </c>
      <c r="AD118" s="16" t="str">
        <f t="shared" si="30"/>
        <v/>
      </c>
      <c r="AE118" s="16" t="str">
        <f t="shared" si="31"/>
        <v>{"CollectableType":"HomeCollector.Models.StampBase, HomeCollector, Version=1.0.0.0, Culture=neutral, PublicKeyToken=null"</v>
      </c>
      <c r="AF118" s="16" t="str">
        <f t="shared" si="32"/>
        <v xml:space="preserve">,"ItemDetails":"w/o grill" </v>
      </c>
      <c r="AG118" s="16" t="str">
        <f t="shared" si="33"/>
        <v xml:space="preserve">,"IsFavorite":false </v>
      </c>
      <c r="AH118" s="16" t="str">
        <f t="shared" si="34"/>
        <v xml:space="preserve">,"EstimatedValue":0 </v>
      </c>
      <c r="AI118" s="16" t="str">
        <f t="shared" si="35"/>
        <v xml:space="preserve">,"IsMintCondition":false </v>
      </c>
      <c r="AJ118" s="16" t="str">
        <f t="shared" si="36"/>
        <v xml:space="preserve">,"Condition":"UNDEFINED" </v>
      </c>
      <c r="AK118" s="16" t="str">
        <f xml:space="preserve"> IF($D118+$E118&gt;0,  CONCATENATE($AD118,$AE118,$AF118,$AG118,$AH118,$AI118,$AJ118) &amp; "} ]}","}")</f>
        <v>}</v>
      </c>
      <c r="AL118" s="16" t="str">
        <f t="shared" si="37"/>
        <v>,{"CollectableType":"HomeCollector.Models.StampBase, HomeCollector, Version=1.0.0.0, Culture=neutral, PublicKeyToken=null","DisplayName":"Washington" ,"Description":"w/o grill" ,"Country":"USA" ,"IsPostageStamp":true ,"ScottNumber":"107" ,"AlternateId":"" ,"IssueYearStart":1875,"IssueYearEnd":0,"FirstDayOfIssue":" " ,"Perforation":"p12" ,"IsWatermarked":false ,"CatalogImageCode":"" ,"Color":"black" ,"Denomination":"12" }</v>
      </c>
    </row>
    <row r="119" spans="1:38" x14ac:dyDescent="0.25">
      <c r="A119" s="17" t="s">
        <v>126</v>
      </c>
      <c r="B119" s="29">
        <v>15</v>
      </c>
      <c r="C119" s="19" t="s">
        <v>60</v>
      </c>
      <c r="D119" s="28"/>
      <c r="E119" s="30"/>
      <c r="F119" s="42" t="s">
        <v>65</v>
      </c>
      <c r="G119" s="38" t="s">
        <v>120</v>
      </c>
      <c r="H119" s="19" t="s">
        <v>103</v>
      </c>
      <c r="I119" s="29">
        <v>1875</v>
      </c>
      <c r="J119" s="29">
        <v>1875</v>
      </c>
      <c r="K119" s="33" t="s">
        <v>1337</v>
      </c>
      <c r="L119" s="34">
        <v>3000</v>
      </c>
      <c r="M119" s="29">
        <v>4750</v>
      </c>
      <c r="N119" s="28" t="str">
        <f t="shared" si="38"/>
        <v>,{"CollectableType":"HomeCollector.Models.StampBase, HomeCollector, Version=1.0.0.0, Culture=neutral, PublicKeyToken=null"</v>
      </c>
      <c r="O119" s="16" t="str">
        <f t="shared" si="17"/>
        <v xml:space="preserve">,"DisplayName":"Lincoln" </v>
      </c>
      <c r="P119" s="16" t="str">
        <f t="shared" si="18"/>
        <v xml:space="preserve">,"Description":"w/o grill" </v>
      </c>
      <c r="Q119" s="16" t="str">
        <f t="shared" si="19"/>
        <v xml:space="preserve">,"Country":"USA" </v>
      </c>
      <c r="R119" s="16" t="str">
        <f t="shared" si="20"/>
        <v xml:space="preserve">,"IsPostageStamp":true </v>
      </c>
      <c r="S119" s="16" t="str">
        <f t="shared" si="21"/>
        <v xml:space="preserve">,"ScottNumber":"108" </v>
      </c>
      <c r="T119" s="16" t="str">
        <f t="shared" si="22"/>
        <v xml:space="preserve">,"AlternateId":"" </v>
      </c>
      <c r="U119" s="16" t="str">
        <f t="shared" si="23"/>
        <v>,"IssueYearStart":1875</v>
      </c>
      <c r="V119" s="16" t="str">
        <f t="shared" si="24"/>
        <v>,"IssueYearEnd":0</v>
      </c>
      <c r="W119" s="16" t="str">
        <f t="shared" si="25"/>
        <v xml:space="preserve">,"FirstDayOfIssue":" " </v>
      </c>
      <c r="X119" s="16" t="str">
        <f t="shared" si="16"/>
        <v xml:space="preserve">,"Perforation":"p12" </v>
      </c>
      <c r="Y119" s="16" t="str">
        <f t="shared" si="26"/>
        <v xml:space="preserve">,"IsWatermarked":false </v>
      </c>
      <c r="Z119" s="16" t="str">
        <f t="shared" si="27"/>
        <v xml:space="preserve">,"CatalogImageCode":"" </v>
      </c>
      <c r="AA119" s="16" t="str">
        <f t="shared" si="28"/>
        <v xml:space="preserve">,"Color":"black" </v>
      </c>
      <c r="AB119" s="16" t="str">
        <f t="shared" si="29"/>
        <v xml:space="preserve">,"Denomination":"15" </v>
      </c>
      <c r="AD119" s="16" t="str">
        <f t="shared" si="30"/>
        <v/>
      </c>
      <c r="AE119" s="16" t="str">
        <f t="shared" si="31"/>
        <v>{"CollectableType":"HomeCollector.Models.StampBase, HomeCollector, Version=1.0.0.0, Culture=neutral, PublicKeyToken=null"</v>
      </c>
      <c r="AF119" s="16" t="str">
        <f t="shared" si="32"/>
        <v xml:space="preserve">,"ItemDetails":"w/o grill" </v>
      </c>
      <c r="AG119" s="16" t="str">
        <f t="shared" si="33"/>
        <v xml:space="preserve">,"IsFavorite":false </v>
      </c>
      <c r="AH119" s="16" t="str">
        <f t="shared" si="34"/>
        <v xml:space="preserve">,"EstimatedValue":0 </v>
      </c>
      <c r="AI119" s="16" t="str">
        <f t="shared" si="35"/>
        <v xml:space="preserve">,"IsMintCondition":false </v>
      </c>
      <c r="AJ119" s="16" t="str">
        <f t="shared" si="36"/>
        <v xml:space="preserve">,"Condition":"UNDEFINED" </v>
      </c>
      <c r="AK119" s="16" t="str">
        <f xml:space="preserve"> IF($D119+$E119&gt;0,  CONCATENATE($AD119,$AE119,$AF119,$AG119,$AH119,$AI119,$AJ119) &amp; "} ]}","}")</f>
        <v>}</v>
      </c>
      <c r="AL119" s="16" t="str">
        <f t="shared" si="37"/>
        <v>,{"CollectableType":"HomeCollector.Models.StampBase, HomeCollector, Version=1.0.0.0, Culture=neutral, PublicKeyToken=null","DisplayName":"Lincoln" ,"Description":"w/o grill" ,"Country":"USA" ,"IsPostageStamp":true ,"ScottNumber":"108" ,"AlternateId":"" ,"IssueYearStart":1875,"IssueYearEnd":0,"FirstDayOfIssue":" " ,"Perforation":"p12" ,"IsWatermarked":false ,"CatalogImageCode":"" ,"Color":"black" ,"Denomination":"15" }</v>
      </c>
    </row>
    <row r="120" spans="1:38" x14ac:dyDescent="0.25">
      <c r="A120" s="17" t="s">
        <v>127</v>
      </c>
      <c r="B120" s="29">
        <v>24</v>
      </c>
      <c r="C120" s="19" t="s">
        <v>128</v>
      </c>
      <c r="D120" s="28"/>
      <c r="E120" s="30"/>
      <c r="F120" s="42" t="s">
        <v>65</v>
      </c>
      <c r="G120" s="38" t="s">
        <v>120</v>
      </c>
      <c r="H120" s="19" t="s">
        <v>15</v>
      </c>
      <c r="I120" s="29">
        <v>1875</v>
      </c>
      <c r="J120" s="29">
        <v>1875</v>
      </c>
      <c r="K120" s="33" t="s">
        <v>1337</v>
      </c>
      <c r="L120" s="34">
        <v>4000</v>
      </c>
      <c r="M120" s="29">
        <v>6000</v>
      </c>
      <c r="N120" s="28" t="str">
        <f t="shared" si="38"/>
        <v>,{"CollectableType":"HomeCollector.Models.StampBase, HomeCollector, Version=1.0.0.0, Culture=neutral, PublicKeyToken=null"</v>
      </c>
      <c r="O120" s="16" t="str">
        <f t="shared" si="17"/>
        <v xml:space="preserve">,"DisplayName":"Washington" </v>
      </c>
      <c r="P120" s="16" t="str">
        <f t="shared" si="18"/>
        <v xml:space="preserve">,"Description":"w/o grill" </v>
      </c>
      <c r="Q120" s="16" t="str">
        <f t="shared" si="19"/>
        <v xml:space="preserve">,"Country":"USA" </v>
      </c>
      <c r="R120" s="16" t="str">
        <f t="shared" si="20"/>
        <v xml:space="preserve">,"IsPostageStamp":true </v>
      </c>
      <c r="S120" s="16" t="str">
        <f t="shared" si="21"/>
        <v xml:space="preserve">,"ScottNumber":"109" </v>
      </c>
      <c r="T120" s="16" t="str">
        <f t="shared" si="22"/>
        <v xml:space="preserve">,"AlternateId":"" </v>
      </c>
      <c r="U120" s="16" t="str">
        <f t="shared" si="23"/>
        <v>,"IssueYearStart":1875</v>
      </c>
      <c r="V120" s="16" t="str">
        <f t="shared" si="24"/>
        <v>,"IssueYearEnd":0</v>
      </c>
      <c r="W120" s="16" t="str">
        <f t="shared" si="25"/>
        <v xml:space="preserve">,"FirstDayOfIssue":" " </v>
      </c>
      <c r="X120" s="16" t="str">
        <f t="shared" si="16"/>
        <v xml:space="preserve">,"Perforation":"p12" </v>
      </c>
      <c r="Y120" s="16" t="str">
        <f t="shared" si="26"/>
        <v xml:space="preserve">,"IsWatermarked":false </v>
      </c>
      <c r="Z120" s="16" t="str">
        <f t="shared" si="27"/>
        <v xml:space="preserve">,"CatalogImageCode":"" </v>
      </c>
      <c r="AA120" s="16" t="str">
        <f t="shared" si="28"/>
        <v xml:space="preserve">,"Color":"dp violet" </v>
      </c>
      <c r="AB120" s="16" t="str">
        <f t="shared" si="29"/>
        <v xml:space="preserve">,"Denomination":"24" </v>
      </c>
      <c r="AD120" s="16" t="str">
        <f t="shared" si="30"/>
        <v/>
      </c>
      <c r="AE120" s="16" t="str">
        <f t="shared" si="31"/>
        <v>{"CollectableType":"HomeCollector.Models.StampBase, HomeCollector, Version=1.0.0.0, Culture=neutral, PublicKeyToken=null"</v>
      </c>
      <c r="AF120" s="16" t="str">
        <f t="shared" si="32"/>
        <v xml:space="preserve">,"ItemDetails":"w/o grill" </v>
      </c>
      <c r="AG120" s="16" t="str">
        <f t="shared" si="33"/>
        <v xml:space="preserve">,"IsFavorite":false </v>
      </c>
      <c r="AH120" s="16" t="str">
        <f t="shared" si="34"/>
        <v xml:space="preserve">,"EstimatedValue":0 </v>
      </c>
      <c r="AI120" s="16" t="str">
        <f t="shared" si="35"/>
        <v xml:space="preserve">,"IsMintCondition":false </v>
      </c>
      <c r="AJ120" s="16" t="str">
        <f t="shared" si="36"/>
        <v xml:space="preserve">,"Condition":"UNDEFINED" </v>
      </c>
      <c r="AK120" s="16" t="str">
        <f xml:space="preserve"> IF($D120+$E120&gt;0,  CONCATENATE($AD120,$AE120,$AF120,$AG120,$AH120,$AI120,$AJ120) &amp; "} ]}","}")</f>
        <v>}</v>
      </c>
      <c r="AL120" s="16" t="str">
        <f t="shared" si="37"/>
        <v>,{"CollectableType":"HomeCollector.Models.StampBase, HomeCollector, Version=1.0.0.0, Culture=neutral, PublicKeyToken=null","DisplayName":"Washington" ,"Description":"w/o grill" ,"Country":"USA" ,"IsPostageStamp":true ,"ScottNumber":"109" ,"AlternateId":"" ,"IssueYearStart":1875,"IssueYearEnd":0,"FirstDayOfIssue":" " ,"Perforation":"p12" ,"IsWatermarked":false ,"CatalogImageCode":"" ,"Color":"dp violet" ,"Denomination":"24" }</v>
      </c>
    </row>
    <row r="121" spans="1:38" x14ac:dyDescent="0.25">
      <c r="A121" s="17" t="s">
        <v>129</v>
      </c>
      <c r="B121" s="29">
        <v>30</v>
      </c>
      <c r="C121" s="19" t="s">
        <v>130</v>
      </c>
      <c r="D121" s="28"/>
      <c r="E121" s="30"/>
      <c r="F121" s="42" t="s">
        <v>65</v>
      </c>
      <c r="G121" s="38" t="s">
        <v>120</v>
      </c>
      <c r="H121" s="19" t="s">
        <v>13</v>
      </c>
      <c r="I121" s="29">
        <v>1875</v>
      </c>
      <c r="J121" s="29">
        <v>1875</v>
      </c>
      <c r="K121" s="33" t="s">
        <v>1337</v>
      </c>
      <c r="L121" s="34">
        <v>4500</v>
      </c>
      <c r="M121" s="29">
        <v>6000</v>
      </c>
      <c r="N121" s="28" t="str">
        <f t="shared" si="38"/>
        <v>,{"CollectableType":"HomeCollector.Models.StampBase, HomeCollector, Version=1.0.0.0, Culture=neutral, PublicKeyToken=null"</v>
      </c>
      <c r="O121" s="16" t="str">
        <f t="shared" si="17"/>
        <v xml:space="preserve">,"DisplayName":"Franklin" </v>
      </c>
      <c r="P121" s="16" t="str">
        <f t="shared" si="18"/>
        <v xml:space="preserve">,"Description":"w/o grill" </v>
      </c>
      <c r="Q121" s="16" t="str">
        <f t="shared" si="19"/>
        <v xml:space="preserve">,"Country":"USA" </v>
      </c>
      <c r="R121" s="16" t="str">
        <f t="shared" si="20"/>
        <v xml:space="preserve">,"IsPostageStamp":true </v>
      </c>
      <c r="S121" s="16" t="str">
        <f t="shared" si="21"/>
        <v xml:space="preserve">,"ScottNumber":"110" </v>
      </c>
      <c r="T121" s="16" t="str">
        <f t="shared" si="22"/>
        <v xml:space="preserve">,"AlternateId":"" </v>
      </c>
      <c r="U121" s="16" t="str">
        <f t="shared" si="23"/>
        <v>,"IssueYearStart":1875</v>
      </c>
      <c r="V121" s="16" t="str">
        <f t="shared" si="24"/>
        <v>,"IssueYearEnd":0</v>
      </c>
      <c r="W121" s="16" t="str">
        <f t="shared" si="25"/>
        <v xml:space="preserve">,"FirstDayOfIssue":" " </v>
      </c>
      <c r="X121" s="16" t="str">
        <f t="shared" si="16"/>
        <v xml:space="preserve">,"Perforation":"p12" </v>
      </c>
      <c r="Y121" s="16" t="str">
        <f t="shared" si="26"/>
        <v xml:space="preserve">,"IsWatermarked":false </v>
      </c>
      <c r="Z121" s="16" t="str">
        <f t="shared" si="27"/>
        <v xml:space="preserve">,"CatalogImageCode":"" </v>
      </c>
      <c r="AA121" s="16" t="str">
        <f t="shared" si="28"/>
        <v xml:space="preserve">,"Color":"brn orange" </v>
      </c>
      <c r="AB121" s="16" t="str">
        <f t="shared" si="29"/>
        <v xml:space="preserve">,"Denomination":"30" </v>
      </c>
      <c r="AD121" s="16" t="str">
        <f t="shared" si="30"/>
        <v/>
      </c>
      <c r="AE121" s="16" t="str">
        <f t="shared" si="31"/>
        <v>{"CollectableType":"HomeCollector.Models.StampBase, HomeCollector, Version=1.0.0.0, Culture=neutral, PublicKeyToken=null"</v>
      </c>
      <c r="AF121" s="16" t="str">
        <f t="shared" si="32"/>
        <v xml:space="preserve">,"ItemDetails":"w/o grill" </v>
      </c>
      <c r="AG121" s="16" t="str">
        <f t="shared" si="33"/>
        <v xml:space="preserve">,"IsFavorite":false </v>
      </c>
      <c r="AH121" s="16" t="str">
        <f t="shared" si="34"/>
        <v xml:space="preserve">,"EstimatedValue":0 </v>
      </c>
      <c r="AI121" s="16" t="str">
        <f t="shared" si="35"/>
        <v xml:space="preserve">,"IsMintCondition":false </v>
      </c>
      <c r="AJ121" s="16" t="str">
        <f t="shared" si="36"/>
        <v xml:space="preserve">,"Condition":"UNDEFINED" </v>
      </c>
      <c r="AK121" s="16" t="str">
        <f xml:space="preserve"> IF($D121+$E121&gt;0,  CONCATENATE($AD121,$AE121,$AF121,$AG121,$AH121,$AI121,$AJ121) &amp; "} ]}","}")</f>
        <v>}</v>
      </c>
      <c r="AL121" s="16" t="str">
        <f t="shared" si="37"/>
        <v>,{"CollectableType":"HomeCollector.Models.StampBase, HomeCollector, Version=1.0.0.0, Culture=neutral, PublicKeyToken=null","DisplayName":"Franklin" ,"Description":"w/o grill" ,"Country":"USA" ,"IsPostageStamp":true ,"ScottNumber":"110" ,"AlternateId":"" ,"IssueYearStart":1875,"IssueYearEnd":0,"FirstDayOfIssue":" " ,"Perforation":"p12" ,"IsWatermarked":false ,"CatalogImageCode":"" ,"Color":"brn orange" ,"Denomination":"30" }</v>
      </c>
    </row>
    <row r="122" spans="1:38" x14ac:dyDescent="0.25">
      <c r="A122" s="17" t="s">
        <v>131</v>
      </c>
      <c r="B122" s="29">
        <v>90</v>
      </c>
      <c r="C122" s="19" t="s">
        <v>22</v>
      </c>
      <c r="D122" s="28"/>
      <c r="E122" s="30"/>
      <c r="F122" s="42" t="s">
        <v>65</v>
      </c>
      <c r="G122" s="38" t="s">
        <v>120</v>
      </c>
      <c r="H122" s="19" t="s">
        <v>15</v>
      </c>
      <c r="I122" s="29">
        <v>1875</v>
      </c>
      <c r="J122" s="29">
        <v>1875</v>
      </c>
      <c r="K122" s="33" t="s">
        <v>1337</v>
      </c>
      <c r="L122" s="34">
        <v>5500</v>
      </c>
      <c r="M122" s="29">
        <v>20000</v>
      </c>
      <c r="N122" s="28" t="str">
        <f t="shared" si="38"/>
        <v>,{"CollectableType":"HomeCollector.Models.StampBase, HomeCollector, Version=1.0.0.0, Culture=neutral, PublicKeyToken=null"</v>
      </c>
      <c r="O122" s="16" t="str">
        <f t="shared" si="17"/>
        <v xml:space="preserve">,"DisplayName":"Washington" </v>
      </c>
      <c r="P122" s="16" t="str">
        <f t="shared" si="18"/>
        <v xml:space="preserve">,"Description":"w/o grill" </v>
      </c>
      <c r="Q122" s="16" t="str">
        <f t="shared" si="19"/>
        <v xml:space="preserve">,"Country":"USA" </v>
      </c>
      <c r="R122" s="16" t="str">
        <f t="shared" si="20"/>
        <v xml:space="preserve">,"IsPostageStamp":true </v>
      </c>
      <c r="S122" s="16" t="str">
        <f t="shared" si="21"/>
        <v xml:space="preserve">,"ScottNumber":"111" </v>
      </c>
      <c r="T122" s="16" t="str">
        <f t="shared" si="22"/>
        <v xml:space="preserve">,"AlternateId":"" </v>
      </c>
      <c r="U122" s="16" t="str">
        <f t="shared" si="23"/>
        <v>,"IssueYearStart":1875</v>
      </c>
      <c r="V122" s="16" t="str">
        <f t="shared" si="24"/>
        <v>,"IssueYearEnd":0</v>
      </c>
      <c r="W122" s="16" t="str">
        <f t="shared" si="25"/>
        <v xml:space="preserve">,"FirstDayOfIssue":" " </v>
      </c>
      <c r="X122" s="16" t="str">
        <f t="shared" si="16"/>
        <v xml:space="preserve">,"Perforation":"p12" </v>
      </c>
      <c r="Y122" s="16" t="str">
        <f t="shared" si="26"/>
        <v xml:space="preserve">,"IsWatermarked":false </v>
      </c>
      <c r="Z122" s="16" t="str">
        <f t="shared" si="27"/>
        <v xml:space="preserve">,"CatalogImageCode":"" </v>
      </c>
      <c r="AA122" s="16" t="str">
        <f t="shared" si="28"/>
        <v xml:space="preserve">,"Color":"blue" </v>
      </c>
      <c r="AB122" s="16" t="str">
        <f t="shared" si="29"/>
        <v xml:space="preserve">,"Denomination":"90" </v>
      </c>
      <c r="AD122" s="16" t="str">
        <f t="shared" si="30"/>
        <v/>
      </c>
      <c r="AE122" s="16" t="str">
        <f t="shared" si="31"/>
        <v>{"CollectableType":"HomeCollector.Models.StampBase, HomeCollector, Version=1.0.0.0, Culture=neutral, PublicKeyToken=null"</v>
      </c>
      <c r="AF122" s="16" t="str">
        <f t="shared" si="32"/>
        <v xml:space="preserve">,"ItemDetails":"w/o grill" </v>
      </c>
      <c r="AG122" s="16" t="str">
        <f t="shared" si="33"/>
        <v xml:space="preserve">,"IsFavorite":false </v>
      </c>
      <c r="AH122" s="16" t="str">
        <f t="shared" si="34"/>
        <v xml:space="preserve">,"EstimatedValue":0 </v>
      </c>
      <c r="AI122" s="16" t="str">
        <f t="shared" si="35"/>
        <v xml:space="preserve">,"IsMintCondition":false </v>
      </c>
      <c r="AJ122" s="16" t="str">
        <f t="shared" si="36"/>
        <v xml:space="preserve">,"Condition":"UNDEFINED" </v>
      </c>
      <c r="AK122" s="16" t="str">
        <f xml:space="preserve"> IF($D122+$E122&gt;0,  CONCATENATE($AD122,$AE122,$AF122,$AG122,$AH122,$AI122,$AJ122) &amp; "} ]}","}")</f>
        <v>}</v>
      </c>
      <c r="AL122" s="16" t="str">
        <f t="shared" si="37"/>
        <v>,{"CollectableType":"HomeCollector.Models.StampBase, HomeCollector, Version=1.0.0.0, Culture=neutral, PublicKeyToken=null","DisplayName":"Washington" ,"Description":"w/o grill" ,"Country":"USA" ,"IsPostageStamp":true ,"ScottNumber":"111" ,"AlternateId":"" ,"IssueYearStart":1875,"IssueYearEnd":0,"FirstDayOfIssue":" " ,"Perforation":"p12" ,"IsWatermarked":false ,"CatalogImageCode":"" ,"Color":"blue" ,"Denomination":"90" }</v>
      </c>
    </row>
    <row r="123" spans="1:38" x14ac:dyDescent="0.25">
      <c r="A123" s="17" t="s">
        <v>132</v>
      </c>
      <c r="B123" s="29">
        <v>1</v>
      </c>
      <c r="C123" s="30"/>
      <c r="D123" s="31"/>
      <c r="E123" s="32"/>
      <c r="F123" s="42" t="s">
        <v>65</v>
      </c>
      <c r="G123" s="38" t="s">
        <v>133</v>
      </c>
      <c r="H123" s="19" t="s">
        <v>13</v>
      </c>
      <c r="I123" s="29">
        <v>1869</v>
      </c>
      <c r="J123" s="29">
        <v>1869</v>
      </c>
      <c r="K123" s="33" t="s">
        <v>1337</v>
      </c>
      <c r="L123" s="34">
        <v>225</v>
      </c>
      <c r="M123" s="29">
        <v>60</v>
      </c>
      <c r="N123" s="28" t="str">
        <f t="shared" si="38"/>
        <v>,{"CollectableType":"HomeCollector.Models.StampBase, HomeCollector, Version=1.0.0.0, Culture=neutral, PublicKeyToken=null"</v>
      </c>
      <c r="O123" s="16" t="str">
        <f t="shared" si="17"/>
        <v xml:space="preserve">,"DisplayName":"Franklin" </v>
      </c>
      <c r="P123" s="16" t="str">
        <f t="shared" si="18"/>
        <v xml:space="preserve">,"Description":"gr 9.5x9" </v>
      </c>
      <c r="Q123" s="16" t="str">
        <f t="shared" si="19"/>
        <v xml:space="preserve">,"Country":"USA" </v>
      </c>
      <c r="R123" s="16" t="str">
        <f t="shared" si="20"/>
        <v xml:space="preserve">,"IsPostageStamp":true </v>
      </c>
      <c r="S123" s="16" t="str">
        <f t="shared" si="21"/>
        <v xml:space="preserve">,"ScottNumber":"112" </v>
      </c>
      <c r="T123" s="16" t="str">
        <f t="shared" si="22"/>
        <v xml:space="preserve">,"AlternateId":"" </v>
      </c>
      <c r="U123" s="16" t="str">
        <f t="shared" si="23"/>
        <v>,"IssueYearStart":1869</v>
      </c>
      <c r="V123" s="16" t="str">
        <f t="shared" si="24"/>
        <v>,"IssueYearEnd":0</v>
      </c>
      <c r="W123" s="16" t="str">
        <f t="shared" si="25"/>
        <v xml:space="preserve">,"FirstDayOfIssue":" " </v>
      </c>
      <c r="X123" s="16" t="str">
        <f t="shared" si="16"/>
        <v xml:space="preserve">,"Perforation":"p12" </v>
      </c>
      <c r="Y123" s="16" t="str">
        <f t="shared" si="26"/>
        <v xml:space="preserve">,"IsWatermarked":false </v>
      </c>
      <c r="Z123" s="16" t="str">
        <f t="shared" si="27"/>
        <v xml:space="preserve">,"CatalogImageCode":"" </v>
      </c>
      <c r="AA123" s="16" t="str">
        <f t="shared" si="28"/>
        <v xml:space="preserve">,"Color":"" </v>
      </c>
      <c r="AB123" s="16" t="str">
        <f t="shared" si="29"/>
        <v xml:space="preserve">,"Denomination":"1" </v>
      </c>
      <c r="AD123" s="16" t="str">
        <f t="shared" si="30"/>
        <v/>
      </c>
      <c r="AE123" s="16" t="str">
        <f t="shared" si="31"/>
        <v>{"CollectableType":"HomeCollector.Models.StampBase, HomeCollector, Version=1.0.0.0, Culture=neutral, PublicKeyToken=null"</v>
      </c>
      <c r="AF123" s="16" t="str">
        <f t="shared" si="32"/>
        <v xml:space="preserve">,"ItemDetails":"gr 9.5x9" </v>
      </c>
      <c r="AG123" s="16" t="str">
        <f t="shared" si="33"/>
        <v xml:space="preserve">,"IsFavorite":false </v>
      </c>
      <c r="AH123" s="16" t="str">
        <f t="shared" si="34"/>
        <v xml:space="preserve">,"EstimatedValue":0 </v>
      </c>
      <c r="AI123" s="16" t="str">
        <f t="shared" si="35"/>
        <v xml:space="preserve">,"IsMintCondition":false </v>
      </c>
      <c r="AJ123" s="16" t="str">
        <f t="shared" si="36"/>
        <v xml:space="preserve">,"Condition":"UNDEFINED" </v>
      </c>
      <c r="AK123" s="16" t="str">
        <f xml:space="preserve"> IF($D123+$E123&gt;0,  CONCATENATE($AD123,$AE123,$AF123,$AG123,$AH123,$AI123,$AJ123) &amp; "} ]}","}")</f>
        <v>}</v>
      </c>
      <c r="AL123" s="16" t="str">
        <f t="shared" si="37"/>
        <v>,{"CollectableType":"HomeCollector.Models.StampBase, HomeCollector, Version=1.0.0.0, Culture=neutral, PublicKeyToken=null","DisplayName":"Franklin" ,"Description":"gr 9.5x9" ,"Country":"USA" ,"IsPostageStamp":true ,"ScottNumber":"112" ,"AlternateId":"" ,"IssueYearStart":1869,"IssueYearEnd":0,"FirstDayOfIssue":" " ,"Perforation":"p12" ,"IsWatermarked":false ,"CatalogImageCode":"" ,"Color":"" ,"Denomination":"1" }</v>
      </c>
    </row>
    <row r="124" spans="1:38" x14ac:dyDescent="0.25">
      <c r="A124" s="17" t="s">
        <v>134</v>
      </c>
      <c r="B124" s="29">
        <v>2</v>
      </c>
      <c r="C124" s="30"/>
      <c r="D124" s="31"/>
      <c r="E124" s="32"/>
      <c r="F124" s="42" t="s">
        <v>65</v>
      </c>
      <c r="G124" s="38" t="s">
        <v>133</v>
      </c>
      <c r="H124" s="19" t="s">
        <v>135</v>
      </c>
      <c r="I124" s="29">
        <v>1869</v>
      </c>
      <c r="J124" s="29">
        <v>1869</v>
      </c>
      <c r="K124" s="33" t="s">
        <v>1337</v>
      </c>
      <c r="L124" s="34">
        <v>190</v>
      </c>
      <c r="M124" s="29">
        <v>25</v>
      </c>
      <c r="N124" s="28" t="str">
        <f t="shared" si="38"/>
        <v>,{"CollectableType":"HomeCollector.Models.StampBase, HomeCollector, Version=1.0.0.0, Culture=neutral, PublicKeyToken=null"</v>
      </c>
      <c r="O124" s="16" t="str">
        <f t="shared" si="17"/>
        <v xml:space="preserve">,"DisplayName":"Pony Express" </v>
      </c>
      <c r="P124" s="16" t="str">
        <f t="shared" si="18"/>
        <v xml:space="preserve">,"Description":"gr 9.5x9" </v>
      </c>
      <c r="Q124" s="16" t="str">
        <f t="shared" si="19"/>
        <v xml:space="preserve">,"Country":"USA" </v>
      </c>
      <c r="R124" s="16" t="str">
        <f t="shared" si="20"/>
        <v xml:space="preserve">,"IsPostageStamp":true </v>
      </c>
      <c r="S124" s="16" t="str">
        <f t="shared" si="21"/>
        <v xml:space="preserve">,"ScottNumber":"113" </v>
      </c>
      <c r="T124" s="16" t="str">
        <f t="shared" si="22"/>
        <v xml:space="preserve">,"AlternateId":"" </v>
      </c>
      <c r="U124" s="16" t="str">
        <f t="shared" si="23"/>
        <v>,"IssueYearStart":1869</v>
      </c>
      <c r="V124" s="16" t="str">
        <f t="shared" si="24"/>
        <v>,"IssueYearEnd":0</v>
      </c>
      <c r="W124" s="16" t="str">
        <f t="shared" si="25"/>
        <v xml:space="preserve">,"FirstDayOfIssue":" " </v>
      </c>
      <c r="X124" s="16" t="str">
        <f t="shared" si="16"/>
        <v xml:space="preserve">,"Perforation":"p12" </v>
      </c>
      <c r="Y124" s="16" t="str">
        <f t="shared" si="26"/>
        <v xml:space="preserve">,"IsWatermarked":false </v>
      </c>
      <c r="Z124" s="16" t="str">
        <f t="shared" si="27"/>
        <v xml:space="preserve">,"CatalogImageCode":"" </v>
      </c>
      <c r="AA124" s="16" t="str">
        <f t="shared" si="28"/>
        <v xml:space="preserve">,"Color":"" </v>
      </c>
      <c r="AB124" s="16" t="str">
        <f t="shared" si="29"/>
        <v xml:space="preserve">,"Denomination":"2" </v>
      </c>
      <c r="AD124" s="16" t="str">
        <f t="shared" si="30"/>
        <v/>
      </c>
      <c r="AE124" s="16" t="str">
        <f t="shared" si="31"/>
        <v>{"CollectableType":"HomeCollector.Models.StampBase, HomeCollector, Version=1.0.0.0, Culture=neutral, PublicKeyToken=null"</v>
      </c>
      <c r="AF124" s="16" t="str">
        <f t="shared" si="32"/>
        <v xml:space="preserve">,"ItemDetails":"gr 9.5x9" </v>
      </c>
      <c r="AG124" s="16" t="str">
        <f t="shared" si="33"/>
        <v xml:space="preserve">,"IsFavorite":false </v>
      </c>
      <c r="AH124" s="16" t="str">
        <f t="shared" si="34"/>
        <v xml:space="preserve">,"EstimatedValue":0 </v>
      </c>
      <c r="AI124" s="16" t="str">
        <f t="shared" si="35"/>
        <v xml:space="preserve">,"IsMintCondition":false </v>
      </c>
      <c r="AJ124" s="16" t="str">
        <f t="shared" si="36"/>
        <v xml:space="preserve">,"Condition":"UNDEFINED" </v>
      </c>
      <c r="AK124" s="16" t="str">
        <f xml:space="preserve"> IF($D124+$E124&gt;0,  CONCATENATE($AD124,$AE124,$AF124,$AG124,$AH124,$AI124,$AJ124) &amp; "} ]}","}")</f>
        <v>}</v>
      </c>
      <c r="AL124" s="16" t="str">
        <f t="shared" si="37"/>
        <v>,{"CollectableType":"HomeCollector.Models.StampBase, HomeCollector, Version=1.0.0.0, Culture=neutral, PublicKeyToken=null","DisplayName":"Pony Express" ,"Description":"gr 9.5x9" ,"Country":"USA" ,"IsPostageStamp":true ,"ScottNumber":"113" ,"AlternateId":"" ,"IssueYearStart":1869,"IssueYearEnd":0,"FirstDayOfIssue":" " ,"Perforation":"p12" ,"IsWatermarked":false ,"CatalogImageCode":"" ,"Color":"" ,"Denomination":"2" }</v>
      </c>
    </row>
    <row r="125" spans="1:38" x14ac:dyDescent="0.25">
      <c r="A125" s="17" t="s">
        <v>136</v>
      </c>
      <c r="B125" s="29">
        <v>3</v>
      </c>
      <c r="C125" s="30"/>
      <c r="D125" s="31"/>
      <c r="E125" s="32"/>
      <c r="F125" s="42" t="s">
        <v>65</v>
      </c>
      <c r="G125" s="38" t="s">
        <v>133</v>
      </c>
      <c r="H125" s="19" t="s">
        <v>137</v>
      </c>
      <c r="I125" s="29">
        <v>1869</v>
      </c>
      <c r="J125" s="29">
        <v>1869</v>
      </c>
      <c r="K125" s="33" t="s">
        <v>1337</v>
      </c>
      <c r="L125" s="34">
        <v>150</v>
      </c>
      <c r="M125" s="29">
        <v>5.5</v>
      </c>
      <c r="N125" s="28" t="str">
        <f t="shared" si="38"/>
        <v>,{"CollectableType":"HomeCollector.Models.StampBase, HomeCollector, Version=1.0.0.0, Culture=neutral, PublicKeyToken=null"</v>
      </c>
      <c r="O125" s="16" t="str">
        <f t="shared" si="17"/>
        <v xml:space="preserve">,"DisplayName":"Train" </v>
      </c>
      <c r="P125" s="16" t="str">
        <f t="shared" si="18"/>
        <v xml:space="preserve">,"Description":"gr 9.5x9" </v>
      </c>
      <c r="Q125" s="16" t="str">
        <f t="shared" si="19"/>
        <v xml:space="preserve">,"Country":"USA" </v>
      </c>
      <c r="R125" s="16" t="str">
        <f t="shared" si="20"/>
        <v xml:space="preserve">,"IsPostageStamp":true </v>
      </c>
      <c r="S125" s="16" t="str">
        <f t="shared" si="21"/>
        <v xml:space="preserve">,"ScottNumber":"114" </v>
      </c>
      <c r="T125" s="16" t="str">
        <f t="shared" si="22"/>
        <v xml:space="preserve">,"AlternateId":"" </v>
      </c>
      <c r="U125" s="16" t="str">
        <f t="shared" si="23"/>
        <v>,"IssueYearStart":1869</v>
      </c>
      <c r="V125" s="16" t="str">
        <f t="shared" si="24"/>
        <v>,"IssueYearEnd":0</v>
      </c>
      <c r="W125" s="16" t="str">
        <f t="shared" si="25"/>
        <v xml:space="preserve">,"FirstDayOfIssue":" " </v>
      </c>
      <c r="X125" s="16" t="str">
        <f t="shared" si="16"/>
        <v xml:space="preserve">,"Perforation":"p12" </v>
      </c>
      <c r="Y125" s="16" t="str">
        <f t="shared" si="26"/>
        <v xml:space="preserve">,"IsWatermarked":false </v>
      </c>
      <c r="Z125" s="16" t="str">
        <f t="shared" si="27"/>
        <v xml:space="preserve">,"CatalogImageCode":"" </v>
      </c>
      <c r="AA125" s="16" t="str">
        <f t="shared" si="28"/>
        <v xml:space="preserve">,"Color":"" </v>
      </c>
      <c r="AB125" s="16" t="str">
        <f t="shared" si="29"/>
        <v xml:space="preserve">,"Denomination":"3" </v>
      </c>
      <c r="AD125" s="16" t="str">
        <f t="shared" si="30"/>
        <v/>
      </c>
      <c r="AE125" s="16" t="str">
        <f t="shared" si="31"/>
        <v>{"CollectableType":"HomeCollector.Models.StampBase, HomeCollector, Version=1.0.0.0, Culture=neutral, PublicKeyToken=null"</v>
      </c>
      <c r="AF125" s="16" t="str">
        <f t="shared" si="32"/>
        <v xml:space="preserve">,"ItemDetails":"gr 9.5x9" </v>
      </c>
      <c r="AG125" s="16" t="str">
        <f t="shared" si="33"/>
        <v xml:space="preserve">,"IsFavorite":false </v>
      </c>
      <c r="AH125" s="16" t="str">
        <f t="shared" si="34"/>
        <v xml:space="preserve">,"EstimatedValue":0 </v>
      </c>
      <c r="AI125" s="16" t="str">
        <f t="shared" si="35"/>
        <v xml:space="preserve">,"IsMintCondition":false </v>
      </c>
      <c r="AJ125" s="16" t="str">
        <f t="shared" si="36"/>
        <v xml:space="preserve">,"Condition":"UNDEFINED" </v>
      </c>
      <c r="AK125" s="16" t="str">
        <f xml:space="preserve"> IF($D125+$E125&gt;0,  CONCATENATE($AD125,$AE125,$AF125,$AG125,$AH125,$AI125,$AJ125) &amp; "} ]}","}")</f>
        <v>}</v>
      </c>
      <c r="AL125" s="16" t="str">
        <f t="shared" si="37"/>
        <v>,{"CollectableType":"HomeCollector.Models.StampBase, HomeCollector, Version=1.0.0.0, Culture=neutral, PublicKeyToken=null","DisplayName":"Train" ,"Description":"gr 9.5x9" ,"Country":"USA" ,"IsPostageStamp":true ,"ScottNumber":"114" ,"AlternateId":"" ,"IssueYearStart":1869,"IssueYearEnd":0,"FirstDayOfIssue":" " ,"Perforation":"p12" ,"IsWatermarked":false ,"CatalogImageCode":"" ,"Color":"" ,"Denomination":"3" }</v>
      </c>
    </row>
    <row r="126" spans="1:38" x14ac:dyDescent="0.25">
      <c r="A126" s="17" t="s">
        <v>138</v>
      </c>
      <c r="B126" s="29">
        <v>6</v>
      </c>
      <c r="C126" s="30"/>
      <c r="D126" s="31"/>
      <c r="E126" s="32"/>
      <c r="F126" s="42" t="s">
        <v>65</v>
      </c>
      <c r="G126" s="38" t="s">
        <v>133</v>
      </c>
      <c r="H126" s="19" t="s">
        <v>15</v>
      </c>
      <c r="I126" s="29">
        <v>1869</v>
      </c>
      <c r="J126" s="29">
        <v>1869</v>
      </c>
      <c r="K126" s="33" t="s">
        <v>1337</v>
      </c>
      <c r="L126" s="34">
        <v>775</v>
      </c>
      <c r="M126" s="29">
        <v>100</v>
      </c>
      <c r="N126" s="28" t="str">
        <f t="shared" si="38"/>
        <v>,{"CollectableType":"HomeCollector.Models.StampBase, HomeCollector, Version=1.0.0.0, Culture=neutral, PublicKeyToken=null"</v>
      </c>
      <c r="O126" s="16" t="str">
        <f t="shared" si="17"/>
        <v xml:space="preserve">,"DisplayName":"Washington" </v>
      </c>
      <c r="P126" s="16" t="str">
        <f t="shared" si="18"/>
        <v xml:space="preserve">,"Description":"gr 9.5x9" </v>
      </c>
      <c r="Q126" s="16" t="str">
        <f t="shared" si="19"/>
        <v xml:space="preserve">,"Country":"USA" </v>
      </c>
      <c r="R126" s="16" t="str">
        <f t="shared" si="20"/>
        <v xml:space="preserve">,"IsPostageStamp":true </v>
      </c>
      <c r="S126" s="16" t="str">
        <f t="shared" si="21"/>
        <v xml:space="preserve">,"ScottNumber":"115" </v>
      </c>
      <c r="T126" s="16" t="str">
        <f t="shared" si="22"/>
        <v xml:space="preserve">,"AlternateId":"" </v>
      </c>
      <c r="U126" s="16" t="str">
        <f t="shared" si="23"/>
        <v>,"IssueYearStart":1869</v>
      </c>
      <c r="V126" s="16" t="str">
        <f t="shared" si="24"/>
        <v>,"IssueYearEnd":0</v>
      </c>
      <c r="W126" s="16" t="str">
        <f t="shared" si="25"/>
        <v xml:space="preserve">,"FirstDayOfIssue":" " </v>
      </c>
      <c r="X126" s="16" t="str">
        <f t="shared" si="16"/>
        <v xml:space="preserve">,"Perforation":"p12" </v>
      </c>
      <c r="Y126" s="16" t="str">
        <f t="shared" si="26"/>
        <v xml:space="preserve">,"IsWatermarked":false </v>
      </c>
      <c r="Z126" s="16" t="str">
        <f t="shared" si="27"/>
        <v xml:space="preserve">,"CatalogImageCode":"" </v>
      </c>
      <c r="AA126" s="16" t="str">
        <f t="shared" si="28"/>
        <v xml:space="preserve">,"Color":"" </v>
      </c>
      <c r="AB126" s="16" t="str">
        <f t="shared" si="29"/>
        <v xml:space="preserve">,"Denomination":"6" </v>
      </c>
      <c r="AD126" s="16" t="str">
        <f t="shared" si="30"/>
        <v/>
      </c>
      <c r="AE126" s="16" t="str">
        <f t="shared" si="31"/>
        <v>{"CollectableType":"HomeCollector.Models.StampBase, HomeCollector, Version=1.0.0.0, Culture=neutral, PublicKeyToken=null"</v>
      </c>
      <c r="AF126" s="16" t="str">
        <f t="shared" si="32"/>
        <v xml:space="preserve">,"ItemDetails":"gr 9.5x9" </v>
      </c>
      <c r="AG126" s="16" t="str">
        <f t="shared" si="33"/>
        <v xml:space="preserve">,"IsFavorite":false </v>
      </c>
      <c r="AH126" s="16" t="str">
        <f t="shared" si="34"/>
        <v xml:space="preserve">,"EstimatedValue":0 </v>
      </c>
      <c r="AI126" s="16" t="str">
        <f t="shared" si="35"/>
        <v xml:space="preserve">,"IsMintCondition":false </v>
      </c>
      <c r="AJ126" s="16" t="str">
        <f t="shared" si="36"/>
        <v xml:space="preserve">,"Condition":"UNDEFINED" </v>
      </c>
      <c r="AK126" s="16" t="str">
        <f xml:space="preserve"> IF($D126+$E126&gt;0,  CONCATENATE($AD126,$AE126,$AF126,$AG126,$AH126,$AI126,$AJ126) &amp; "} ]}","}")</f>
        <v>}</v>
      </c>
      <c r="AL126" s="16" t="str">
        <f t="shared" si="37"/>
        <v>,{"CollectableType":"HomeCollector.Models.StampBase, HomeCollector, Version=1.0.0.0, Culture=neutral, PublicKeyToken=null","DisplayName":"Washington" ,"Description":"gr 9.5x9" ,"Country":"USA" ,"IsPostageStamp":true ,"ScottNumber":"115" ,"AlternateId":"" ,"IssueYearStart":1869,"IssueYearEnd":0,"FirstDayOfIssue":" " ,"Perforation":"p12" ,"IsWatermarked":false ,"CatalogImageCode":"" ,"Color":"" ,"Denomination":"6" }</v>
      </c>
    </row>
    <row r="127" spans="1:38" x14ac:dyDescent="0.25">
      <c r="A127" s="17" t="s">
        <v>139</v>
      </c>
      <c r="B127" s="29">
        <v>10</v>
      </c>
      <c r="C127" s="30"/>
      <c r="D127" s="31"/>
      <c r="E127" s="32"/>
      <c r="F127" s="42" t="s">
        <v>65</v>
      </c>
      <c r="G127" s="38" t="s">
        <v>133</v>
      </c>
      <c r="H127" s="19" t="s">
        <v>140</v>
      </c>
      <c r="I127" s="29">
        <v>1869</v>
      </c>
      <c r="J127" s="29">
        <v>1869</v>
      </c>
      <c r="K127" s="33" t="s">
        <v>1337</v>
      </c>
      <c r="L127" s="34">
        <v>850</v>
      </c>
      <c r="M127" s="29">
        <v>95</v>
      </c>
      <c r="N127" s="28" t="str">
        <f t="shared" si="38"/>
        <v>,{"CollectableType":"HomeCollector.Models.StampBase, HomeCollector, Version=1.0.0.0, Culture=neutral, PublicKeyToken=null"</v>
      </c>
      <c r="O127" s="16" t="str">
        <f t="shared" si="17"/>
        <v xml:space="preserve">,"DisplayName":"Shield &amp; eagle" </v>
      </c>
      <c r="P127" s="16" t="str">
        <f t="shared" si="18"/>
        <v xml:space="preserve">,"Description":"gr 9.5x9" </v>
      </c>
      <c r="Q127" s="16" t="str">
        <f t="shared" si="19"/>
        <v xml:space="preserve">,"Country":"USA" </v>
      </c>
      <c r="R127" s="16" t="str">
        <f t="shared" si="20"/>
        <v xml:space="preserve">,"IsPostageStamp":true </v>
      </c>
      <c r="S127" s="16" t="str">
        <f t="shared" si="21"/>
        <v xml:space="preserve">,"ScottNumber":"116" </v>
      </c>
      <c r="T127" s="16" t="str">
        <f t="shared" si="22"/>
        <v xml:space="preserve">,"AlternateId":"" </v>
      </c>
      <c r="U127" s="16" t="str">
        <f t="shared" si="23"/>
        <v>,"IssueYearStart":1869</v>
      </c>
      <c r="V127" s="16" t="str">
        <f t="shared" si="24"/>
        <v>,"IssueYearEnd":0</v>
      </c>
      <c r="W127" s="16" t="str">
        <f t="shared" si="25"/>
        <v xml:space="preserve">,"FirstDayOfIssue":" " </v>
      </c>
      <c r="X127" s="16" t="str">
        <f t="shared" si="16"/>
        <v xml:space="preserve">,"Perforation":"p12" </v>
      </c>
      <c r="Y127" s="16" t="str">
        <f t="shared" si="26"/>
        <v xml:space="preserve">,"IsWatermarked":false </v>
      </c>
      <c r="Z127" s="16" t="str">
        <f t="shared" si="27"/>
        <v xml:space="preserve">,"CatalogImageCode":"" </v>
      </c>
      <c r="AA127" s="16" t="str">
        <f t="shared" si="28"/>
        <v xml:space="preserve">,"Color":"" </v>
      </c>
      <c r="AB127" s="16" t="str">
        <f t="shared" si="29"/>
        <v xml:space="preserve">,"Denomination":"10" </v>
      </c>
      <c r="AD127" s="16" t="str">
        <f t="shared" si="30"/>
        <v/>
      </c>
      <c r="AE127" s="16" t="str">
        <f t="shared" si="31"/>
        <v>{"CollectableType":"HomeCollector.Models.StampBase, HomeCollector, Version=1.0.0.0, Culture=neutral, PublicKeyToken=null"</v>
      </c>
      <c r="AF127" s="16" t="str">
        <f t="shared" si="32"/>
        <v xml:space="preserve">,"ItemDetails":"gr 9.5x9" </v>
      </c>
      <c r="AG127" s="16" t="str">
        <f t="shared" si="33"/>
        <v xml:space="preserve">,"IsFavorite":false </v>
      </c>
      <c r="AH127" s="16" t="str">
        <f t="shared" si="34"/>
        <v xml:space="preserve">,"EstimatedValue":0 </v>
      </c>
      <c r="AI127" s="16" t="str">
        <f t="shared" si="35"/>
        <v xml:space="preserve">,"IsMintCondition":false </v>
      </c>
      <c r="AJ127" s="16" t="str">
        <f t="shared" si="36"/>
        <v xml:space="preserve">,"Condition":"UNDEFINED" </v>
      </c>
      <c r="AK127" s="16" t="str">
        <f xml:space="preserve"> IF($D127+$E127&gt;0,  CONCATENATE($AD127,$AE127,$AF127,$AG127,$AH127,$AI127,$AJ127) &amp; "} ]}","}")</f>
        <v>}</v>
      </c>
      <c r="AL127" s="16" t="str">
        <f t="shared" si="37"/>
        <v>,{"CollectableType":"HomeCollector.Models.StampBase, HomeCollector, Version=1.0.0.0, Culture=neutral, PublicKeyToken=null","DisplayName":"Shield &amp; eagle" ,"Description":"gr 9.5x9" ,"Country":"USA" ,"IsPostageStamp":true ,"ScottNumber":"116" ,"AlternateId":"" ,"IssueYearStart":1869,"IssueYearEnd":0,"FirstDayOfIssue":" " ,"Perforation":"p12" ,"IsWatermarked":false ,"CatalogImageCode":"" ,"Color":"" ,"Denomination":"10" }</v>
      </c>
    </row>
    <row r="128" spans="1:38" x14ac:dyDescent="0.25">
      <c r="A128" s="17" t="s">
        <v>141</v>
      </c>
      <c r="B128" s="29">
        <v>12</v>
      </c>
      <c r="C128" s="30"/>
      <c r="D128" s="31"/>
      <c r="E128" s="32"/>
      <c r="F128" s="42" t="s">
        <v>65</v>
      </c>
      <c r="G128" s="38" t="s">
        <v>133</v>
      </c>
      <c r="H128" s="19" t="s">
        <v>142</v>
      </c>
      <c r="I128" s="29">
        <v>1869</v>
      </c>
      <c r="J128" s="29">
        <v>1869</v>
      </c>
      <c r="K128" s="33" t="s">
        <v>1337</v>
      </c>
      <c r="L128" s="34">
        <v>750</v>
      </c>
      <c r="M128" s="29">
        <v>90</v>
      </c>
      <c r="N128" s="28" t="str">
        <f t="shared" si="38"/>
        <v>,{"CollectableType":"HomeCollector.Models.StampBase, HomeCollector, Version=1.0.0.0, Culture=neutral, PublicKeyToken=null"</v>
      </c>
      <c r="O128" s="16" t="str">
        <f t="shared" si="17"/>
        <v xml:space="preserve">,"DisplayName":"S.S. Adriatic" </v>
      </c>
      <c r="P128" s="16" t="str">
        <f t="shared" si="18"/>
        <v xml:space="preserve">,"Description":"gr 9.5x9" </v>
      </c>
      <c r="Q128" s="16" t="str">
        <f t="shared" si="19"/>
        <v xml:space="preserve">,"Country":"USA" </v>
      </c>
      <c r="R128" s="16" t="str">
        <f t="shared" si="20"/>
        <v xml:space="preserve">,"IsPostageStamp":true </v>
      </c>
      <c r="S128" s="16" t="str">
        <f t="shared" si="21"/>
        <v xml:space="preserve">,"ScottNumber":"117" </v>
      </c>
      <c r="T128" s="16" t="str">
        <f t="shared" si="22"/>
        <v xml:space="preserve">,"AlternateId":"" </v>
      </c>
      <c r="U128" s="16" t="str">
        <f t="shared" si="23"/>
        <v>,"IssueYearStart":1869</v>
      </c>
      <c r="V128" s="16" t="str">
        <f t="shared" si="24"/>
        <v>,"IssueYearEnd":0</v>
      </c>
      <c r="W128" s="16" t="str">
        <f t="shared" si="25"/>
        <v xml:space="preserve">,"FirstDayOfIssue":" " </v>
      </c>
      <c r="X128" s="16" t="str">
        <f t="shared" si="16"/>
        <v xml:space="preserve">,"Perforation":"p12" </v>
      </c>
      <c r="Y128" s="16" t="str">
        <f t="shared" si="26"/>
        <v xml:space="preserve">,"IsWatermarked":false </v>
      </c>
      <c r="Z128" s="16" t="str">
        <f t="shared" si="27"/>
        <v xml:space="preserve">,"CatalogImageCode":"" </v>
      </c>
      <c r="AA128" s="16" t="str">
        <f t="shared" si="28"/>
        <v xml:space="preserve">,"Color":"" </v>
      </c>
      <c r="AB128" s="16" t="str">
        <f t="shared" si="29"/>
        <v xml:space="preserve">,"Denomination":"12" </v>
      </c>
      <c r="AD128" s="16" t="str">
        <f t="shared" si="30"/>
        <v/>
      </c>
      <c r="AE128" s="16" t="str">
        <f t="shared" si="31"/>
        <v>{"CollectableType":"HomeCollector.Models.StampBase, HomeCollector, Version=1.0.0.0, Culture=neutral, PublicKeyToken=null"</v>
      </c>
      <c r="AF128" s="16" t="str">
        <f t="shared" si="32"/>
        <v xml:space="preserve">,"ItemDetails":"gr 9.5x9" </v>
      </c>
      <c r="AG128" s="16" t="str">
        <f t="shared" si="33"/>
        <v xml:space="preserve">,"IsFavorite":false </v>
      </c>
      <c r="AH128" s="16" t="str">
        <f t="shared" si="34"/>
        <v xml:space="preserve">,"EstimatedValue":0 </v>
      </c>
      <c r="AI128" s="16" t="str">
        <f t="shared" si="35"/>
        <v xml:space="preserve">,"IsMintCondition":false </v>
      </c>
      <c r="AJ128" s="16" t="str">
        <f t="shared" si="36"/>
        <v xml:space="preserve">,"Condition":"UNDEFINED" </v>
      </c>
      <c r="AK128" s="16" t="str">
        <f xml:space="preserve"> IF($D128+$E128&gt;0,  CONCATENATE($AD128,$AE128,$AF128,$AG128,$AH128,$AI128,$AJ128) &amp; "} ]}","}")</f>
        <v>}</v>
      </c>
      <c r="AL128" s="16" t="str">
        <f t="shared" si="37"/>
        <v>,{"CollectableType":"HomeCollector.Models.StampBase, HomeCollector, Version=1.0.0.0, Culture=neutral, PublicKeyToken=null","DisplayName":"S.S. Adriatic" ,"Description":"gr 9.5x9" ,"Country":"USA" ,"IsPostageStamp":true ,"ScottNumber":"117" ,"AlternateId":"" ,"IssueYearStart":1869,"IssueYearEnd":0,"FirstDayOfIssue":" " ,"Perforation":"p12" ,"IsWatermarked":false ,"CatalogImageCode":"" ,"Color":"" ,"Denomination":"12" }</v>
      </c>
    </row>
    <row r="129" spans="1:38" x14ac:dyDescent="0.25">
      <c r="A129" s="34" t="s">
        <v>1406</v>
      </c>
      <c r="B129" s="29">
        <v>15</v>
      </c>
      <c r="C129" s="30"/>
      <c r="D129" s="31"/>
      <c r="E129" s="32"/>
      <c r="F129" s="42" t="s">
        <v>65</v>
      </c>
      <c r="G129" s="38" t="s">
        <v>36</v>
      </c>
      <c r="H129" s="19" t="s">
        <v>143</v>
      </c>
      <c r="I129" s="29">
        <v>1869</v>
      </c>
      <c r="J129" s="29">
        <v>1869</v>
      </c>
      <c r="K129" s="33" t="s">
        <v>1337</v>
      </c>
      <c r="L129" s="34">
        <v>1900</v>
      </c>
      <c r="M129" s="29">
        <v>300</v>
      </c>
      <c r="N129" s="28" t="str">
        <f t="shared" si="38"/>
        <v>,{"CollectableType":"HomeCollector.Models.StampBase, HomeCollector, Version=1.0.0.0, Culture=neutral, PublicKeyToken=null"</v>
      </c>
      <c r="O129" s="16" t="str">
        <f t="shared" si="17"/>
        <v xml:space="preserve">,"DisplayName":"Columbus landing" </v>
      </c>
      <c r="P129" s="16" t="str">
        <f t="shared" si="18"/>
        <v xml:space="preserve">,"Description":"type 1" </v>
      </c>
      <c r="Q129" s="16" t="str">
        <f t="shared" si="19"/>
        <v xml:space="preserve">,"Country":"USA" </v>
      </c>
      <c r="R129" s="16" t="str">
        <f t="shared" si="20"/>
        <v xml:space="preserve">,"IsPostageStamp":true </v>
      </c>
      <c r="S129" s="16" t="str">
        <f t="shared" si="21"/>
        <v xml:space="preserve">,"ScottNumber":"118" </v>
      </c>
      <c r="T129" s="16" t="str">
        <f t="shared" si="22"/>
        <v xml:space="preserve">,"AlternateId":"" </v>
      </c>
      <c r="U129" s="16" t="str">
        <f t="shared" si="23"/>
        <v>,"IssueYearStart":1869</v>
      </c>
      <c r="V129" s="16" t="str">
        <f t="shared" si="24"/>
        <v>,"IssueYearEnd":0</v>
      </c>
      <c r="W129" s="16" t="str">
        <f t="shared" si="25"/>
        <v xml:space="preserve">,"FirstDayOfIssue":" " </v>
      </c>
      <c r="X129" s="16" t="str">
        <f t="shared" si="16"/>
        <v xml:space="preserve">,"Perforation":"p12" </v>
      </c>
      <c r="Y129" s="16" t="str">
        <f t="shared" si="26"/>
        <v xml:space="preserve">,"IsWatermarked":false </v>
      </c>
      <c r="Z129" s="16" t="str">
        <f t="shared" si="27"/>
        <v xml:space="preserve">,"CatalogImageCode":"" </v>
      </c>
      <c r="AA129" s="16" t="str">
        <f t="shared" si="28"/>
        <v xml:space="preserve">,"Color":"" </v>
      </c>
      <c r="AB129" s="16" t="str">
        <f t="shared" si="29"/>
        <v xml:space="preserve">,"Denomination":"15" </v>
      </c>
      <c r="AD129" s="16" t="str">
        <f t="shared" si="30"/>
        <v/>
      </c>
      <c r="AE129" s="16" t="str">
        <f t="shared" si="31"/>
        <v>{"CollectableType":"HomeCollector.Models.StampBase, HomeCollector, Version=1.0.0.0, Culture=neutral, PublicKeyToken=null"</v>
      </c>
      <c r="AF129" s="16" t="str">
        <f t="shared" si="32"/>
        <v xml:space="preserve">,"ItemDetails":"type 1" </v>
      </c>
      <c r="AG129" s="16" t="str">
        <f t="shared" si="33"/>
        <v xml:space="preserve">,"IsFavorite":false </v>
      </c>
      <c r="AH129" s="16" t="str">
        <f t="shared" si="34"/>
        <v xml:space="preserve">,"EstimatedValue":0 </v>
      </c>
      <c r="AI129" s="16" t="str">
        <f t="shared" si="35"/>
        <v xml:space="preserve">,"IsMintCondition":false </v>
      </c>
      <c r="AJ129" s="16" t="str">
        <f t="shared" si="36"/>
        <v xml:space="preserve">,"Condition":"UNDEFINED" </v>
      </c>
      <c r="AK129" s="16" t="str">
        <f xml:space="preserve"> IF($D129+$E129&gt;0,  CONCATENATE($AD129,$AE129,$AF129,$AG129,$AH129,$AI129,$AJ129) &amp; "} ]}","}")</f>
        <v>}</v>
      </c>
      <c r="AL129" s="16" t="str">
        <f t="shared" si="37"/>
        <v>,{"CollectableType":"HomeCollector.Models.StampBase, HomeCollector, Version=1.0.0.0, Culture=neutral, PublicKeyToken=null","DisplayName":"Columbus landing" ,"Description":"type 1" ,"Country":"USA" ,"IsPostageStamp":true ,"ScottNumber":"118" ,"AlternateId":"" ,"IssueYearStart":1869,"IssueYearEnd":0,"FirstDayOfIssue":" " ,"Perforation":"p12" ,"IsWatermarked":false ,"CatalogImageCode":"" ,"Color":"" ,"Denomination":"15" }</v>
      </c>
    </row>
    <row r="130" spans="1:38" x14ac:dyDescent="0.25">
      <c r="A130" s="17" t="s">
        <v>144</v>
      </c>
      <c r="B130" s="29">
        <v>15</v>
      </c>
      <c r="C130" s="19" t="s">
        <v>145</v>
      </c>
      <c r="D130" s="31"/>
      <c r="E130" s="32"/>
      <c r="F130" s="42" t="s">
        <v>65</v>
      </c>
      <c r="G130" s="38" t="s">
        <v>146</v>
      </c>
      <c r="H130" s="19" t="s">
        <v>143</v>
      </c>
      <c r="I130" s="29">
        <v>1869</v>
      </c>
      <c r="J130" s="29">
        <v>1869</v>
      </c>
      <c r="K130" s="33" t="s">
        <v>1337</v>
      </c>
      <c r="L130" s="34">
        <v>950</v>
      </c>
      <c r="M130" s="29">
        <v>150</v>
      </c>
      <c r="N130" s="28" t="str">
        <f t="shared" si="38"/>
        <v>,{"CollectableType":"HomeCollector.Models.StampBase, HomeCollector, Version=1.0.0.0, Culture=neutral, PublicKeyToken=null"</v>
      </c>
      <c r="O130" s="16" t="str">
        <f t="shared" si="17"/>
        <v xml:space="preserve">,"DisplayName":"Columbus landing" </v>
      </c>
      <c r="P130" s="16" t="str">
        <f t="shared" si="18"/>
        <v xml:space="preserve">,"Description":"type II" </v>
      </c>
      <c r="Q130" s="16" t="str">
        <f t="shared" si="19"/>
        <v xml:space="preserve">,"Country":"USA" </v>
      </c>
      <c r="R130" s="16" t="str">
        <f t="shared" si="20"/>
        <v xml:space="preserve">,"IsPostageStamp":true </v>
      </c>
      <c r="S130" s="16" t="str">
        <f t="shared" si="21"/>
        <v xml:space="preserve">,"ScottNumber":"119" </v>
      </c>
      <c r="T130" s="16" t="str">
        <f t="shared" si="22"/>
        <v xml:space="preserve">,"AlternateId":"" </v>
      </c>
      <c r="U130" s="16" t="str">
        <f t="shared" si="23"/>
        <v>,"IssueYearStart":1869</v>
      </c>
      <c r="V130" s="16" t="str">
        <f t="shared" si="24"/>
        <v>,"IssueYearEnd":0</v>
      </c>
      <c r="W130" s="16" t="str">
        <f t="shared" si="25"/>
        <v xml:space="preserve">,"FirstDayOfIssue":" " </v>
      </c>
      <c r="X130" s="16" t="str">
        <f t="shared" si="16"/>
        <v xml:space="preserve">,"Perforation":"p12" </v>
      </c>
      <c r="Y130" s="16" t="str">
        <f t="shared" si="26"/>
        <v xml:space="preserve">,"IsWatermarked":false </v>
      </c>
      <c r="Z130" s="16" t="str">
        <f t="shared" si="27"/>
        <v xml:space="preserve">,"CatalogImageCode":"" </v>
      </c>
      <c r="AA130" s="16" t="str">
        <f t="shared" si="28"/>
        <v xml:space="preserve">,"Color":"br &amp; blue" </v>
      </c>
      <c r="AB130" s="16" t="str">
        <f t="shared" si="29"/>
        <v xml:space="preserve">,"Denomination":"15" </v>
      </c>
      <c r="AD130" s="16" t="str">
        <f t="shared" si="30"/>
        <v/>
      </c>
      <c r="AE130" s="16" t="str">
        <f t="shared" si="31"/>
        <v>{"CollectableType":"HomeCollector.Models.StampBase, HomeCollector, Version=1.0.0.0, Culture=neutral, PublicKeyToken=null"</v>
      </c>
      <c r="AF130" s="16" t="str">
        <f t="shared" si="32"/>
        <v xml:space="preserve">,"ItemDetails":"type II" </v>
      </c>
      <c r="AG130" s="16" t="str">
        <f t="shared" si="33"/>
        <v xml:space="preserve">,"IsFavorite":false </v>
      </c>
      <c r="AH130" s="16" t="str">
        <f t="shared" si="34"/>
        <v xml:space="preserve">,"EstimatedValue":0 </v>
      </c>
      <c r="AI130" s="16" t="str">
        <f t="shared" si="35"/>
        <v xml:space="preserve">,"IsMintCondition":false </v>
      </c>
      <c r="AJ130" s="16" t="str">
        <f t="shared" si="36"/>
        <v xml:space="preserve">,"Condition":"UNDEFINED" </v>
      </c>
      <c r="AK130" s="16" t="str">
        <f xml:space="preserve"> IF($D130+$E130&gt;0,  CONCATENATE($AD130,$AE130,$AF130,$AG130,$AH130,$AI130,$AJ130) &amp; "} ]}","}")</f>
        <v>}</v>
      </c>
      <c r="AL130" s="16" t="str">
        <f t="shared" si="37"/>
        <v>,{"CollectableType":"HomeCollector.Models.StampBase, HomeCollector, Version=1.0.0.0, Culture=neutral, PublicKeyToken=null","DisplayName":"Columbus landing" ,"Description":"type II" ,"Country":"USA" ,"IsPostageStamp":true ,"ScottNumber":"119" ,"AlternateId":"" ,"IssueYearStart":1869,"IssueYearEnd":0,"FirstDayOfIssue":" " ,"Perforation":"p12" ,"IsWatermarked":false ,"CatalogImageCode":"" ,"Color":"br &amp; blue" ,"Denomination":"15" }</v>
      </c>
    </row>
    <row r="131" spans="1:38" x14ac:dyDescent="0.25">
      <c r="A131" s="17" t="s">
        <v>147</v>
      </c>
      <c r="B131" s="29">
        <v>24</v>
      </c>
      <c r="C131" s="30"/>
      <c r="D131" s="31"/>
      <c r="E131" s="32"/>
      <c r="F131" s="42" t="s">
        <v>65</v>
      </c>
      <c r="G131" s="30"/>
      <c r="H131" s="19" t="s">
        <v>148</v>
      </c>
      <c r="I131" s="29">
        <v>1869</v>
      </c>
      <c r="J131" s="29">
        <v>1869</v>
      </c>
      <c r="K131" s="33" t="s">
        <v>1337</v>
      </c>
      <c r="L131" s="34">
        <v>2000</v>
      </c>
      <c r="M131" s="29">
        <v>450</v>
      </c>
      <c r="N131" s="28" t="str">
        <f t="shared" si="38"/>
        <v>,{"CollectableType":"HomeCollector.Models.StampBase, HomeCollector, Version=1.0.0.0, Culture=neutral, PublicKeyToken=null"</v>
      </c>
      <c r="O131" s="16" t="str">
        <f t="shared" si="17"/>
        <v xml:space="preserve">,"DisplayName":"Decl. of Indep" </v>
      </c>
      <c r="P131" s="16" t="str">
        <f t="shared" si="18"/>
        <v xml:space="preserve">,"Description":"" </v>
      </c>
      <c r="Q131" s="16" t="str">
        <f t="shared" si="19"/>
        <v xml:space="preserve">,"Country":"USA" </v>
      </c>
      <c r="R131" s="16" t="str">
        <f t="shared" si="20"/>
        <v xml:space="preserve">,"IsPostageStamp":true </v>
      </c>
      <c r="S131" s="16" t="str">
        <f t="shared" si="21"/>
        <v xml:space="preserve">,"ScottNumber":"120" </v>
      </c>
      <c r="T131" s="16" t="str">
        <f t="shared" si="22"/>
        <v xml:space="preserve">,"AlternateId":"" </v>
      </c>
      <c r="U131" s="16" t="str">
        <f t="shared" si="23"/>
        <v>,"IssueYearStart":1869</v>
      </c>
      <c r="V131" s="16" t="str">
        <f t="shared" si="24"/>
        <v>,"IssueYearEnd":0</v>
      </c>
      <c r="W131" s="16" t="str">
        <f t="shared" si="25"/>
        <v xml:space="preserve">,"FirstDayOfIssue":" " </v>
      </c>
      <c r="X131" s="16" t="str">
        <f t="shared" si="16"/>
        <v xml:space="preserve">,"Perforation":"p12" </v>
      </c>
      <c r="Y131" s="16" t="str">
        <f t="shared" si="26"/>
        <v xml:space="preserve">,"IsWatermarked":false </v>
      </c>
      <c r="Z131" s="16" t="str">
        <f t="shared" si="27"/>
        <v xml:space="preserve">,"CatalogImageCode":"" </v>
      </c>
      <c r="AA131" s="16" t="str">
        <f t="shared" si="28"/>
        <v xml:space="preserve">,"Color":"" </v>
      </c>
      <c r="AB131" s="16" t="str">
        <f t="shared" si="29"/>
        <v xml:space="preserve">,"Denomination":"24" </v>
      </c>
      <c r="AD131" s="16" t="str">
        <f t="shared" si="30"/>
        <v/>
      </c>
      <c r="AE131" s="16" t="str">
        <f t="shared" si="31"/>
        <v>{"CollectableType":"HomeCollector.Models.StampBase, HomeCollector, Version=1.0.0.0, Culture=neutral, PublicKeyToken=null"</v>
      </c>
      <c r="AF131" s="16" t="str">
        <f t="shared" si="32"/>
        <v xml:space="preserve">,"ItemDetails":"" </v>
      </c>
      <c r="AG131" s="16" t="str">
        <f t="shared" si="33"/>
        <v xml:space="preserve">,"IsFavorite":false </v>
      </c>
      <c r="AH131" s="16" t="str">
        <f t="shared" si="34"/>
        <v xml:space="preserve">,"EstimatedValue":0 </v>
      </c>
      <c r="AI131" s="16" t="str">
        <f t="shared" si="35"/>
        <v xml:space="preserve">,"IsMintCondition":false </v>
      </c>
      <c r="AJ131" s="16" t="str">
        <f t="shared" si="36"/>
        <v xml:space="preserve">,"Condition":"UNDEFINED" </v>
      </c>
      <c r="AK131" s="16" t="str">
        <f xml:space="preserve"> IF($D131+$E131&gt;0,  CONCATENATE($AD131,$AE131,$AF131,$AG131,$AH131,$AI131,$AJ131) &amp; "} ]}","}")</f>
        <v>}</v>
      </c>
      <c r="AL131" s="16" t="str">
        <f t="shared" si="37"/>
        <v>,{"CollectableType":"HomeCollector.Models.StampBase, HomeCollector, Version=1.0.0.0, Culture=neutral, PublicKeyToken=null","DisplayName":"Decl. of Indep" ,"Description":"" ,"Country":"USA" ,"IsPostageStamp":true ,"ScottNumber":"120" ,"AlternateId":"" ,"IssueYearStart":1869,"IssueYearEnd":0,"FirstDayOfIssue":" " ,"Perforation":"p12" ,"IsWatermarked":false ,"CatalogImageCode":"" ,"Color":"" ,"Denomination":"24" }</v>
      </c>
    </row>
    <row r="132" spans="1:38" x14ac:dyDescent="0.25">
      <c r="A132" s="17" t="s">
        <v>149</v>
      </c>
      <c r="B132" s="29">
        <v>30</v>
      </c>
      <c r="C132" s="30"/>
      <c r="D132" s="31"/>
      <c r="E132" s="32"/>
      <c r="F132" s="42" t="s">
        <v>65</v>
      </c>
      <c r="G132" s="30"/>
      <c r="H132" s="19" t="s">
        <v>150</v>
      </c>
      <c r="I132" s="29">
        <v>1869</v>
      </c>
      <c r="J132" s="29">
        <v>1869</v>
      </c>
      <c r="K132" s="33" t="s">
        <v>1337</v>
      </c>
      <c r="L132" s="34">
        <v>2250</v>
      </c>
      <c r="M132" s="29">
        <v>225</v>
      </c>
      <c r="N132" s="28" t="str">
        <f t="shared" si="38"/>
        <v>,{"CollectableType":"HomeCollector.Models.StampBase, HomeCollector, Version=1.0.0.0, Culture=neutral, PublicKeyToken=null"</v>
      </c>
      <c r="O132" s="16" t="str">
        <f t="shared" si="17"/>
        <v xml:space="preserve">,"DisplayName":"Shld,eagle,flag" </v>
      </c>
      <c r="P132" s="16" t="str">
        <f t="shared" si="18"/>
        <v xml:space="preserve">,"Description":"" </v>
      </c>
      <c r="Q132" s="16" t="str">
        <f t="shared" si="19"/>
        <v xml:space="preserve">,"Country":"USA" </v>
      </c>
      <c r="R132" s="16" t="str">
        <f t="shared" si="20"/>
        <v xml:space="preserve">,"IsPostageStamp":true </v>
      </c>
      <c r="S132" s="16" t="str">
        <f t="shared" si="21"/>
        <v xml:space="preserve">,"ScottNumber":"121" </v>
      </c>
      <c r="T132" s="16" t="str">
        <f t="shared" si="22"/>
        <v xml:space="preserve">,"AlternateId":"" </v>
      </c>
      <c r="U132" s="16" t="str">
        <f t="shared" si="23"/>
        <v>,"IssueYearStart":1869</v>
      </c>
      <c r="V132" s="16" t="str">
        <f t="shared" si="24"/>
        <v>,"IssueYearEnd":0</v>
      </c>
      <c r="W132" s="16" t="str">
        <f t="shared" si="25"/>
        <v xml:space="preserve">,"FirstDayOfIssue":" " </v>
      </c>
      <c r="X132" s="16" t="str">
        <f t="shared" ref="X132:X195" si="39">",""Perforation"":""" &amp; IF(ISBLANK($F132)=1,"",$F132) &amp; """ "</f>
        <v xml:space="preserve">,"Perforation":"p12" </v>
      </c>
      <c r="Y132" s="16" t="str">
        <f t="shared" si="26"/>
        <v xml:space="preserve">,"IsWatermarked":false </v>
      </c>
      <c r="Z132" s="16" t="str">
        <f t="shared" si="27"/>
        <v xml:space="preserve">,"CatalogImageCode":"" </v>
      </c>
      <c r="AA132" s="16" t="str">
        <f t="shared" si="28"/>
        <v xml:space="preserve">,"Color":"" </v>
      </c>
      <c r="AB132" s="16" t="str">
        <f t="shared" si="29"/>
        <v xml:space="preserve">,"Denomination":"30" </v>
      </c>
      <c r="AD132" s="16" t="str">
        <f t="shared" si="30"/>
        <v/>
      </c>
      <c r="AE132" s="16" t="str">
        <f t="shared" si="31"/>
        <v>{"CollectableType":"HomeCollector.Models.StampBase, HomeCollector, Version=1.0.0.0, Culture=neutral, PublicKeyToken=null"</v>
      </c>
      <c r="AF132" s="16" t="str">
        <f t="shared" si="32"/>
        <v xml:space="preserve">,"ItemDetails":"" </v>
      </c>
      <c r="AG132" s="16" t="str">
        <f t="shared" si="33"/>
        <v xml:space="preserve">,"IsFavorite":false </v>
      </c>
      <c r="AH132" s="16" t="str">
        <f t="shared" si="34"/>
        <v xml:space="preserve">,"EstimatedValue":0 </v>
      </c>
      <c r="AI132" s="16" t="str">
        <f t="shared" si="35"/>
        <v xml:space="preserve">,"IsMintCondition":false </v>
      </c>
      <c r="AJ132" s="16" t="str">
        <f t="shared" si="36"/>
        <v xml:space="preserve">,"Condition":"UNDEFINED" </v>
      </c>
      <c r="AK132" s="16" t="str">
        <f xml:space="preserve"> IF($D132+$E132&gt;0,  CONCATENATE($AD132,$AE132,$AF132,$AG132,$AH132,$AI132,$AJ132) &amp; "} ]}","}")</f>
        <v>}</v>
      </c>
      <c r="AL132" s="16" t="str">
        <f t="shared" si="37"/>
        <v>,{"CollectableType":"HomeCollector.Models.StampBase, HomeCollector, Version=1.0.0.0, Culture=neutral, PublicKeyToken=null","DisplayName":"Shld,eagle,flag" ,"Description":"" ,"Country":"USA" ,"IsPostageStamp":true ,"ScottNumber":"121" ,"AlternateId":"" ,"IssueYearStart":1869,"IssueYearEnd":0,"FirstDayOfIssue":" " ,"Perforation":"p12" ,"IsWatermarked":false ,"CatalogImageCode":"" ,"Color":"" ,"Denomination":"30" }</v>
      </c>
    </row>
    <row r="133" spans="1:38" x14ac:dyDescent="0.25">
      <c r="A133" s="17" t="s">
        <v>151</v>
      </c>
      <c r="B133" s="29">
        <v>90</v>
      </c>
      <c r="C133" s="30"/>
      <c r="D133" s="31"/>
      <c r="E133" s="32"/>
      <c r="F133" s="42" t="s">
        <v>65</v>
      </c>
      <c r="G133" s="30"/>
      <c r="H133" s="19" t="s">
        <v>103</v>
      </c>
      <c r="I133" s="29">
        <v>1869</v>
      </c>
      <c r="J133" s="29">
        <v>1869</v>
      </c>
      <c r="K133" s="33" t="s">
        <v>1337</v>
      </c>
      <c r="L133" s="34">
        <v>6000</v>
      </c>
      <c r="M133" s="29">
        <v>1000</v>
      </c>
      <c r="N133" s="28" t="str">
        <f t="shared" si="38"/>
        <v>,{"CollectableType":"HomeCollector.Models.StampBase, HomeCollector, Version=1.0.0.0, Culture=neutral, PublicKeyToken=null"</v>
      </c>
      <c r="O133" s="16" t="str">
        <f t="shared" ref="O133:O196" si="40">",""DisplayName"":""" &amp; $H133 &amp; """ "</f>
        <v xml:space="preserve">,"DisplayName":"Lincoln" </v>
      </c>
      <c r="P133" s="16" t="str">
        <f t="shared" ref="P133:P196" si="41">",""Description"":""" &amp; IF(ISBLANK($G133),"",$G133) &amp; """ "</f>
        <v xml:space="preserve">,"Description":"" </v>
      </c>
      <c r="Q133" s="16" t="str">
        <f t="shared" ref="Q133:Q196" si="42">",""Country"":""" &amp; $B$1 &amp; """ "</f>
        <v xml:space="preserve">,"Country":"USA" </v>
      </c>
      <c r="R133" s="16" t="str">
        <f t="shared" ref="R133:R196" si="43">",""IsPostageStamp"":" &amp; "true" &amp; " "</f>
        <v xml:space="preserve">,"IsPostageStamp":true </v>
      </c>
      <c r="S133" s="16" t="str">
        <f t="shared" ref="S133:S196" si="44">",""ScottNumber"":""" &amp; $A133 &amp; """ "</f>
        <v xml:space="preserve">,"ScottNumber":"122" </v>
      </c>
      <c r="T133" s="16" t="str">
        <f t="shared" ref="T133:T196" si="45">",""AlternateId"":""" &amp; "" &amp; """ "</f>
        <v xml:space="preserve">,"AlternateId":"" </v>
      </c>
      <c r="U133" s="16" t="str">
        <f t="shared" ref="U133:U196" si="46">",""IssueYearStart"":" &amp; TEXT(IF(ISNUMBER($J133)=0,0,$J133),"0")</f>
        <v>,"IssueYearStart":1869</v>
      </c>
      <c r="V133" s="16" t="str">
        <f t="shared" ref="V133:V196" si="47">",""IssueYearEnd"":" &amp; TEXT(IF(ISNUMBER($K133)=0,0,$K133),"0")</f>
        <v>,"IssueYearEnd":0</v>
      </c>
      <c r="W133" s="16" t="str">
        <f t="shared" ref="W133:W196" si="48">",""FirstDayOfIssue"":""" &amp; " " &amp; """ "</f>
        <v xml:space="preserve">,"FirstDayOfIssue":" " </v>
      </c>
      <c r="X133" s="16" t="str">
        <f t="shared" si="39"/>
        <v xml:space="preserve">,"Perforation":"p12" </v>
      </c>
      <c r="Y133" s="16" t="str">
        <f t="shared" ref="Y133:Y196" si="49">",""IsWatermarked"":" &amp; IF(ISNUMBER(FIND("mk",$G150)) =1,"true","false") &amp; " "</f>
        <v xml:space="preserve">,"IsWatermarked":false </v>
      </c>
      <c r="Z133" s="16" t="str">
        <f t="shared" ref="Z133:Z196" si="50">",""CatalogImageCode"":""" &amp; "" &amp; """ "</f>
        <v xml:space="preserve">,"CatalogImageCode":"" </v>
      </c>
      <c r="AA133" s="16" t="str">
        <f t="shared" ref="AA133:AA196" si="51">",""Color"":""" &amp; IF(ISBLANK($C133)=1,"",$C133) &amp; """ "</f>
        <v xml:space="preserve">,"Color":"" </v>
      </c>
      <c r="AB133" s="16" t="str">
        <f t="shared" ref="AB133:AB196" si="52">",""Denomination"":""" &amp; IF(ISNUMBER($B133),TEXT($B133,"0"),$B133) &amp; """ "</f>
        <v xml:space="preserve">,"Denomination":"90" </v>
      </c>
      <c r="AD133" s="16" t="str">
        <f t="shared" ref="AD133:AD196" si="53" xml:space="preserve"> IF($D133 + $E133 &gt; 0,",""ItemInstances"":[","")</f>
        <v/>
      </c>
      <c r="AE133" s="16" t="str">
        <f t="shared" ref="AE133:AE196" si="54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33" s="16" t="str">
        <f t="shared" ref="AF133:AF196" si="55">",""ItemDetails"":""" &amp; IF(ISBLANK($G133)=1,"",$G133) &amp; """ "</f>
        <v xml:space="preserve">,"ItemDetails":"" </v>
      </c>
      <c r="AG133" s="16" t="str">
        <f t="shared" ref="AG133:AG196" si="56">",""IsFavorite"":" &amp; "false" &amp; " "</f>
        <v xml:space="preserve">,"IsFavorite":false </v>
      </c>
      <c r="AH133" s="16" t="str">
        <f t="shared" ref="AH133:AH196" si="57">",""EstimatedValue"":" &amp; "0" &amp; " "</f>
        <v xml:space="preserve">,"EstimatedValue":0 </v>
      </c>
      <c r="AI133" s="16" t="str">
        <f t="shared" ref="AI133:AI196" si="58">",""IsMintCondition"":" &amp; IF($D133&gt;0,"true","false") &amp; " "</f>
        <v xml:space="preserve">,"IsMintCondition":false </v>
      </c>
      <c r="AJ133" s="16" t="str">
        <f t="shared" ref="AJ133:AJ196" si="59">",""Condition"":" &amp; """UNDEFINED""" &amp; " "</f>
        <v xml:space="preserve">,"Condition":"UNDEFINED" </v>
      </c>
      <c r="AK133" s="16" t="str">
        <f xml:space="preserve"> IF($D133+$E133&gt;0,  CONCATENATE($AD133,$AE133,$AF133,$AG133,$AH133,$AI133,$AJ133) &amp; "} ]}","}")</f>
        <v>}</v>
      </c>
      <c r="AL133" s="16" t="str">
        <f t="shared" ref="AL133:AL196" si="60">CONCATENATE( $N133, $O133, $P133,$Q133,$R133,$S133,$T133,$U133,$V133,$W133,$X133, $Y133,$Z133,$AA133, $AB133) &amp; $AK133</f>
        <v>,{"CollectableType":"HomeCollector.Models.StampBase, HomeCollector, Version=1.0.0.0, Culture=neutral, PublicKeyToken=null","DisplayName":"Lincoln" ,"Description":"" ,"Country":"USA" ,"IsPostageStamp":true ,"ScottNumber":"122" ,"AlternateId":"" ,"IssueYearStart":1869,"IssueYearEnd":0,"FirstDayOfIssue":" " ,"Perforation":"p12" ,"IsWatermarked":false ,"CatalogImageCode":"" ,"Color":"" ,"Denomination":"90" }</v>
      </c>
    </row>
    <row r="134" spans="1:38" x14ac:dyDescent="0.25">
      <c r="A134" s="17" t="s">
        <v>152</v>
      </c>
      <c r="B134" s="29">
        <v>1</v>
      </c>
      <c r="C134" s="19" t="s">
        <v>95</v>
      </c>
      <c r="D134" s="31"/>
      <c r="E134" s="32"/>
      <c r="F134" s="42" t="s">
        <v>153</v>
      </c>
      <c r="G134" s="38" t="s">
        <v>120</v>
      </c>
      <c r="H134" s="19" t="s">
        <v>13</v>
      </c>
      <c r="I134" s="29">
        <v>1875</v>
      </c>
      <c r="J134" s="29">
        <v>1875</v>
      </c>
      <c r="K134" s="33" t="s">
        <v>1337</v>
      </c>
      <c r="L134" s="34">
        <v>325</v>
      </c>
      <c r="M134" s="29">
        <v>225</v>
      </c>
      <c r="N134" s="28" t="str">
        <f t="shared" ref="N134:N197" si="61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34" s="16" t="str">
        <f t="shared" si="40"/>
        <v xml:space="preserve">,"DisplayName":"Franklin" </v>
      </c>
      <c r="P134" s="16" t="str">
        <f t="shared" si="41"/>
        <v xml:space="preserve">,"Description":"w/o grill" </v>
      </c>
      <c r="Q134" s="16" t="str">
        <f t="shared" si="42"/>
        <v xml:space="preserve">,"Country":"USA" </v>
      </c>
      <c r="R134" s="16" t="str">
        <f t="shared" si="43"/>
        <v xml:space="preserve">,"IsPostageStamp":true </v>
      </c>
      <c r="S134" s="16" t="str">
        <f t="shared" si="44"/>
        <v xml:space="preserve">,"ScottNumber":"123" </v>
      </c>
      <c r="T134" s="16" t="str">
        <f t="shared" si="45"/>
        <v xml:space="preserve">,"AlternateId":"" </v>
      </c>
      <c r="U134" s="16" t="str">
        <f t="shared" si="46"/>
        <v>,"IssueYearStart":1875</v>
      </c>
      <c r="V134" s="16" t="str">
        <f t="shared" si="47"/>
        <v>,"IssueYearEnd":0</v>
      </c>
      <c r="W134" s="16" t="str">
        <f t="shared" si="48"/>
        <v xml:space="preserve">,"FirstDayOfIssue":" " </v>
      </c>
      <c r="X134" s="16" t="str">
        <f t="shared" si="39"/>
        <v xml:space="preserve">,"Perforation":"p11" </v>
      </c>
      <c r="Y134" s="16" t="str">
        <f t="shared" si="49"/>
        <v xml:space="preserve">,"IsWatermarked":false </v>
      </c>
      <c r="Z134" s="16" t="str">
        <f t="shared" si="50"/>
        <v xml:space="preserve">,"CatalogImageCode":"" </v>
      </c>
      <c r="AA134" s="16" t="str">
        <f t="shared" si="51"/>
        <v xml:space="preserve">,"Color":"buff" </v>
      </c>
      <c r="AB134" s="16" t="str">
        <f t="shared" si="52"/>
        <v xml:space="preserve">,"Denomination":"1" </v>
      </c>
      <c r="AD134" s="16" t="str">
        <f t="shared" si="53"/>
        <v/>
      </c>
      <c r="AE134" s="16" t="str">
        <f t="shared" si="54"/>
        <v>{"CollectableType":"HomeCollector.Models.StampBase, HomeCollector, Version=1.0.0.0, Culture=neutral, PublicKeyToken=null"</v>
      </c>
      <c r="AF134" s="16" t="str">
        <f t="shared" si="55"/>
        <v xml:space="preserve">,"ItemDetails":"w/o grill" </v>
      </c>
      <c r="AG134" s="16" t="str">
        <f t="shared" si="56"/>
        <v xml:space="preserve">,"IsFavorite":false </v>
      </c>
      <c r="AH134" s="16" t="str">
        <f t="shared" si="57"/>
        <v xml:space="preserve">,"EstimatedValue":0 </v>
      </c>
      <c r="AI134" s="16" t="str">
        <f t="shared" si="58"/>
        <v xml:space="preserve">,"IsMintCondition":false </v>
      </c>
      <c r="AJ134" s="16" t="str">
        <f t="shared" si="59"/>
        <v xml:space="preserve">,"Condition":"UNDEFINED" </v>
      </c>
      <c r="AK134" s="16" t="str">
        <f xml:space="preserve"> IF($D134+$E134&gt;0,  CONCATENATE($AD134,$AE134,$AF134,$AG134,$AH134,$AI134,$AJ134) &amp; "} ]}","}")</f>
        <v>}</v>
      </c>
      <c r="AL134" s="16" t="str">
        <f t="shared" si="60"/>
        <v>,{"CollectableType":"HomeCollector.Models.StampBase, HomeCollector, Version=1.0.0.0, Culture=neutral, PublicKeyToken=null","DisplayName":"Franklin" ,"Description":"w/o grill" ,"Country":"USA" ,"IsPostageStamp":true ,"ScottNumber":"123" ,"AlternateId":"" ,"IssueYearStart":1875,"IssueYearEnd":0,"FirstDayOfIssue":" " ,"Perforation":"p11" ,"IsWatermarked":false ,"CatalogImageCode":"" ,"Color":"buff" ,"Denomination":"1" }</v>
      </c>
    </row>
    <row r="135" spans="1:38" x14ac:dyDescent="0.25">
      <c r="A135" s="17" t="s">
        <v>154</v>
      </c>
      <c r="B135" s="29">
        <v>2</v>
      </c>
      <c r="C135" s="19" t="s">
        <v>56</v>
      </c>
      <c r="D135" s="31"/>
      <c r="E135" s="32"/>
      <c r="F135" s="42" t="s">
        <v>153</v>
      </c>
      <c r="G135" s="38" t="s">
        <v>120</v>
      </c>
      <c r="H135" s="19" t="s">
        <v>135</v>
      </c>
      <c r="I135" s="29">
        <v>1875</v>
      </c>
      <c r="J135" s="29">
        <v>1875</v>
      </c>
      <c r="K135" s="33" t="s">
        <v>1337</v>
      </c>
      <c r="L135" s="34">
        <v>375</v>
      </c>
      <c r="M135" s="29">
        <v>325</v>
      </c>
      <c r="N135" s="28" t="str">
        <f t="shared" si="61"/>
        <v>,{"CollectableType":"HomeCollector.Models.StampBase, HomeCollector, Version=1.0.0.0, Culture=neutral, PublicKeyToken=null"</v>
      </c>
      <c r="O135" s="16" t="str">
        <f t="shared" si="40"/>
        <v xml:space="preserve">,"DisplayName":"Pony Express" </v>
      </c>
      <c r="P135" s="16" t="str">
        <f t="shared" si="41"/>
        <v xml:space="preserve">,"Description":"w/o grill" </v>
      </c>
      <c r="Q135" s="16" t="str">
        <f t="shared" si="42"/>
        <v xml:space="preserve">,"Country":"USA" </v>
      </c>
      <c r="R135" s="16" t="str">
        <f t="shared" si="43"/>
        <v xml:space="preserve">,"IsPostageStamp":true </v>
      </c>
      <c r="S135" s="16" t="str">
        <f t="shared" si="44"/>
        <v xml:space="preserve">,"ScottNumber":"124" </v>
      </c>
      <c r="T135" s="16" t="str">
        <f t="shared" si="45"/>
        <v xml:space="preserve">,"AlternateId":"" </v>
      </c>
      <c r="U135" s="16" t="str">
        <f t="shared" si="46"/>
        <v>,"IssueYearStart":1875</v>
      </c>
      <c r="V135" s="16" t="str">
        <f t="shared" si="47"/>
        <v>,"IssueYearEnd":0</v>
      </c>
      <c r="W135" s="16" t="str">
        <f t="shared" si="48"/>
        <v xml:space="preserve">,"FirstDayOfIssue":" " </v>
      </c>
      <c r="X135" s="16" t="str">
        <f t="shared" si="39"/>
        <v xml:space="preserve">,"Perforation":"p11" </v>
      </c>
      <c r="Y135" s="16" t="str">
        <f t="shared" si="49"/>
        <v xml:space="preserve">,"IsWatermarked":false </v>
      </c>
      <c r="Z135" s="16" t="str">
        <f t="shared" si="50"/>
        <v xml:space="preserve">,"CatalogImageCode":"" </v>
      </c>
      <c r="AA135" s="16" t="str">
        <f t="shared" si="51"/>
        <v xml:space="preserve">,"Color":"brown" </v>
      </c>
      <c r="AB135" s="16" t="str">
        <f t="shared" si="52"/>
        <v xml:space="preserve">,"Denomination":"2" </v>
      </c>
      <c r="AD135" s="16" t="str">
        <f t="shared" si="53"/>
        <v/>
      </c>
      <c r="AE135" s="16" t="str">
        <f t="shared" si="54"/>
        <v>{"CollectableType":"HomeCollector.Models.StampBase, HomeCollector, Version=1.0.0.0, Culture=neutral, PublicKeyToken=null"</v>
      </c>
      <c r="AF135" s="16" t="str">
        <f t="shared" si="55"/>
        <v xml:space="preserve">,"ItemDetails":"w/o grill" </v>
      </c>
      <c r="AG135" s="16" t="str">
        <f t="shared" si="56"/>
        <v xml:space="preserve">,"IsFavorite":false </v>
      </c>
      <c r="AH135" s="16" t="str">
        <f t="shared" si="57"/>
        <v xml:space="preserve">,"EstimatedValue":0 </v>
      </c>
      <c r="AI135" s="16" t="str">
        <f t="shared" si="58"/>
        <v xml:space="preserve">,"IsMintCondition":false </v>
      </c>
      <c r="AJ135" s="16" t="str">
        <f t="shared" si="59"/>
        <v xml:space="preserve">,"Condition":"UNDEFINED" </v>
      </c>
      <c r="AK135" s="16" t="str">
        <f xml:space="preserve"> IF($D135+$E135&gt;0,  CONCATENATE($AD135,$AE135,$AF135,$AG135,$AH135,$AI135,$AJ135) &amp; "} ]}","}")</f>
        <v>}</v>
      </c>
      <c r="AL135" s="16" t="str">
        <f t="shared" si="60"/>
        <v>,{"CollectableType":"HomeCollector.Models.StampBase, HomeCollector, Version=1.0.0.0, Culture=neutral, PublicKeyToken=null","DisplayName":"Pony Express" ,"Description":"w/o grill" ,"Country":"USA" ,"IsPostageStamp":true ,"ScottNumber":"124" ,"AlternateId":"" ,"IssueYearStart":1875,"IssueYearEnd":0,"FirstDayOfIssue":" " ,"Perforation":"p11" ,"IsWatermarked":false ,"CatalogImageCode":"" ,"Color":"brown" ,"Denomination":"2" }</v>
      </c>
    </row>
    <row r="136" spans="1:38" x14ac:dyDescent="0.25">
      <c r="A136" s="17" t="s">
        <v>155</v>
      </c>
      <c r="B136" s="29">
        <v>3</v>
      </c>
      <c r="C136" s="19" t="s">
        <v>22</v>
      </c>
      <c r="D136" s="31"/>
      <c r="E136" s="32"/>
      <c r="F136" s="42" t="s">
        <v>153</v>
      </c>
      <c r="G136" s="38" t="s">
        <v>120</v>
      </c>
      <c r="H136" s="19" t="s">
        <v>137</v>
      </c>
      <c r="I136" s="29">
        <v>1875</v>
      </c>
      <c r="J136" s="29">
        <v>1875</v>
      </c>
      <c r="K136" s="33" t="s">
        <v>1337</v>
      </c>
      <c r="L136" s="34">
        <v>3000</v>
      </c>
      <c r="M136" s="29">
        <v>10000</v>
      </c>
      <c r="N136" s="28" t="str">
        <f t="shared" si="61"/>
        <v>,{"CollectableType":"HomeCollector.Models.StampBase, HomeCollector, Version=1.0.0.0, Culture=neutral, PublicKeyToken=null"</v>
      </c>
      <c r="O136" s="16" t="str">
        <f t="shared" si="40"/>
        <v xml:space="preserve">,"DisplayName":"Train" </v>
      </c>
      <c r="P136" s="16" t="str">
        <f t="shared" si="41"/>
        <v xml:space="preserve">,"Description":"w/o grill" </v>
      </c>
      <c r="Q136" s="16" t="str">
        <f t="shared" si="42"/>
        <v xml:space="preserve">,"Country":"USA" </v>
      </c>
      <c r="R136" s="16" t="str">
        <f t="shared" si="43"/>
        <v xml:space="preserve">,"IsPostageStamp":true </v>
      </c>
      <c r="S136" s="16" t="str">
        <f t="shared" si="44"/>
        <v xml:space="preserve">,"ScottNumber":"125" </v>
      </c>
      <c r="T136" s="16" t="str">
        <f t="shared" si="45"/>
        <v xml:space="preserve">,"AlternateId":"" </v>
      </c>
      <c r="U136" s="16" t="str">
        <f t="shared" si="46"/>
        <v>,"IssueYearStart":1875</v>
      </c>
      <c r="V136" s="16" t="str">
        <f t="shared" si="47"/>
        <v>,"IssueYearEnd":0</v>
      </c>
      <c r="W136" s="16" t="str">
        <f t="shared" si="48"/>
        <v xml:space="preserve">,"FirstDayOfIssue":" " </v>
      </c>
      <c r="X136" s="16" t="str">
        <f t="shared" si="39"/>
        <v xml:space="preserve">,"Perforation":"p11" </v>
      </c>
      <c r="Y136" s="16" t="str">
        <f t="shared" si="49"/>
        <v xml:space="preserve">,"IsWatermarked":false </v>
      </c>
      <c r="Z136" s="16" t="str">
        <f t="shared" si="50"/>
        <v xml:space="preserve">,"CatalogImageCode":"" </v>
      </c>
      <c r="AA136" s="16" t="str">
        <f t="shared" si="51"/>
        <v xml:space="preserve">,"Color":"blue" </v>
      </c>
      <c r="AB136" s="16" t="str">
        <f t="shared" si="52"/>
        <v xml:space="preserve">,"Denomination":"3" </v>
      </c>
      <c r="AD136" s="16" t="str">
        <f t="shared" si="53"/>
        <v/>
      </c>
      <c r="AE136" s="16" t="str">
        <f t="shared" si="54"/>
        <v>{"CollectableType":"HomeCollector.Models.StampBase, HomeCollector, Version=1.0.0.0, Culture=neutral, PublicKeyToken=null"</v>
      </c>
      <c r="AF136" s="16" t="str">
        <f t="shared" si="55"/>
        <v xml:space="preserve">,"ItemDetails":"w/o grill" </v>
      </c>
      <c r="AG136" s="16" t="str">
        <f t="shared" si="56"/>
        <v xml:space="preserve">,"IsFavorite":false </v>
      </c>
      <c r="AH136" s="16" t="str">
        <f t="shared" si="57"/>
        <v xml:space="preserve">,"EstimatedValue":0 </v>
      </c>
      <c r="AI136" s="16" t="str">
        <f t="shared" si="58"/>
        <v xml:space="preserve">,"IsMintCondition":false </v>
      </c>
      <c r="AJ136" s="16" t="str">
        <f t="shared" si="59"/>
        <v xml:space="preserve">,"Condition":"UNDEFINED" </v>
      </c>
      <c r="AK136" s="16" t="str">
        <f xml:space="preserve"> IF($D136+$E136&gt;0,  CONCATENATE($AD136,$AE136,$AF136,$AG136,$AH136,$AI136,$AJ136) &amp; "} ]}","}")</f>
        <v>}</v>
      </c>
      <c r="AL136" s="16" t="str">
        <f t="shared" si="60"/>
        <v>,{"CollectableType":"HomeCollector.Models.StampBase, HomeCollector, Version=1.0.0.0, Culture=neutral, PublicKeyToken=null","DisplayName":"Train" ,"Description":"w/o grill" ,"Country":"USA" ,"IsPostageStamp":true ,"ScottNumber":"125" ,"AlternateId":"" ,"IssueYearStart":1875,"IssueYearEnd":0,"FirstDayOfIssue":" " ,"Perforation":"p11" ,"IsWatermarked":false ,"CatalogImageCode":"" ,"Color":"blue" ,"Denomination":"3" }</v>
      </c>
    </row>
    <row r="137" spans="1:38" x14ac:dyDescent="0.25">
      <c r="A137" s="17" t="s">
        <v>156</v>
      </c>
      <c r="B137" s="29">
        <v>6</v>
      </c>
      <c r="C137" s="19" t="s">
        <v>22</v>
      </c>
      <c r="D137" s="31"/>
      <c r="E137" s="32"/>
      <c r="F137" s="42" t="s">
        <v>153</v>
      </c>
      <c r="G137" s="38" t="s">
        <v>120</v>
      </c>
      <c r="H137" s="19" t="s">
        <v>15</v>
      </c>
      <c r="I137" s="29">
        <v>1875</v>
      </c>
      <c r="J137" s="29">
        <v>1875</v>
      </c>
      <c r="K137" s="33" t="s">
        <v>1337</v>
      </c>
      <c r="L137" s="34">
        <v>850</v>
      </c>
      <c r="M137" s="29">
        <v>550</v>
      </c>
      <c r="N137" s="28" t="str">
        <f t="shared" si="61"/>
        <v>,{"CollectableType":"HomeCollector.Models.StampBase, HomeCollector, Version=1.0.0.0, Culture=neutral, PublicKeyToken=null"</v>
      </c>
      <c r="O137" s="16" t="str">
        <f t="shared" si="40"/>
        <v xml:space="preserve">,"DisplayName":"Washington" </v>
      </c>
      <c r="P137" s="16" t="str">
        <f t="shared" si="41"/>
        <v xml:space="preserve">,"Description":"w/o grill" </v>
      </c>
      <c r="Q137" s="16" t="str">
        <f t="shared" si="42"/>
        <v xml:space="preserve">,"Country":"USA" </v>
      </c>
      <c r="R137" s="16" t="str">
        <f t="shared" si="43"/>
        <v xml:space="preserve">,"IsPostageStamp":true </v>
      </c>
      <c r="S137" s="16" t="str">
        <f t="shared" si="44"/>
        <v xml:space="preserve">,"ScottNumber":"126" </v>
      </c>
      <c r="T137" s="16" t="str">
        <f t="shared" si="45"/>
        <v xml:space="preserve">,"AlternateId":"" </v>
      </c>
      <c r="U137" s="16" t="str">
        <f t="shared" si="46"/>
        <v>,"IssueYearStart":1875</v>
      </c>
      <c r="V137" s="16" t="str">
        <f t="shared" si="47"/>
        <v>,"IssueYearEnd":0</v>
      </c>
      <c r="W137" s="16" t="str">
        <f t="shared" si="48"/>
        <v xml:space="preserve">,"FirstDayOfIssue":" " </v>
      </c>
      <c r="X137" s="16" t="str">
        <f t="shared" si="39"/>
        <v xml:space="preserve">,"Perforation":"p11" </v>
      </c>
      <c r="Y137" s="16" t="str">
        <f t="shared" si="49"/>
        <v xml:space="preserve">,"IsWatermarked":false </v>
      </c>
      <c r="Z137" s="16" t="str">
        <f t="shared" si="50"/>
        <v xml:space="preserve">,"CatalogImageCode":"" </v>
      </c>
      <c r="AA137" s="16" t="str">
        <f t="shared" si="51"/>
        <v xml:space="preserve">,"Color":"blue" </v>
      </c>
      <c r="AB137" s="16" t="str">
        <f t="shared" si="52"/>
        <v xml:space="preserve">,"Denomination":"6" </v>
      </c>
      <c r="AD137" s="16" t="str">
        <f t="shared" si="53"/>
        <v/>
      </c>
      <c r="AE137" s="16" t="str">
        <f t="shared" si="54"/>
        <v>{"CollectableType":"HomeCollector.Models.StampBase, HomeCollector, Version=1.0.0.0, Culture=neutral, PublicKeyToken=null"</v>
      </c>
      <c r="AF137" s="16" t="str">
        <f t="shared" si="55"/>
        <v xml:space="preserve">,"ItemDetails":"w/o grill" </v>
      </c>
      <c r="AG137" s="16" t="str">
        <f t="shared" si="56"/>
        <v xml:space="preserve">,"IsFavorite":false </v>
      </c>
      <c r="AH137" s="16" t="str">
        <f t="shared" si="57"/>
        <v xml:space="preserve">,"EstimatedValue":0 </v>
      </c>
      <c r="AI137" s="16" t="str">
        <f t="shared" si="58"/>
        <v xml:space="preserve">,"IsMintCondition":false </v>
      </c>
      <c r="AJ137" s="16" t="str">
        <f t="shared" si="59"/>
        <v xml:space="preserve">,"Condition":"UNDEFINED" </v>
      </c>
      <c r="AK137" s="16" t="str">
        <f xml:space="preserve"> IF($D137+$E137&gt;0,  CONCATENATE($AD137,$AE137,$AF137,$AG137,$AH137,$AI137,$AJ137) &amp; "} ]}","}")</f>
        <v>}</v>
      </c>
      <c r="AL137" s="16" t="str">
        <f t="shared" si="60"/>
        <v>,{"CollectableType":"HomeCollector.Models.StampBase, HomeCollector, Version=1.0.0.0, Culture=neutral, PublicKeyToken=null","DisplayName":"Washington" ,"Description":"w/o grill" ,"Country":"USA" ,"IsPostageStamp":true ,"ScottNumber":"126" ,"AlternateId":"" ,"IssueYearStart":1875,"IssueYearEnd":0,"FirstDayOfIssue":" " ,"Perforation":"p11" ,"IsWatermarked":false ,"CatalogImageCode":"" ,"Color":"blue" ,"Denomination":"6" }</v>
      </c>
    </row>
    <row r="138" spans="1:38" x14ac:dyDescent="0.25">
      <c r="A138" s="17" t="s">
        <v>157</v>
      </c>
      <c r="B138" s="29">
        <v>10</v>
      </c>
      <c r="C138" s="19" t="s">
        <v>158</v>
      </c>
      <c r="D138" s="31"/>
      <c r="E138" s="32"/>
      <c r="F138" s="42" t="s">
        <v>153</v>
      </c>
      <c r="G138" s="38" t="s">
        <v>120</v>
      </c>
      <c r="H138" s="19" t="s">
        <v>140</v>
      </c>
      <c r="I138" s="29">
        <v>1875</v>
      </c>
      <c r="J138" s="29">
        <v>1875</v>
      </c>
      <c r="K138" s="33" t="s">
        <v>1337</v>
      </c>
      <c r="L138" s="34">
        <v>1400</v>
      </c>
      <c r="M138" s="29">
        <v>1200</v>
      </c>
      <c r="N138" s="28" t="str">
        <f t="shared" si="61"/>
        <v>,{"CollectableType":"HomeCollector.Models.StampBase, HomeCollector, Version=1.0.0.0, Culture=neutral, PublicKeyToken=null"</v>
      </c>
      <c r="O138" s="16" t="str">
        <f t="shared" si="40"/>
        <v xml:space="preserve">,"DisplayName":"Shield &amp; eagle" </v>
      </c>
      <c r="P138" s="16" t="str">
        <f t="shared" si="41"/>
        <v xml:space="preserve">,"Description":"w/o grill" </v>
      </c>
      <c r="Q138" s="16" t="str">
        <f t="shared" si="42"/>
        <v xml:space="preserve">,"Country":"USA" </v>
      </c>
      <c r="R138" s="16" t="str">
        <f t="shared" si="43"/>
        <v xml:space="preserve">,"IsPostageStamp":true </v>
      </c>
      <c r="S138" s="16" t="str">
        <f t="shared" si="44"/>
        <v xml:space="preserve">,"ScottNumber":"127" </v>
      </c>
      <c r="T138" s="16" t="str">
        <f t="shared" si="45"/>
        <v xml:space="preserve">,"AlternateId":"" </v>
      </c>
      <c r="U138" s="16" t="str">
        <f t="shared" si="46"/>
        <v>,"IssueYearStart":1875</v>
      </c>
      <c r="V138" s="16" t="str">
        <f t="shared" si="47"/>
        <v>,"IssueYearEnd":0</v>
      </c>
      <c r="W138" s="16" t="str">
        <f t="shared" si="48"/>
        <v xml:space="preserve">,"FirstDayOfIssue":" " </v>
      </c>
      <c r="X138" s="16" t="str">
        <f t="shared" si="39"/>
        <v xml:space="preserve">,"Perforation":"p11" </v>
      </c>
      <c r="Y138" s="16" t="str">
        <f t="shared" si="49"/>
        <v xml:space="preserve">,"IsWatermarked":false </v>
      </c>
      <c r="Z138" s="16" t="str">
        <f t="shared" si="50"/>
        <v xml:space="preserve">,"CatalogImageCode":"" </v>
      </c>
      <c r="AA138" s="16" t="str">
        <f t="shared" si="51"/>
        <v xml:space="preserve">,"Color":"yellow" </v>
      </c>
      <c r="AB138" s="16" t="str">
        <f t="shared" si="52"/>
        <v xml:space="preserve">,"Denomination":"10" </v>
      </c>
      <c r="AD138" s="16" t="str">
        <f t="shared" si="53"/>
        <v/>
      </c>
      <c r="AE138" s="16" t="str">
        <f t="shared" si="54"/>
        <v>{"CollectableType":"HomeCollector.Models.StampBase, HomeCollector, Version=1.0.0.0, Culture=neutral, PublicKeyToken=null"</v>
      </c>
      <c r="AF138" s="16" t="str">
        <f t="shared" si="55"/>
        <v xml:space="preserve">,"ItemDetails":"w/o grill" </v>
      </c>
      <c r="AG138" s="16" t="str">
        <f t="shared" si="56"/>
        <v xml:space="preserve">,"IsFavorite":false </v>
      </c>
      <c r="AH138" s="16" t="str">
        <f t="shared" si="57"/>
        <v xml:space="preserve">,"EstimatedValue":0 </v>
      </c>
      <c r="AI138" s="16" t="str">
        <f t="shared" si="58"/>
        <v xml:space="preserve">,"IsMintCondition":false </v>
      </c>
      <c r="AJ138" s="16" t="str">
        <f t="shared" si="59"/>
        <v xml:space="preserve">,"Condition":"UNDEFINED" </v>
      </c>
      <c r="AK138" s="16" t="str">
        <f xml:space="preserve"> IF($D138+$E138&gt;0,  CONCATENATE($AD138,$AE138,$AF138,$AG138,$AH138,$AI138,$AJ138) &amp; "} ]}","}")</f>
        <v>}</v>
      </c>
      <c r="AL138" s="16" t="str">
        <f t="shared" si="60"/>
        <v>,{"CollectableType":"HomeCollector.Models.StampBase, HomeCollector, Version=1.0.0.0, Culture=neutral, PublicKeyToken=null","DisplayName":"Shield &amp; eagle" ,"Description":"w/o grill" ,"Country":"USA" ,"IsPostageStamp":true ,"ScottNumber":"127" ,"AlternateId":"" ,"IssueYearStart":1875,"IssueYearEnd":0,"FirstDayOfIssue":" " ,"Perforation":"p11" ,"IsWatermarked":false ,"CatalogImageCode":"" ,"Color":"yellow" ,"Denomination":"10" }</v>
      </c>
    </row>
    <row r="139" spans="1:38" x14ac:dyDescent="0.25">
      <c r="A139" s="17" t="s">
        <v>159</v>
      </c>
      <c r="B139" s="29">
        <v>12</v>
      </c>
      <c r="C139" s="19" t="s">
        <v>38</v>
      </c>
      <c r="D139" s="31"/>
      <c r="E139" s="32"/>
      <c r="F139" s="42" t="s">
        <v>153</v>
      </c>
      <c r="G139" s="38" t="s">
        <v>120</v>
      </c>
      <c r="H139" s="19" t="s">
        <v>142</v>
      </c>
      <c r="I139" s="29">
        <v>1875</v>
      </c>
      <c r="J139" s="29">
        <v>1875</v>
      </c>
      <c r="K139" s="33" t="s">
        <v>1337</v>
      </c>
      <c r="L139" s="34">
        <v>1500</v>
      </c>
      <c r="M139" s="29">
        <v>1200</v>
      </c>
      <c r="N139" s="28" t="str">
        <f t="shared" si="61"/>
        <v>,{"CollectableType":"HomeCollector.Models.StampBase, HomeCollector, Version=1.0.0.0, Culture=neutral, PublicKeyToken=null"</v>
      </c>
      <c r="O139" s="16" t="str">
        <f t="shared" si="40"/>
        <v xml:space="preserve">,"DisplayName":"S.S. Adriatic" </v>
      </c>
      <c r="P139" s="16" t="str">
        <f t="shared" si="41"/>
        <v xml:space="preserve">,"Description":"w/o grill" </v>
      </c>
      <c r="Q139" s="16" t="str">
        <f t="shared" si="42"/>
        <v xml:space="preserve">,"Country":"USA" </v>
      </c>
      <c r="R139" s="16" t="str">
        <f t="shared" si="43"/>
        <v xml:space="preserve">,"IsPostageStamp":true </v>
      </c>
      <c r="S139" s="16" t="str">
        <f t="shared" si="44"/>
        <v xml:space="preserve">,"ScottNumber":"128" </v>
      </c>
      <c r="T139" s="16" t="str">
        <f t="shared" si="45"/>
        <v xml:space="preserve">,"AlternateId":"" </v>
      </c>
      <c r="U139" s="16" t="str">
        <f t="shared" si="46"/>
        <v>,"IssueYearStart":1875</v>
      </c>
      <c r="V139" s="16" t="str">
        <f t="shared" si="47"/>
        <v>,"IssueYearEnd":0</v>
      </c>
      <c r="W139" s="16" t="str">
        <f t="shared" si="48"/>
        <v xml:space="preserve">,"FirstDayOfIssue":" " </v>
      </c>
      <c r="X139" s="16" t="str">
        <f t="shared" si="39"/>
        <v xml:space="preserve">,"Perforation":"p11" </v>
      </c>
      <c r="Y139" s="16" t="str">
        <f t="shared" si="49"/>
        <v xml:space="preserve">,"IsWatermarked":false </v>
      </c>
      <c r="Z139" s="16" t="str">
        <f t="shared" si="50"/>
        <v xml:space="preserve">,"CatalogImageCode":"" </v>
      </c>
      <c r="AA139" s="16" t="str">
        <f t="shared" si="51"/>
        <v xml:space="preserve">,"Color":"green" </v>
      </c>
      <c r="AB139" s="16" t="str">
        <f t="shared" si="52"/>
        <v xml:space="preserve">,"Denomination":"12" </v>
      </c>
      <c r="AD139" s="16" t="str">
        <f t="shared" si="53"/>
        <v/>
      </c>
      <c r="AE139" s="16" t="str">
        <f t="shared" si="54"/>
        <v>{"CollectableType":"HomeCollector.Models.StampBase, HomeCollector, Version=1.0.0.0, Culture=neutral, PublicKeyToken=null"</v>
      </c>
      <c r="AF139" s="16" t="str">
        <f t="shared" si="55"/>
        <v xml:space="preserve">,"ItemDetails":"w/o grill" </v>
      </c>
      <c r="AG139" s="16" t="str">
        <f t="shared" si="56"/>
        <v xml:space="preserve">,"IsFavorite":false </v>
      </c>
      <c r="AH139" s="16" t="str">
        <f t="shared" si="57"/>
        <v xml:space="preserve">,"EstimatedValue":0 </v>
      </c>
      <c r="AI139" s="16" t="str">
        <f t="shared" si="58"/>
        <v xml:space="preserve">,"IsMintCondition":false </v>
      </c>
      <c r="AJ139" s="16" t="str">
        <f t="shared" si="59"/>
        <v xml:space="preserve">,"Condition":"UNDEFINED" </v>
      </c>
      <c r="AK139" s="16" t="str">
        <f xml:space="preserve"> IF($D139+$E139&gt;0,  CONCATENATE($AD139,$AE139,$AF139,$AG139,$AH139,$AI139,$AJ139) &amp; "} ]}","}")</f>
        <v>}</v>
      </c>
      <c r="AL139" s="16" t="str">
        <f t="shared" si="60"/>
        <v>,{"CollectableType":"HomeCollector.Models.StampBase, HomeCollector, Version=1.0.0.0, Culture=neutral, PublicKeyToken=null","DisplayName":"S.S. Adriatic" ,"Description":"w/o grill" ,"Country":"USA" ,"IsPostageStamp":true ,"ScottNumber":"128" ,"AlternateId":"" ,"IssueYearStart":1875,"IssueYearEnd":0,"FirstDayOfIssue":" " ,"Perforation":"p11" ,"IsWatermarked":false ,"CatalogImageCode":"" ,"Color":"green" ,"Denomination":"12" }</v>
      </c>
    </row>
    <row r="140" spans="1:38" x14ac:dyDescent="0.25">
      <c r="A140" s="17" t="s">
        <v>160</v>
      </c>
      <c r="B140" s="29">
        <v>15</v>
      </c>
      <c r="C140" s="19" t="s">
        <v>161</v>
      </c>
      <c r="D140" s="31"/>
      <c r="E140" s="32"/>
      <c r="F140" s="42" t="s">
        <v>153</v>
      </c>
      <c r="G140" s="38" t="s">
        <v>120</v>
      </c>
      <c r="H140" s="19" t="s">
        <v>143</v>
      </c>
      <c r="I140" s="29">
        <v>1875</v>
      </c>
      <c r="J140" s="29">
        <v>1875</v>
      </c>
      <c r="K140" s="33" t="s">
        <v>1337</v>
      </c>
      <c r="L140" s="34">
        <v>1300</v>
      </c>
      <c r="M140" s="29">
        <v>550</v>
      </c>
      <c r="N140" s="28" t="str">
        <f t="shared" si="61"/>
        <v>,{"CollectableType":"HomeCollector.Models.StampBase, HomeCollector, Version=1.0.0.0, Culture=neutral, PublicKeyToken=null"</v>
      </c>
      <c r="O140" s="16" t="str">
        <f t="shared" si="40"/>
        <v xml:space="preserve">,"DisplayName":"Columbus landing" </v>
      </c>
      <c r="P140" s="16" t="str">
        <f t="shared" si="41"/>
        <v xml:space="preserve">,"Description":"w/o grill" </v>
      </c>
      <c r="Q140" s="16" t="str">
        <f t="shared" si="42"/>
        <v xml:space="preserve">,"Country":"USA" </v>
      </c>
      <c r="R140" s="16" t="str">
        <f t="shared" si="43"/>
        <v xml:space="preserve">,"IsPostageStamp":true </v>
      </c>
      <c r="S140" s="16" t="str">
        <f t="shared" si="44"/>
        <v xml:space="preserve">,"ScottNumber":"129" </v>
      </c>
      <c r="T140" s="16" t="str">
        <f t="shared" si="45"/>
        <v xml:space="preserve">,"AlternateId":"" </v>
      </c>
      <c r="U140" s="16" t="str">
        <f t="shared" si="46"/>
        <v>,"IssueYearStart":1875</v>
      </c>
      <c r="V140" s="16" t="str">
        <f t="shared" si="47"/>
        <v>,"IssueYearEnd":0</v>
      </c>
      <c r="W140" s="16" t="str">
        <f t="shared" si="48"/>
        <v xml:space="preserve">,"FirstDayOfIssue":" " </v>
      </c>
      <c r="X140" s="16" t="str">
        <f t="shared" si="39"/>
        <v xml:space="preserve">,"Perforation":"p11" </v>
      </c>
      <c r="Y140" s="16" t="str">
        <f t="shared" si="49"/>
        <v xml:space="preserve">,"IsWatermarked":false </v>
      </c>
      <c r="Z140" s="16" t="str">
        <f t="shared" si="50"/>
        <v xml:space="preserve">,"CatalogImageCode":"" </v>
      </c>
      <c r="AA140" s="16" t="str">
        <f t="shared" si="51"/>
        <v xml:space="preserve">,"Color":"brn &amp; blue" </v>
      </c>
      <c r="AB140" s="16" t="str">
        <f t="shared" si="52"/>
        <v xml:space="preserve">,"Denomination":"15" </v>
      </c>
      <c r="AD140" s="16" t="str">
        <f t="shared" si="53"/>
        <v/>
      </c>
      <c r="AE140" s="16" t="str">
        <f t="shared" si="54"/>
        <v>{"CollectableType":"HomeCollector.Models.StampBase, HomeCollector, Version=1.0.0.0, Culture=neutral, PublicKeyToken=null"</v>
      </c>
      <c r="AF140" s="16" t="str">
        <f t="shared" si="55"/>
        <v xml:space="preserve">,"ItemDetails":"w/o grill" </v>
      </c>
      <c r="AG140" s="16" t="str">
        <f t="shared" si="56"/>
        <v xml:space="preserve">,"IsFavorite":false </v>
      </c>
      <c r="AH140" s="16" t="str">
        <f t="shared" si="57"/>
        <v xml:space="preserve">,"EstimatedValue":0 </v>
      </c>
      <c r="AI140" s="16" t="str">
        <f t="shared" si="58"/>
        <v xml:space="preserve">,"IsMintCondition":false </v>
      </c>
      <c r="AJ140" s="16" t="str">
        <f t="shared" si="59"/>
        <v xml:space="preserve">,"Condition":"UNDEFINED" </v>
      </c>
      <c r="AK140" s="16" t="str">
        <f xml:space="preserve"> IF($D140+$E140&gt;0,  CONCATENATE($AD140,$AE140,$AF140,$AG140,$AH140,$AI140,$AJ140) &amp; "} ]}","}")</f>
        <v>}</v>
      </c>
      <c r="AL140" s="16" t="str">
        <f t="shared" si="60"/>
        <v>,{"CollectableType":"HomeCollector.Models.StampBase, HomeCollector, Version=1.0.0.0, Culture=neutral, PublicKeyToken=null","DisplayName":"Columbus landing" ,"Description":"w/o grill" ,"Country":"USA" ,"IsPostageStamp":true ,"ScottNumber":"129" ,"AlternateId":"" ,"IssueYearStart":1875,"IssueYearEnd":0,"FirstDayOfIssue":" " ,"Perforation":"p11" ,"IsWatermarked":false ,"CatalogImageCode":"" ,"Color":"brn &amp; blue" ,"Denomination":"15" }</v>
      </c>
    </row>
    <row r="141" spans="1:38" x14ac:dyDescent="0.25">
      <c r="A141" s="17" t="s">
        <v>162</v>
      </c>
      <c r="B141" s="29">
        <v>24</v>
      </c>
      <c r="C141" s="19" t="s">
        <v>163</v>
      </c>
      <c r="D141" s="31"/>
      <c r="E141" s="32"/>
      <c r="F141" s="42" t="s">
        <v>153</v>
      </c>
      <c r="G141" s="38" t="s">
        <v>120</v>
      </c>
      <c r="H141" s="19" t="s">
        <v>148</v>
      </c>
      <c r="I141" s="29">
        <v>1875</v>
      </c>
      <c r="J141" s="29">
        <v>1875</v>
      </c>
      <c r="K141" s="33" t="s">
        <v>1337</v>
      </c>
      <c r="L141" s="34">
        <v>1250</v>
      </c>
      <c r="M141" s="29">
        <v>550</v>
      </c>
      <c r="N141" s="28" t="str">
        <f t="shared" si="61"/>
        <v>,{"CollectableType":"HomeCollector.Models.StampBase, HomeCollector, Version=1.0.0.0, Culture=neutral, PublicKeyToken=null"</v>
      </c>
      <c r="O141" s="16" t="str">
        <f t="shared" si="40"/>
        <v xml:space="preserve">,"DisplayName":"Decl. of Indep" </v>
      </c>
      <c r="P141" s="16" t="str">
        <f t="shared" si="41"/>
        <v xml:space="preserve">,"Description":"w/o grill" </v>
      </c>
      <c r="Q141" s="16" t="str">
        <f t="shared" si="42"/>
        <v xml:space="preserve">,"Country":"USA" </v>
      </c>
      <c r="R141" s="16" t="str">
        <f t="shared" si="43"/>
        <v xml:space="preserve">,"IsPostageStamp":true </v>
      </c>
      <c r="S141" s="16" t="str">
        <f t="shared" si="44"/>
        <v xml:space="preserve">,"ScottNumber":"130" </v>
      </c>
      <c r="T141" s="16" t="str">
        <f t="shared" si="45"/>
        <v xml:space="preserve">,"AlternateId":"" </v>
      </c>
      <c r="U141" s="16" t="str">
        <f t="shared" si="46"/>
        <v>,"IssueYearStart":1875</v>
      </c>
      <c r="V141" s="16" t="str">
        <f t="shared" si="47"/>
        <v>,"IssueYearEnd":0</v>
      </c>
      <c r="W141" s="16" t="str">
        <f t="shared" si="48"/>
        <v xml:space="preserve">,"FirstDayOfIssue":" " </v>
      </c>
      <c r="X141" s="16" t="str">
        <f t="shared" si="39"/>
        <v xml:space="preserve">,"Perforation":"p11" </v>
      </c>
      <c r="Y141" s="16" t="str">
        <f t="shared" si="49"/>
        <v xml:space="preserve">,"IsWatermarked":false </v>
      </c>
      <c r="Z141" s="16" t="str">
        <f t="shared" si="50"/>
        <v xml:space="preserve">,"CatalogImageCode":"" </v>
      </c>
      <c r="AA141" s="16" t="str">
        <f t="shared" si="51"/>
        <v xml:space="preserve">,"Color":"grn &amp; vio" </v>
      </c>
      <c r="AB141" s="16" t="str">
        <f t="shared" si="52"/>
        <v xml:space="preserve">,"Denomination":"24" </v>
      </c>
      <c r="AD141" s="16" t="str">
        <f t="shared" si="53"/>
        <v/>
      </c>
      <c r="AE141" s="16" t="str">
        <f t="shared" si="54"/>
        <v>{"CollectableType":"HomeCollector.Models.StampBase, HomeCollector, Version=1.0.0.0, Culture=neutral, PublicKeyToken=null"</v>
      </c>
      <c r="AF141" s="16" t="str">
        <f t="shared" si="55"/>
        <v xml:space="preserve">,"ItemDetails":"w/o grill" </v>
      </c>
      <c r="AG141" s="16" t="str">
        <f t="shared" si="56"/>
        <v xml:space="preserve">,"IsFavorite":false </v>
      </c>
      <c r="AH141" s="16" t="str">
        <f t="shared" si="57"/>
        <v xml:space="preserve">,"EstimatedValue":0 </v>
      </c>
      <c r="AI141" s="16" t="str">
        <f t="shared" si="58"/>
        <v xml:space="preserve">,"IsMintCondition":false </v>
      </c>
      <c r="AJ141" s="16" t="str">
        <f t="shared" si="59"/>
        <v xml:space="preserve">,"Condition":"UNDEFINED" </v>
      </c>
      <c r="AK141" s="16" t="str">
        <f xml:space="preserve"> IF($D141+$E141&gt;0,  CONCATENATE($AD141,$AE141,$AF141,$AG141,$AH141,$AI141,$AJ141) &amp; "} ]}","}")</f>
        <v>}</v>
      </c>
      <c r="AL141" s="16" t="str">
        <f t="shared" si="60"/>
        <v>,{"CollectableType":"HomeCollector.Models.StampBase, HomeCollector, Version=1.0.0.0, Culture=neutral, PublicKeyToken=null","DisplayName":"Decl. of Indep" ,"Description":"w/o grill" ,"Country":"USA" ,"IsPostageStamp":true ,"ScottNumber":"130" ,"AlternateId":"" ,"IssueYearStart":1875,"IssueYearEnd":0,"FirstDayOfIssue":" " ,"Perforation":"p11" ,"IsWatermarked":false ,"CatalogImageCode":"" ,"Color":"grn &amp; vio" ,"Denomination":"24" }</v>
      </c>
    </row>
    <row r="142" spans="1:38" x14ac:dyDescent="0.25">
      <c r="A142" s="17" t="s">
        <v>164</v>
      </c>
      <c r="B142" s="29">
        <v>30</v>
      </c>
      <c r="C142" s="19" t="s">
        <v>165</v>
      </c>
      <c r="D142" s="31"/>
      <c r="E142" s="32"/>
      <c r="F142" s="42" t="s">
        <v>153</v>
      </c>
      <c r="G142" s="38" t="s">
        <v>120</v>
      </c>
      <c r="H142" s="19" t="s">
        <v>150</v>
      </c>
      <c r="I142" s="29">
        <v>1875</v>
      </c>
      <c r="J142" s="29">
        <v>1875</v>
      </c>
      <c r="K142" s="33" t="s">
        <v>1337</v>
      </c>
      <c r="L142" s="34">
        <v>1750</v>
      </c>
      <c r="M142" s="29">
        <v>1000</v>
      </c>
      <c r="N142" s="28" t="str">
        <f t="shared" si="61"/>
        <v>,{"CollectableType":"HomeCollector.Models.StampBase, HomeCollector, Version=1.0.0.0, Culture=neutral, PublicKeyToken=null"</v>
      </c>
      <c r="O142" s="16" t="str">
        <f t="shared" si="40"/>
        <v xml:space="preserve">,"DisplayName":"Shld,eagle,flag" </v>
      </c>
      <c r="P142" s="16" t="str">
        <f t="shared" si="41"/>
        <v xml:space="preserve">,"Description":"w/o grill" </v>
      </c>
      <c r="Q142" s="16" t="str">
        <f t="shared" si="42"/>
        <v xml:space="preserve">,"Country":"USA" </v>
      </c>
      <c r="R142" s="16" t="str">
        <f t="shared" si="43"/>
        <v xml:space="preserve">,"IsPostageStamp":true </v>
      </c>
      <c r="S142" s="16" t="str">
        <f t="shared" si="44"/>
        <v xml:space="preserve">,"ScottNumber":"131" </v>
      </c>
      <c r="T142" s="16" t="str">
        <f t="shared" si="45"/>
        <v xml:space="preserve">,"AlternateId":"" </v>
      </c>
      <c r="U142" s="16" t="str">
        <f t="shared" si="46"/>
        <v>,"IssueYearStart":1875</v>
      </c>
      <c r="V142" s="16" t="str">
        <f t="shared" si="47"/>
        <v>,"IssueYearEnd":0</v>
      </c>
      <c r="W142" s="16" t="str">
        <f t="shared" si="48"/>
        <v xml:space="preserve">,"FirstDayOfIssue":" " </v>
      </c>
      <c r="X142" s="16" t="str">
        <f t="shared" si="39"/>
        <v xml:space="preserve">,"Perforation":"p11" </v>
      </c>
      <c r="Y142" s="16" t="str">
        <f t="shared" si="49"/>
        <v xml:space="preserve">,"IsWatermarked":false </v>
      </c>
      <c r="Z142" s="16" t="str">
        <f t="shared" si="50"/>
        <v xml:space="preserve">,"CatalogImageCode":"" </v>
      </c>
      <c r="AA142" s="16" t="str">
        <f t="shared" si="51"/>
        <v xml:space="preserve">,"Color":"bl &amp; carm" </v>
      </c>
      <c r="AB142" s="16" t="str">
        <f t="shared" si="52"/>
        <v xml:space="preserve">,"Denomination":"30" </v>
      </c>
      <c r="AD142" s="16" t="str">
        <f t="shared" si="53"/>
        <v/>
      </c>
      <c r="AE142" s="16" t="str">
        <f t="shared" si="54"/>
        <v>{"CollectableType":"HomeCollector.Models.StampBase, HomeCollector, Version=1.0.0.0, Culture=neutral, PublicKeyToken=null"</v>
      </c>
      <c r="AF142" s="16" t="str">
        <f t="shared" si="55"/>
        <v xml:space="preserve">,"ItemDetails":"w/o grill" </v>
      </c>
      <c r="AG142" s="16" t="str">
        <f t="shared" si="56"/>
        <v xml:space="preserve">,"IsFavorite":false </v>
      </c>
      <c r="AH142" s="16" t="str">
        <f t="shared" si="57"/>
        <v xml:space="preserve">,"EstimatedValue":0 </v>
      </c>
      <c r="AI142" s="16" t="str">
        <f t="shared" si="58"/>
        <v xml:space="preserve">,"IsMintCondition":false </v>
      </c>
      <c r="AJ142" s="16" t="str">
        <f t="shared" si="59"/>
        <v xml:space="preserve">,"Condition":"UNDEFINED" </v>
      </c>
      <c r="AK142" s="16" t="str">
        <f xml:space="preserve"> IF($D142+$E142&gt;0,  CONCATENATE($AD142,$AE142,$AF142,$AG142,$AH142,$AI142,$AJ142) &amp; "} ]}","}")</f>
        <v>}</v>
      </c>
      <c r="AL142" s="16" t="str">
        <f t="shared" si="60"/>
        <v>,{"CollectableType":"HomeCollector.Models.StampBase, HomeCollector, Version=1.0.0.0, Culture=neutral, PublicKeyToken=null","DisplayName":"Shld,eagle,flag" ,"Description":"w/o grill" ,"Country":"USA" ,"IsPostageStamp":true ,"ScottNumber":"131" ,"AlternateId":"" ,"IssueYearStart":1875,"IssueYearEnd":0,"FirstDayOfIssue":" " ,"Perforation":"p11" ,"IsWatermarked":false ,"CatalogImageCode":"" ,"Color":"bl &amp; carm" ,"Denomination":"30" }</v>
      </c>
    </row>
    <row r="143" spans="1:38" x14ac:dyDescent="0.25">
      <c r="A143" s="17" t="s">
        <v>166</v>
      </c>
      <c r="B143" s="29">
        <v>90</v>
      </c>
      <c r="C143" s="19" t="s">
        <v>167</v>
      </c>
      <c r="D143" s="31"/>
      <c r="E143" s="32"/>
      <c r="F143" s="42" t="s">
        <v>153</v>
      </c>
      <c r="G143" s="38" t="s">
        <v>120</v>
      </c>
      <c r="H143" s="19" t="s">
        <v>103</v>
      </c>
      <c r="I143" s="29">
        <v>1875</v>
      </c>
      <c r="J143" s="29">
        <v>1875</v>
      </c>
      <c r="K143" s="33" t="s">
        <v>1337</v>
      </c>
      <c r="L143" s="34">
        <v>5500</v>
      </c>
      <c r="M143" s="29">
        <v>6000</v>
      </c>
      <c r="N143" s="28" t="str">
        <f t="shared" si="61"/>
        <v>,{"CollectableType":"HomeCollector.Models.StampBase, HomeCollector, Version=1.0.0.0, Culture=neutral, PublicKeyToken=null"</v>
      </c>
      <c r="O143" s="16" t="str">
        <f t="shared" si="40"/>
        <v xml:space="preserve">,"DisplayName":"Lincoln" </v>
      </c>
      <c r="P143" s="16" t="str">
        <f t="shared" si="41"/>
        <v xml:space="preserve">,"Description":"w/o grill" </v>
      </c>
      <c r="Q143" s="16" t="str">
        <f t="shared" si="42"/>
        <v xml:space="preserve">,"Country":"USA" </v>
      </c>
      <c r="R143" s="16" t="str">
        <f t="shared" si="43"/>
        <v xml:space="preserve">,"IsPostageStamp":true </v>
      </c>
      <c r="S143" s="16" t="str">
        <f t="shared" si="44"/>
        <v xml:space="preserve">,"ScottNumber":"132" </v>
      </c>
      <c r="T143" s="16" t="str">
        <f t="shared" si="45"/>
        <v xml:space="preserve">,"AlternateId":"" </v>
      </c>
      <c r="U143" s="16" t="str">
        <f t="shared" si="46"/>
        <v>,"IssueYearStart":1875</v>
      </c>
      <c r="V143" s="16" t="str">
        <f t="shared" si="47"/>
        <v>,"IssueYearEnd":0</v>
      </c>
      <c r="W143" s="16" t="str">
        <f t="shared" si="48"/>
        <v xml:space="preserve">,"FirstDayOfIssue":" " </v>
      </c>
      <c r="X143" s="16" t="str">
        <f t="shared" si="39"/>
        <v xml:space="preserve">,"Perforation":"p11" </v>
      </c>
      <c r="Y143" s="16" t="str">
        <f t="shared" si="49"/>
        <v xml:space="preserve">,"IsWatermarked":false </v>
      </c>
      <c r="Z143" s="16" t="str">
        <f t="shared" si="50"/>
        <v xml:space="preserve">,"CatalogImageCode":"" </v>
      </c>
      <c r="AA143" s="16" t="str">
        <f t="shared" si="51"/>
        <v xml:space="preserve">,"Color":"car &amp; blk" </v>
      </c>
      <c r="AB143" s="16" t="str">
        <f t="shared" si="52"/>
        <v xml:space="preserve">,"Denomination":"90" </v>
      </c>
      <c r="AD143" s="16" t="str">
        <f t="shared" si="53"/>
        <v/>
      </c>
      <c r="AE143" s="16" t="str">
        <f t="shared" si="54"/>
        <v>{"CollectableType":"HomeCollector.Models.StampBase, HomeCollector, Version=1.0.0.0, Culture=neutral, PublicKeyToken=null"</v>
      </c>
      <c r="AF143" s="16" t="str">
        <f t="shared" si="55"/>
        <v xml:space="preserve">,"ItemDetails":"w/o grill" </v>
      </c>
      <c r="AG143" s="16" t="str">
        <f t="shared" si="56"/>
        <v xml:space="preserve">,"IsFavorite":false </v>
      </c>
      <c r="AH143" s="16" t="str">
        <f t="shared" si="57"/>
        <v xml:space="preserve">,"EstimatedValue":0 </v>
      </c>
      <c r="AI143" s="16" t="str">
        <f t="shared" si="58"/>
        <v xml:space="preserve">,"IsMintCondition":false </v>
      </c>
      <c r="AJ143" s="16" t="str">
        <f t="shared" si="59"/>
        <v xml:space="preserve">,"Condition":"UNDEFINED" </v>
      </c>
      <c r="AK143" s="16" t="str">
        <f xml:space="preserve"> IF($D143+$E143&gt;0,  CONCATENATE($AD143,$AE143,$AF143,$AG143,$AH143,$AI143,$AJ143) &amp; "} ]}","}")</f>
        <v>}</v>
      </c>
      <c r="AL143" s="16" t="str">
        <f t="shared" si="60"/>
        <v>,{"CollectableType":"HomeCollector.Models.StampBase, HomeCollector, Version=1.0.0.0, Culture=neutral, PublicKeyToken=null","DisplayName":"Lincoln" ,"Description":"w/o grill" ,"Country":"USA" ,"IsPostageStamp":true ,"ScottNumber":"132" ,"AlternateId":"" ,"IssueYearStart":1875,"IssueYearEnd":0,"FirstDayOfIssue":" " ,"Perforation":"p11" ,"IsWatermarked":false ,"CatalogImageCode":"" ,"Color":"car &amp; blk" ,"Denomination":"90" }</v>
      </c>
    </row>
    <row r="144" spans="1:38" x14ac:dyDescent="0.25">
      <c r="A144" s="34" t="s">
        <v>1407</v>
      </c>
      <c r="B144" s="29">
        <v>1</v>
      </c>
      <c r="C144" s="19" t="s">
        <v>95</v>
      </c>
      <c r="D144" s="31"/>
      <c r="E144" s="32"/>
      <c r="F144" s="42" t="s">
        <v>65</v>
      </c>
      <c r="G144" s="30"/>
      <c r="H144" s="19" t="s">
        <v>13</v>
      </c>
      <c r="I144" s="29">
        <v>1880</v>
      </c>
      <c r="J144" s="29">
        <v>1880</v>
      </c>
      <c r="K144" s="33" t="s">
        <v>1337</v>
      </c>
      <c r="L144" s="34">
        <v>200</v>
      </c>
      <c r="M144" s="29">
        <v>135</v>
      </c>
      <c r="N144" s="28" t="str">
        <f t="shared" si="61"/>
        <v>,{"CollectableType":"HomeCollector.Models.StampBase, HomeCollector, Version=1.0.0.0, Culture=neutral, PublicKeyToken=null"</v>
      </c>
      <c r="O144" s="16" t="str">
        <f t="shared" si="40"/>
        <v xml:space="preserve">,"DisplayName":"Franklin" </v>
      </c>
      <c r="P144" s="16" t="str">
        <f t="shared" si="41"/>
        <v xml:space="preserve">,"Description":"" </v>
      </c>
      <c r="Q144" s="16" t="str">
        <f t="shared" si="42"/>
        <v xml:space="preserve">,"Country":"USA" </v>
      </c>
      <c r="R144" s="16" t="str">
        <f t="shared" si="43"/>
        <v xml:space="preserve">,"IsPostageStamp":true </v>
      </c>
      <c r="S144" s="16" t="str">
        <f t="shared" si="44"/>
        <v xml:space="preserve">,"ScottNumber":"133" </v>
      </c>
      <c r="T144" s="16" t="str">
        <f t="shared" si="45"/>
        <v xml:space="preserve">,"AlternateId":"" </v>
      </c>
      <c r="U144" s="16" t="str">
        <f t="shared" si="46"/>
        <v>,"IssueYearStart":1880</v>
      </c>
      <c r="V144" s="16" t="str">
        <f t="shared" si="47"/>
        <v>,"IssueYearEnd":0</v>
      </c>
      <c r="W144" s="16" t="str">
        <f t="shared" si="48"/>
        <v xml:space="preserve">,"FirstDayOfIssue":" " </v>
      </c>
      <c r="X144" s="16" t="str">
        <f t="shared" si="39"/>
        <v xml:space="preserve">,"Perforation":"p12" </v>
      </c>
      <c r="Y144" s="16" t="str">
        <f t="shared" si="49"/>
        <v xml:space="preserve">,"IsWatermarked":false </v>
      </c>
      <c r="Z144" s="16" t="str">
        <f t="shared" si="50"/>
        <v xml:space="preserve">,"CatalogImageCode":"" </v>
      </c>
      <c r="AA144" s="16" t="str">
        <f t="shared" si="51"/>
        <v xml:space="preserve">,"Color":"buff" </v>
      </c>
      <c r="AB144" s="16" t="str">
        <f t="shared" si="52"/>
        <v xml:space="preserve">,"Denomination":"1" </v>
      </c>
      <c r="AD144" s="16" t="str">
        <f t="shared" si="53"/>
        <v/>
      </c>
      <c r="AE144" s="16" t="str">
        <f t="shared" si="54"/>
        <v>{"CollectableType":"HomeCollector.Models.StampBase, HomeCollector, Version=1.0.0.0, Culture=neutral, PublicKeyToken=null"</v>
      </c>
      <c r="AF144" s="16" t="str">
        <f t="shared" si="55"/>
        <v xml:space="preserve">,"ItemDetails":"" </v>
      </c>
      <c r="AG144" s="16" t="str">
        <f t="shared" si="56"/>
        <v xml:space="preserve">,"IsFavorite":false </v>
      </c>
      <c r="AH144" s="16" t="str">
        <f t="shared" si="57"/>
        <v xml:space="preserve">,"EstimatedValue":0 </v>
      </c>
      <c r="AI144" s="16" t="str">
        <f t="shared" si="58"/>
        <v xml:space="preserve">,"IsMintCondition":false </v>
      </c>
      <c r="AJ144" s="16" t="str">
        <f t="shared" si="59"/>
        <v xml:space="preserve">,"Condition":"UNDEFINED" </v>
      </c>
      <c r="AK144" s="16" t="str">
        <f xml:space="preserve"> IF($D144+$E144&gt;0,  CONCATENATE($AD144,$AE144,$AF144,$AG144,$AH144,$AI144,$AJ144) &amp; "} ]}","}")</f>
        <v>}</v>
      </c>
      <c r="AL144" s="16" t="str">
        <f t="shared" si="60"/>
        <v>,{"CollectableType":"HomeCollector.Models.StampBase, HomeCollector, Version=1.0.0.0, Culture=neutral, PublicKeyToken=null","DisplayName":"Franklin" ,"Description":"" ,"Country":"USA" ,"IsPostageStamp":true ,"ScottNumber":"133" ,"AlternateId":"" ,"IssueYearStart":1880,"IssueYearEnd":0,"FirstDayOfIssue":" " ,"Perforation":"p12" ,"IsWatermarked":false ,"CatalogImageCode":"" ,"Color":"buff" ,"Denomination":"1" }</v>
      </c>
    </row>
    <row r="145" spans="1:38" x14ac:dyDescent="0.25">
      <c r="A145" s="34" t="s">
        <v>1408</v>
      </c>
      <c r="B145" s="29">
        <v>1</v>
      </c>
      <c r="C145" s="30"/>
      <c r="D145" s="31"/>
      <c r="E145" s="32"/>
      <c r="F145" s="42" t="s">
        <v>65</v>
      </c>
      <c r="G145" s="38" t="s">
        <v>105</v>
      </c>
      <c r="H145" s="19" t="s">
        <v>13</v>
      </c>
      <c r="I145" s="19" t="s">
        <v>168</v>
      </c>
      <c r="J145" s="19">
        <v>1870</v>
      </c>
      <c r="K145" s="21">
        <v>1871</v>
      </c>
      <c r="L145" s="34">
        <v>575</v>
      </c>
      <c r="M145" s="29">
        <v>60</v>
      </c>
      <c r="N145" s="28" t="str">
        <f t="shared" si="61"/>
        <v>,{"CollectableType":"HomeCollector.Models.StampBase, HomeCollector, Version=1.0.0.0, Culture=neutral, PublicKeyToken=null"</v>
      </c>
      <c r="O145" s="16" t="str">
        <f t="shared" si="40"/>
        <v xml:space="preserve">,"DisplayName":"Franklin" </v>
      </c>
      <c r="P145" s="16" t="str">
        <f t="shared" si="41"/>
        <v xml:space="preserve">,"Description":"grill" </v>
      </c>
      <c r="Q145" s="16" t="str">
        <f t="shared" si="42"/>
        <v xml:space="preserve">,"Country":"USA" </v>
      </c>
      <c r="R145" s="16" t="str">
        <f t="shared" si="43"/>
        <v xml:space="preserve">,"IsPostageStamp":true </v>
      </c>
      <c r="S145" s="16" t="str">
        <f t="shared" si="44"/>
        <v xml:space="preserve">,"ScottNumber":"134" </v>
      </c>
      <c r="T145" s="16" t="str">
        <f t="shared" si="45"/>
        <v xml:space="preserve">,"AlternateId":"" </v>
      </c>
      <c r="U145" s="16" t="str">
        <f t="shared" si="46"/>
        <v>,"IssueYearStart":1870</v>
      </c>
      <c r="V145" s="16" t="str">
        <f t="shared" si="47"/>
        <v>,"IssueYearEnd":1871</v>
      </c>
      <c r="W145" s="16" t="str">
        <f t="shared" si="48"/>
        <v xml:space="preserve">,"FirstDayOfIssue":" " </v>
      </c>
      <c r="X145" s="16" t="str">
        <f t="shared" si="39"/>
        <v xml:space="preserve">,"Perforation":"p12" </v>
      </c>
      <c r="Y145" s="16" t="str">
        <f t="shared" si="49"/>
        <v xml:space="preserve">,"IsWatermarked":false </v>
      </c>
      <c r="Z145" s="16" t="str">
        <f t="shared" si="50"/>
        <v xml:space="preserve">,"CatalogImageCode":"" </v>
      </c>
      <c r="AA145" s="16" t="str">
        <f t="shared" si="51"/>
        <v xml:space="preserve">,"Color":"" </v>
      </c>
      <c r="AB145" s="16" t="str">
        <f t="shared" si="52"/>
        <v xml:space="preserve">,"Denomination":"1" </v>
      </c>
      <c r="AD145" s="16" t="str">
        <f t="shared" si="53"/>
        <v/>
      </c>
      <c r="AE145" s="16" t="str">
        <f t="shared" si="54"/>
        <v>{"CollectableType":"HomeCollector.Models.StampBase, HomeCollector, Version=1.0.0.0, Culture=neutral, PublicKeyToken=null"</v>
      </c>
      <c r="AF145" s="16" t="str">
        <f t="shared" si="55"/>
        <v xml:space="preserve">,"ItemDetails":"grill" </v>
      </c>
      <c r="AG145" s="16" t="str">
        <f t="shared" si="56"/>
        <v xml:space="preserve">,"IsFavorite":false </v>
      </c>
      <c r="AH145" s="16" t="str">
        <f t="shared" si="57"/>
        <v xml:space="preserve">,"EstimatedValue":0 </v>
      </c>
      <c r="AI145" s="16" t="str">
        <f t="shared" si="58"/>
        <v xml:space="preserve">,"IsMintCondition":false </v>
      </c>
      <c r="AJ145" s="16" t="str">
        <f t="shared" si="59"/>
        <v xml:space="preserve">,"Condition":"UNDEFINED" </v>
      </c>
      <c r="AK145" s="16" t="str">
        <f xml:space="preserve"> IF($D145+$E145&gt;0,  CONCATENATE($AD145,$AE145,$AF145,$AG145,$AH145,$AI145,$AJ145) &amp; "} ]}","}")</f>
        <v>}</v>
      </c>
      <c r="AL145" s="16" t="str">
        <f t="shared" si="60"/>
        <v>,{"CollectableType":"HomeCollector.Models.StampBase, HomeCollector, Version=1.0.0.0, Culture=neutral, PublicKeyToken=null","DisplayName":"Franklin" ,"Description":"grill" ,"Country":"USA" ,"IsPostageStamp":true ,"ScottNumber":"134" ,"AlternateId":"" ,"IssueYearStart":1870,"IssueYearEnd":1871,"FirstDayOfIssue":" " ,"Perforation":"p12" ,"IsWatermarked":false ,"CatalogImageCode":"" ,"Color":"" ,"Denomination":"1" }</v>
      </c>
    </row>
    <row r="146" spans="1:38" x14ac:dyDescent="0.25">
      <c r="A146" s="34" t="s">
        <v>1409</v>
      </c>
      <c r="B146" s="29">
        <v>2</v>
      </c>
      <c r="C146" s="30"/>
      <c r="D146" s="31"/>
      <c r="E146" s="32"/>
      <c r="F146" s="42" t="s">
        <v>65</v>
      </c>
      <c r="G146" s="38" t="s">
        <v>105</v>
      </c>
      <c r="H146" s="19" t="s">
        <v>101</v>
      </c>
      <c r="I146" s="19" t="s">
        <v>168</v>
      </c>
      <c r="J146" s="19">
        <v>1870</v>
      </c>
      <c r="K146" s="21">
        <v>1871</v>
      </c>
      <c r="L146" s="34">
        <v>425</v>
      </c>
      <c r="M146" s="29">
        <v>37.5</v>
      </c>
      <c r="N146" s="28" t="str">
        <f t="shared" si="61"/>
        <v>,{"CollectableType":"HomeCollector.Models.StampBase, HomeCollector, Version=1.0.0.0, Culture=neutral, PublicKeyToken=null"</v>
      </c>
      <c r="O146" s="16" t="str">
        <f t="shared" si="40"/>
        <v xml:space="preserve">,"DisplayName":"Jackson" </v>
      </c>
      <c r="P146" s="16" t="str">
        <f t="shared" si="41"/>
        <v xml:space="preserve">,"Description":"grill" </v>
      </c>
      <c r="Q146" s="16" t="str">
        <f t="shared" si="42"/>
        <v xml:space="preserve">,"Country":"USA" </v>
      </c>
      <c r="R146" s="16" t="str">
        <f t="shared" si="43"/>
        <v xml:space="preserve">,"IsPostageStamp":true </v>
      </c>
      <c r="S146" s="16" t="str">
        <f t="shared" si="44"/>
        <v xml:space="preserve">,"ScottNumber":"135" </v>
      </c>
      <c r="T146" s="16" t="str">
        <f t="shared" si="45"/>
        <v xml:space="preserve">,"AlternateId":"" </v>
      </c>
      <c r="U146" s="16" t="str">
        <f t="shared" si="46"/>
        <v>,"IssueYearStart":1870</v>
      </c>
      <c r="V146" s="16" t="str">
        <f t="shared" si="47"/>
        <v>,"IssueYearEnd":1871</v>
      </c>
      <c r="W146" s="16" t="str">
        <f t="shared" si="48"/>
        <v xml:space="preserve">,"FirstDayOfIssue":" " </v>
      </c>
      <c r="X146" s="16" t="str">
        <f t="shared" si="39"/>
        <v xml:space="preserve">,"Perforation":"p12" </v>
      </c>
      <c r="Y146" s="16" t="str">
        <f t="shared" si="49"/>
        <v xml:space="preserve">,"IsWatermarked":false </v>
      </c>
      <c r="Z146" s="16" t="str">
        <f t="shared" si="50"/>
        <v xml:space="preserve">,"CatalogImageCode":"" </v>
      </c>
      <c r="AA146" s="16" t="str">
        <f t="shared" si="51"/>
        <v xml:space="preserve">,"Color":"" </v>
      </c>
      <c r="AB146" s="16" t="str">
        <f t="shared" si="52"/>
        <v xml:space="preserve">,"Denomination":"2" </v>
      </c>
      <c r="AD146" s="16" t="str">
        <f t="shared" si="53"/>
        <v/>
      </c>
      <c r="AE146" s="16" t="str">
        <f t="shared" si="54"/>
        <v>{"CollectableType":"HomeCollector.Models.StampBase, HomeCollector, Version=1.0.0.0, Culture=neutral, PublicKeyToken=null"</v>
      </c>
      <c r="AF146" s="16" t="str">
        <f t="shared" si="55"/>
        <v xml:space="preserve">,"ItemDetails":"grill" </v>
      </c>
      <c r="AG146" s="16" t="str">
        <f t="shared" si="56"/>
        <v xml:space="preserve">,"IsFavorite":false </v>
      </c>
      <c r="AH146" s="16" t="str">
        <f t="shared" si="57"/>
        <v xml:space="preserve">,"EstimatedValue":0 </v>
      </c>
      <c r="AI146" s="16" t="str">
        <f t="shared" si="58"/>
        <v xml:space="preserve">,"IsMintCondition":false </v>
      </c>
      <c r="AJ146" s="16" t="str">
        <f t="shared" si="59"/>
        <v xml:space="preserve">,"Condition":"UNDEFINED" </v>
      </c>
      <c r="AK146" s="16" t="str">
        <f xml:space="preserve"> IF($D146+$E146&gt;0,  CONCATENATE($AD146,$AE146,$AF146,$AG146,$AH146,$AI146,$AJ146) &amp; "} ]}","}")</f>
        <v>}</v>
      </c>
      <c r="AL146" s="16" t="str">
        <f t="shared" si="60"/>
        <v>,{"CollectableType":"HomeCollector.Models.StampBase, HomeCollector, Version=1.0.0.0, Culture=neutral, PublicKeyToken=null","DisplayName":"Jackson" ,"Description":"grill" ,"Country":"USA" ,"IsPostageStamp":true ,"ScottNumber":"135" ,"AlternateId":"" ,"IssueYearStart":1870,"IssueYearEnd":1871,"FirstDayOfIssue":" " ,"Perforation":"p12" ,"IsWatermarked":false ,"CatalogImageCode":"" ,"Color":"" ,"Denomination":"2" }</v>
      </c>
    </row>
    <row r="147" spans="1:38" x14ac:dyDescent="0.25">
      <c r="A147" s="34" t="s">
        <v>1410</v>
      </c>
      <c r="B147" s="29">
        <v>3</v>
      </c>
      <c r="C147" s="30"/>
      <c r="D147" s="31"/>
      <c r="E147" s="32"/>
      <c r="F147" s="42" t="s">
        <v>65</v>
      </c>
      <c r="G147" s="38" t="s">
        <v>105</v>
      </c>
      <c r="H147" s="19" t="s">
        <v>15</v>
      </c>
      <c r="I147" s="19" t="s">
        <v>168</v>
      </c>
      <c r="J147" s="19">
        <v>1870</v>
      </c>
      <c r="K147" s="21">
        <v>1871</v>
      </c>
      <c r="L147" s="34">
        <v>325</v>
      </c>
      <c r="M147" s="29">
        <v>10</v>
      </c>
      <c r="N147" s="28" t="str">
        <f t="shared" si="61"/>
        <v>,{"CollectableType":"HomeCollector.Models.StampBase, HomeCollector, Version=1.0.0.0, Culture=neutral, PublicKeyToken=null"</v>
      </c>
      <c r="O147" s="16" t="str">
        <f t="shared" si="40"/>
        <v xml:space="preserve">,"DisplayName":"Washington" </v>
      </c>
      <c r="P147" s="16" t="str">
        <f t="shared" si="41"/>
        <v xml:space="preserve">,"Description":"grill" </v>
      </c>
      <c r="Q147" s="16" t="str">
        <f t="shared" si="42"/>
        <v xml:space="preserve">,"Country":"USA" </v>
      </c>
      <c r="R147" s="16" t="str">
        <f t="shared" si="43"/>
        <v xml:space="preserve">,"IsPostageStamp":true </v>
      </c>
      <c r="S147" s="16" t="str">
        <f t="shared" si="44"/>
        <v xml:space="preserve">,"ScottNumber":"136" </v>
      </c>
      <c r="T147" s="16" t="str">
        <f t="shared" si="45"/>
        <v xml:space="preserve">,"AlternateId":"" </v>
      </c>
      <c r="U147" s="16" t="str">
        <f t="shared" si="46"/>
        <v>,"IssueYearStart":1870</v>
      </c>
      <c r="V147" s="16" t="str">
        <f t="shared" si="47"/>
        <v>,"IssueYearEnd":1871</v>
      </c>
      <c r="W147" s="16" t="str">
        <f t="shared" si="48"/>
        <v xml:space="preserve">,"FirstDayOfIssue":" " </v>
      </c>
      <c r="X147" s="16" t="str">
        <f t="shared" si="39"/>
        <v xml:space="preserve">,"Perforation":"p12" </v>
      </c>
      <c r="Y147" s="16" t="str">
        <f t="shared" si="49"/>
        <v xml:space="preserve">,"IsWatermarked":false </v>
      </c>
      <c r="Z147" s="16" t="str">
        <f t="shared" si="50"/>
        <v xml:space="preserve">,"CatalogImageCode":"" </v>
      </c>
      <c r="AA147" s="16" t="str">
        <f t="shared" si="51"/>
        <v xml:space="preserve">,"Color":"" </v>
      </c>
      <c r="AB147" s="16" t="str">
        <f t="shared" si="52"/>
        <v xml:space="preserve">,"Denomination":"3" </v>
      </c>
      <c r="AD147" s="16" t="str">
        <f t="shared" si="53"/>
        <v/>
      </c>
      <c r="AE147" s="16" t="str">
        <f t="shared" si="54"/>
        <v>{"CollectableType":"HomeCollector.Models.StampBase, HomeCollector, Version=1.0.0.0, Culture=neutral, PublicKeyToken=null"</v>
      </c>
      <c r="AF147" s="16" t="str">
        <f t="shared" si="55"/>
        <v xml:space="preserve">,"ItemDetails":"grill" </v>
      </c>
      <c r="AG147" s="16" t="str">
        <f t="shared" si="56"/>
        <v xml:space="preserve">,"IsFavorite":false </v>
      </c>
      <c r="AH147" s="16" t="str">
        <f t="shared" si="57"/>
        <v xml:space="preserve">,"EstimatedValue":0 </v>
      </c>
      <c r="AI147" s="16" t="str">
        <f t="shared" si="58"/>
        <v xml:space="preserve">,"IsMintCondition":false </v>
      </c>
      <c r="AJ147" s="16" t="str">
        <f t="shared" si="59"/>
        <v xml:space="preserve">,"Condition":"UNDEFINED" </v>
      </c>
      <c r="AK147" s="16" t="str">
        <f xml:space="preserve"> IF($D147+$E147&gt;0,  CONCATENATE($AD147,$AE147,$AF147,$AG147,$AH147,$AI147,$AJ147) &amp; "} ]}","}")</f>
        <v>}</v>
      </c>
      <c r="AL147" s="16" t="str">
        <f t="shared" si="60"/>
        <v>,{"CollectableType":"HomeCollector.Models.StampBase, HomeCollector, Version=1.0.0.0, Culture=neutral, PublicKeyToken=null","DisplayName":"Washington" ,"Description":"grill" ,"Country":"USA" ,"IsPostageStamp":true ,"ScottNumber":"136" ,"AlternateId":"" ,"IssueYearStart":1870,"IssueYearEnd":1871,"FirstDayOfIssue":" " ,"Perforation":"p12" ,"IsWatermarked":false ,"CatalogImageCode":"" ,"Color":"" ,"Denomination":"3" }</v>
      </c>
    </row>
    <row r="148" spans="1:38" x14ac:dyDescent="0.25">
      <c r="A148" s="34" t="s">
        <v>1411</v>
      </c>
      <c r="B148" s="29">
        <v>6</v>
      </c>
      <c r="C148" s="30"/>
      <c r="D148" s="31"/>
      <c r="E148" s="32"/>
      <c r="F148" s="42" t="s">
        <v>65</v>
      </c>
      <c r="G148" s="38" t="s">
        <v>105</v>
      </c>
      <c r="H148" s="19" t="s">
        <v>103</v>
      </c>
      <c r="I148" s="19" t="s">
        <v>168</v>
      </c>
      <c r="J148" s="19">
        <v>1870</v>
      </c>
      <c r="K148" s="21">
        <v>1871</v>
      </c>
      <c r="L148" s="34">
        <v>1850</v>
      </c>
      <c r="M148" s="29">
        <v>250</v>
      </c>
      <c r="N148" s="28" t="str">
        <f t="shared" si="61"/>
        <v>,{"CollectableType":"HomeCollector.Models.StampBase, HomeCollector, Version=1.0.0.0, Culture=neutral, PublicKeyToken=null"</v>
      </c>
      <c r="O148" s="16" t="str">
        <f t="shared" si="40"/>
        <v xml:space="preserve">,"DisplayName":"Lincoln" </v>
      </c>
      <c r="P148" s="16" t="str">
        <f t="shared" si="41"/>
        <v xml:space="preserve">,"Description":"grill" </v>
      </c>
      <c r="Q148" s="16" t="str">
        <f t="shared" si="42"/>
        <v xml:space="preserve">,"Country":"USA" </v>
      </c>
      <c r="R148" s="16" t="str">
        <f t="shared" si="43"/>
        <v xml:space="preserve">,"IsPostageStamp":true </v>
      </c>
      <c r="S148" s="16" t="str">
        <f t="shared" si="44"/>
        <v xml:space="preserve">,"ScottNumber":"137" </v>
      </c>
      <c r="T148" s="16" t="str">
        <f t="shared" si="45"/>
        <v xml:space="preserve">,"AlternateId":"" </v>
      </c>
      <c r="U148" s="16" t="str">
        <f t="shared" si="46"/>
        <v>,"IssueYearStart":1870</v>
      </c>
      <c r="V148" s="16" t="str">
        <f t="shared" si="47"/>
        <v>,"IssueYearEnd":1871</v>
      </c>
      <c r="W148" s="16" t="str">
        <f t="shared" si="48"/>
        <v xml:space="preserve">,"FirstDayOfIssue":" " </v>
      </c>
      <c r="X148" s="16" t="str">
        <f t="shared" si="39"/>
        <v xml:space="preserve">,"Perforation":"p12" </v>
      </c>
      <c r="Y148" s="16" t="str">
        <f t="shared" si="49"/>
        <v xml:space="preserve">,"IsWatermarked":false </v>
      </c>
      <c r="Z148" s="16" t="str">
        <f t="shared" si="50"/>
        <v xml:space="preserve">,"CatalogImageCode":"" </v>
      </c>
      <c r="AA148" s="16" t="str">
        <f t="shared" si="51"/>
        <v xml:space="preserve">,"Color":"" </v>
      </c>
      <c r="AB148" s="16" t="str">
        <f t="shared" si="52"/>
        <v xml:space="preserve">,"Denomination":"6" </v>
      </c>
      <c r="AD148" s="16" t="str">
        <f t="shared" si="53"/>
        <v/>
      </c>
      <c r="AE148" s="16" t="str">
        <f t="shared" si="54"/>
        <v>{"CollectableType":"HomeCollector.Models.StampBase, HomeCollector, Version=1.0.0.0, Culture=neutral, PublicKeyToken=null"</v>
      </c>
      <c r="AF148" s="16" t="str">
        <f t="shared" si="55"/>
        <v xml:space="preserve">,"ItemDetails":"grill" </v>
      </c>
      <c r="AG148" s="16" t="str">
        <f t="shared" si="56"/>
        <v xml:space="preserve">,"IsFavorite":false </v>
      </c>
      <c r="AH148" s="16" t="str">
        <f t="shared" si="57"/>
        <v xml:space="preserve">,"EstimatedValue":0 </v>
      </c>
      <c r="AI148" s="16" t="str">
        <f t="shared" si="58"/>
        <v xml:space="preserve">,"IsMintCondition":false </v>
      </c>
      <c r="AJ148" s="16" t="str">
        <f t="shared" si="59"/>
        <v xml:space="preserve">,"Condition":"UNDEFINED" </v>
      </c>
      <c r="AK148" s="16" t="str">
        <f xml:space="preserve"> IF($D148+$E148&gt;0,  CONCATENATE($AD148,$AE148,$AF148,$AG148,$AH148,$AI148,$AJ148) &amp; "} ]}","}")</f>
        <v>}</v>
      </c>
      <c r="AL148" s="16" t="str">
        <f t="shared" si="60"/>
        <v>,{"CollectableType":"HomeCollector.Models.StampBase, HomeCollector, Version=1.0.0.0, Culture=neutral, PublicKeyToken=null","DisplayName":"Lincoln" ,"Description":"grill" ,"Country":"USA" ,"IsPostageStamp":true ,"ScottNumber":"137" ,"AlternateId":"" ,"IssueYearStart":1870,"IssueYearEnd":1871,"FirstDayOfIssue":" " ,"Perforation":"p12" ,"IsWatermarked":false ,"CatalogImageCode":"" ,"Color":"" ,"Denomination":"6" }</v>
      </c>
    </row>
    <row r="149" spans="1:38" x14ac:dyDescent="0.25">
      <c r="A149" s="34" t="s">
        <v>1412</v>
      </c>
      <c r="B149" s="29">
        <v>7</v>
      </c>
      <c r="C149" s="30"/>
      <c r="D149" s="31"/>
      <c r="E149" s="32"/>
      <c r="F149" s="42" t="s">
        <v>65</v>
      </c>
      <c r="G149" s="38" t="s">
        <v>105</v>
      </c>
      <c r="H149" s="19" t="s">
        <v>169</v>
      </c>
      <c r="I149" s="19" t="s">
        <v>168</v>
      </c>
      <c r="J149" s="19">
        <v>1870</v>
      </c>
      <c r="K149" s="21">
        <v>1871</v>
      </c>
      <c r="L149" s="34">
        <v>1250</v>
      </c>
      <c r="M149" s="29">
        <v>225</v>
      </c>
      <c r="N149" s="28" t="str">
        <f t="shared" si="61"/>
        <v>,{"CollectableType":"HomeCollector.Models.StampBase, HomeCollector, Version=1.0.0.0, Culture=neutral, PublicKeyToken=null"</v>
      </c>
      <c r="O149" s="16" t="str">
        <f t="shared" si="40"/>
        <v xml:space="preserve">,"DisplayName":"Stanton" </v>
      </c>
      <c r="P149" s="16" t="str">
        <f t="shared" si="41"/>
        <v xml:space="preserve">,"Description":"grill" </v>
      </c>
      <c r="Q149" s="16" t="str">
        <f t="shared" si="42"/>
        <v xml:space="preserve">,"Country":"USA" </v>
      </c>
      <c r="R149" s="16" t="str">
        <f t="shared" si="43"/>
        <v xml:space="preserve">,"IsPostageStamp":true </v>
      </c>
      <c r="S149" s="16" t="str">
        <f t="shared" si="44"/>
        <v xml:space="preserve">,"ScottNumber":"138" </v>
      </c>
      <c r="T149" s="16" t="str">
        <f t="shared" si="45"/>
        <v xml:space="preserve">,"AlternateId":"" </v>
      </c>
      <c r="U149" s="16" t="str">
        <f t="shared" si="46"/>
        <v>,"IssueYearStart":1870</v>
      </c>
      <c r="V149" s="16" t="str">
        <f t="shared" si="47"/>
        <v>,"IssueYearEnd":1871</v>
      </c>
      <c r="W149" s="16" t="str">
        <f t="shared" si="48"/>
        <v xml:space="preserve">,"FirstDayOfIssue":" " </v>
      </c>
      <c r="X149" s="16" t="str">
        <f t="shared" si="39"/>
        <v xml:space="preserve">,"Perforation":"p12" </v>
      </c>
      <c r="Y149" s="16" t="str">
        <f t="shared" si="49"/>
        <v xml:space="preserve">,"IsWatermarked":false </v>
      </c>
      <c r="Z149" s="16" t="str">
        <f t="shared" si="50"/>
        <v xml:space="preserve">,"CatalogImageCode":"" </v>
      </c>
      <c r="AA149" s="16" t="str">
        <f t="shared" si="51"/>
        <v xml:space="preserve">,"Color":"" </v>
      </c>
      <c r="AB149" s="16" t="str">
        <f t="shared" si="52"/>
        <v xml:space="preserve">,"Denomination":"7" </v>
      </c>
      <c r="AD149" s="16" t="str">
        <f t="shared" si="53"/>
        <v/>
      </c>
      <c r="AE149" s="16" t="str">
        <f t="shared" si="54"/>
        <v>{"CollectableType":"HomeCollector.Models.StampBase, HomeCollector, Version=1.0.0.0, Culture=neutral, PublicKeyToken=null"</v>
      </c>
      <c r="AF149" s="16" t="str">
        <f t="shared" si="55"/>
        <v xml:space="preserve">,"ItemDetails":"grill" </v>
      </c>
      <c r="AG149" s="16" t="str">
        <f t="shared" si="56"/>
        <v xml:space="preserve">,"IsFavorite":false </v>
      </c>
      <c r="AH149" s="16" t="str">
        <f t="shared" si="57"/>
        <v xml:space="preserve">,"EstimatedValue":0 </v>
      </c>
      <c r="AI149" s="16" t="str">
        <f t="shared" si="58"/>
        <v xml:space="preserve">,"IsMintCondition":false </v>
      </c>
      <c r="AJ149" s="16" t="str">
        <f t="shared" si="59"/>
        <v xml:space="preserve">,"Condition":"UNDEFINED" </v>
      </c>
      <c r="AK149" s="16" t="str">
        <f xml:space="preserve"> IF($D149+$E149&gt;0,  CONCATENATE($AD149,$AE149,$AF149,$AG149,$AH149,$AI149,$AJ149) &amp; "} ]}","}")</f>
        <v>}</v>
      </c>
      <c r="AL149" s="16" t="str">
        <f t="shared" si="60"/>
        <v>,{"CollectableType":"HomeCollector.Models.StampBase, HomeCollector, Version=1.0.0.0, Culture=neutral, PublicKeyToken=null","DisplayName":"Stanton" ,"Description":"grill" ,"Country":"USA" ,"IsPostageStamp":true ,"ScottNumber":"138" ,"AlternateId":"" ,"IssueYearStart":1870,"IssueYearEnd":1871,"FirstDayOfIssue":" " ,"Perforation":"p12" ,"IsWatermarked":false ,"CatalogImageCode":"" ,"Color":"" ,"Denomination":"7" }</v>
      </c>
    </row>
    <row r="150" spans="1:38" x14ac:dyDescent="0.25">
      <c r="A150" s="34" t="s">
        <v>1413</v>
      </c>
      <c r="B150" s="29">
        <v>10</v>
      </c>
      <c r="C150" s="30"/>
      <c r="D150" s="31"/>
      <c r="E150" s="32"/>
      <c r="F150" s="42" t="s">
        <v>65</v>
      </c>
      <c r="G150" s="38" t="s">
        <v>105</v>
      </c>
      <c r="H150" s="19" t="s">
        <v>37</v>
      </c>
      <c r="I150" s="19" t="s">
        <v>168</v>
      </c>
      <c r="J150" s="19">
        <v>1870</v>
      </c>
      <c r="K150" s="21">
        <v>1871</v>
      </c>
      <c r="L150" s="34">
        <v>1600</v>
      </c>
      <c r="M150" s="29">
        <v>400</v>
      </c>
      <c r="N150" s="28" t="str">
        <f t="shared" si="61"/>
        <v>,{"CollectableType":"HomeCollector.Models.StampBase, HomeCollector, Version=1.0.0.0, Culture=neutral, PublicKeyToken=null"</v>
      </c>
      <c r="O150" s="16" t="str">
        <f t="shared" si="40"/>
        <v xml:space="preserve">,"DisplayName":"Jefferson" </v>
      </c>
      <c r="P150" s="16" t="str">
        <f t="shared" si="41"/>
        <v xml:space="preserve">,"Description":"grill" </v>
      </c>
      <c r="Q150" s="16" t="str">
        <f t="shared" si="42"/>
        <v xml:space="preserve">,"Country":"USA" </v>
      </c>
      <c r="R150" s="16" t="str">
        <f t="shared" si="43"/>
        <v xml:space="preserve">,"IsPostageStamp":true </v>
      </c>
      <c r="S150" s="16" t="str">
        <f t="shared" si="44"/>
        <v xml:space="preserve">,"ScottNumber":"139" </v>
      </c>
      <c r="T150" s="16" t="str">
        <f t="shared" si="45"/>
        <v xml:space="preserve">,"AlternateId":"" </v>
      </c>
      <c r="U150" s="16" t="str">
        <f t="shared" si="46"/>
        <v>,"IssueYearStart":1870</v>
      </c>
      <c r="V150" s="16" t="str">
        <f t="shared" si="47"/>
        <v>,"IssueYearEnd":1871</v>
      </c>
      <c r="W150" s="16" t="str">
        <f t="shared" si="48"/>
        <v xml:space="preserve">,"FirstDayOfIssue":" " </v>
      </c>
      <c r="X150" s="16" t="str">
        <f t="shared" si="39"/>
        <v xml:space="preserve">,"Perforation":"p12" </v>
      </c>
      <c r="Y150" s="16" t="str">
        <f t="shared" si="49"/>
        <v xml:space="preserve">,"IsWatermarked":true </v>
      </c>
      <c r="Z150" s="16" t="str">
        <f t="shared" si="50"/>
        <v xml:space="preserve">,"CatalogImageCode":"" </v>
      </c>
      <c r="AA150" s="16" t="str">
        <f t="shared" si="51"/>
        <v xml:space="preserve">,"Color":"" </v>
      </c>
      <c r="AB150" s="16" t="str">
        <f t="shared" si="52"/>
        <v xml:space="preserve">,"Denomination":"10" </v>
      </c>
      <c r="AD150" s="16" t="str">
        <f t="shared" si="53"/>
        <v/>
      </c>
      <c r="AE150" s="16" t="str">
        <f t="shared" si="54"/>
        <v>{"CollectableType":"HomeCollector.Models.StampBase, HomeCollector, Version=1.0.0.0, Culture=neutral, PublicKeyToken=null"</v>
      </c>
      <c r="AF150" s="16" t="str">
        <f t="shared" si="55"/>
        <v xml:space="preserve">,"ItemDetails":"grill" </v>
      </c>
      <c r="AG150" s="16" t="str">
        <f t="shared" si="56"/>
        <v xml:space="preserve">,"IsFavorite":false </v>
      </c>
      <c r="AH150" s="16" t="str">
        <f t="shared" si="57"/>
        <v xml:space="preserve">,"EstimatedValue":0 </v>
      </c>
      <c r="AI150" s="16" t="str">
        <f t="shared" si="58"/>
        <v xml:space="preserve">,"IsMintCondition":false </v>
      </c>
      <c r="AJ150" s="16" t="str">
        <f t="shared" si="59"/>
        <v xml:space="preserve">,"Condition":"UNDEFINED" </v>
      </c>
      <c r="AK150" s="16" t="str">
        <f xml:space="preserve"> IF($D150+$E150&gt;0,  CONCATENATE($AD150,$AE150,$AF150,$AG150,$AH150,$AI150,$AJ150) &amp; "} ]}","}")</f>
        <v>}</v>
      </c>
      <c r="AL150" s="16" t="str">
        <f t="shared" si="60"/>
        <v>,{"CollectableType":"HomeCollector.Models.StampBase, HomeCollector, Version=1.0.0.0, Culture=neutral, PublicKeyToken=null","DisplayName":"Jefferson" ,"Description":"grill" ,"Country":"USA" ,"IsPostageStamp":true ,"ScottNumber":"139" ,"AlternateId":"" ,"IssueYearStart":1870,"IssueYearEnd":1871,"FirstDayOfIssue":" " ,"Perforation":"p12" ,"IsWatermarked":true ,"CatalogImageCode":"" ,"Color":"" ,"Denomination":"10" }</v>
      </c>
    </row>
    <row r="151" spans="1:38" x14ac:dyDescent="0.25">
      <c r="A151" s="34" t="s">
        <v>1414</v>
      </c>
      <c r="B151" s="29">
        <v>12</v>
      </c>
      <c r="C151" s="30"/>
      <c r="D151" s="31"/>
      <c r="E151" s="32"/>
      <c r="F151" s="42" t="s">
        <v>65</v>
      </c>
      <c r="G151" s="38" t="s">
        <v>105</v>
      </c>
      <c r="H151" s="19" t="s">
        <v>170</v>
      </c>
      <c r="I151" s="19" t="s">
        <v>168</v>
      </c>
      <c r="J151" s="19">
        <v>1870</v>
      </c>
      <c r="K151" s="21">
        <v>1871</v>
      </c>
      <c r="L151" s="34">
        <v>13000</v>
      </c>
      <c r="M151" s="29">
        <v>1500</v>
      </c>
      <c r="N151" s="28" t="str">
        <f t="shared" si="61"/>
        <v>,{"CollectableType":"HomeCollector.Models.StampBase, HomeCollector, Version=1.0.0.0, Culture=neutral, PublicKeyToken=null"</v>
      </c>
      <c r="O151" s="16" t="str">
        <f t="shared" si="40"/>
        <v xml:space="preserve">,"DisplayName":"Clay" </v>
      </c>
      <c r="P151" s="16" t="str">
        <f t="shared" si="41"/>
        <v xml:space="preserve">,"Description":"grill" </v>
      </c>
      <c r="Q151" s="16" t="str">
        <f t="shared" si="42"/>
        <v xml:space="preserve">,"Country":"USA" </v>
      </c>
      <c r="R151" s="16" t="str">
        <f t="shared" si="43"/>
        <v xml:space="preserve">,"IsPostageStamp":true </v>
      </c>
      <c r="S151" s="16" t="str">
        <f t="shared" si="44"/>
        <v xml:space="preserve">,"ScottNumber":"140" </v>
      </c>
      <c r="T151" s="16" t="str">
        <f t="shared" si="45"/>
        <v xml:space="preserve">,"AlternateId":"" </v>
      </c>
      <c r="U151" s="16" t="str">
        <f t="shared" si="46"/>
        <v>,"IssueYearStart":1870</v>
      </c>
      <c r="V151" s="16" t="str">
        <f t="shared" si="47"/>
        <v>,"IssueYearEnd":1871</v>
      </c>
      <c r="W151" s="16" t="str">
        <f t="shared" si="48"/>
        <v xml:space="preserve">,"FirstDayOfIssue":" " </v>
      </c>
      <c r="X151" s="16" t="str">
        <f t="shared" si="39"/>
        <v xml:space="preserve">,"Perforation":"p12" </v>
      </c>
      <c r="Y151" s="16" t="str">
        <f t="shared" si="49"/>
        <v xml:space="preserve">,"IsWatermarked":true </v>
      </c>
      <c r="Z151" s="16" t="str">
        <f t="shared" si="50"/>
        <v xml:space="preserve">,"CatalogImageCode":"" </v>
      </c>
      <c r="AA151" s="16" t="str">
        <f t="shared" si="51"/>
        <v xml:space="preserve">,"Color":"" </v>
      </c>
      <c r="AB151" s="16" t="str">
        <f t="shared" si="52"/>
        <v xml:space="preserve">,"Denomination":"12" </v>
      </c>
      <c r="AD151" s="16" t="str">
        <f t="shared" si="53"/>
        <v/>
      </c>
      <c r="AE151" s="16" t="str">
        <f t="shared" si="54"/>
        <v>{"CollectableType":"HomeCollector.Models.StampBase, HomeCollector, Version=1.0.0.0, Culture=neutral, PublicKeyToken=null"</v>
      </c>
      <c r="AF151" s="16" t="str">
        <f t="shared" si="55"/>
        <v xml:space="preserve">,"ItemDetails":"grill" </v>
      </c>
      <c r="AG151" s="16" t="str">
        <f t="shared" si="56"/>
        <v xml:space="preserve">,"IsFavorite":false </v>
      </c>
      <c r="AH151" s="16" t="str">
        <f t="shared" si="57"/>
        <v xml:space="preserve">,"EstimatedValue":0 </v>
      </c>
      <c r="AI151" s="16" t="str">
        <f t="shared" si="58"/>
        <v xml:space="preserve">,"IsMintCondition":false </v>
      </c>
      <c r="AJ151" s="16" t="str">
        <f t="shared" si="59"/>
        <v xml:space="preserve">,"Condition":"UNDEFINED" </v>
      </c>
      <c r="AK151" s="16" t="str">
        <f xml:space="preserve"> IF($D151+$E151&gt;0,  CONCATENATE($AD151,$AE151,$AF151,$AG151,$AH151,$AI151,$AJ151) &amp; "} ]}","}")</f>
        <v>}</v>
      </c>
      <c r="AL151" s="16" t="str">
        <f t="shared" si="60"/>
        <v>,{"CollectableType":"HomeCollector.Models.StampBase, HomeCollector, Version=1.0.0.0, Culture=neutral, PublicKeyToken=null","DisplayName":"Clay" ,"Description":"grill" ,"Country":"USA" ,"IsPostageStamp":true ,"ScottNumber":"140" ,"AlternateId":"" ,"IssueYearStart":1870,"IssueYearEnd":1871,"FirstDayOfIssue":" " ,"Perforation":"p12" ,"IsWatermarked":true ,"CatalogImageCode":"" ,"Color":"" ,"Denomination":"12" }</v>
      </c>
    </row>
    <row r="152" spans="1:38" x14ac:dyDescent="0.25">
      <c r="A152" s="34" t="s">
        <v>1415</v>
      </c>
      <c r="B152" s="29">
        <v>15</v>
      </c>
      <c r="C152" s="30"/>
      <c r="D152" s="31"/>
      <c r="E152" s="32"/>
      <c r="F152" s="42" t="s">
        <v>65</v>
      </c>
      <c r="G152" s="38" t="s">
        <v>105</v>
      </c>
      <c r="H152" s="19" t="s">
        <v>171</v>
      </c>
      <c r="I152" s="19" t="s">
        <v>168</v>
      </c>
      <c r="J152" s="19">
        <v>1870</v>
      </c>
      <c r="K152" s="21">
        <v>1871</v>
      </c>
      <c r="L152" s="34">
        <v>2100</v>
      </c>
      <c r="M152" s="29">
        <v>700</v>
      </c>
      <c r="N152" s="28" t="str">
        <f t="shared" si="61"/>
        <v>,{"CollectableType":"HomeCollector.Models.StampBase, HomeCollector, Version=1.0.0.0, Culture=neutral, PublicKeyToken=null"</v>
      </c>
      <c r="O152" s="16" t="str">
        <f t="shared" si="40"/>
        <v xml:space="preserve">,"DisplayName":"Webster" </v>
      </c>
      <c r="P152" s="16" t="str">
        <f t="shared" si="41"/>
        <v xml:space="preserve">,"Description":"grill" </v>
      </c>
      <c r="Q152" s="16" t="str">
        <f t="shared" si="42"/>
        <v xml:space="preserve">,"Country":"USA" </v>
      </c>
      <c r="R152" s="16" t="str">
        <f t="shared" si="43"/>
        <v xml:space="preserve">,"IsPostageStamp":true </v>
      </c>
      <c r="S152" s="16" t="str">
        <f t="shared" si="44"/>
        <v xml:space="preserve">,"ScottNumber":"141" </v>
      </c>
      <c r="T152" s="16" t="str">
        <f t="shared" si="45"/>
        <v xml:space="preserve">,"AlternateId":"" </v>
      </c>
      <c r="U152" s="16" t="str">
        <f t="shared" si="46"/>
        <v>,"IssueYearStart":1870</v>
      </c>
      <c r="V152" s="16" t="str">
        <f t="shared" si="47"/>
        <v>,"IssueYearEnd":1871</v>
      </c>
      <c r="W152" s="16" t="str">
        <f t="shared" si="48"/>
        <v xml:space="preserve">,"FirstDayOfIssue":" " </v>
      </c>
      <c r="X152" s="16" t="str">
        <f t="shared" si="39"/>
        <v xml:space="preserve">,"Perforation":"p12" </v>
      </c>
      <c r="Y152" s="16" t="str">
        <f t="shared" si="49"/>
        <v xml:space="preserve">,"IsWatermarked":true </v>
      </c>
      <c r="Z152" s="16" t="str">
        <f t="shared" si="50"/>
        <v xml:space="preserve">,"CatalogImageCode":"" </v>
      </c>
      <c r="AA152" s="16" t="str">
        <f t="shared" si="51"/>
        <v xml:space="preserve">,"Color":"" </v>
      </c>
      <c r="AB152" s="16" t="str">
        <f t="shared" si="52"/>
        <v xml:space="preserve">,"Denomination":"15" </v>
      </c>
      <c r="AD152" s="16" t="str">
        <f t="shared" si="53"/>
        <v/>
      </c>
      <c r="AE152" s="16" t="str">
        <f t="shared" si="54"/>
        <v>{"CollectableType":"HomeCollector.Models.StampBase, HomeCollector, Version=1.0.0.0, Culture=neutral, PublicKeyToken=null"</v>
      </c>
      <c r="AF152" s="16" t="str">
        <f t="shared" si="55"/>
        <v xml:space="preserve">,"ItemDetails":"grill" </v>
      </c>
      <c r="AG152" s="16" t="str">
        <f t="shared" si="56"/>
        <v xml:space="preserve">,"IsFavorite":false </v>
      </c>
      <c r="AH152" s="16" t="str">
        <f t="shared" si="57"/>
        <v xml:space="preserve">,"EstimatedValue":0 </v>
      </c>
      <c r="AI152" s="16" t="str">
        <f t="shared" si="58"/>
        <v xml:space="preserve">,"IsMintCondition":false </v>
      </c>
      <c r="AJ152" s="16" t="str">
        <f t="shared" si="59"/>
        <v xml:space="preserve">,"Condition":"UNDEFINED" </v>
      </c>
      <c r="AK152" s="16" t="str">
        <f xml:space="preserve"> IF($D152+$E152&gt;0,  CONCATENATE($AD152,$AE152,$AF152,$AG152,$AH152,$AI152,$AJ152) &amp; "} ]}","}")</f>
        <v>}</v>
      </c>
      <c r="AL152" s="16" t="str">
        <f t="shared" si="60"/>
        <v>,{"CollectableType":"HomeCollector.Models.StampBase, HomeCollector, Version=1.0.0.0, Culture=neutral, PublicKeyToken=null","DisplayName":"Webster" ,"Description":"grill" ,"Country":"USA" ,"IsPostageStamp":true ,"ScottNumber":"141" ,"AlternateId":"" ,"IssueYearStart":1870,"IssueYearEnd":1871,"FirstDayOfIssue":" " ,"Perforation":"p12" ,"IsWatermarked":true ,"CatalogImageCode":"" ,"Color":"" ,"Denomination":"15" }</v>
      </c>
    </row>
    <row r="153" spans="1:38" x14ac:dyDescent="0.25">
      <c r="A153" s="34" t="s">
        <v>1416</v>
      </c>
      <c r="B153" s="29">
        <v>24</v>
      </c>
      <c r="C153" s="30"/>
      <c r="D153" s="31"/>
      <c r="E153" s="32"/>
      <c r="F153" s="42" t="s">
        <v>65</v>
      </c>
      <c r="G153" s="38" t="s">
        <v>105</v>
      </c>
      <c r="H153" s="19" t="s">
        <v>172</v>
      </c>
      <c r="I153" s="19" t="s">
        <v>168</v>
      </c>
      <c r="J153" s="19">
        <v>1870</v>
      </c>
      <c r="K153" s="21">
        <v>1871</v>
      </c>
      <c r="L153" s="34"/>
      <c r="M153" s="29">
        <v>9500</v>
      </c>
      <c r="N153" s="28" t="str">
        <f t="shared" si="61"/>
        <v>,{"CollectableType":"HomeCollector.Models.StampBase, HomeCollector, Version=1.0.0.0, Culture=neutral, PublicKeyToken=null"</v>
      </c>
      <c r="O153" s="16" t="str">
        <f t="shared" si="40"/>
        <v xml:space="preserve">,"DisplayName":"Scott" </v>
      </c>
      <c r="P153" s="16" t="str">
        <f t="shared" si="41"/>
        <v xml:space="preserve">,"Description":"grill" </v>
      </c>
      <c r="Q153" s="16" t="str">
        <f t="shared" si="42"/>
        <v xml:space="preserve">,"Country":"USA" </v>
      </c>
      <c r="R153" s="16" t="str">
        <f t="shared" si="43"/>
        <v xml:space="preserve">,"IsPostageStamp":true </v>
      </c>
      <c r="S153" s="16" t="str">
        <f t="shared" si="44"/>
        <v xml:space="preserve">,"ScottNumber":"142" </v>
      </c>
      <c r="T153" s="16" t="str">
        <f t="shared" si="45"/>
        <v xml:space="preserve">,"AlternateId":"" </v>
      </c>
      <c r="U153" s="16" t="str">
        <f t="shared" si="46"/>
        <v>,"IssueYearStart":1870</v>
      </c>
      <c r="V153" s="16" t="str">
        <f t="shared" si="47"/>
        <v>,"IssueYearEnd":1871</v>
      </c>
      <c r="W153" s="16" t="str">
        <f t="shared" si="48"/>
        <v xml:space="preserve">,"FirstDayOfIssue":" " </v>
      </c>
      <c r="X153" s="16" t="str">
        <f t="shared" si="39"/>
        <v xml:space="preserve">,"Perforation":"p12" </v>
      </c>
      <c r="Y153" s="16" t="str">
        <f t="shared" si="49"/>
        <v xml:space="preserve">,"IsWatermarked":true </v>
      </c>
      <c r="Z153" s="16" t="str">
        <f t="shared" si="50"/>
        <v xml:space="preserve">,"CatalogImageCode":"" </v>
      </c>
      <c r="AA153" s="16" t="str">
        <f t="shared" si="51"/>
        <v xml:space="preserve">,"Color":"" </v>
      </c>
      <c r="AB153" s="16" t="str">
        <f t="shared" si="52"/>
        <v xml:space="preserve">,"Denomination":"24" </v>
      </c>
      <c r="AD153" s="16" t="str">
        <f t="shared" si="53"/>
        <v/>
      </c>
      <c r="AE153" s="16" t="str">
        <f t="shared" si="54"/>
        <v>{"CollectableType":"HomeCollector.Models.StampBase, HomeCollector, Version=1.0.0.0, Culture=neutral, PublicKeyToken=null"</v>
      </c>
      <c r="AF153" s="16" t="str">
        <f t="shared" si="55"/>
        <v xml:space="preserve">,"ItemDetails":"grill" </v>
      </c>
      <c r="AG153" s="16" t="str">
        <f t="shared" si="56"/>
        <v xml:space="preserve">,"IsFavorite":false </v>
      </c>
      <c r="AH153" s="16" t="str">
        <f t="shared" si="57"/>
        <v xml:space="preserve">,"EstimatedValue":0 </v>
      </c>
      <c r="AI153" s="16" t="str">
        <f t="shared" si="58"/>
        <v xml:space="preserve">,"IsMintCondition":false </v>
      </c>
      <c r="AJ153" s="16" t="str">
        <f t="shared" si="59"/>
        <v xml:space="preserve">,"Condition":"UNDEFINED" </v>
      </c>
      <c r="AK153" s="16" t="str">
        <f xml:space="preserve"> IF($D153+$E153&gt;0,  CONCATENATE($AD153,$AE153,$AF153,$AG153,$AH153,$AI153,$AJ153) &amp; "} ]}","}")</f>
        <v>}</v>
      </c>
      <c r="AL153" s="16" t="str">
        <f t="shared" si="60"/>
        <v>,{"CollectableType":"HomeCollector.Models.StampBase, HomeCollector, Version=1.0.0.0, Culture=neutral, PublicKeyToken=null","DisplayName":"Scott" ,"Description":"grill" ,"Country":"USA" ,"IsPostageStamp":true ,"ScottNumber":"142" ,"AlternateId":"" ,"IssueYearStart":1870,"IssueYearEnd":1871,"FirstDayOfIssue":" " ,"Perforation":"p12" ,"IsWatermarked":true ,"CatalogImageCode":"" ,"Color":"" ,"Denomination":"24" }</v>
      </c>
    </row>
    <row r="154" spans="1:38" x14ac:dyDescent="0.25">
      <c r="A154" s="34" t="s">
        <v>1417</v>
      </c>
      <c r="B154" s="29">
        <v>30</v>
      </c>
      <c r="C154" s="30"/>
      <c r="D154" s="31"/>
      <c r="E154" s="32"/>
      <c r="F154" s="42" t="s">
        <v>65</v>
      </c>
      <c r="G154" s="38" t="s">
        <v>105</v>
      </c>
      <c r="H154" s="19" t="s">
        <v>173</v>
      </c>
      <c r="I154" s="19" t="s">
        <v>168</v>
      </c>
      <c r="J154" s="19">
        <v>1870</v>
      </c>
      <c r="K154" s="21">
        <v>1871</v>
      </c>
      <c r="L154" s="34">
        <v>5000</v>
      </c>
      <c r="M154" s="29">
        <v>825</v>
      </c>
      <c r="N154" s="28" t="str">
        <f t="shared" si="61"/>
        <v>,{"CollectableType":"HomeCollector.Models.StampBase, HomeCollector, Version=1.0.0.0, Culture=neutral, PublicKeyToken=null"</v>
      </c>
      <c r="O154" s="16" t="str">
        <f t="shared" si="40"/>
        <v xml:space="preserve">,"DisplayName":"Hamilton" </v>
      </c>
      <c r="P154" s="16" t="str">
        <f t="shared" si="41"/>
        <v xml:space="preserve">,"Description":"grill" </v>
      </c>
      <c r="Q154" s="16" t="str">
        <f t="shared" si="42"/>
        <v xml:space="preserve">,"Country":"USA" </v>
      </c>
      <c r="R154" s="16" t="str">
        <f t="shared" si="43"/>
        <v xml:space="preserve">,"IsPostageStamp":true </v>
      </c>
      <c r="S154" s="16" t="str">
        <f t="shared" si="44"/>
        <v xml:space="preserve">,"ScottNumber":"143" </v>
      </c>
      <c r="T154" s="16" t="str">
        <f t="shared" si="45"/>
        <v xml:space="preserve">,"AlternateId":"" </v>
      </c>
      <c r="U154" s="16" t="str">
        <f t="shared" si="46"/>
        <v>,"IssueYearStart":1870</v>
      </c>
      <c r="V154" s="16" t="str">
        <f t="shared" si="47"/>
        <v>,"IssueYearEnd":1871</v>
      </c>
      <c r="W154" s="16" t="str">
        <f t="shared" si="48"/>
        <v xml:space="preserve">,"FirstDayOfIssue":" " </v>
      </c>
      <c r="X154" s="16" t="str">
        <f t="shared" si="39"/>
        <v xml:space="preserve">,"Perforation":"p12" </v>
      </c>
      <c r="Y154" s="16" t="str">
        <f t="shared" si="49"/>
        <v xml:space="preserve">,"IsWatermarked":true </v>
      </c>
      <c r="Z154" s="16" t="str">
        <f t="shared" si="50"/>
        <v xml:space="preserve">,"CatalogImageCode":"" </v>
      </c>
      <c r="AA154" s="16" t="str">
        <f t="shared" si="51"/>
        <v xml:space="preserve">,"Color":"" </v>
      </c>
      <c r="AB154" s="16" t="str">
        <f t="shared" si="52"/>
        <v xml:space="preserve">,"Denomination":"30" </v>
      </c>
      <c r="AD154" s="16" t="str">
        <f t="shared" si="53"/>
        <v/>
      </c>
      <c r="AE154" s="16" t="str">
        <f t="shared" si="54"/>
        <v>{"CollectableType":"HomeCollector.Models.StampBase, HomeCollector, Version=1.0.0.0, Culture=neutral, PublicKeyToken=null"</v>
      </c>
      <c r="AF154" s="16" t="str">
        <f t="shared" si="55"/>
        <v xml:space="preserve">,"ItemDetails":"grill" </v>
      </c>
      <c r="AG154" s="16" t="str">
        <f t="shared" si="56"/>
        <v xml:space="preserve">,"IsFavorite":false </v>
      </c>
      <c r="AH154" s="16" t="str">
        <f t="shared" si="57"/>
        <v xml:space="preserve">,"EstimatedValue":0 </v>
      </c>
      <c r="AI154" s="16" t="str">
        <f t="shared" si="58"/>
        <v xml:space="preserve">,"IsMintCondition":false </v>
      </c>
      <c r="AJ154" s="16" t="str">
        <f t="shared" si="59"/>
        <v xml:space="preserve">,"Condition":"UNDEFINED" </v>
      </c>
      <c r="AK154" s="16" t="str">
        <f xml:space="preserve"> IF($D154+$E154&gt;0,  CONCATENATE($AD154,$AE154,$AF154,$AG154,$AH154,$AI154,$AJ154) &amp; "} ]}","}")</f>
        <v>}</v>
      </c>
      <c r="AL154" s="16" t="str">
        <f t="shared" si="60"/>
        <v>,{"CollectableType":"HomeCollector.Models.StampBase, HomeCollector, Version=1.0.0.0, Culture=neutral, PublicKeyToken=null","DisplayName":"Hamilton" ,"Description":"grill" ,"Country":"USA" ,"IsPostageStamp":true ,"ScottNumber":"143" ,"AlternateId":"" ,"IssueYearStart":1870,"IssueYearEnd":1871,"FirstDayOfIssue":" " ,"Perforation":"p12" ,"IsWatermarked":true ,"CatalogImageCode":"" ,"Color":"" ,"Denomination":"30" }</v>
      </c>
    </row>
    <row r="155" spans="1:38" x14ac:dyDescent="0.25">
      <c r="A155" s="34" t="s">
        <v>1418</v>
      </c>
      <c r="B155" s="29">
        <v>90</v>
      </c>
      <c r="C155" s="30"/>
      <c r="D155" s="31"/>
      <c r="E155" s="32"/>
      <c r="F155" s="42" t="s">
        <v>65</v>
      </c>
      <c r="G155" s="38" t="s">
        <v>105</v>
      </c>
      <c r="H155" s="19" t="s">
        <v>174</v>
      </c>
      <c r="I155" s="19" t="s">
        <v>168</v>
      </c>
      <c r="J155" s="19">
        <v>1870</v>
      </c>
      <c r="K155" s="21">
        <v>1871</v>
      </c>
      <c r="L155" s="34">
        <v>6750</v>
      </c>
      <c r="M155" s="29">
        <v>750</v>
      </c>
      <c r="N155" s="28" t="str">
        <f t="shared" si="61"/>
        <v>,{"CollectableType":"HomeCollector.Models.StampBase, HomeCollector, Version=1.0.0.0, Culture=neutral, PublicKeyToken=null"</v>
      </c>
      <c r="O155" s="16" t="str">
        <f t="shared" si="40"/>
        <v xml:space="preserve">,"DisplayName":"Commodore Perry" </v>
      </c>
      <c r="P155" s="16" t="str">
        <f t="shared" si="41"/>
        <v xml:space="preserve">,"Description":"grill" </v>
      </c>
      <c r="Q155" s="16" t="str">
        <f t="shared" si="42"/>
        <v xml:space="preserve">,"Country":"USA" </v>
      </c>
      <c r="R155" s="16" t="str">
        <f t="shared" si="43"/>
        <v xml:space="preserve">,"IsPostageStamp":true </v>
      </c>
      <c r="S155" s="16" t="str">
        <f t="shared" si="44"/>
        <v xml:space="preserve">,"ScottNumber":"144" </v>
      </c>
      <c r="T155" s="16" t="str">
        <f t="shared" si="45"/>
        <v xml:space="preserve">,"AlternateId":"" </v>
      </c>
      <c r="U155" s="16" t="str">
        <f t="shared" si="46"/>
        <v>,"IssueYearStart":1870</v>
      </c>
      <c r="V155" s="16" t="str">
        <f t="shared" si="47"/>
        <v>,"IssueYearEnd":1871</v>
      </c>
      <c r="W155" s="16" t="str">
        <f t="shared" si="48"/>
        <v xml:space="preserve">,"FirstDayOfIssue":" " </v>
      </c>
      <c r="X155" s="16" t="str">
        <f t="shared" si="39"/>
        <v xml:space="preserve">,"Perforation":"p12" </v>
      </c>
      <c r="Y155" s="16" t="str">
        <f t="shared" si="49"/>
        <v xml:space="preserve">,"IsWatermarked":true </v>
      </c>
      <c r="Z155" s="16" t="str">
        <f t="shared" si="50"/>
        <v xml:space="preserve">,"CatalogImageCode":"" </v>
      </c>
      <c r="AA155" s="16" t="str">
        <f t="shared" si="51"/>
        <v xml:space="preserve">,"Color":"" </v>
      </c>
      <c r="AB155" s="16" t="str">
        <f t="shared" si="52"/>
        <v xml:space="preserve">,"Denomination":"90" </v>
      </c>
      <c r="AD155" s="16" t="str">
        <f t="shared" si="53"/>
        <v/>
      </c>
      <c r="AE155" s="16" t="str">
        <f t="shared" si="54"/>
        <v>{"CollectableType":"HomeCollector.Models.StampBase, HomeCollector, Version=1.0.0.0, Culture=neutral, PublicKeyToken=null"</v>
      </c>
      <c r="AF155" s="16" t="str">
        <f t="shared" si="55"/>
        <v xml:space="preserve">,"ItemDetails":"grill" </v>
      </c>
      <c r="AG155" s="16" t="str">
        <f t="shared" si="56"/>
        <v xml:space="preserve">,"IsFavorite":false </v>
      </c>
      <c r="AH155" s="16" t="str">
        <f t="shared" si="57"/>
        <v xml:space="preserve">,"EstimatedValue":0 </v>
      </c>
      <c r="AI155" s="16" t="str">
        <f t="shared" si="58"/>
        <v xml:space="preserve">,"IsMintCondition":false </v>
      </c>
      <c r="AJ155" s="16" t="str">
        <f t="shared" si="59"/>
        <v xml:space="preserve">,"Condition":"UNDEFINED" </v>
      </c>
      <c r="AK155" s="16" t="str">
        <f xml:space="preserve"> IF($D155+$E155&gt;0,  CONCATENATE($AD155,$AE155,$AF155,$AG155,$AH155,$AI155,$AJ155) &amp; "} ]}","}")</f>
        <v>}</v>
      </c>
      <c r="AL155" s="16" t="str">
        <f t="shared" si="60"/>
        <v>,{"CollectableType":"HomeCollector.Models.StampBase, HomeCollector, Version=1.0.0.0, Culture=neutral, PublicKeyToken=null","DisplayName":"Commodore Perry" ,"Description":"grill" ,"Country":"USA" ,"IsPostageStamp":true ,"ScottNumber":"144" ,"AlternateId":"" ,"IssueYearStart":1870,"IssueYearEnd":1871,"FirstDayOfIssue":" " ,"Perforation":"p12" ,"IsWatermarked":true ,"CatalogImageCode":"" ,"Color":"" ,"Denomination":"90" }</v>
      </c>
    </row>
    <row r="156" spans="1:38" x14ac:dyDescent="0.25">
      <c r="A156" s="34" t="s">
        <v>1419</v>
      </c>
      <c r="B156" s="29">
        <v>1</v>
      </c>
      <c r="C156" s="19" t="s">
        <v>175</v>
      </c>
      <c r="D156" s="31"/>
      <c r="E156" s="32"/>
      <c r="F156" s="42" t="s">
        <v>65</v>
      </c>
      <c r="G156" s="30"/>
      <c r="H156" s="19" t="s">
        <v>13</v>
      </c>
      <c r="I156" s="19" t="s">
        <v>168</v>
      </c>
      <c r="J156" s="19">
        <v>1870</v>
      </c>
      <c r="K156" s="21">
        <v>1871</v>
      </c>
      <c r="L156" s="34">
        <v>190</v>
      </c>
      <c r="M156" s="29">
        <v>7</v>
      </c>
      <c r="N156" s="28" t="str">
        <f t="shared" si="61"/>
        <v>,{"CollectableType":"HomeCollector.Models.StampBase, HomeCollector, Version=1.0.0.0, Culture=neutral, PublicKeyToken=null"</v>
      </c>
      <c r="O156" s="16" t="str">
        <f t="shared" si="40"/>
        <v xml:space="preserve">,"DisplayName":"Franklin" </v>
      </c>
      <c r="P156" s="16" t="str">
        <f t="shared" si="41"/>
        <v xml:space="preserve">,"Description":"" </v>
      </c>
      <c r="Q156" s="16" t="str">
        <f t="shared" si="42"/>
        <v xml:space="preserve">,"Country":"USA" </v>
      </c>
      <c r="R156" s="16" t="str">
        <f t="shared" si="43"/>
        <v xml:space="preserve">,"IsPostageStamp":true </v>
      </c>
      <c r="S156" s="16" t="str">
        <f t="shared" si="44"/>
        <v xml:space="preserve">,"ScottNumber":"145" </v>
      </c>
      <c r="T156" s="16" t="str">
        <f t="shared" si="45"/>
        <v xml:space="preserve">,"AlternateId":"" </v>
      </c>
      <c r="U156" s="16" t="str">
        <f t="shared" si="46"/>
        <v>,"IssueYearStart":1870</v>
      </c>
      <c r="V156" s="16" t="str">
        <f t="shared" si="47"/>
        <v>,"IssueYearEnd":1871</v>
      </c>
      <c r="W156" s="16" t="str">
        <f t="shared" si="48"/>
        <v xml:space="preserve">,"FirstDayOfIssue":" " </v>
      </c>
      <c r="X156" s="16" t="str">
        <f t="shared" si="39"/>
        <v xml:space="preserve">,"Perforation":"p12" </v>
      </c>
      <c r="Y156" s="16" t="str">
        <f t="shared" si="49"/>
        <v xml:space="preserve">,"IsWatermarked":true </v>
      </c>
      <c r="Z156" s="16" t="str">
        <f t="shared" si="50"/>
        <v xml:space="preserve">,"CatalogImageCode":"" </v>
      </c>
      <c r="AA156" s="16" t="str">
        <f t="shared" si="51"/>
        <v xml:space="preserve">,"Color":"ultra" </v>
      </c>
      <c r="AB156" s="16" t="str">
        <f t="shared" si="52"/>
        <v xml:space="preserve">,"Denomination":"1" </v>
      </c>
      <c r="AD156" s="16" t="str">
        <f t="shared" si="53"/>
        <v/>
      </c>
      <c r="AE156" s="16" t="str">
        <f t="shared" si="54"/>
        <v>{"CollectableType":"HomeCollector.Models.StampBase, HomeCollector, Version=1.0.0.0, Culture=neutral, PublicKeyToken=null"</v>
      </c>
      <c r="AF156" s="16" t="str">
        <f t="shared" si="55"/>
        <v xml:space="preserve">,"ItemDetails":"" </v>
      </c>
      <c r="AG156" s="16" t="str">
        <f t="shared" si="56"/>
        <v xml:space="preserve">,"IsFavorite":false </v>
      </c>
      <c r="AH156" s="16" t="str">
        <f t="shared" si="57"/>
        <v xml:space="preserve">,"EstimatedValue":0 </v>
      </c>
      <c r="AI156" s="16" t="str">
        <f t="shared" si="58"/>
        <v xml:space="preserve">,"IsMintCondition":false </v>
      </c>
      <c r="AJ156" s="16" t="str">
        <f t="shared" si="59"/>
        <v xml:space="preserve">,"Condition":"UNDEFINED" </v>
      </c>
      <c r="AK156" s="16" t="str">
        <f xml:space="preserve"> IF($D156+$E156&gt;0,  CONCATENATE($AD156,$AE156,$AF156,$AG156,$AH156,$AI156,$AJ156) &amp; "} ]}","}")</f>
        <v>}</v>
      </c>
      <c r="AL156" s="16" t="str">
        <f t="shared" si="60"/>
        <v>,{"CollectableType":"HomeCollector.Models.StampBase, HomeCollector, Version=1.0.0.0, Culture=neutral, PublicKeyToken=null","DisplayName":"Franklin" ,"Description":"" ,"Country":"USA" ,"IsPostageStamp":true ,"ScottNumber":"145" ,"AlternateId":"" ,"IssueYearStart":1870,"IssueYearEnd":1871,"FirstDayOfIssue":" " ,"Perforation":"p12" ,"IsWatermarked":true ,"CatalogImageCode":"" ,"Color":"ultra" ,"Denomination":"1" }</v>
      </c>
    </row>
    <row r="157" spans="1:38" x14ac:dyDescent="0.25">
      <c r="A157" s="34" t="s">
        <v>1420</v>
      </c>
      <c r="B157" s="29">
        <v>2</v>
      </c>
      <c r="C157" s="19" t="s">
        <v>52</v>
      </c>
      <c r="D157" s="31"/>
      <c r="E157" s="32">
        <v>1</v>
      </c>
      <c r="F157" s="42" t="s">
        <v>65</v>
      </c>
      <c r="G157" s="30"/>
      <c r="H157" s="19" t="s">
        <v>101</v>
      </c>
      <c r="I157" s="19" t="s">
        <v>168</v>
      </c>
      <c r="J157" s="19">
        <v>1870</v>
      </c>
      <c r="K157" s="21">
        <v>1871</v>
      </c>
      <c r="L157" s="34">
        <v>70</v>
      </c>
      <c r="M157" s="29">
        <v>5</v>
      </c>
      <c r="N157" s="28" t="str">
        <f t="shared" si="61"/>
        <v>,{"CollectableType":"HomeCollector.Models.StampBase, HomeCollector, Version=1.0.0.0, Culture=neutral, PublicKeyToken=null"</v>
      </c>
      <c r="O157" s="16" t="str">
        <f t="shared" si="40"/>
        <v xml:space="preserve">,"DisplayName":"Jackson" </v>
      </c>
      <c r="P157" s="16" t="str">
        <f t="shared" si="41"/>
        <v xml:space="preserve">,"Description":"" </v>
      </c>
      <c r="Q157" s="16" t="str">
        <f t="shared" si="42"/>
        <v xml:space="preserve">,"Country":"USA" </v>
      </c>
      <c r="R157" s="16" t="str">
        <f t="shared" si="43"/>
        <v xml:space="preserve">,"IsPostageStamp":true </v>
      </c>
      <c r="S157" s="16" t="str">
        <f t="shared" si="44"/>
        <v xml:space="preserve">,"ScottNumber":"146" </v>
      </c>
      <c r="T157" s="16" t="str">
        <f t="shared" si="45"/>
        <v xml:space="preserve">,"AlternateId":"" </v>
      </c>
      <c r="U157" s="16" t="str">
        <f t="shared" si="46"/>
        <v>,"IssueYearStart":1870</v>
      </c>
      <c r="V157" s="16" t="str">
        <f t="shared" si="47"/>
        <v>,"IssueYearEnd":1871</v>
      </c>
      <c r="W157" s="16" t="str">
        <f t="shared" si="48"/>
        <v xml:space="preserve">,"FirstDayOfIssue":" " </v>
      </c>
      <c r="X157" s="16" t="str">
        <f t="shared" si="39"/>
        <v xml:space="preserve">,"Perforation":"p12" </v>
      </c>
      <c r="Y157" s="16" t="str">
        <f t="shared" si="49"/>
        <v xml:space="preserve">,"IsWatermarked":true </v>
      </c>
      <c r="Z157" s="16" t="str">
        <f t="shared" si="50"/>
        <v xml:space="preserve">,"CatalogImageCode":"" </v>
      </c>
      <c r="AA157" s="16" t="str">
        <f t="shared" si="51"/>
        <v xml:space="preserve">,"Color":"red brown" </v>
      </c>
      <c r="AB157" s="16" t="str">
        <f t="shared" si="52"/>
        <v xml:space="preserve">,"Denomination":"2" </v>
      </c>
      <c r="AD157" s="16" t="str">
        <f t="shared" si="53"/>
        <v>,"ItemInstances":[</v>
      </c>
      <c r="AE157" s="16" t="str">
        <f t="shared" si="54"/>
        <v>{"CollectableType":"HomeCollector.Models.StampBase, HomeCollector, Version=1.0.0.0, Culture=neutral, PublicKeyToken=null"</v>
      </c>
      <c r="AF157" s="16" t="str">
        <f t="shared" si="55"/>
        <v xml:space="preserve">,"ItemDetails":"" </v>
      </c>
      <c r="AG157" s="16" t="str">
        <f t="shared" si="56"/>
        <v xml:space="preserve">,"IsFavorite":false </v>
      </c>
      <c r="AH157" s="16" t="str">
        <f t="shared" si="57"/>
        <v xml:space="preserve">,"EstimatedValue":0 </v>
      </c>
      <c r="AI157" s="16" t="str">
        <f t="shared" si="58"/>
        <v xml:space="preserve">,"IsMintCondition":false </v>
      </c>
      <c r="AJ157" s="16" t="str">
        <f t="shared" si="59"/>
        <v xml:space="preserve">,"Condition":"UNDEFINED" </v>
      </c>
      <c r="AK157" s="16" t="str">
        <f xml:space="preserve"> IF($D157+$E157&gt;0,  CONCATENATE($AD157,$AE157,$AF157,$AG157,$AH157,$AI157,$AJ157)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7" s="16" t="str">
        <f t="shared" si="60"/>
        <v>,{"CollectableType":"HomeCollector.Models.StampBase, HomeCollector, Version=1.0.0.0, Culture=neutral, PublicKeyToken=null","DisplayName":"Jackson" ,"Description":"" ,"Country":"USA" ,"IsPostageStamp":true ,"ScottNumber":"146" ,"AlternateId":"" ,"IssueYearStart":1870,"IssueYearEnd":1871,"FirstDayOfIssue":" " ,"Perforation":"p12" ,"IsWatermarked":true ,"CatalogImageCode":"" ,"Color":"red brown"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8" spans="1:38" x14ac:dyDescent="0.25">
      <c r="A158" s="34" t="s">
        <v>1421</v>
      </c>
      <c r="B158" s="29">
        <v>3</v>
      </c>
      <c r="C158" s="19" t="s">
        <v>38</v>
      </c>
      <c r="D158" s="31"/>
      <c r="E158" s="32"/>
      <c r="F158" s="42" t="s">
        <v>65</v>
      </c>
      <c r="G158" s="30"/>
      <c r="H158" s="19" t="s">
        <v>15</v>
      </c>
      <c r="I158" s="19" t="s">
        <v>168</v>
      </c>
      <c r="J158" s="19">
        <v>1870</v>
      </c>
      <c r="K158" s="21">
        <v>1871</v>
      </c>
      <c r="L158" s="34">
        <v>140</v>
      </c>
      <c r="M158" s="29">
        <v>0.5</v>
      </c>
      <c r="N158" s="28" t="str">
        <f t="shared" si="61"/>
        <v>,{"CollectableType":"HomeCollector.Models.StampBase, HomeCollector, Version=1.0.0.0, Culture=neutral, PublicKeyToken=null"</v>
      </c>
      <c r="O158" s="16" t="str">
        <f t="shared" si="40"/>
        <v xml:space="preserve">,"DisplayName":"Washington" </v>
      </c>
      <c r="P158" s="16" t="str">
        <f t="shared" si="41"/>
        <v xml:space="preserve">,"Description":"" </v>
      </c>
      <c r="Q158" s="16" t="str">
        <f t="shared" si="42"/>
        <v xml:space="preserve">,"Country":"USA" </v>
      </c>
      <c r="R158" s="16" t="str">
        <f t="shared" si="43"/>
        <v xml:space="preserve">,"IsPostageStamp":true </v>
      </c>
      <c r="S158" s="16" t="str">
        <f t="shared" si="44"/>
        <v xml:space="preserve">,"ScottNumber":"147" </v>
      </c>
      <c r="T158" s="16" t="str">
        <f t="shared" si="45"/>
        <v xml:space="preserve">,"AlternateId":"" </v>
      </c>
      <c r="U158" s="16" t="str">
        <f t="shared" si="46"/>
        <v>,"IssueYearStart":1870</v>
      </c>
      <c r="V158" s="16" t="str">
        <f t="shared" si="47"/>
        <v>,"IssueYearEnd":1871</v>
      </c>
      <c r="W158" s="16" t="str">
        <f t="shared" si="48"/>
        <v xml:space="preserve">,"FirstDayOfIssue":" " </v>
      </c>
      <c r="X158" s="16" t="str">
        <f t="shared" si="39"/>
        <v xml:space="preserve">,"Perforation":"p12" </v>
      </c>
      <c r="Y158" s="16" t="str">
        <f t="shared" si="49"/>
        <v xml:space="preserve">,"IsWatermarked":true </v>
      </c>
      <c r="Z158" s="16" t="str">
        <f t="shared" si="50"/>
        <v xml:space="preserve">,"CatalogImageCode":"" </v>
      </c>
      <c r="AA158" s="16" t="str">
        <f t="shared" si="51"/>
        <v xml:space="preserve">,"Color":"green" </v>
      </c>
      <c r="AB158" s="16" t="str">
        <f t="shared" si="52"/>
        <v xml:space="preserve">,"Denomination":"3" </v>
      </c>
      <c r="AD158" s="16" t="str">
        <f t="shared" si="53"/>
        <v/>
      </c>
      <c r="AE158" s="16" t="str">
        <f t="shared" si="54"/>
        <v>{"CollectableType":"HomeCollector.Models.StampBase, HomeCollector, Version=1.0.0.0, Culture=neutral, PublicKeyToken=null"</v>
      </c>
      <c r="AF158" s="16" t="str">
        <f t="shared" si="55"/>
        <v xml:space="preserve">,"ItemDetails":"" </v>
      </c>
      <c r="AG158" s="16" t="str">
        <f t="shared" si="56"/>
        <v xml:space="preserve">,"IsFavorite":false </v>
      </c>
      <c r="AH158" s="16" t="str">
        <f t="shared" si="57"/>
        <v xml:space="preserve">,"EstimatedValue":0 </v>
      </c>
      <c r="AI158" s="16" t="str">
        <f t="shared" si="58"/>
        <v xml:space="preserve">,"IsMintCondition":false </v>
      </c>
      <c r="AJ158" s="16" t="str">
        <f t="shared" si="59"/>
        <v xml:space="preserve">,"Condition":"UNDEFINED" </v>
      </c>
      <c r="AK158" s="16" t="str">
        <f xml:space="preserve"> IF($D158+$E158&gt;0,  CONCATENATE($AD158,$AE158,$AF158,$AG158,$AH158,$AI158,$AJ158) &amp; "} ]}","}")</f>
        <v>}</v>
      </c>
      <c r="AL158" s="16" t="str">
        <f t="shared" si="60"/>
        <v>,{"CollectableType":"HomeCollector.Models.StampBase, HomeCollector, Version=1.0.0.0, Culture=neutral, PublicKeyToken=null","DisplayName":"Washington" ,"Description":"" ,"Country":"USA" ,"IsPostageStamp":true ,"ScottNumber":"147" ,"AlternateId":"" ,"IssueYearStart":1870,"IssueYearEnd":1871,"FirstDayOfIssue":" " ,"Perforation":"p12" ,"IsWatermarked":true ,"CatalogImageCode":"" ,"Color":"green" ,"Denomination":"3" }</v>
      </c>
    </row>
    <row r="159" spans="1:38" x14ac:dyDescent="0.25">
      <c r="A159" s="34" t="s">
        <v>1422</v>
      </c>
      <c r="B159" s="29">
        <v>6</v>
      </c>
      <c r="C159" s="19" t="s">
        <v>176</v>
      </c>
      <c r="D159" s="31"/>
      <c r="E159" s="32"/>
      <c r="F159" s="42" t="s">
        <v>65</v>
      </c>
      <c r="G159" s="30"/>
      <c r="H159" s="19" t="s">
        <v>103</v>
      </c>
      <c r="I159" s="19" t="s">
        <v>168</v>
      </c>
      <c r="J159" s="19">
        <v>1870</v>
      </c>
      <c r="K159" s="21">
        <v>1871</v>
      </c>
      <c r="L159" s="34">
        <v>250</v>
      </c>
      <c r="M159" s="29">
        <v>12</v>
      </c>
      <c r="N159" s="28" t="str">
        <f t="shared" si="61"/>
        <v>,{"CollectableType":"HomeCollector.Models.StampBase, HomeCollector, Version=1.0.0.0, Culture=neutral, PublicKeyToken=null"</v>
      </c>
      <c r="O159" s="16" t="str">
        <f t="shared" si="40"/>
        <v xml:space="preserve">,"DisplayName":"Lincoln" </v>
      </c>
      <c r="P159" s="16" t="str">
        <f t="shared" si="41"/>
        <v xml:space="preserve">,"Description":"" </v>
      </c>
      <c r="Q159" s="16" t="str">
        <f t="shared" si="42"/>
        <v xml:space="preserve">,"Country":"USA" </v>
      </c>
      <c r="R159" s="16" t="str">
        <f t="shared" si="43"/>
        <v xml:space="preserve">,"IsPostageStamp":true </v>
      </c>
      <c r="S159" s="16" t="str">
        <f t="shared" si="44"/>
        <v xml:space="preserve">,"ScottNumber":"148" </v>
      </c>
      <c r="T159" s="16" t="str">
        <f t="shared" si="45"/>
        <v xml:space="preserve">,"AlternateId":"" </v>
      </c>
      <c r="U159" s="16" t="str">
        <f t="shared" si="46"/>
        <v>,"IssueYearStart":1870</v>
      </c>
      <c r="V159" s="16" t="str">
        <f t="shared" si="47"/>
        <v>,"IssueYearEnd":1871</v>
      </c>
      <c r="W159" s="16" t="str">
        <f t="shared" si="48"/>
        <v xml:space="preserve">,"FirstDayOfIssue":" " </v>
      </c>
      <c r="X159" s="16" t="str">
        <f t="shared" si="39"/>
        <v xml:space="preserve">,"Perforation":"p12" </v>
      </c>
      <c r="Y159" s="16" t="str">
        <f t="shared" si="49"/>
        <v xml:space="preserve">,"IsWatermarked":true </v>
      </c>
      <c r="Z159" s="16" t="str">
        <f t="shared" si="50"/>
        <v xml:space="preserve">,"CatalogImageCode":"" </v>
      </c>
      <c r="AA159" s="16" t="str">
        <f t="shared" si="51"/>
        <v xml:space="preserve">,"Color":"carmine" </v>
      </c>
      <c r="AB159" s="16" t="str">
        <f t="shared" si="52"/>
        <v xml:space="preserve">,"Denomination":"6" </v>
      </c>
      <c r="AD159" s="16" t="str">
        <f t="shared" si="53"/>
        <v/>
      </c>
      <c r="AE159" s="16" t="str">
        <f t="shared" si="54"/>
        <v>{"CollectableType":"HomeCollector.Models.StampBase, HomeCollector, Version=1.0.0.0, Culture=neutral, PublicKeyToken=null"</v>
      </c>
      <c r="AF159" s="16" t="str">
        <f t="shared" si="55"/>
        <v xml:space="preserve">,"ItemDetails":"" </v>
      </c>
      <c r="AG159" s="16" t="str">
        <f t="shared" si="56"/>
        <v xml:space="preserve">,"IsFavorite":false </v>
      </c>
      <c r="AH159" s="16" t="str">
        <f t="shared" si="57"/>
        <v xml:space="preserve">,"EstimatedValue":0 </v>
      </c>
      <c r="AI159" s="16" t="str">
        <f t="shared" si="58"/>
        <v xml:space="preserve">,"IsMintCondition":false </v>
      </c>
      <c r="AJ159" s="16" t="str">
        <f t="shared" si="59"/>
        <v xml:space="preserve">,"Condition":"UNDEFINED" </v>
      </c>
      <c r="AK159" s="16" t="str">
        <f xml:space="preserve"> IF($D159+$E159&gt;0,  CONCATENATE($AD159,$AE159,$AF159,$AG159,$AH159,$AI159,$AJ159) &amp; "} ]}","}")</f>
        <v>}</v>
      </c>
      <c r="AL159" s="16" t="str">
        <f t="shared" si="60"/>
        <v>,{"CollectableType":"HomeCollector.Models.StampBase, HomeCollector, Version=1.0.0.0, Culture=neutral, PublicKeyToken=null","DisplayName":"Lincoln" ,"Description":"" ,"Country":"USA" ,"IsPostageStamp":true ,"ScottNumber":"148" ,"AlternateId":"" ,"IssueYearStart":1870,"IssueYearEnd":1871,"FirstDayOfIssue":" " ,"Perforation":"p12" ,"IsWatermarked":true ,"CatalogImageCode":"" ,"Color":"carmine" ,"Denomination":"6" }</v>
      </c>
    </row>
    <row r="160" spans="1:38" x14ac:dyDescent="0.25">
      <c r="A160" s="34" t="s">
        <v>1423</v>
      </c>
      <c r="B160" s="29">
        <v>7</v>
      </c>
      <c r="C160" s="19" t="s">
        <v>177</v>
      </c>
      <c r="D160" s="31"/>
      <c r="E160" s="32"/>
      <c r="F160" s="42" t="s">
        <v>65</v>
      </c>
      <c r="G160" s="30"/>
      <c r="H160" s="19" t="s">
        <v>169</v>
      </c>
      <c r="I160" s="19" t="s">
        <v>168</v>
      </c>
      <c r="J160" s="19">
        <v>1870</v>
      </c>
      <c r="K160" s="21">
        <v>1871</v>
      </c>
      <c r="L160" s="34">
        <v>365</v>
      </c>
      <c r="M160" s="29">
        <v>50</v>
      </c>
      <c r="N160" s="28" t="str">
        <f t="shared" si="61"/>
        <v>,{"CollectableType":"HomeCollector.Models.StampBase, HomeCollector, Version=1.0.0.0, Culture=neutral, PublicKeyToken=null"</v>
      </c>
      <c r="O160" s="16" t="str">
        <f t="shared" si="40"/>
        <v xml:space="preserve">,"DisplayName":"Stanton" </v>
      </c>
      <c r="P160" s="16" t="str">
        <f t="shared" si="41"/>
        <v xml:space="preserve">,"Description":"" </v>
      </c>
      <c r="Q160" s="16" t="str">
        <f t="shared" si="42"/>
        <v xml:space="preserve">,"Country":"USA" </v>
      </c>
      <c r="R160" s="16" t="str">
        <f t="shared" si="43"/>
        <v xml:space="preserve">,"IsPostageStamp":true </v>
      </c>
      <c r="S160" s="16" t="str">
        <f t="shared" si="44"/>
        <v xml:space="preserve">,"ScottNumber":"149" </v>
      </c>
      <c r="T160" s="16" t="str">
        <f t="shared" si="45"/>
        <v xml:space="preserve">,"AlternateId":"" </v>
      </c>
      <c r="U160" s="16" t="str">
        <f t="shared" si="46"/>
        <v>,"IssueYearStart":1870</v>
      </c>
      <c r="V160" s="16" t="str">
        <f t="shared" si="47"/>
        <v>,"IssueYearEnd":1871</v>
      </c>
      <c r="W160" s="16" t="str">
        <f t="shared" si="48"/>
        <v xml:space="preserve">,"FirstDayOfIssue":" " </v>
      </c>
      <c r="X160" s="16" t="str">
        <f t="shared" si="39"/>
        <v xml:space="preserve">,"Perforation":"p12" </v>
      </c>
      <c r="Y160" s="16" t="str">
        <f t="shared" si="49"/>
        <v xml:space="preserve">,"IsWatermarked":true </v>
      </c>
      <c r="Z160" s="16" t="str">
        <f t="shared" si="50"/>
        <v xml:space="preserve">,"CatalogImageCode":"" </v>
      </c>
      <c r="AA160" s="16" t="str">
        <f t="shared" si="51"/>
        <v xml:space="preserve">,"Color":"vermilion" </v>
      </c>
      <c r="AB160" s="16" t="str">
        <f t="shared" si="52"/>
        <v xml:space="preserve">,"Denomination":"7" </v>
      </c>
      <c r="AD160" s="16" t="str">
        <f t="shared" si="53"/>
        <v/>
      </c>
      <c r="AE160" s="16" t="str">
        <f t="shared" si="54"/>
        <v>{"CollectableType":"HomeCollector.Models.StampBase, HomeCollector, Version=1.0.0.0, Culture=neutral, PublicKeyToken=null"</v>
      </c>
      <c r="AF160" s="16" t="str">
        <f t="shared" si="55"/>
        <v xml:space="preserve">,"ItemDetails":"" </v>
      </c>
      <c r="AG160" s="16" t="str">
        <f t="shared" si="56"/>
        <v xml:space="preserve">,"IsFavorite":false </v>
      </c>
      <c r="AH160" s="16" t="str">
        <f t="shared" si="57"/>
        <v xml:space="preserve">,"EstimatedValue":0 </v>
      </c>
      <c r="AI160" s="16" t="str">
        <f t="shared" si="58"/>
        <v xml:space="preserve">,"IsMintCondition":false </v>
      </c>
      <c r="AJ160" s="16" t="str">
        <f t="shared" si="59"/>
        <v xml:space="preserve">,"Condition":"UNDEFINED" </v>
      </c>
      <c r="AK160" s="16" t="str">
        <f xml:space="preserve"> IF($D160+$E160&gt;0,  CONCATENATE($AD160,$AE160,$AF160,$AG160,$AH160,$AI160,$AJ160) &amp; "} ]}","}")</f>
        <v>}</v>
      </c>
      <c r="AL160" s="16" t="str">
        <f t="shared" si="60"/>
        <v>,{"CollectableType":"HomeCollector.Models.StampBase, HomeCollector, Version=1.0.0.0, Culture=neutral, PublicKeyToken=null","DisplayName":"Stanton" ,"Description":"" ,"Country":"USA" ,"IsPostageStamp":true ,"ScottNumber":"149" ,"AlternateId":"" ,"IssueYearStart":1870,"IssueYearEnd":1871,"FirstDayOfIssue":" " ,"Perforation":"p12" ,"IsWatermarked":true ,"CatalogImageCode":"" ,"Color":"vermilion" ,"Denomination":"7" }</v>
      </c>
    </row>
    <row r="161" spans="1:38" x14ac:dyDescent="0.25">
      <c r="A161" s="34" t="s">
        <v>1424</v>
      </c>
      <c r="B161" s="29">
        <v>10</v>
      </c>
      <c r="C161" s="19" t="s">
        <v>56</v>
      </c>
      <c r="D161" s="31"/>
      <c r="E161" s="32"/>
      <c r="F161" s="42" t="s">
        <v>65</v>
      </c>
      <c r="G161" s="30"/>
      <c r="H161" s="19" t="s">
        <v>37</v>
      </c>
      <c r="I161" s="19" t="s">
        <v>168</v>
      </c>
      <c r="J161" s="19">
        <v>1870</v>
      </c>
      <c r="K161" s="21">
        <v>1871</v>
      </c>
      <c r="L161" s="34">
        <v>250</v>
      </c>
      <c r="M161" s="29">
        <v>12</v>
      </c>
      <c r="N161" s="28" t="str">
        <f t="shared" si="61"/>
        <v>,{"CollectableType":"HomeCollector.Models.StampBase, HomeCollector, Version=1.0.0.0, Culture=neutral, PublicKeyToken=null"</v>
      </c>
      <c r="O161" s="16" t="str">
        <f t="shared" si="40"/>
        <v xml:space="preserve">,"DisplayName":"Jefferson" </v>
      </c>
      <c r="P161" s="16" t="str">
        <f t="shared" si="41"/>
        <v xml:space="preserve">,"Description":"" </v>
      </c>
      <c r="Q161" s="16" t="str">
        <f t="shared" si="42"/>
        <v xml:space="preserve">,"Country":"USA" </v>
      </c>
      <c r="R161" s="16" t="str">
        <f t="shared" si="43"/>
        <v xml:space="preserve">,"IsPostageStamp":true </v>
      </c>
      <c r="S161" s="16" t="str">
        <f t="shared" si="44"/>
        <v xml:space="preserve">,"ScottNumber":"150" </v>
      </c>
      <c r="T161" s="16" t="str">
        <f t="shared" si="45"/>
        <v xml:space="preserve">,"AlternateId":"" </v>
      </c>
      <c r="U161" s="16" t="str">
        <f t="shared" si="46"/>
        <v>,"IssueYearStart":1870</v>
      </c>
      <c r="V161" s="16" t="str">
        <f t="shared" si="47"/>
        <v>,"IssueYearEnd":1871</v>
      </c>
      <c r="W161" s="16" t="str">
        <f t="shared" si="48"/>
        <v xml:space="preserve">,"FirstDayOfIssue":" " </v>
      </c>
      <c r="X161" s="16" t="str">
        <f t="shared" si="39"/>
        <v xml:space="preserve">,"Perforation":"p12" </v>
      </c>
      <c r="Y161" s="16" t="str">
        <f t="shared" si="49"/>
        <v xml:space="preserve">,"IsWatermarked":true </v>
      </c>
      <c r="Z161" s="16" t="str">
        <f t="shared" si="50"/>
        <v xml:space="preserve">,"CatalogImageCode":"" </v>
      </c>
      <c r="AA161" s="16" t="str">
        <f t="shared" si="51"/>
        <v xml:space="preserve">,"Color":"brown" </v>
      </c>
      <c r="AB161" s="16" t="str">
        <f t="shared" si="52"/>
        <v xml:space="preserve">,"Denomination":"10" </v>
      </c>
      <c r="AD161" s="16" t="str">
        <f t="shared" si="53"/>
        <v/>
      </c>
      <c r="AE161" s="16" t="str">
        <f t="shared" si="54"/>
        <v>{"CollectableType":"HomeCollector.Models.StampBase, HomeCollector, Version=1.0.0.0, Culture=neutral, PublicKeyToken=null"</v>
      </c>
      <c r="AF161" s="16" t="str">
        <f t="shared" si="55"/>
        <v xml:space="preserve">,"ItemDetails":"" </v>
      </c>
      <c r="AG161" s="16" t="str">
        <f t="shared" si="56"/>
        <v xml:space="preserve">,"IsFavorite":false </v>
      </c>
      <c r="AH161" s="16" t="str">
        <f t="shared" si="57"/>
        <v xml:space="preserve">,"EstimatedValue":0 </v>
      </c>
      <c r="AI161" s="16" t="str">
        <f t="shared" si="58"/>
        <v xml:space="preserve">,"IsMintCondition":false </v>
      </c>
      <c r="AJ161" s="16" t="str">
        <f t="shared" si="59"/>
        <v xml:space="preserve">,"Condition":"UNDEFINED" </v>
      </c>
      <c r="AK161" s="16" t="str">
        <f xml:space="preserve"> IF($D161+$E161&gt;0,  CONCATENATE($AD161,$AE161,$AF161,$AG161,$AH161,$AI161,$AJ161) &amp; "} ]}","}")</f>
        <v>}</v>
      </c>
      <c r="AL161" s="16" t="str">
        <f t="shared" si="60"/>
        <v>,{"CollectableType":"HomeCollector.Models.StampBase, HomeCollector, Version=1.0.0.0, Culture=neutral, PublicKeyToken=null","DisplayName":"Jefferson" ,"Description":"" ,"Country":"USA" ,"IsPostageStamp":true ,"ScottNumber":"150" ,"AlternateId":"" ,"IssueYearStart":1870,"IssueYearEnd":1871,"FirstDayOfIssue":" " ,"Perforation":"p12" ,"IsWatermarked":true ,"CatalogImageCode":"" ,"Color":"brown" ,"Denomination":"10" }</v>
      </c>
    </row>
    <row r="162" spans="1:38" x14ac:dyDescent="0.25">
      <c r="A162" s="34" t="s">
        <v>1425</v>
      </c>
      <c r="B162" s="29">
        <v>12</v>
      </c>
      <c r="C162" s="19" t="s">
        <v>178</v>
      </c>
      <c r="D162" s="31"/>
      <c r="E162" s="32"/>
      <c r="F162" s="42" t="s">
        <v>65</v>
      </c>
      <c r="G162" s="30"/>
      <c r="H162" s="19" t="s">
        <v>170</v>
      </c>
      <c r="I162" s="19" t="s">
        <v>168</v>
      </c>
      <c r="J162" s="19">
        <v>1870</v>
      </c>
      <c r="K162" s="21">
        <v>1871</v>
      </c>
      <c r="L162" s="34">
        <v>575</v>
      </c>
      <c r="M162" s="29">
        <v>62.5</v>
      </c>
      <c r="N162" s="28" t="str">
        <f t="shared" si="61"/>
        <v>,{"CollectableType":"HomeCollector.Models.StampBase, HomeCollector, Version=1.0.0.0, Culture=neutral, PublicKeyToken=null"</v>
      </c>
      <c r="O162" s="16" t="str">
        <f t="shared" si="40"/>
        <v xml:space="preserve">,"DisplayName":"Clay" </v>
      </c>
      <c r="P162" s="16" t="str">
        <f t="shared" si="41"/>
        <v xml:space="preserve">,"Description":"" </v>
      </c>
      <c r="Q162" s="16" t="str">
        <f t="shared" si="42"/>
        <v xml:space="preserve">,"Country":"USA" </v>
      </c>
      <c r="R162" s="16" t="str">
        <f t="shared" si="43"/>
        <v xml:space="preserve">,"IsPostageStamp":true </v>
      </c>
      <c r="S162" s="16" t="str">
        <f t="shared" si="44"/>
        <v xml:space="preserve">,"ScottNumber":"151" </v>
      </c>
      <c r="T162" s="16" t="str">
        <f t="shared" si="45"/>
        <v xml:space="preserve">,"AlternateId":"" </v>
      </c>
      <c r="U162" s="16" t="str">
        <f t="shared" si="46"/>
        <v>,"IssueYearStart":1870</v>
      </c>
      <c r="V162" s="16" t="str">
        <f t="shared" si="47"/>
        <v>,"IssueYearEnd":1871</v>
      </c>
      <c r="W162" s="16" t="str">
        <f t="shared" si="48"/>
        <v xml:space="preserve">,"FirstDayOfIssue":" " </v>
      </c>
      <c r="X162" s="16" t="str">
        <f t="shared" si="39"/>
        <v xml:space="preserve">,"Perforation":"p12" </v>
      </c>
      <c r="Y162" s="16" t="str">
        <f t="shared" si="49"/>
        <v xml:space="preserve">,"IsWatermarked":true </v>
      </c>
      <c r="Z162" s="16" t="str">
        <f t="shared" si="50"/>
        <v xml:space="preserve">,"CatalogImageCode":"" </v>
      </c>
      <c r="AA162" s="16" t="str">
        <f t="shared" si="51"/>
        <v xml:space="preserve">,"Color":"dull viol" </v>
      </c>
      <c r="AB162" s="16" t="str">
        <f t="shared" si="52"/>
        <v xml:space="preserve">,"Denomination":"12" </v>
      </c>
      <c r="AD162" s="16" t="str">
        <f t="shared" si="53"/>
        <v/>
      </c>
      <c r="AE162" s="16" t="str">
        <f t="shared" si="54"/>
        <v>{"CollectableType":"HomeCollector.Models.StampBase, HomeCollector, Version=1.0.0.0, Culture=neutral, PublicKeyToken=null"</v>
      </c>
      <c r="AF162" s="16" t="str">
        <f t="shared" si="55"/>
        <v xml:space="preserve">,"ItemDetails":"" </v>
      </c>
      <c r="AG162" s="16" t="str">
        <f t="shared" si="56"/>
        <v xml:space="preserve">,"IsFavorite":false </v>
      </c>
      <c r="AH162" s="16" t="str">
        <f t="shared" si="57"/>
        <v xml:space="preserve">,"EstimatedValue":0 </v>
      </c>
      <c r="AI162" s="16" t="str">
        <f t="shared" si="58"/>
        <v xml:space="preserve">,"IsMintCondition":false </v>
      </c>
      <c r="AJ162" s="16" t="str">
        <f t="shared" si="59"/>
        <v xml:space="preserve">,"Condition":"UNDEFINED" </v>
      </c>
      <c r="AK162" s="16" t="str">
        <f xml:space="preserve"> IF($D162+$E162&gt;0,  CONCATENATE($AD162,$AE162,$AF162,$AG162,$AH162,$AI162,$AJ162) &amp; "} ]}","}")</f>
        <v>}</v>
      </c>
      <c r="AL162" s="16" t="str">
        <f t="shared" si="60"/>
        <v>,{"CollectableType":"HomeCollector.Models.StampBase, HomeCollector, Version=1.0.0.0, Culture=neutral, PublicKeyToken=null","DisplayName":"Clay" ,"Description":"" ,"Country":"USA" ,"IsPostageStamp":true ,"ScottNumber":"151" ,"AlternateId":"" ,"IssueYearStart":1870,"IssueYearEnd":1871,"FirstDayOfIssue":" " ,"Perforation":"p12" ,"IsWatermarked":true ,"CatalogImageCode":"" ,"Color":"dull viol" ,"Denomination":"12" }</v>
      </c>
    </row>
    <row r="163" spans="1:38" x14ac:dyDescent="0.25">
      <c r="A163" s="34" t="s">
        <v>1426</v>
      </c>
      <c r="B163" s="29">
        <v>15</v>
      </c>
      <c r="C163" s="19" t="s">
        <v>179</v>
      </c>
      <c r="D163" s="31"/>
      <c r="E163" s="32"/>
      <c r="F163" s="42" t="s">
        <v>65</v>
      </c>
      <c r="G163" s="30"/>
      <c r="H163" s="19" t="s">
        <v>171</v>
      </c>
      <c r="I163" s="19" t="s">
        <v>168</v>
      </c>
      <c r="J163" s="19">
        <v>1870</v>
      </c>
      <c r="K163" s="21">
        <v>1871</v>
      </c>
      <c r="L163" s="34">
        <v>550</v>
      </c>
      <c r="M163" s="29">
        <v>60</v>
      </c>
      <c r="N163" s="28" t="str">
        <f t="shared" si="61"/>
        <v>,{"CollectableType":"HomeCollector.Models.StampBase, HomeCollector, Version=1.0.0.0, Culture=neutral, PublicKeyToken=null"</v>
      </c>
      <c r="O163" s="16" t="str">
        <f t="shared" si="40"/>
        <v xml:space="preserve">,"DisplayName":"Webster" </v>
      </c>
      <c r="P163" s="16" t="str">
        <f t="shared" si="41"/>
        <v xml:space="preserve">,"Description":"" </v>
      </c>
      <c r="Q163" s="16" t="str">
        <f t="shared" si="42"/>
        <v xml:space="preserve">,"Country":"USA" </v>
      </c>
      <c r="R163" s="16" t="str">
        <f t="shared" si="43"/>
        <v xml:space="preserve">,"IsPostageStamp":true </v>
      </c>
      <c r="S163" s="16" t="str">
        <f t="shared" si="44"/>
        <v xml:space="preserve">,"ScottNumber":"152" </v>
      </c>
      <c r="T163" s="16" t="str">
        <f t="shared" si="45"/>
        <v xml:space="preserve">,"AlternateId":"" </v>
      </c>
      <c r="U163" s="16" t="str">
        <f t="shared" si="46"/>
        <v>,"IssueYearStart":1870</v>
      </c>
      <c r="V163" s="16" t="str">
        <f t="shared" si="47"/>
        <v>,"IssueYearEnd":1871</v>
      </c>
      <c r="W163" s="16" t="str">
        <f t="shared" si="48"/>
        <v xml:space="preserve">,"FirstDayOfIssue":" " </v>
      </c>
      <c r="X163" s="16" t="str">
        <f t="shared" si="39"/>
        <v xml:space="preserve">,"Perforation":"p12" </v>
      </c>
      <c r="Y163" s="16" t="str">
        <f t="shared" si="49"/>
        <v xml:space="preserve">,"IsWatermarked":true </v>
      </c>
      <c r="Z163" s="16" t="str">
        <f t="shared" si="50"/>
        <v xml:space="preserve">,"CatalogImageCode":"" </v>
      </c>
      <c r="AA163" s="16" t="str">
        <f t="shared" si="51"/>
        <v xml:space="preserve">,"Color":"bright or" </v>
      </c>
      <c r="AB163" s="16" t="str">
        <f t="shared" si="52"/>
        <v xml:space="preserve">,"Denomination":"15" </v>
      </c>
      <c r="AD163" s="16" t="str">
        <f t="shared" si="53"/>
        <v/>
      </c>
      <c r="AE163" s="16" t="str">
        <f t="shared" si="54"/>
        <v>{"CollectableType":"HomeCollector.Models.StampBase, HomeCollector, Version=1.0.0.0, Culture=neutral, PublicKeyToken=null"</v>
      </c>
      <c r="AF163" s="16" t="str">
        <f t="shared" si="55"/>
        <v xml:space="preserve">,"ItemDetails":"" </v>
      </c>
      <c r="AG163" s="16" t="str">
        <f t="shared" si="56"/>
        <v xml:space="preserve">,"IsFavorite":false </v>
      </c>
      <c r="AH163" s="16" t="str">
        <f t="shared" si="57"/>
        <v xml:space="preserve">,"EstimatedValue":0 </v>
      </c>
      <c r="AI163" s="16" t="str">
        <f t="shared" si="58"/>
        <v xml:space="preserve">,"IsMintCondition":false </v>
      </c>
      <c r="AJ163" s="16" t="str">
        <f t="shared" si="59"/>
        <v xml:space="preserve">,"Condition":"UNDEFINED" </v>
      </c>
      <c r="AK163" s="16" t="str">
        <f xml:space="preserve"> IF($D163+$E163&gt;0,  CONCATENATE($AD163,$AE163,$AF163,$AG163,$AH163,$AI163,$AJ163) &amp; "} ]}","}")</f>
        <v>}</v>
      </c>
      <c r="AL163" s="16" t="str">
        <f t="shared" si="60"/>
        <v>,{"CollectableType":"HomeCollector.Models.StampBase, HomeCollector, Version=1.0.0.0, Culture=neutral, PublicKeyToken=null","DisplayName":"Webster" ,"Description":"" ,"Country":"USA" ,"IsPostageStamp":true ,"ScottNumber":"152" ,"AlternateId":"" ,"IssueYearStart":1870,"IssueYearEnd":1871,"FirstDayOfIssue":" " ,"Perforation":"p12" ,"IsWatermarked":true ,"CatalogImageCode":"" ,"Color":"bright or" ,"Denomination":"15" }</v>
      </c>
    </row>
    <row r="164" spans="1:38" x14ac:dyDescent="0.25">
      <c r="A164" s="34" t="s">
        <v>1427</v>
      </c>
      <c r="B164" s="29">
        <v>24</v>
      </c>
      <c r="C164" s="19" t="s">
        <v>180</v>
      </c>
      <c r="D164" s="31"/>
      <c r="E164" s="32"/>
      <c r="F164" s="42" t="s">
        <v>65</v>
      </c>
      <c r="G164" s="30"/>
      <c r="H164" s="19" t="s">
        <v>172</v>
      </c>
      <c r="I164" s="19" t="s">
        <v>168</v>
      </c>
      <c r="J164" s="19">
        <v>1870</v>
      </c>
      <c r="K164" s="21">
        <v>1871</v>
      </c>
      <c r="L164" s="34">
        <v>675</v>
      </c>
      <c r="M164" s="29">
        <v>80</v>
      </c>
      <c r="N164" s="28" t="str">
        <f t="shared" si="61"/>
        <v>,{"CollectableType":"HomeCollector.Models.StampBase, HomeCollector, Version=1.0.0.0, Culture=neutral, PublicKeyToken=null"</v>
      </c>
      <c r="O164" s="16" t="str">
        <f t="shared" si="40"/>
        <v xml:space="preserve">,"DisplayName":"Scott" </v>
      </c>
      <c r="P164" s="16" t="str">
        <f t="shared" si="41"/>
        <v xml:space="preserve">,"Description":"" </v>
      </c>
      <c r="Q164" s="16" t="str">
        <f t="shared" si="42"/>
        <v xml:space="preserve">,"Country":"USA" </v>
      </c>
      <c r="R164" s="16" t="str">
        <f t="shared" si="43"/>
        <v xml:space="preserve">,"IsPostageStamp":true </v>
      </c>
      <c r="S164" s="16" t="str">
        <f t="shared" si="44"/>
        <v xml:space="preserve">,"ScottNumber":"153" </v>
      </c>
      <c r="T164" s="16" t="str">
        <f t="shared" si="45"/>
        <v xml:space="preserve">,"AlternateId":"" </v>
      </c>
      <c r="U164" s="16" t="str">
        <f t="shared" si="46"/>
        <v>,"IssueYearStart":1870</v>
      </c>
      <c r="V164" s="16" t="str">
        <f t="shared" si="47"/>
        <v>,"IssueYearEnd":1871</v>
      </c>
      <c r="W164" s="16" t="str">
        <f t="shared" si="48"/>
        <v xml:space="preserve">,"FirstDayOfIssue":" " </v>
      </c>
      <c r="X164" s="16" t="str">
        <f t="shared" si="39"/>
        <v xml:space="preserve">,"Perforation":"p12" </v>
      </c>
      <c r="Y164" s="16" t="str">
        <f t="shared" si="49"/>
        <v xml:space="preserve">,"IsWatermarked":true </v>
      </c>
      <c r="Z164" s="16" t="str">
        <f t="shared" si="50"/>
        <v xml:space="preserve">,"CatalogImageCode":"" </v>
      </c>
      <c r="AA164" s="16" t="str">
        <f t="shared" si="51"/>
        <v xml:space="preserve">,"Color":"purple" </v>
      </c>
      <c r="AB164" s="16" t="str">
        <f t="shared" si="52"/>
        <v xml:space="preserve">,"Denomination":"24" </v>
      </c>
      <c r="AD164" s="16" t="str">
        <f t="shared" si="53"/>
        <v/>
      </c>
      <c r="AE164" s="16" t="str">
        <f t="shared" si="54"/>
        <v>{"CollectableType":"HomeCollector.Models.StampBase, HomeCollector, Version=1.0.0.0, Culture=neutral, PublicKeyToken=null"</v>
      </c>
      <c r="AF164" s="16" t="str">
        <f t="shared" si="55"/>
        <v xml:space="preserve">,"ItemDetails":"" </v>
      </c>
      <c r="AG164" s="16" t="str">
        <f t="shared" si="56"/>
        <v xml:space="preserve">,"IsFavorite":false </v>
      </c>
      <c r="AH164" s="16" t="str">
        <f t="shared" si="57"/>
        <v xml:space="preserve">,"EstimatedValue":0 </v>
      </c>
      <c r="AI164" s="16" t="str">
        <f t="shared" si="58"/>
        <v xml:space="preserve">,"IsMintCondition":false </v>
      </c>
      <c r="AJ164" s="16" t="str">
        <f t="shared" si="59"/>
        <v xml:space="preserve">,"Condition":"UNDEFINED" </v>
      </c>
      <c r="AK164" s="16" t="str">
        <f xml:space="preserve"> IF($D164+$E164&gt;0,  CONCATENATE($AD164,$AE164,$AF164,$AG164,$AH164,$AI164,$AJ164) &amp; "} ]}","}")</f>
        <v>}</v>
      </c>
      <c r="AL164" s="16" t="str">
        <f t="shared" si="60"/>
        <v>,{"CollectableType":"HomeCollector.Models.StampBase, HomeCollector, Version=1.0.0.0, Culture=neutral, PublicKeyToken=null","DisplayName":"Scott" ,"Description":"" ,"Country":"USA" ,"IsPostageStamp":true ,"ScottNumber":"153" ,"AlternateId":"" ,"IssueYearStart":1870,"IssueYearEnd":1871,"FirstDayOfIssue":" " ,"Perforation":"p12" ,"IsWatermarked":true ,"CatalogImageCode":"" ,"Color":"purple" ,"Denomination":"24" }</v>
      </c>
    </row>
    <row r="165" spans="1:38" x14ac:dyDescent="0.25">
      <c r="A165" s="34" t="s">
        <v>1428</v>
      </c>
      <c r="B165" s="29">
        <v>30</v>
      </c>
      <c r="C165" s="19" t="s">
        <v>60</v>
      </c>
      <c r="D165" s="31"/>
      <c r="E165" s="32"/>
      <c r="F165" s="42" t="s">
        <v>65</v>
      </c>
      <c r="G165" s="30"/>
      <c r="H165" s="19" t="s">
        <v>173</v>
      </c>
      <c r="I165" s="19" t="s">
        <v>168</v>
      </c>
      <c r="J165" s="19">
        <v>1870</v>
      </c>
      <c r="K165" s="21">
        <v>1871</v>
      </c>
      <c r="L165" s="34">
        <v>1150</v>
      </c>
      <c r="M165" s="29">
        <v>95</v>
      </c>
      <c r="N165" s="28" t="str">
        <f t="shared" si="61"/>
        <v>,{"CollectableType":"HomeCollector.Models.StampBase, HomeCollector, Version=1.0.0.0, Culture=neutral, PublicKeyToken=null"</v>
      </c>
      <c r="O165" s="16" t="str">
        <f t="shared" si="40"/>
        <v xml:space="preserve">,"DisplayName":"Hamilton" </v>
      </c>
      <c r="P165" s="16" t="str">
        <f t="shared" si="41"/>
        <v xml:space="preserve">,"Description":"" </v>
      </c>
      <c r="Q165" s="16" t="str">
        <f t="shared" si="42"/>
        <v xml:space="preserve">,"Country":"USA" </v>
      </c>
      <c r="R165" s="16" t="str">
        <f t="shared" si="43"/>
        <v xml:space="preserve">,"IsPostageStamp":true </v>
      </c>
      <c r="S165" s="16" t="str">
        <f t="shared" si="44"/>
        <v xml:space="preserve">,"ScottNumber":"154" </v>
      </c>
      <c r="T165" s="16" t="str">
        <f t="shared" si="45"/>
        <v xml:space="preserve">,"AlternateId":"" </v>
      </c>
      <c r="U165" s="16" t="str">
        <f t="shared" si="46"/>
        <v>,"IssueYearStart":1870</v>
      </c>
      <c r="V165" s="16" t="str">
        <f t="shared" si="47"/>
        <v>,"IssueYearEnd":1871</v>
      </c>
      <c r="W165" s="16" t="str">
        <f t="shared" si="48"/>
        <v xml:space="preserve">,"FirstDayOfIssue":" " </v>
      </c>
      <c r="X165" s="16" t="str">
        <f t="shared" si="39"/>
        <v xml:space="preserve">,"Perforation":"p12" </v>
      </c>
      <c r="Y165" s="16" t="str">
        <f t="shared" si="49"/>
        <v xml:space="preserve">,"IsWatermarked":true </v>
      </c>
      <c r="Z165" s="16" t="str">
        <f t="shared" si="50"/>
        <v xml:space="preserve">,"CatalogImageCode":"" </v>
      </c>
      <c r="AA165" s="16" t="str">
        <f t="shared" si="51"/>
        <v xml:space="preserve">,"Color":"black" </v>
      </c>
      <c r="AB165" s="16" t="str">
        <f t="shared" si="52"/>
        <v xml:space="preserve">,"Denomination":"30" </v>
      </c>
      <c r="AD165" s="16" t="str">
        <f t="shared" si="53"/>
        <v/>
      </c>
      <c r="AE165" s="16" t="str">
        <f t="shared" si="54"/>
        <v>{"CollectableType":"HomeCollector.Models.StampBase, HomeCollector, Version=1.0.0.0, Culture=neutral, PublicKeyToken=null"</v>
      </c>
      <c r="AF165" s="16" t="str">
        <f t="shared" si="55"/>
        <v xml:space="preserve">,"ItemDetails":"" </v>
      </c>
      <c r="AG165" s="16" t="str">
        <f t="shared" si="56"/>
        <v xml:space="preserve">,"IsFavorite":false </v>
      </c>
      <c r="AH165" s="16" t="str">
        <f t="shared" si="57"/>
        <v xml:space="preserve">,"EstimatedValue":0 </v>
      </c>
      <c r="AI165" s="16" t="str">
        <f t="shared" si="58"/>
        <v xml:space="preserve">,"IsMintCondition":false </v>
      </c>
      <c r="AJ165" s="16" t="str">
        <f t="shared" si="59"/>
        <v xml:space="preserve">,"Condition":"UNDEFINED" </v>
      </c>
      <c r="AK165" s="16" t="str">
        <f xml:space="preserve"> IF($D165+$E165&gt;0,  CONCATENATE($AD165,$AE165,$AF165,$AG165,$AH165,$AI165,$AJ165) &amp; "} ]}","}")</f>
        <v>}</v>
      </c>
      <c r="AL165" s="16" t="str">
        <f t="shared" si="60"/>
        <v>,{"CollectableType":"HomeCollector.Models.StampBase, HomeCollector, Version=1.0.0.0, Culture=neutral, PublicKeyToken=null","DisplayName":"Hamilton" ,"Description":"" ,"Country":"USA" ,"IsPostageStamp":true ,"ScottNumber":"154" ,"AlternateId":"" ,"IssueYearStart":1870,"IssueYearEnd":1871,"FirstDayOfIssue":" " ,"Perforation":"p12" ,"IsWatermarked":true ,"CatalogImageCode":"" ,"Color":"black" ,"Denomination":"30" }</v>
      </c>
    </row>
    <row r="166" spans="1:38" x14ac:dyDescent="0.25">
      <c r="A166" s="34" t="s">
        <v>1429</v>
      </c>
      <c r="B166" s="29">
        <v>90</v>
      </c>
      <c r="C166" s="19" t="s">
        <v>176</v>
      </c>
      <c r="D166" s="31"/>
      <c r="E166" s="32"/>
      <c r="F166" s="42" t="s">
        <v>65</v>
      </c>
      <c r="G166" s="30"/>
      <c r="H166" s="19" t="s">
        <v>174</v>
      </c>
      <c r="I166" s="19" t="s">
        <v>168</v>
      </c>
      <c r="J166" s="19">
        <v>1870</v>
      </c>
      <c r="K166" s="21">
        <v>1871</v>
      </c>
      <c r="L166" s="34">
        <v>1500</v>
      </c>
      <c r="M166" s="29">
        <v>175</v>
      </c>
      <c r="N166" s="28" t="str">
        <f t="shared" si="61"/>
        <v>,{"CollectableType":"HomeCollector.Models.StampBase, HomeCollector, Version=1.0.0.0, Culture=neutral, PublicKeyToken=null"</v>
      </c>
      <c r="O166" s="16" t="str">
        <f t="shared" si="40"/>
        <v xml:space="preserve">,"DisplayName":"Commodore Perry" </v>
      </c>
      <c r="P166" s="16" t="str">
        <f t="shared" si="41"/>
        <v xml:space="preserve">,"Description":"" </v>
      </c>
      <c r="Q166" s="16" t="str">
        <f t="shared" si="42"/>
        <v xml:space="preserve">,"Country":"USA" </v>
      </c>
      <c r="R166" s="16" t="str">
        <f t="shared" si="43"/>
        <v xml:space="preserve">,"IsPostageStamp":true </v>
      </c>
      <c r="S166" s="16" t="str">
        <f t="shared" si="44"/>
        <v xml:space="preserve">,"ScottNumber":"155" </v>
      </c>
      <c r="T166" s="16" t="str">
        <f t="shared" si="45"/>
        <v xml:space="preserve">,"AlternateId":"" </v>
      </c>
      <c r="U166" s="16" t="str">
        <f t="shared" si="46"/>
        <v>,"IssueYearStart":1870</v>
      </c>
      <c r="V166" s="16" t="str">
        <f t="shared" si="47"/>
        <v>,"IssueYearEnd":1871</v>
      </c>
      <c r="W166" s="16" t="str">
        <f t="shared" si="48"/>
        <v xml:space="preserve">,"FirstDayOfIssue":" " </v>
      </c>
      <c r="X166" s="16" t="str">
        <f t="shared" si="39"/>
        <v xml:space="preserve">,"Perforation":"p12" </v>
      </c>
      <c r="Y166" s="16" t="str">
        <f t="shared" si="49"/>
        <v xml:space="preserve">,"IsWatermarked":true </v>
      </c>
      <c r="Z166" s="16" t="str">
        <f t="shared" si="50"/>
        <v xml:space="preserve">,"CatalogImageCode":"" </v>
      </c>
      <c r="AA166" s="16" t="str">
        <f t="shared" si="51"/>
        <v xml:space="preserve">,"Color":"carmine" </v>
      </c>
      <c r="AB166" s="16" t="str">
        <f t="shared" si="52"/>
        <v xml:space="preserve">,"Denomination":"90" </v>
      </c>
      <c r="AD166" s="16" t="str">
        <f t="shared" si="53"/>
        <v/>
      </c>
      <c r="AE166" s="16" t="str">
        <f t="shared" si="54"/>
        <v>{"CollectableType":"HomeCollector.Models.StampBase, HomeCollector, Version=1.0.0.0, Culture=neutral, PublicKeyToken=null"</v>
      </c>
      <c r="AF166" s="16" t="str">
        <f t="shared" si="55"/>
        <v xml:space="preserve">,"ItemDetails":"" </v>
      </c>
      <c r="AG166" s="16" t="str">
        <f t="shared" si="56"/>
        <v xml:space="preserve">,"IsFavorite":false </v>
      </c>
      <c r="AH166" s="16" t="str">
        <f t="shared" si="57"/>
        <v xml:space="preserve">,"EstimatedValue":0 </v>
      </c>
      <c r="AI166" s="16" t="str">
        <f t="shared" si="58"/>
        <v xml:space="preserve">,"IsMintCondition":false </v>
      </c>
      <c r="AJ166" s="16" t="str">
        <f t="shared" si="59"/>
        <v xml:space="preserve">,"Condition":"UNDEFINED" </v>
      </c>
      <c r="AK166" s="16" t="str">
        <f xml:space="preserve"> IF($D166+$E166&gt;0,  CONCATENATE($AD166,$AE166,$AF166,$AG166,$AH166,$AI166,$AJ166) &amp; "} ]}","}")</f>
        <v>}</v>
      </c>
      <c r="AL166" s="16" t="str">
        <f t="shared" si="60"/>
        <v>,{"CollectableType":"HomeCollector.Models.StampBase, HomeCollector, Version=1.0.0.0, Culture=neutral, PublicKeyToken=null","DisplayName":"Commodore Perry" ,"Description":"" ,"Country":"USA" ,"IsPostageStamp":true ,"ScottNumber":"155" ,"AlternateId":"" ,"IssueYearStart":1870,"IssueYearEnd":1871,"FirstDayOfIssue":" " ,"Perforation":"p12" ,"IsWatermarked":true ,"CatalogImageCode":"" ,"Color":"carmine" ,"Denomination":"90" }</v>
      </c>
    </row>
    <row r="167" spans="1:38" x14ac:dyDescent="0.25">
      <c r="A167" s="34" t="s">
        <v>1430</v>
      </c>
      <c r="B167" s="29">
        <v>1</v>
      </c>
      <c r="C167" s="19" t="s">
        <v>175</v>
      </c>
      <c r="D167" s="31"/>
      <c r="E167" s="32">
        <v>1</v>
      </c>
      <c r="F167" s="42" t="s">
        <v>65</v>
      </c>
      <c r="G167" s="38" t="s">
        <v>181</v>
      </c>
      <c r="H167" s="19" t="s">
        <v>13</v>
      </c>
      <c r="I167" s="29">
        <v>1873</v>
      </c>
      <c r="J167" s="29">
        <v>1873</v>
      </c>
      <c r="K167" s="33" t="s">
        <v>1337</v>
      </c>
      <c r="L167" s="34">
        <v>62.5</v>
      </c>
      <c r="M167" s="29">
        <v>1.75</v>
      </c>
      <c r="N167" s="28" t="str">
        <f t="shared" si="61"/>
        <v>,{"CollectableType":"HomeCollector.Models.StampBase, HomeCollector, Version=1.0.0.0, Culture=neutral, PublicKeyToken=null"</v>
      </c>
      <c r="O167" s="16" t="str">
        <f t="shared" si="40"/>
        <v xml:space="preserve">,"DisplayName":"Franklin" </v>
      </c>
      <c r="P167" s="16" t="str">
        <f t="shared" si="41"/>
        <v xml:space="preserve">,"Description":"secret mk" </v>
      </c>
      <c r="Q167" s="16" t="str">
        <f t="shared" si="42"/>
        <v xml:space="preserve">,"Country":"USA" </v>
      </c>
      <c r="R167" s="16" t="str">
        <f t="shared" si="43"/>
        <v xml:space="preserve">,"IsPostageStamp":true </v>
      </c>
      <c r="S167" s="16" t="str">
        <f t="shared" si="44"/>
        <v xml:space="preserve">,"ScottNumber":"156" </v>
      </c>
      <c r="T167" s="16" t="str">
        <f t="shared" si="45"/>
        <v xml:space="preserve">,"AlternateId":"" </v>
      </c>
      <c r="U167" s="16" t="str">
        <f t="shared" si="46"/>
        <v>,"IssueYearStart":1873</v>
      </c>
      <c r="V167" s="16" t="str">
        <f t="shared" si="47"/>
        <v>,"IssueYearEnd":0</v>
      </c>
      <c r="W167" s="16" t="str">
        <f t="shared" si="48"/>
        <v xml:space="preserve">,"FirstDayOfIssue":" " </v>
      </c>
      <c r="X167" s="16" t="str">
        <f t="shared" si="39"/>
        <v xml:space="preserve">,"Perforation":"p12" </v>
      </c>
      <c r="Y167" s="16" t="str">
        <f t="shared" si="49"/>
        <v xml:space="preserve">,"IsWatermarked":true </v>
      </c>
      <c r="Z167" s="16" t="str">
        <f t="shared" si="50"/>
        <v xml:space="preserve">,"CatalogImageCode":"" </v>
      </c>
      <c r="AA167" s="16" t="str">
        <f t="shared" si="51"/>
        <v xml:space="preserve">,"Color":"ultra" </v>
      </c>
      <c r="AB167" s="16" t="str">
        <f t="shared" si="52"/>
        <v xml:space="preserve">,"Denomination":"1" </v>
      </c>
      <c r="AD167" s="16" t="str">
        <f t="shared" si="53"/>
        <v>,"ItemInstances":[</v>
      </c>
      <c r="AE167" s="16" t="str">
        <f t="shared" si="54"/>
        <v>{"CollectableType":"HomeCollector.Models.StampBase, HomeCollector, Version=1.0.0.0, Culture=neutral, PublicKeyToken=null"</v>
      </c>
      <c r="AF167" s="16" t="str">
        <f t="shared" si="55"/>
        <v xml:space="preserve">,"ItemDetails":"secret mk" </v>
      </c>
      <c r="AG167" s="16" t="str">
        <f t="shared" si="56"/>
        <v xml:space="preserve">,"IsFavorite":false </v>
      </c>
      <c r="AH167" s="16" t="str">
        <f t="shared" si="57"/>
        <v xml:space="preserve">,"EstimatedValue":0 </v>
      </c>
      <c r="AI167" s="16" t="str">
        <f t="shared" si="58"/>
        <v xml:space="preserve">,"IsMintCondition":false </v>
      </c>
      <c r="AJ167" s="16" t="str">
        <f t="shared" si="59"/>
        <v xml:space="preserve">,"Condition":"UNDEFINED" </v>
      </c>
      <c r="AK167" s="16" t="str">
        <f xml:space="preserve"> IF($D167+$E167&gt;0,  CONCATENATE($AD167,$AE167,$AF167,$AG167,$AH167,$AI167,$AJ167) &amp; "} ]}","}")</f>
        <v>,"ItemInstances":[{"CollectableType":"HomeCollector.Models.StampBase, HomeCollector, Version=1.0.0.0, Culture=neutral, PublicKeyToken=null","ItemDetails":"secret mk" ,"IsFavorite":false ,"EstimatedValue":0 ,"IsMintCondition":false ,"Condition":"UNDEFINED" } ]}</v>
      </c>
      <c r="AL167" s="16" t="str">
        <f t="shared" si="60"/>
        <v>,{"CollectableType":"HomeCollector.Models.StampBase, HomeCollector, Version=1.0.0.0, Culture=neutral, PublicKeyToken=null","DisplayName":"Franklin" ,"Description":"secret mk" ,"Country":"USA" ,"IsPostageStamp":true ,"ScottNumber":"156" ,"AlternateId":"" ,"IssueYearStart":1873,"IssueYearEnd":0,"FirstDayOfIssue":" " ,"Perforation":"p12" ,"IsWatermarked":true ,"CatalogImageCode":"" ,"Color":"ultra" ,"Denomination":"1" ,"ItemInstances":[{"CollectableType":"HomeCollector.Models.StampBase, HomeCollector, Version=1.0.0.0, Culture=neutral, PublicKeyToken=null","ItemDetails":"secret mk" ,"IsFavorite":false ,"EstimatedValue":0 ,"IsMintCondition":false ,"Condition":"UNDEFINED" } ]}</v>
      </c>
    </row>
    <row r="168" spans="1:38" x14ac:dyDescent="0.25">
      <c r="A168" s="34" t="s">
        <v>1431</v>
      </c>
      <c r="B168" s="29">
        <v>2</v>
      </c>
      <c r="C168" s="19" t="s">
        <v>56</v>
      </c>
      <c r="D168" s="31"/>
      <c r="E168" s="32"/>
      <c r="F168" s="42" t="s">
        <v>65</v>
      </c>
      <c r="G168" s="38" t="s">
        <v>181</v>
      </c>
      <c r="H168" s="19" t="s">
        <v>101</v>
      </c>
      <c r="I168" s="29">
        <v>1873</v>
      </c>
      <c r="J168" s="29">
        <v>1873</v>
      </c>
      <c r="K168" s="33" t="s">
        <v>1337</v>
      </c>
      <c r="L168" s="34">
        <v>170</v>
      </c>
      <c r="M168" s="29">
        <v>7</v>
      </c>
      <c r="N168" s="28" t="str">
        <f t="shared" si="61"/>
        <v>,{"CollectableType":"HomeCollector.Models.StampBase, HomeCollector, Version=1.0.0.0, Culture=neutral, PublicKeyToken=null"</v>
      </c>
      <c r="O168" s="16" t="str">
        <f t="shared" si="40"/>
        <v xml:space="preserve">,"DisplayName":"Jackson" </v>
      </c>
      <c r="P168" s="16" t="str">
        <f t="shared" si="41"/>
        <v xml:space="preserve">,"Description":"secret mk" </v>
      </c>
      <c r="Q168" s="16" t="str">
        <f t="shared" si="42"/>
        <v xml:space="preserve">,"Country":"USA" </v>
      </c>
      <c r="R168" s="16" t="str">
        <f t="shared" si="43"/>
        <v xml:space="preserve">,"IsPostageStamp":true </v>
      </c>
      <c r="S168" s="16" t="str">
        <f t="shared" si="44"/>
        <v xml:space="preserve">,"ScottNumber":"157" </v>
      </c>
      <c r="T168" s="16" t="str">
        <f t="shared" si="45"/>
        <v xml:space="preserve">,"AlternateId":"" </v>
      </c>
      <c r="U168" s="16" t="str">
        <f t="shared" si="46"/>
        <v>,"IssueYearStart":1873</v>
      </c>
      <c r="V168" s="16" t="str">
        <f t="shared" si="47"/>
        <v>,"IssueYearEnd":0</v>
      </c>
      <c r="W168" s="16" t="str">
        <f t="shared" si="48"/>
        <v xml:space="preserve">,"FirstDayOfIssue":" " </v>
      </c>
      <c r="X168" s="16" t="str">
        <f t="shared" si="39"/>
        <v xml:space="preserve">,"Perforation":"p12" </v>
      </c>
      <c r="Y168" s="16" t="str">
        <f t="shared" si="49"/>
        <v xml:space="preserve">,"IsWatermarked":true </v>
      </c>
      <c r="Z168" s="16" t="str">
        <f t="shared" si="50"/>
        <v xml:space="preserve">,"CatalogImageCode":"" </v>
      </c>
      <c r="AA168" s="16" t="str">
        <f t="shared" si="51"/>
        <v xml:space="preserve">,"Color":"brown" </v>
      </c>
      <c r="AB168" s="16" t="str">
        <f t="shared" si="52"/>
        <v xml:space="preserve">,"Denomination":"2" </v>
      </c>
      <c r="AD168" s="16" t="str">
        <f t="shared" si="53"/>
        <v/>
      </c>
      <c r="AE168" s="16" t="str">
        <f t="shared" si="54"/>
        <v>{"CollectableType":"HomeCollector.Models.StampBase, HomeCollector, Version=1.0.0.0, Culture=neutral, PublicKeyToken=null"</v>
      </c>
      <c r="AF168" s="16" t="str">
        <f t="shared" si="55"/>
        <v xml:space="preserve">,"ItemDetails":"secret mk" </v>
      </c>
      <c r="AG168" s="16" t="str">
        <f t="shared" si="56"/>
        <v xml:space="preserve">,"IsFavorite":false </v>
      </c>
      <c r="AH168" s="16" t="str">
        <f t="shared" si="57"/>
        <v xml:space="preserve">,"EstimatedValue":0 </v>
      </c>
      <c r="AI168" s="16" t="str">
        <f t="shared" si="58"/>
        <v xml:space="preserve">,"IsMintCondition":false </v>
      </c>
      <c r="AJ168" s="16" t="str">
        <f t="shared" si="59"/>
        <v xml:space="preserve">,"Condition":"UNDEFINED" </v>
      </c>
      <c r="AK168" s="16" t="str">
        <f xml:space="preserve"> IF($D168+$E168&gt;0,  CONCATENATE($AD168,$AE168,$AF168,$AG168,$AH168,$AI168,$AJ168) &amp; "} ]}","}")</f>
        <v>}</v>
      </c>
      <c r="AL168" s="16" t="str">
        <f t="shared" si="60"/>
        <v>,{"CollectableType":"HomeCollector.Models.StampBase, HomeCollector, Version=1.0.0.0, Culture=neutral, PublicKeyToken=null","DisplayName":"Jackson" ,"Description":"secret mk" ,"Country":"USA" ,"IsPostageStamp":true ,"ScottNumber":"157" ,"AlternateId":"" ,"IssueYearStart":1873,"IssueYearEnd":0,"FirstDayOfIssue":" " ,"Perforation":"p12" ,"IsWatermarked":true ,"CatalogImageCode":"" ,"Color":"brown" ,"Denomination":"2" }</v>
      </c>
    </row>
    <row r="169" spans="1:38" x14ac:dyDescent="0.25">
      <c r="A169" s="34" t="s">
        <v>1432</v>
      </c>
      <c r="B169" s="29">
        <v>3</v>
      </c>
      <c r="C169" s="19" t="s">
        <v>38</v>
      </c>
      <c r="D169" s="31"/>
      <c r="E169" s="32"/>
      <c r="F169" s="42" t="s">
        <v>65</v>
      </c>
      <c r="G169" s="38" t="s">
        <v>181</v>
      </c>
      <c r="H169" s="19" t="s">
        <v>15</v>
      </c>
      <c r="I169" s="29">
        <v>1873</v>
      </c>
      <c r="J169" s="29">
        <v>1873</v>
      </c>
      <c r="K169" s="33" t="s">
        <v>1337</v>
      </c>
      <c r="L169" s="34">
        <v>52.5</v>
      </c>
      <c r="M169" s="29">
        <v>0.15</v>
      </c>
      <c r="N169" s="28" t="str">
        <f t="shared" si="61"/>
        <v>,{"CollectableType":"HomeCollector.Models.StampBase, HomeCollector, Version=1.0.0.0, Culture=neutral, PublicKeyToken=null"</v>
      </c>
      <c r="O169" s="16" t="str">
        <f t="shared" si="40"/>
        <v xml:space="preserve">,"DisplayName":"Washington" </v>
      </c>
      <c r="P169" s="16" t="str">
        <f t="shared" si="41"/>
        <v xml:space="preserve">,"Description":"secret mk" </v>
      </c>
      <c r="Q169" s="16" t="str">
        <f t="shared" si="42"/>
        <v xml:space="preserve">,"Country":"USA" </v>
      </c>
      <c r="R169" s="16" t="str">
        <f t="shared" si="43"/>
        <v xml:space="preserve">,"IsPostageStamp":true </v>
      </c>
      <c r="S169" s="16" t="str">
        <f t="shared" si="44"/>
        <v xml:space="preserve">,"ScottNumber":"158" </v>
      </c>
      <c r="T169" s="16" t="str">
        <f t="shared" si="45"/>
        <v xml:space="preserve">,"AlternateId":"" </v>
      </c>
      <c r="U169" s="16" t="str">
        <f t="shared" si="46"/>
        <v>,"IssueYearStart":1873</v>
      </c>
      <c r="V169" s="16" t="str">
        <f t="shared" si="47"/>
        <v>,"IssueYearEnd":0</v>
      </c>
      <c r="W169" s="16" t="str">
        <f t="shared" si="48"/>
        <v xml:space="preserve">,"FirstDayOfIssue":" " </v>
      </c>
      <c r="X169" s="16" t="str">
        <f t="shared" si="39"/>
        <v xml:space="preserve">,"Perforation":"p12" </v>
      </c>
      <c r="Y169" s="16" t="str">
        <f t="shared" si="49"/>
        <v xml:space="preserve">,"IsWatermarked":true </v>
      </c>
      <c r="Z169" s="16" t="str">
        <f t="shared" si="50"/>
        <v xml:space="preserve">,"CatalogImageCode":"" </v>
      </c>
      <c r="AA169" s="16" t="str">
        <f t="shared" si="51"/>
        <v xml:space="preserve">,"Color":"green" </v>
      </c>
      <c r="AB169" s="16" t="str">
        <f t="shared" si="52"/>
        <v xml:space="preserve">,"Denomination":"3" </v>
      </c>
      <c r="AD169" s="16" t="str">
        <f t="shared" si="53"/>
        <v/>
      </c>
      <c r="AE169" s="16" t="str">
        <f t="shared" si="54"/>
        <v>{"CollectableType":"HomeCollector.Models.StampBase, HomeCollector, Version=1.0.0.0, Culture=neutral, PublicKeyToken=null"</v>
      </c>
      <c r="AF169" s="16" t="str">
        <f t="shared" si="55"/>
        <v xml:space="preserve">,"ItemDetails":"secret mk" </v>
      </c>
      <c r="AG169" s="16" t="str">
        <f t="shared" si="56"/>
        <v xml:space="preserve">,"IsFavorite":false </v>
      </c>
      <c r="AH169" s="16" t="str">
        <f t="shared" si="57"/>
        <v xml:space="preserve">,"EstimatedValue":0 </v>
      </c>
      <c r="AI169" s="16" t="str">
        <f t="shared" si="58"/>
        <v xml:space="preserve">,"IsMintCondition":false </v>
      </c>
      <c r="AJ169" s="16" t="str">
        <f t="shared" si="59"/>
        <v xml:space="preserve">,"Condition":"UNDEFINED" </v>
      </c>
      <c r="AK169" s="16" t="str">
        <f xml:space="preserve"> IF($D169+$E169&gt;0,  CONCATENATE($AD169,$AE169,$AF169,$AG169,$AH169,$AI169,$AJ169) &amp; "} ]}","}")</f>
        <v>}</v>
      </c>
      <c r="AL169" s="16" t="str">
        <f t="shared" si="60"/>
        <v>,{"CollectableType":"HomeCollector.Models.StampBase, HomeCollector, Version=1.0.0.0, Culture=neutral, PublicKeyToken=null","DisplayName":"Washington" ,"Description":"secret mk" ,"Country":"USA" ,"IsPostageStamp":true ,"ScottNumber":"158" ,"AlternateId":"" ,"IssueYearStart":1873,"IssueYearEnd":0,"FirstDayOfIssue":" " ,"Perforation":"p12" ,"IsWatermarked":true ,"CatalogImageCode":"" ,"Color":"green" ,"Denomination":"3" }</v>
      </c>
    </row>
    <row r="170" spans="1:38" x14ac:dyDescent="0.25">
      <c r="A170" s="34" t="s">
        <v>1433</v>
      </c>
      <c r="B170" s="29">
        <v>6</v>
      </c>
      <c r="C170" s="19" t="s">
        <v>182</v>
      </c>
      <c r="D170" s="31"/>
      <c r="E170" s="32">
        <v>1</v>
      </c>
      <c r="F170" s="42" t="s">
        <v>65</v>
      </c>
      <c r="G170" s="38" t="s">
        <v>181</v>
      </c>
      <c r="H170" s="19" t="s">
        <v>103</v>
      </c>
      <c r="I170" s="29">
        <v>1873</v>
      </c>
      <c r="J170" s="29">
        <v>1873</v>
      </c>
      <c r="K170" s="33" t="s">
        <v>1337</v>
      </c>
      <c r="L170" s="34">
        <v>225</v>
      </c>
      <c r="M170" s="29">
        <v>9.5</v>
      </c>
      <c r="N170" s="28" t="str">
        <f t="shared" si="61"/>
        <v>,{"CollectableType":"HomeCollector.Models.StampBase, HomeCollector, Version=1.0.0.0, Culture=neutral, PublicKeyToken=null"</v>
      </c>
      <c r="O170" s="16" t="str">
        <f t="shared" si="40"/>
        <v xml:space="preserve">,"DisplayName":"Lincoln" </v>
      </c>
      <c r="P170" s="16" t="str">
        <f t="shared" si="41"/>
        <v xml:space="preserve">,"Description":"secret mk" </v>
      </c>
      <c r="Q170" s="16" t="str">
        <f t="shared" si="42"/>
        <v xml:space="preserve">,"Country":"USA" </v>
      </c>
      <c r="R170" s="16" t="str">
        <f t="shared" si="43"/>
        <v xml:space="preserve">,"IsPostageStamp":true </v>
      </c>
      <c r="S170" s="16" t="str">
        <f t="shared" si="44"/>
        <v xml:space="preserve">,"ScottNumber":"159" </v>
      </c>
      <c r="T170" s="16" t="str">
        <f t="shared" si="45"/>
        <v xml:space="preserve">,"AlternateId":"" </v>
      </c>
      <c r="U170" s="16" t="str">
        <f t="shared" si="46"/>
        <v>,"IssueYearStart":1873</v>
      </c>
      <c r="V170" s="16" t="str">
        <f t="shared" si="47"/>
        <v>,"IssueYearEnd":0</v>
      </c>
      <c r="W170" s="16" t="str">
        <f t="shared" si="48"/>
        <v xml:space="preserve">,"FirstDayOfIssue":" " </v>
      </c>
      <c r="X170" s="16" t="str">
        <f t="shared" si="39"/>
        <v xml:space="preserve">,"Perforation":"p12" </v>
      </c>
      <c r="Y170" s="16" t="str">
        <f t="shared" si="49"/>
        <v xml:space="preserve">,"IsWatermarked":true </v>
      </c>
      <c r="Z170" s="16" t="str">
        <f t="shared" si="50"/>
        <v xml:space="preserve">,"CatalogImageCode":"" </v>
      </c>
      <c r="AA170" s="16" t="str">
        <f t="shared" si="51"/>
        <v xml:space="preserve">,"Color":"dull pink" </v>
      </c>
      <c r="AB170" s="16" t="str">
        <f t="shared" si="52"/>
        <v xml:space="preserve">,"Denomination":"6" </v>
      </c>
      <c r="AD170" s="16" t="str">
        <f t="shared" si="53"/>
        <v>,"ItemInstances":[</v>
      </c>
      <c r="AE170" s="16" t="str">
        <f t="shared" si="54"/>
        <v>{"CollectableType":"HomeCollector.Models.StampBase, HomeCollector, Version=1.0.0.0, Culture=neutral, PublicKeyToken=null"</v>
      </c>
      <c r="AF170" s="16" t="str">
        <f t="shared" si="55"/>
        <v xml:space="preserve">,"ItemDetails":"secret mk" </v>
      </c>
      <c r="AG170" s="16" t="str">
        <f t="shared" si="56"/>
        <v xml:space="preserve">,"IsFavorite":false </v>
      </c>
      <c r="AH170" s="16" t="str">
        <f t="shared" si="57"/>
        <v xml:space="preserve">,"EstimatedValue":0 </v>
      </c>
      <c r="AI170" s="16" t="str">
        <f t="shared" si="58"/>
        <v xml:space="preserve">,"IsMintCondition":false </v>
      </c>
      <c r="AJ170" s="16" t="str">
        <f t="shared" si="59"/>
        <v xml:space="preserve">,"Condition":"UNDEFINED" </v>
      </c>
      <c r="AK170" s="16" t="str">
        <f xml:space="preserve"> IF($D170+$E170&gt;0,  CONCATENATE($AD170,$AE170,$AF170,$AG170,$AH170,$AI170,$AJ170) &amp; "} ]}","}")</f>
        <v>,"ItemInstances":[{"CollectableType":"HomeCollector.Models.StampBase, HomeCollector, Version=1.0.0.0, Culture=neutral, PublicKeyToken=null","ItemDetails":"secret mk" ,"IsFavorite":false ,"EstimatedValue":0 ,"IsMintCondition":false ,"Condition":"UNDEFINED" } ]}</v>
      </c>
      <c r="AL170" s="16" t="str">
        <f t="shared" si="60"/>
        <v>,{"CollectableType":"HomeCollector.Models.StampBase, HomeCollector, Version=1.0.0.0, Culture=neutral, PublicKeyToken=null","DisplayName":"Lincoln" ,"Description":"secret mk" ,"Country":"USA" ,"IsPostageStamp":true ,"ScottNumber":"159" ,"AlternateId":"" ,"IssueYearStart":1873,"IssueYearEnd":0,"FirstDayOfIssue":" " ,"Perforation":"p12" ,"IsWatermarked":true ,"CatalogImageCode":"" ,"Color":"dull pink" ,"Denomination":"6" ,"ItemInstances":[{"CollectableType":"HomeCollector.Models.StampBase, HomeCollector, Version=1.0.0.0, Culture=neutral, PublicKeyToken=null","ItemDetails":"secret mk" ,"IsFavorite":false ,"EstimatedValue":0 ,"IsMintCondition":false ,"Condition":"UNDEFINED" } ]}</v>
      </c>
    </row>
    <row r="171" spans="1:38" x14ac:dyDescent="0.25">
      <c r="A171" s="34" t="s">
        <v>1434</v>
      </c>
      <c r="B171" s="29">
        <v>7</v>
      </c>
      <c r="C171" s="19" t="s">
        <v>183</v>
      </c>
      <c r="D171" s="31"/>
      <c r="E171" s="32"/>
      <c r="F171" s="42" t="s">
        <v>65</v>
      </c>
      <c r="G171" s="38" t="s">
        <v>181</v>
      </c>
      <c r="H171" s="19" t="s">
        <v>169</v>
      </c>
      <c r="I171" s="29">
        <v>1873</v>
      </c>
      <c r="J171" s="29">
        <v>1873</v>
      </c>
      <c r="K171" s="33" t="s">
        <v>1337</v>
      </c>
      <c r="L171" s="34">
        <v>450</v>
      </c>
      <c r="M171" s="29">
        <v>55</v>
      </c>
      <c r="N171" s="28" t="str">
        <f t="shared" si="61"/>
        <v>,{"CollectableType":"HomeCollector.Models.StampBase, HomeCollector, Version=1.0.0.0, Culture=neutral, PublicKeyToken=null"</v>
      </c>
      <c r="O171" s="16" t="str">
        <f t="shared" si="40"/>
        <v xml:space="preserve">,"DisplayName":"Stanton" </v>
      </c>
      <c r="P171" s="16" t="str">
        <f t="shared" si="41"/>
        <v xml:space="preserve">,"Description":"secret mk" </v>
      </c>
      <c r="Q171" s="16" t="str">
        <f t="shared" si="42"/>
        <v xml:space="preserve">,"Country":"USA" </v>
      </c>
      <c r="R171" s="16" t="str">
        <f t="shared" si="43"/>
        <v xml:space="preserve">,"IsPostageStamp":true </v>
      </c>
      <c r="S171" s="16" t="str">
        <f t="shared" si="44"/>
        <v xml:space="preserve">,"ScottNumber":"160" </v>
      </c>
      <c r="T171" s="16" t="str">
        <f t="shared" si="45"/>
        <v xml:space="preserve">,"AlternateId":"" </v>
      </c>
      <c r="U171" s="16" t="str">
        <f t="shared" si="46"/>
        <v>,"IssueYearStart":1873</v>
      </c>
      <c r="V171" s="16" t="str">
        <f t="shared" si="47"/>
        <v>,"IssueYearEnd":0</v>
      </c>
      <c r="W171" s="16" t="str">
        <f t="shared" si="48"/>
        <v xml:space="preserve">,"FirstDayOfIssue":" " </v>
      </c>
      <c r="X171" s="16" t="str">
        <f t="shared" si="39"/>
        <v xml:space="preserve">,"Perforation":"p12" </v>
      </c>
      <c r="Y171" s="16" t="str">
        <f t="shared" si="49"/>
        <v xml:space="preserve">,"IsWatermarked":false </v>
      </c>
      <c r="Z171" s="16" t="str">
        <f t="shared" si="50"/>
        <v xml:space="preserve">,"CatalogImageCode":"" </v>
      </c>
      <c r="AA171" s="16" t="str">
        <f t="shared" si="51"/>
        <v xml:space="preserve">,"Color":"or vermil" </v>
      </c>
      <c r="AB171" s="16" t="str">
        <f t="shared" si="52"/>
        <v xml:space="preserve">,"Denomination":"7" </v>
      </c>
      <c r="AD171" s="16" t="str">
        <f t="shared" si="53"/>
        <v/>
      </c>
      <c r="AE171" s="16" t="str">
        <f t="shared" si="54"/>
        <v>{"CollectableType":"HomeCollector.Models.StampBase, HomeCollector, Version=1.0.0.0, Culture=neutral, PublicKeyToken=null"</v>
      </c>
      <c r="AF171" s="16" t="str">
        <f t="shared" si="55"/>
        <v xml:space="preserve">,"ItemDetails":"secret mk" </v>
      </c>
      <c r="AG171" s="16" t="str">
        <f t="shared" si="56"/>
        <v xml:space="preserve">,"IsFavorite":false </v>
      </c>
      <c r="AH171" s="16" t="str">
        <f t="shared" si="57"/>
        <v xml:space="preserve">,"EstimatedValue":0 </v>
      </c>
      <c r="AI171" s="16" t="str">
        <f t="shared" si="58"/>
        <v xml:space="preserve">,"IsMintCondition":false </v>
      </c>
      <c r="AJ171" s="16" t="str">
        <f t="shared" si="59"/>
        <v xml:space="preserve">,"Condition":"UNDEFINED" </v>
      </c>
      <c r="AK171" s="16" t="str">
        <f xml:space="preserve"> IF($D171+$E171&gt;0,  CONCATENATE($AD171,$AE171,$AF171,$AG171,$AH171,$AI171,$AJ171) &amp; "} ]}","}")</f>
        <v>}</v>
      </c>
      <c r="AL171" s="16" t="str">
        <f t="shared" si="60"/>
        <v>,{"CollectableType":"HomeCollector.Models.StampBase, HomeCollector, Version=1.0.0.0, Culture=neutral, PublicKeyToken=null","DisplayName":"Stanton" ,"Description":"secret mk" ,"Country":"USA" ,"IsPostageStamp":true ,"ScottNumber":"160" ,"AlternateId":"" ,"IssueYearStart":1873,"IssueYearEnd":0,"FirstDayOfIssue":" " ,"Perforation":"p12" ,"IsWatermarked":false ,"CatalogImageCode":"" ,"Color":"or vermil" ,"Denomination":"7" }</v>
      </c>
    </row>
    <row r="172" spans="1:38" x14ac:dyDescent="0.25">
      <c r="A172" s="34" t="s">
        <v>1435</v>
      </c>
      <c r="B172" s="29">
        <v>10</v>
      </c>
      <c r="C172" s="19" t="s">
        <v>56</v>
      </c>
      <c r="D172" s="31"/>
      <c r="E172" s="32"/>
      <c r="F172" s="42" t="s">
        <v>65</v>
      </c>
      <c r="G172" s="38" t="s">
        <v>181</v>
      </c>
      <c r="H172" s="19" t="s">
        <v>37</v>
      </c>
      <c r="I172" s="29">
        <v>1873</v>
      </c>
      <c r="J172" s="29">
        <v>1873</v>
      </c>
      <c r="K172" s="33" t="s">
        <v>1337</v>
      </c>
      <c r="L172" s="34">
        <v>250</v>
      </c>
      <c r="M172" s="29">
        <v>10</v>
      </c>
      <c r="N172" s="28" t="str">
        <f t="shared" si="61"/>
        <v>,{"CollectableType":"HomeCollector.Models.StampBase, HomeCollector, Version=1.0.0.0, Culture=neutral, PublicKeyToken=null"</v>
      </c>
      <c r="O172" s="16" t="str">
        <f t="shared" si="40"/>
        <v xml:space="preserve">,"DisplayName":"Jefferson" </v>
      </c>
      <c r="P172" s="16" t="str">
        <f t="shared" si="41"/>
        <v xml:space="preserve">,"Description":"secret mk" </v>
      </c>
      <c r="Q172" s="16" t="str">
        <f t="shared" si="42"/>
        <v xml:space="preserve">,"Country":"USA" </v>
      </c>
      <c r="R172" s="16" t="str">
        <f t="shared" si="43"/>
        <v xml:space="preserve">,"IsPostageStamp":true </v>
      </c>
      <c r="S172" s="16" t="str">
        <f t="shared" si="44"/>
        <v xml:space="preserve">,"ScottNumber":"161" </v>
      </c>
      <c r="T172" s="16" t="str">
        <f t="shared" si="45"/>
        <v xml:space="preserve">,"AlternateId":"" </v>
      </c>
      <c r="U172" s="16" t="str">
        <f t="shared" si="46"/>
        <v>,"IssueYearStart":1873</v>
      </c>
      <c r="V172" s="16" t="str">
        <f t="shared" si="47"/>
        <v>,"IssueYearEnd":0</v>
      </c>
      <c r="W172" s="16" t="str">
        <f t="shared" si="48"/>
        <v xml:space="preserve">,"FirstDayOfIssue":" " </v>
      </c>
      <c r="X172" s="16" t="str">
        <f t="shared" si="39"/>
        <v xml:space="preserve">,"Perforation":"p12" </v>
      </c>
      <c r="Y172" s="16" t="str">
        <f t="shared" si="49"/>
        <v xml:space="preserve">,"IsWatermarked":false </v>
      </c>
      <c r="Z172" s="16" t="str">
        <f t="shared" si="50"/>
        <v xml:space="preserve">,"CatalogImageCode":"" </v>
      </c>
      <c r="AA172" s="16" t="str">
        <f t="shared" si="51"/>
        <v xml:space="preserve">,"Color":"brown" </v>
      </c>
      <c r="AB172" s="16" t="str">
        <f t="shared" si="52"/>
        <v xml:space="preserve">,"Denomination":"10" </v>
      </c>
      <c r="AD172" s="16" t="str">
        <f t="shared" si="53"/>
        <v/>
      </c>
      <c r="AE172" s="16" t="str">
        <f t="shared" si="54"/>
        <v>{"CollectableType":"HomeCollector.Models.StampBase, HomeCollector, Version=1.0.0.0, Culture=neutral, PublicKeyToken=null"</v>
      </c>
      <c r="AF172" s="16" t="str">
        <f t="shared" si="55"/>
        <v xml:space="preserve">,"ItemDetails":"secret mk" </v>
      </c>
      <c r="AG172" s="16" t="str">
        <f t="shared" si="56"/>
        <v xml:space="preserve">,"IsFavorite":false </v>
      </c>
      <c r="AH172" s="16" t="str">
        <f t="shared" si="57"/>
        <v xml:space="preserve">,"EstimatedValue":0 </v>
      </c>
      <c r="AI172" s="16" t="str">
        <f t="shared" si="58"/>
        <v xml:space="preserve">,"IsMintCondition":false </v>
      </c>
      <c r="AJ172" s="16" t="str">
        <f t="shared" si="59"/>
        <v xml:space="preserve">,"Condition":"UNDEFINED" </v>
      </c>
      <c r="AK172" s="16" t="str">
        <f xml:space="preserve"> IF($D172+$E172&gt;0,  CONCATENATE($AD172,$AE172,$AF172,$AG172,$AH172,$AI172,$AJ172) &amp; "} ]}","}")</f>
        <v>}</v>
      </c>
      <c r="AL172" s="16" t="str">
        <f t="shared" si="60"/>
        <v>,{"CollectableType":"HomeCollector.Models.StampBase, HomeCollector, Version=1.0.0.0, Culture=neutral, PublicKeyToken=null","DisplayName":"Jefferson" ,"Description":"secret mk" ,"Country":"USA" ,"IsPostageStamp":true ,"ScottNumber":"161" ,"AlternateId":"" ,"IssueYearStart":1873,"IssueYearEnd":0,"FirstDayOfIssue":" " ,"Perforation":"p12" ,"IsWatermarked":false ,"CatalogImageCode":"" ,"Color":"brown" ,"Denomination":"10" }</v>
      </c>
    </row>
    <row r="173" spans="1:38" x14ac:dyDescent="0.25">
      <c r="A173" s="34" t="s">
        <v>1436</v>
      </c>
      <c r="B173" s="29">
        <v>12</v>
      </c>
      <c r="C173" s="19" t="s">
        <v>184</v>
      </c>
      <c r="D173" s="31"/>
      <c r="E173" s="32"/>
      <c r="F173" s="42" t="s">
        <v>65</v>
      </c>
      <c r="G173" s="38" t="s">
        <v>181</v>
      </c>
      <c r="H173" s="19" t="s">
        <v>170</v>
      </c>
      <c r="I173" s="29">
        <v>1873</v>
      </c>
      <c r="J173" s="29">
        <v>1873</v>
      </c>
      <c r="K173" s="33" t="s">
        <v>1337</v>
      </c>
      <c r="L173" s="34">
        <v>675</v>
      </c>
      <c r="M173" s="29">
        <v>65</v>
      </c>
      <c r="N173" s="28" t="str">
        <f t="shared" si="61"/>
        <v>,{"CollectableType":"HomeCollector.Models.StampBase, HomeCollector, Version=1.0.0.0, Culture=neutral, PublicKeyToken=null"</v>
      </c>
      <c r="O173" s="16" t="str">
        <f t="shared" si="40"/>
        <v xml:space="preserve">,"DisplayName":"Clay" </v>
      </c>
      <c r="P173" s="16" t="str">
        <f t="shared" si="41"/>
        <v xml:space="preserve">,"Description":"secret mk" </v>
      </c>
      <c r="Q173" s="16" t="str">
        <f t="shared" si="42"/>
        <v xml:space="preserve">,"Country":"USA" </v>
      </c>
      <c r="R173" s="16" t="str">
        <f t="shared" si="43"/>
        <v xml:space="preserve">,"IsPostageStamp":true </v>
      </c>
      <c r="S173" s="16" t="str">
        <f t="shared" si="44"/>
        <v xml:space="preserve">,"ScottNumber":"162" </v>
      </c>
      <c r="T173" s="16" t="str">
        <f t="shared" si="45"/>
        <v xml:space="preserve">,"AlternateId":"" </v>
      </c>
      <c r="U173" s="16" t="str">
        <f t="shared" si="46"/>
        <v>,"IssueYearStart":1873</v>
      </c>
      <c r="V173" s="16" t="str">
        <f t="shared" si="47"/>
        <v>,"IssueYearEnd":0</v>
      </c>
      <c r="W173" s="16" t="str">
        <f t="shared" si="48"/>
        <v xml:space="preserve">,"FirstDayOfIssue":" " </v>
      </c>
      <c r="X173" s="16" t="str">
        <f t="shared" si="39"/>
        <v xml:space="preserve">,"Perforation":"p12" </v>
      </c>
      <c r="Y173" s="16" t="str">
        <f t="shared" si="49"/>
        <v xml:space="preserve">,"IsWatermarked":false </v>
      </c>
      <c r="Z173" s="16" t="str">
        <f t="shared" si="50"/>
        <v xml:space="preserve">,"CatalogImageCode":"" </v>
      </c>
      <c r="AA173" s="16" t="str">
        <f t="shared" si="51"/>
        <v xml:space="preserve">,"Color":"blk viol" </v>
      </c>
      <c r="AB173" s="16" t="str">
        <f t="shared" si="52"/>
        <v xml:space="preserve">,"Denomination":"12" </v>
      </c>
      <c r="AD173" s="16" t="str">
        <f t="shared" si="53"/>
        <v/>
      </c>
      <c r="AE173" s="16" t="str">
        <f t="shared" si="54"/>
        <v>{"CollectableType":"HomeCollector.Models.StampBase, HomeCollector, Version=1.0.0.0, Culture=neutral, PublicKeyToken=null"</v>
      </c>
      <c r="AF173" s="16" t="str">
        <f t="shared" si="55"/>
        <v xml:space="preserve">,"ItemDetails":"secret mk" </v>
      </c>
      <c r="AG173" s="16" t="str">
        <f t="shared" si="56"/>
        <v xml:space="preserve">,"IsFavorite":false </v>
      </c>
      <c r="AH173" s="16" t="str">
        <f t="shared" si="57"/>
        <v xml:space="preserve">,"EstimatedValue":0 </v>
      </c>
      <c r="AI173" s="16" t="str">
        <f t="shared" si="58"/>
        <v xml:space="preserve">,"IsMintCondition":false </v>
      </c>
      <c r="AJ173" s="16" t="str">
        <f t="shared" si="59"/>
        <v xml:space="preserve">,"Condition":"UNDEFINED" </v>
      </c>
      <c r="AK173" s="16" t="str">
        <f xml:space="preserve"> IF($D173+$E173&gt;0,  CONCATENATE($AD173,$AE173,$AF173,$AG173,$AH173,$AI173,$AJ173) &amp; "} ]}","}")</f>
        <v>}</v>
      </c>
      <c r="AL173" s="16" t="str">
        <f t="shared" si="60"/>
        <v>,{"CollectableType":"HomeCollector.Models.StampBase, HomeCollector, Version=1.0.0.0, Culture=neutral, PublicKeyToken=null","DisplayName":"Clay" ,"Description":"secret mk" ,"Country":"USA" ,"IsPostageStamp":true ,"ScottNumber":"162" ,"AlternateId":"" ,"IssueYearStart":1873,"IssueYearEnd":0,"FirstDayOfIssue":" " ,"Perforation":"p12" ,"IsWatermarked":false ,"CatalogImageCode":"" ,"Color":"blk viol" ,"Denomination":"12" }</v>
      </c>
    </row>
    <row r="174" spans="1:38" x14ac:dyDescent="0.25">
      <c r="A174" s="34" t="s">
        <v>1437</v>
      </c>
      <c r="B174" s="29">
        <v>15</v>
      </c>
      <c r="C174" s="19" t="s">
        <v>185</v>
      </c>
      <c r="D174" s="31"/>
      <c r="E174" s="32"/>
      <c r="F174" s="42" t="s">
        <v>65</v>
      </c>
      <c r="G174" s="38" t="s">
        <v>181</v>
      </c>
      <c r="H174" s="19" t="s">
        <v>171</v>
      </c>
      <c r="I174" s="29">
        <v>1873</v>
      </c>
      <c r="J174" s="29">
        <v>1873</v>
      </c>
      <c r="K174" s="33" t="s">
        <v>1337</v>
      </c>
      <c r="L174" s="34">
        <v>650</v>
      </c>
      <c r="M174" s="29">
        <v>60</v>
      </c>
      <c r="N174" s="28" t="str">
        <f t="shared" si="61"/>
        <v>,{"CollectableType":"HomeCollector.Models.StampBase, HomeCollector, Version=1.0.0.0, Culture=neutral, PublicKeyToken=null"</v>
      </c>
      <c r="O174" s="16" t="str">
        <f t="shared" si="40"/>
        <v xml:space="preserve">,"DisplayName":"Webster" </v>
      </c>
      <c r="P174" s="16" t="str">
        <f t="shared" si="41"/>
        <v xml:space="preserve">,"Description":"secret mk" </v>
      </c>
      <c r="Q174" s="16" t="str">
        <f t="shared" si="42"/>
        <v xml:space="preserve">,"Country":"USA" </v>
      </c>
      <c r="R174" s="16" t="str">
        <f t="shared" si="43"/>
        <v xml:space="preserve">,"IsPostageStamp":true </v>
      </c>
      <c r="S174" s="16" t="str">
        <f t="shared" si="44"/>
        <v xml:space="preserve">,"ScottNumber":"163" </v>
      </c>
      <c r="T174" s="16" t="str">
        <f t="shared" si="45"/>
        <v xml:space="preserve">,"AlternateId":"" </v>
      </c>
      <c r="U174" s="16" t="str">
        <f t="shared" si="46"/>
        <v>,"IssueYearStart":1873</v>
      </c>
      <c r="V174" s="16" t="str">
        <f t="shared" si="47"/>
        <v>,"IssueYearEnd":0</v>
      </c>
      <c r="W174" s="16" t="str">
        <f t="shared" si="48"/>
        <v xml:space="preserve">,"FirstDayOfIssue":" " </v>
      </c>
      <c r="X174" s="16" t="str">
        <f t="shared" si="39"/>
        <v xml:space="preserve">,"Perforation":"p12" </v>
      </c>
      <c r="Y174" s="16" t="str">
        <f t="shared" si="49"/>
        <v xml:space="preserve">,"IsWatermarked":false </v>
      </c>
      <c r="Z174" s="16" t="str">
        <f t="shared" si="50"/>
        <v xml:space="preserve">,"CatalogImageCode":"" </v>
      </c>
      <c r="AA174" s="16" t="str">
        <f t="shared" si="51"/>
        <v xml:space="preserve">,"Color":"yellow or" </v>
      </c>
      <c r="AB174" s="16" t="str">
        <f t="shared" si="52"/>
        <v xml:space="preserve">,"Denomination":"15" </v>
      </c>
      <c r="AD174" s="16" t="str">
        <f t="shared" si="53"/>
        <v/>
      </c>
      <c r="AE174" s="16" t="str">
        <f t="shared" si="54"/>
        <v>{"CollectableType":"HomeCollector.Models.StampBase, HomeCollector, Version=1.0.0.0, Culture=neutral, PublicKeyToken=null"</v>
      </c>
      <c r="AF174" s="16" t="str">
        <f t="shared" si="55"/>
        <v xml:space="preserve">,"ItemDetails":"secret mk" </v>
      </c>
      <c r="AG174" s="16" t="str">
        <f t="shared" si="56"/>
        <v xml:space="preserve">,"IsFavorite":false </v>
      </c>
      <c r="AH174" s="16" t="str">
        <f t="shared" si="57"/>
        <v xml:space="preserve">,"EstimatedValue":0 </v>
      </c>
      <c r="AI174" s="16" t="str">
        <f t="shared" si="58"/>
        <v xml:space="preserve">,"IsMintCondition":false </v>
      </c>
      <c r="AJ174" s="16" t="str">
        <f t="shared" si="59"/>
        <v xml:space="preserve">,"Condition":"UNDEFINED" </v>
      </c>
      <c r="AK174" s="16" t="str">
        <f xml:space="preserve"> IF($D174+$E174&gt;0,  CONCATENATE($AD174,$AE174,$AF174,$AG174,$AH174,$AI174,$AJ174) &amp; "} ]}","}")</f>
        <v>}</v>
      </c>
      <c r="AL174" s="16" t="str">
        <f t="shared" si="60"/>
        <v>,{"CollectableType":"HomeCollector.Models.StampBase, HomeCollector, Version=1.0.0.0, Culture=neutral, PublicKeyToken=null","DisplayName":"Webster" ,"Description":"secret mk" ,"Country":"USA" ,"IsPostageStamp":true ,"ScottNumber":"163" ,"AlternateId":"" ,"IssueYearStart":1873,"IssueYearEnd":0,"FirstDayOfIssue":" " ,"Perforation":"p12" ,"IsWatermarked":false ,"CatalogImageCode":"" ,"Color":"yellow or" ,"Denomination":"15" }</v>
      </c>
    </row>
    <row r="175" spans="1:38" x14ac:dyDescent="0.25">
      <c r="A175" s="34" t="s">
        <v>1438</v>
      </c>
      <c r="B175" s="29">
        <v>30</v>
      </c>
      <c r="C175" s="19" t="s">
        <v>186</v>
      </c>
      <c r="D175" s="31"/>
      <c r="E175" s="32"/>
      <c r="F175" s="42" t="s">
        <v>65</v>
      </c>
      <c r="G175" s="38" t="s">
        <v>181</v>
      </c>
      <c r="H175" s="19" t="s">
        <v>173</v>
      </c>
      <c r="I175" s="29">
        <v>1873</v>
      </c>
      <c r="J175" s="29">
        <v>1873</v>
      </c>
      <c r="K175" s="33" t="s">
        <v>1337</v>
      </c>
      <c r="L175" s="34">
        <v>725</v>
      </c>
      <c r="M175" s="29">
        <v>60</v>
      </c>
      <c r="N175" s="28" t="str">
        <f t="shared" si="61"/>
        <v>,{"CollectableType":"HomeCollector.Models.StampBase, HomeCollector, Version=1.0.0.0, Culture=neutral, PublicKeyToken=null"</v>
      </c>
      <c r="O175" s="16" t="str">
        <f t="shared" si="40"/>
        <v xml:space="preserve">,"DisplayName":"Hamilton" </v>
      </c>
      <c r="P175" s="16" t="str">
        <f t="shared" si="41"/>
        <v xml:space="preserve">,"Description":"secret mk" </v>
      </c>
      <c r="Q175" s="16" t="str">
        <f t="shared" si="42"/>
        <v xml:space="preserve">,"Country":"USA" </v>
      </c>
      <c r="R175" s="16" t="str">
        <f t="shared" si="43"/>
        <v xml:space="preserve">,"IsPostageStamp":true </v>
      </c>
      <c r="S175" s="16" t="str">
        <f t="shared" si="44"/>
        <v xml:space="preserve">,"ScottNumber":"165" </v>
      </c>
      <c r="T175" s="16" t="str">
        <f t="shared" si="45"/>
        <v xml:space="preserve">,"AlternateId":"" </v>
      </c>
      <c r="U175" s="16" t="str">
        <f t="shared" si="46"/>
        <v>,"IssueYearStart":1873</v>
      </c>
      <c r="V175" s="16" t="str">
        <f t="shared" si="47"/>
        <v>,"IssueYearEnd":0</v>
      </c>
      <c r="W175" s="16" t="str">
        <f t="shared" si="48"/>
        <v xml:space="preserve">,"FirstDayOfIssue":" " </v>
      </c>
      <c r="X175" s="16" t="str">
        <f t="shared" si="39"/>
        <v xml:space="preserve">,"Perforation":"p12" </v>
      </c>
      <c r="Y175" s="16" t="str">
        <f t="shared" si="49"/>
        <v xml:space="preserve">,"IsWatermarked":false </v>
      </c>
      <c r="Z175" s="16" t="str">
        <f t="shared" si="50"/>
        <v xml:space="preserve">,"CatalogImageCode":"" </v>
      </c>
      <c r="AA175" s="16" t="str">
        <f t="shared" si="51"/>
        <v xml:space="preserve">,"Color":"gray blk" </v>
      </c>
      <c r="AB175" s="16" t="str">
        <f t="shared" si="52"/>
        <v xml:space="preserve">,"Denomination":"30" </v>
      </c>
      <c r="AD175" s="16" t="str">
        <f t="shared" si="53"/>
        <v/>
      </c>
      <c r="AE175" s="16" t="str">
        <f t="shared" si="54"/>
        <v>{"CollectableType":"HomeCollector.Models.StampBase, HomeCollector, Version=1.0.0.0, Culture=neutral, PublicKeyToken=null"</v>
      </c>
      <c r="AF175" s="16" t="str">
        <f t="shared" si="55"/>
        <v xml:space="preserve">,"ItemDetails":"secret mk" </v>
      </c>
      <c r="AG175" s="16" t="str">
        <f t="shared" si="56"/>
        <v xml:space="preserve">,"IsFavorite":false </v>
      </c>
      <c r="AH175" s="16" t="str">
        <f t="shared" si="57"/>
        <v xml:space="preserve">,"EstimatedValue":0 </v>
      </c>
      <c r="AI175" s="16" t="str">
        <f t="shared" si="58"/>
        <v xml:space="preserve">,"IsMintCondition":false </v>
      </c>
      <c r="AJ175" s="16" t="str">
        <f t="shared" si="59"/>
        <v xml:space="preserve">,"Condition":"UNDEFINED" </v>
      </c>
      <c r="AK175" s="16" t="str">
        <f xml:space="preserve"> IF($D175+$E175&gt;0,  CONCATENATE($AD175,$AE175,$AF175,$AG175,$AH175,$AI175,$AJ175) &amp; "} ]}","}")</f>
        <v>}</v>
      </c>
      <c r="AL175" s="16" t="str">
        <f t="shared" si="60"/>
        <v>,{"CollectableType":"HomeCollector.Models.StampBase, HomeCollector, Version=1.0.0.0, Culture=neutral, PublicKeyToken=null","DisplayName":"Hamilton" ,"Description":"secret mk" ,"Country":"USA" ,"IsPostageStamp":true ,"ScottNumber":"165" ,"AlternateId":"" ,"IssueYearStart":1873,"IssueYearEnd":0,"FirstDayOfIssue":" " ,"Perforation":"p12" ,"IsWatermarked":false ,"CatalogImageCode":"" ,"Color":"gray blk" ,"Denomination":"30" }</v>
      </c>
    </row>
    <row r="176" spans="1:38" x14ac:dyDescent="0.25">
      <c r="A176" s="34" t="s">
        <v>1439</v>
      </c>
      <c r="B176" s="29">
        <v>90</v>
      </c>
      <c r="C176" s="19" t="s">
        <v>187</v>
      </c>
      <c r="D176" s="31"/>
      <c r="E176" s="32"/>
      <c r="F176" s="42" t="s">
        <v>65</v>
      </c>
      <c r="G176" s="38" t="s">
        <v>181</v>
      </c>
      <c r="H176" s="19" t="s">
        <v>174</v>
      </c>
      <c r="I176" s="29">
        <v>1873</v>
      </c>
      <c r="J176" s="29">
        <v>1873</v>
      </c>
      <c r="K176" s="33" t="s">
        <v>1337</v>
      </c>
      <c r="L176" s="34">
        <v>1500</v>
      </c>
      <c r="M176" s="29">
        <v>185</v>
      </c>
      <c r="N176" s="28" t="str">
        <f t="shared" si="61"/>
        <v>,{"CollectableType":"HomeCollector.Models.StampBase, HomeCollector, Version=1.0.0.0, Culture=neutral, PublicKeyToken=null"</v>
      </c>
      <c r="O176" s="16" t="str">
        <f t="shared" si="40"/>
        <v xml:space="preserve">,"DisplayName":"Commodore Perry" </v>
      </c>
      <c r="P176" s="16" t="str">
        <f t="shared" si="41"/>
        <v xml:space="preserve">,"Description":"secret mk" </v>
      </c>
      <c r="Q176" s="16" t="str">
        <f t="shared" si="42"/>
        <v xml:space="preserve">,"Country":"USA" </v>
      </c>
      <c r="R176" s="16" t="str">
        <f t="shared" si="43"/>
        <v xml:space="preserve">,"IsPostageStamp":true </v>
      </c>
      <c r="S176" s="16" t="str">
        <f t="shared" si="44"/>
        <v xml:space="preserve">,"ScottNumber":"166" </v>
      </c>
      <c r="T176" s="16" t="str">
        <f t="shared" si="45"/>
        <v xml:space="preserve">,"AlternateId":"" </v>
      </c>
      <c r="U176" s="16" t="str">
        <f t="shared" si="46"/>
        <v>,"IssueYearStart":1873</v>
      </c>
      <c r="V176" s="16" t="str">
        <f t="shared" si="47"/>
        <v>,"IssueYearEnd":0</v>
      </c>
      <c r="W176" s="16" t="str">
        <f t="shared" si="48"/>
        <v xml:space="preserve">,"FirstDayOfIssue":" " </v>
      </c>
      <c r="X176" s="16" t="str">
        <f t="shared" si="39"/>
        <v xml:space="preserve">,"Perforation":"p12" </v>
      </c>
      <c r="Y176" s="16" t="str">
        <f t="shared" si="49"/>
        <v xml:space="preserve">,"IsWatermarked":false </v>
      </c>
      <c r="Z176" s="16" t="str">
        <f t="shared" si="50"/>
        <v xml:space="preserve">,"CatalogImageCode":"" </v>
      </c>
      <c r="AA176" s="16" t="str">
        <f t="shared" si="51"/>
        <v xml:space="preserve">,"Color":"rose carm" </v>
      </c>
      <c r="AB176" s="16" t="str">
        <f t="shared" si="52"/>
        <v xml:space="preserve">,"Denomination":"90" </v>
      </c>
      <c r="AD176" s="16" t="str">
        <f t="shared" si="53"/>
        <v/>
      </c>
      <c r="AE176" s="16" t="str">
        <f t="shared" si="54"/>
        <v>{"CollectableType":"HomeCollector.Models.StampBase, HomeCollector, Version=1.0.0.0, Culture=neutral, PublicKeyToken=null"</v>
      </c>
      <c r="AF176" s="16" t="str">
        <f t="shared" si="55"/>
        <v xml:space="preserve">,"ItemDetails":"secret mk" </v>
      </c>
      <c r="AG176" s="16" t="str">
        <f t="shared" si="56"/>
        <v xml:space="preserve">,"IsFavorite":false </v>
      </c>
      <c r="AH176" s="16" t="str">
        <f t="shared" si="57"/>
        <v xml:space="preserve">,"EstimatedValue":0 </v>
      </c>
      <c r="AI176" s="16" t="str">
        <f t="shared" si="58"/>
        <v xml:space="preserve">,"IsMintCondition":false </v>
      </c>
      <c r="AJ176" s="16" t="str">
        <f t="shared" si="59"/>
        <v xml:space="preserve">,"Condition":"UNDEFINED" </v>
      </c>
      <c r="AK176" s="16" t="str">
        <f xml:space="preserve"> IF($D176+$E176&gt;0,  CONCATENATE($AD176,$AE176,$AF176,$AG176,$AH176,$AI176,$AJ176) &amp; "} ]}","}")</f>
        <v>}</v>
      </c>
      <c r="AL176" s="16" t="str">
        <f t="shared" si="60"/>
        <v>,{"CollectableType":"HomeCollector.Models.StampBase, HomeCollector, Version=1.0.0.0, Culture=neutral, PublicKeyToken=null","DisplayName":"Commodore Perry" ,"Description":"secret mk" ,"Country":"USA" ,"IsPostageStamp":true ,"ScottNumber":"166" ,"AlternateId":"" ,"IssueYearStart":1873,"IssueYearEnd":0,"FirstDayOfIssue":" " ,"Perforation":"p12" ,"IsWatermarked":false ,"CatalogImageCode":"" ,"Color":"rose carm" ,"Denomination":"90" }</v>
      </c>
    </row>
    <row r="177" spans="1:38" x14ac:dyDescent="0.25">
      <c r="A177" s="17" t="s">
        <v>188</v>
      </c>
      <c r="B177" s="29">
        <v>1</v>
      </c>
      <c r="C177" s="19" t="s">
        <v>175</v>
      </c>
      <c r="D177" s="28"/>
      <c r="E177" s="30"/>
      <c r="F177" s="42" t="s">
        <v>65</v>
      </c>
      <c r="G177" s="38" t="s">
        <v>189</v>
      </c>
      <c r="H177" s="19" t="s">
        <v>13</v>
      </c>
      <c r="I177" s="29">
        <v>1875</v>
      </c>
      <c r="J177" s="29">
        <v>1875</v>
      </c>
      <c r="K177" s="33" t="s">
        <v>1337</v>
      </c>
      <c r="L177" s="34">
        <v>8000</v>
      </c>
      <c r="M177" s="29"/>
      <c r="N177" s="28" t="str">
        <f t="shared" si="61"/>
        <v>,{"CollectableType":"HomeCollector.Models.StampBase, HomeCollector, Version=1.0.0.0, Culture=neutral, PublicKeyToken=null"</v>
      </c>
      <c r="O177" s="16" t="str">
        <f t="shared" si="40"/>
        <v xml:space="preserve">,"DisplayName":"Franklin" </v>
      </c>
      <c r="P177" s="16" t="str">
        <f t="shared" si="41"/>
        <v xml:space="preserve">,"Description":"s mk,no gum" </v>
      </c>
      <c r="Q177" s="16" t="str">
        <f t="shared" si="42"/>
        <v xml:space="preserve">,"Country":"USA" </v>
      </c>
      <c r="R177" s="16" t="str">
        <f t="shared" si="43"/>
        <v xml:space="preserve">,"IsPostageStamp":true </v>
      </c>
      <c r="S177" s="16" t="str">
        <f t="shared" si="44"/>
        <v xml:space="preserve">,"ScottNumber":"167" </v>
      </c>
      <c r="T177" s="16" t="str">
        <f t="shared" si="45"/>
        <v xml:space="preserve">,"AlternateId":"" </v>
      </c>
      <c r="U177" s="16" t="str">
        <f t="shared" si="46"/>
        <v>,"IssueYearStart":1875</v>
      </c>
      <c r="V177" s="16" t="str">
        <f t="shared" si="47"/>
        <v>,"IssueYearEnd":0</v>
      </c>
      <c r="W177" s="16" t="str">
        <f t="shared" si="48"/>
        <v xml:space="preserve">,"FirstDayOfIssue":" " </v>
      </c>
      <c r="X177" s="16" t="str">
        <f t="shared" si="39"/>
        <v xml:space="preserve">,"Perforation":"p12" </v>
      </c>
      <c r="Y177" s="16" t="str">
        <f t="shared" si="49"/>
        <v xml:space="preserve">,"IsWatermarked":false </v>
      </c>
      <c r="Z177" s="16" t="str">
        <f t="shared" si="50"/>
        <v xml:space="preserve">,"CatalogImageCode":"" </v>
      </c>
      <c r="AA177" s="16" t="str">
        <f t="shared" si="51"/>
        <v xml:space="preserve">,"Color":"ultra" </v>
      </c>
      <c r="AB177" s="16" t="str">
        <f t="shared" si="52"/>
        <v xml:space="preserve">,"Denomination":"1" </v>
      </c>
      <c r="AD177" s="16" t="str">
        <f t="shared" si="53"/>
        <v/>
      </c>
      <c r="AE177" s="16" t="str">
        <f t="shared" si="54"/>
        <v>{"CollectableType":"HomeCollector.Models.StampBase, HomeCollector, Version=1.0.0.0, Culture=neutral, PublicKeyToken=null"</v>
      </c>
      <c r="AF177" s="16" t="str">
        <f t="shared" si="55"/>
        <v xml:space="preserve">,"ItemDetails":"s mk,no gum" </v>
      </c>
      <c r="AG177" s="16" t="str">
        <f t="shared" si="56"/>
        <v xml:space="preserve">,"IsFavorite":false </v>
      </c>
      <c r="AH177" s="16" t="str">
        <f t="shared" si="57"/>
        <v xml:space="preserve">,"EstimatedValue":0 </v>
      </c>
      <c r="AI177" s="16" t="str">
        <f t="shared" si="58"/>
        <v xml:space="preserve">,"IsMintCondition":false </v>
      </c>
      <c r="AJ177" s="16" t="str">
        <f t="shared" si="59"/>
        <v xml:space="preserve">,"Condition":"UNDEFINED" </v>
      </c>
      <c r="AK177" s="16" t="str">
        <f xml:space="preserve"> IF($D177+$E177&gt;0,  CONCATENATE($AD177,$AE177,$AF177,$AG177,$AH177,$AI177,$AJ177) &amp; "} ]}","}")</f>
        <v>}</v>
      </c>
      <c r="AL177" s="16" t="str">
        <f t="shared" si="60"/>
        <v>,{"CollectableType":"HomeCollector.Models.StampBase, HomeCollector, Version=1.0.0.0, Culture=neutral, PublicKeyToken=null","DisplayName":"Franklin" ,"Description":"s mk,no gum" ,"Country":"USA" ,"IsPostageStamp":true ,"ScottNumber":"167" ,"AlternateId":"" ,"IssueYearStart":1875,"IssueYearEnd":0,"FirstDayOfIssue":" " ,"Perforation":"p12" ,"IsWatermarked":false ,"CatalogImageCode":"" ,"Color":"ultra" ,"Denomination":"1" }</v>
      </c>
    </row>
    <row r="178" spans="1:38" x14ac:dyDescent="0.25">
      <c r="A178" s="17" t="s">
        <v>190</v>
      </c>
      <c r="B178" s="29">
        <v>2</v>
      </c>
      <c r="C178" s="19" t="s">
        <v>191</v>
      </c>
      <c r="D178" s="28"/>
      <c r="E178" s="30"/>
      <c r="F178" s="42" t="s">
        <v>65</v>
      </c>
      <c r="G178" s="38" t="s">
        <v>189</v>
      </c>
      <c r="H178" s="19" t="s">
        <v>101</v>
      </c>
      <c r="I178" s="29">
        <v>1875</v>
      </c>
      <c r="J178" s="29">
        <v>1875</v>
      </c>
      <c r="K178" s="33" t="s">
        <v>1337</v>
      </c>
      <c r="L178" s="34">
        <v>3500</v>
      </c>
      <c r="M178" s="29"/>
      <c r="N178" s="28" t="str">
        <f t="shared" si="61"/>
        <v>,{"CollectableType":"HomeCollector.Models.StampBase, HomeCollector, Version=1.0.0.0, Culture=neutral, PublicKeyToken=null"</v>
      </c>
      <c r="O178" s="16" t="str">
        <f t="shared" si="40"/>
        <v xml:space="preserve">,"DisplayName":"Jackson" </v>
      </c>
      <c r="P178" s="16" t="str">
        <f t="shared" si="41"/>
        <v xml:space="preserve">,"Description":"s mk,no gum" </v>
      </c>
      <c r="Q178" s="16" t="str">
        <f t="shared" si="42"/>
        <v xml:space="preserve">,"Country":"USA" </v>
      </c>
      <c r="R178" s="16" t="str">
        <f t="shared" si="43"/>
        <v xml:space="preserve">,"IsPostageStamp":true </v>
      </c>
      <c r="S178" s="16" t="str">
        <f t="shared" si="44"/>
        <v xml:space="preserve">,"ScottNumber":"168" </v>
      </c>
      <c r="T178" s="16" t="str">
        <f t="shared" si="45"/>
        <v xml:space="preserve">,"AlternateId":"" </v>
      </c>
      <c r="U178" s="16" t="str">
        <f t="shared" si="46"/>
        <v>,"IssueYearStart":1875</v>
      </c>
      <c r="V178" s="16" t="str">
        <f t="shared" si="47"/>
        <v>,"IssueYearEnd":0</v>
      </c>
      <c r="W178" s="16" t="str">
        <f t="shared" si="48"/>
        <v xml:space="preserve">,"FirstDayOfIssue":" " </v>
      </c>
      <c r="X178" s="16" t="str">
        <f t="shared" si="39"/>
        <v xml:space="preserve">,"Perforation":"p12" </v>
      </c>
      <c r="Y178" s="16" t="str">
        <f t="shared" si="49"/>
        <v xml:space="preserve">,"IsWatermarked":false </v>
      </c>
      <c r="Z178" s="16" t="str">
        <f t="shared" si="50"/>
        <v xml:space="preserve">,"CatalogImageCode":"" </v>
      </c>
      <c r="AA178" s="16" t="str">
        <f t="shared" si="51"/>
        <v xml:space="preserve">,"Color":"dk brown" </v>
      </c>
      <c r="AB178" s="16" t="str">
        <f t="shared" si="52"/>
        <v xml:space="preserve">,"Denomination":"2" </v>
      </c>
      <c r="AD178" s="16" t="str">
        <f t="shared" si="53"/>
        <v/>
      </c>
      <c r="AE178" s="16" t="str">
        <f t="shared" si="54"/>
        <v>{"CollectableType":"HomeCollector.Models.StampBase, HomeCollector, Version=1.0.0.0, Culture=neutral, PublicKeyToken=null"</v>
      </c>
      <c r="AF178" s="16" t="str">
        <f t="shared" si="55"/>
        <v xml:space="preserve">,"ItemDetails":"s mk,no gum" </v>
      </c>
      <c r="AG178" s="16" t="str">
        <f t="shared" si="56"/>
        <v xml:space="preserve">,"IsFavorite":false </v>
      </c>
      <c r="AH178" s="16" t="str">
        <f t="shared" si="57"/>
        <v xml:space="preserve">,"EstimatedValue":0 </v>
      </c>
      <c r="AI178" s="16" t="str">
        <f t="shared" si="58"/>
        <v xml:space="preserve">,"IsMintCondition":false </v>
      </c>
      <c r="AJ178" s="16" t="str">
        <f t="shared" si="59"/>
        <v xml:space="preserve">,"Condition":"UNDEFINED" </v>
      </c>
      <c r="AK178" s="16" t="str">
        <f xml:space="preserve"> IF($D178+$E178&gt;0,  CONCATENATE($AD178,$AE178,$AF178,$AG178,$AH178,$AI178,$AJ178) &amp; "} ]}","}")</f>
        <v>}</v>
      </c>
      <c r="AL178" s="16" t="str">
        <f t="shared" si="60"/>
        <v>,{"CollectableType":"HomeCollector.Models.StampBase, HomeCollector, Version=1.0.0.0, Culture=neutral, PublicKeyToken=null","DisplayName":"Jackson" ,"Description":"s mk,no gum" ,"Country":"USA" ,"IsPostageStamp":true ,"ScottNumber":"168" ,"AlternateId":"" ,"IssueYearStart":1875,"IssueYearEnd":0,"FirstDayOfIssue":" " ,"Perforation":"p12" ,"IsWatermarked":false ,"CatalogImageCode":"" ,"Color":"dk brown" ,"Denomination":"2" }</v>
      </c>
    </row>
    <row r="179" spans="1:38" x14ac:dyDescent="0.25">
      <c r="A179" s="17" t="s">
        <v>192</v>
      </c>
      <c r="B179" s="29">
        <v>3</v>
      </c>
      <c r="C179" s="19" t="s">
        <v>193</v>
      </c>
      <c r="D179" s="28"/>
      <c r="E179" s="30"/>
      <c r="F179" s="42" t="s">
        <v>65</v>
      </c>
      <c r="G179" s="38" t="s">
        <v>189</v>
      </c>
      <c r="H179" s="19" t="s">
        <v>15</v>
      </c>
      <c r="I179" s="29">
        <v>1875</v>
      </c>
      <c r="J179" s="29">
        <v>1875</v>
      </c>
      <c r="K179" s="33" t="s">
        <v>1337</v>
      </c>
      <c r="L179" s="34">
        <v>9500</v>
      </c>
      <c r="M179" s="29"/>
      <c r="N179" s="28" t="str">
        <f t="shared" si="61"/>
        <v>,{"CollectableType":"HomeCollector.Models.StampBase, HomeCollector, Version=1.0.0.0, Culture=neutral, PublicKeyToken=null"</v>
      </c>
      <c r="O179" s="16" t="str">
        <f t="shared" si="40"/>
        <v xml:space="preserve">,"DisplayName":"Washington" </v>
      </c>
      <c r="P179" s="16" t="str">
        <f t="shared" si="41"/>
        <v xml:space="preserve">,"Description":"s mk,no gum" </v>
      </c>
      <c r="Q179" s="16" t="str">
        <f t="shared" si="42"/>
        <v xml:space="preserve">,"Country":"USA" </v>
      </c>
      <c r="R179" s="16" t="str">
        <f t="shared" si="43"/>
        <v xml:space="preserve">,"IsPostageStamp":true </v>
      </c>
      <c r="S179" s="16" t="str">
        <f t="shared" si="44"/>
        <v xml:space="preserve">,"ScottNumber":"169" </v>
      </c>
      <c r="T179" s="16" t="str">
        <f t="shared" si="45"/>
        <v xml:space="preserve">,"AlternateId":"" </v>
      </c>
      <c r="U179" s="16" t="str">
        <f t="shared" si="46"/>
        <v>,"IssueYearStart":1875</v>
      </c>
      <c r="V179" s="16" t="str">
        <f t="shared" si="47"/>
        <v>,"IssueYearEnd":0</v>
      </c>
      <c r="W179" s="16" t="str">
        <f t="shared" si="48"/>
        <v xml:space="preserve">,"FirstDayOfIssue":" " </v>
      </c>
      <c r="X179" s="16" t="str">
        <f t="shared" si="39"/>
        <v xml:space="preserve">,"Perforation":"p12" </v>
      </c>
      <c r="Y179" s="16" t="str">
        <f t="shared" si="49"/>
        <v xml:space="preserve">,"IsWatermarked":false </v>
      </c>
      <c r="Z179" s="16" t="str">
        <f t="shared" si="50"/>
        <v xml:space="preserve">,"CatalogImageCode":"" </v>
      </c>
      <c r="AA179" s="16" t="str">
        <f t="shared" si="51"/>
        <v xml:space="preserve">,"Color":"bl green" </v>
      </c>
      <c r="AB179" s="16" t="str">
        <f t="shared" si="52"/>
        <v xml:space="preserve">,"Denomination":"3" </v>
      </c>
      <c r="AD179" s="16" t="str">
        <f t="shared" si="53"/>
        <v/>
      </c>
      <c r="AE179" s="16" t="str">
        <f t="shared" si="54"/>
        <v>{"CollectableType":"HomeCollector.Models.StampBase, HomeCollector, Version=1.0.0.0, Culture=neutral, PublicKeyToken=null"</v>
      </c>
      <c r="AF179" s="16" t="str">
        <f t="shared" si="55"/>
        <v xml:space="preserve">,"ItemDetails":"s mk,no gum" </v>
      </c>
      <c r="AG179" s="16" t="str">
        <f t="shared" si="56"/>
        <v xml:space="preserve">,"IsFavorite":false </v>
      </c>
      <c r="AH179" s="16" t="str">
        <f t="shared" si="57"/>
        <v xml:space="preserve">,"EstimatedValue":0 </v>
      </c>
      <c r="AI179" s="16" t="str">
        <f t="shared" si="58"/>
        <v xml:space="preserve">,"IsMintCondition":false </v>
      </c>
      <c r="AJ179" s="16" t="str">
        <f t="shared" si="59"/>
        <v xml:space="preserve">,"Condition":"UNDEFINED" </v>
      </c>
      <c r="AK179" s="16" t="str">
        <f xml:space="preserve"> IF($D179+$E179&gt;0,  CONCATENATE($AD179,$AE179,$AF179,$AG179,$AH179,$AI179,$AJ179) &amp; "} ]}","}")</f>
        <v>}</v>
      </c>
      <c r="AL179" s="16" t="str">
        <f t="shared" si="60"/>
        <v>,{"CollectableType":"HomeCollector.Models.StampBase, HomeCollector, Version=1.0.0.0, Culture=neutral, PublicKeyToken=null","DisplayName":"Washington" ,"Description":"s mk,no gum" ,"Country":"USA" ,"IsPostageStamp":true ,"ScottNumber":"169" ,"AlternateId":"" ,"IssueYearStart":1875,"IssueYearEnd":0,"FirstDayOfIssue":" " ,"Perforation":"p12" ,"IsWatermarked":false ,"CatalogImageCode":"" ,"Color":"bl green" ,"Denomination":"3" }</v>
      </c>
    </row>
    <row r="180" spans="1:38" x14ac:dyDescent="0.25">
      <c r="A180" s="17" t="s">
        <v>194</v>
      </c>
      <c r="B180" s="29">
        <v>6</v>
      </c>
      <c r="C180" s="19" t="s">
        <v>195</v>
      </c>
      <c r="D180" s="28"/>
      <c r="E180" s="30"/>
      <c r="F180" s="42" t="s">
        <v>65</v>
      </c>
      <c r="G180" s="38" t="s">
        <v>189</v>
      </c>
      <c r="H180" s="19" t="s">
        <v>103</v>
      </c>
      <c r="I180" s="29">
        <v>1875</v>
      </c>
      <c r="J180" s="29">
        <v>1875</v>
      </c>
      <c r="K180" s="33" t="s">
        <v>1337</v>
      </c>
      <c r="L180" s="34">
        <v>8500</v>
      </c>
      <c r="M180" s="29"/>
      <c r="N180" s="28" t="str">
        <f t="shared" si="61"/>
        <v>,{"CollectableType":"HomeCollector.Models.StampBase, HomeCollector, Version=1.0.0.0, Culture=neutral, PublicKeyToken=null"</v>
      </c>
      <c r="O180" s="16" t="str">
        <f t="shared" si="40"/>
        <v xml:space="preserve">,"DisplayName":"Lincoln" </v>
      </c>
      <c r="P180" s="16" t="str">
        <f t="shared" si="41"/>
        <v xml:space="preserve">,"Description":"s mk,no gum" </v>
      </c>
      <c r="Q180" s="16" t="str">
        <f t="shared" si="42"/>
        <v xml:space="preserve">,"Country":"USA" </v>
      </c>
      <c r="R180" s="16" t="str">
        <f t="shared" si="43"/>
        <v xml:space="preserve">,"IsPostageStamp":true </v>
      </c>
      <c r="S180" s="16" t="str">
        <f t="shared" si="44"/>
        <v xml:space="preserve">,"ScottNumber":"170" </v>
      </c>
      <c r="T180" s="16" t="str">
        <f t="shared" si="45"/>
        <v xml:space="preserve">,"AlternateId":"" </v>
      </c>
      <c r="U180" s="16" t="str">
        <f t="shared" si="46"/>
        <v>,"IssueYearStart":1875</v>
      </c>
      <c r="V180" s="16" t="str">
        <f t="shared" si="47"/>
        <v>,"IssueYearEnd":0</v>
      </c>
      <c r="W180" s="16" t="str">
        <f t="shared" si="48"/>
        <v xml:space="preserve">,"FirstDayOfIssue":" " </v>
      </c>
      <c r="X180" s="16" t="str">
        <f t="shared" si="39"/>
        <v xml:space="preserve">,"Perforation":"p12" </v>
      </c>
      <c r="Y180" s="16" t="str">
        <f t="shared" si="49"/>
        <v xml:space="preserve">,"IsWatermarked":false </v>
      </c>
      <c r="Z180" s="16" t="str">
        <f t="shared" si="50"/>
        <v xml:space="preserve">,"CatalogImageCode":"" </v>
      </c>
      <c r="AA180" s="16" t="str">
        <f t="shared" si="51"/>
        <v xml:space="preserve">,"Color":"dull rose" </v>
      </c>
      <c r="AB180" s="16" t="str">
        <f t="shared" si="52"/>
        <v xml:space="preserve">,"Denomination":"6" </v>
      </c>
      <c r="AD180" s="16" t="str">
        <f t="shared" si="53"/>
        <v/>
      </c>
      <c r="AE180" s="16" t="str">
        <f t="shared" si="54"/>
        <v>{"CollectableType":"HomeCollector.Models.StampBase, HomeCollector, Version=1.0.0.0, Culture=neutral, PublicKeyToken=null"</v>
      </c>
      <c r="AF180" s="16" t="str">
        <f t="shared" si="55"/>
        <v xml:space="preserve">,"ItemDetails":"s mk,no gum" </v>
      </c>
      <c r="AG180" s="16" t="str">
        <f t="shared" si="56"/>
        <v xml:space="preserve">,"IsFavorite":false </v>
      </c>
      <c r="AH180" s="16" t="str">
        <f t="shared" si="57"/>
        <v xml:space="preserve">,"EstimatedValue":0 </v>
      </c>
      <c r="AI180" s="16" t="str">
        <f t="shared" si="58"/>
        <v xml:space="preserve">,"IsMintCondition":false </v>
      </c>
      <c r="AJ180" s="16" t="str">
        <f t="shared" si="59"/>
        <v xml:space="preserve">,"Condition":"UNDEFINED" </v>
      </c>
      <c r="AK180" s="16" t="str">
        <f xml:space="preserve"> IF($D180+$E180&gt;0,  CONCATENATE($AD180,$AE180,$AF180,$AG180,$AH180,$AI180,$AJ180) &amp; "} ]}","}")</f>
        <v>}</v>
      </c>
      <c r="AL180" s="16" t="str">
        <f t="shared" si="60"/>
        <v>,{"CollectableType":"HomeCollector.Models.StampBase, HomeCollector, Version=1.0.0.0, Culture=neutral, PublicKeyToken=null","DisplayName":"Lincoln" ,"Description":"s mk,no gum" ,"Country":"USA" ,"IsPostageStamp":true ,"ScottNumber":"170" ,"AlternateId":"" ,"IssueYearStart":1875,"IssueYearEnd":0,"FirstDayOfIssue":" " ,"Perforation":"p12" ,"IsWatermarked":false ,"CatalogImageCode":"" ,"Color":"dull rose" ,"Denomination":"6" }</v>
      </c>
    </row>
    <row r="181" spans="1:38" x14ac:dyDescent="0.25">
      <c r="A181" s="17" t="s">
        <v>196</v>
      </c>
      <c r="B181" s="29">
        <v>7</v>
      </c>
      <c r="C181" s="19" t="s">
        <v>197</v>
      </c>
      <c r="D181" s="28"/>
      <c r="E181" s="30"/>
      <c r="F181" s="42" t="s">
        <v>65</v>
      </c>
      <c r="G181" s="38" t="s">
        <v>189</v>
      </c>
      <c r="H181" s="19" t="s">
        <v>169</v>
      </c>
      <c r="I181" s="29">
        <v>1875</v>
      </c>
      <c r="J181" s="29">
        <v>1875</v>
      </c>
      <c r="K181" s="33" t="s">
        <v>1337</v>
      </c>
      <c r="L181" s="34">
        <v>2250</v>
      </c>
      <c r="M181" s="29"/>
      <c r="N181" s="28" t="str">
        <f t="shared" si="61"/>
        <v>,{"CollectableType":"HomeCollector.Models.StampBase, HomeCollector, Version=1.0.0.0, Culture=neutral, PublicKeyToken=null"</v>
      </c>
      <c r="O181" s="16" t="str">
        <f t="shared" si="40"/>
        <v xml:space="preserve">,"DisplayName":"Stanton" </v>
      </c>
      <c r="P181" s="16" t="str">
        <f t="shared" si="41"/>
        <v xml:space="preserve">,"Description":"s mk,no gum" </v>
      </c>
      <c r="Q181" s="16" t="str">
        <f t="shared" si="42"/>
        <v xml:space="preserve">,"Country":"USA" </v>
      </c>
      <c r="R181" s="16" t="str">
        <f t="shared" si="43"/>
        <v xml:space="preserve">,"IsPostageStamp":true </v>
      </c>
      <c r="S181" s="16" t="str">
        <f t="shared" si="44"/>
        <v xml:space="preserve">,"ScottNumber":"171" </v>
      </c>
      <c r="T181" s="16" t="str">
        <f t="shared" si="45"/>
        <v xml:space="preserve">,"AlternateId":"" </v>
      </c>
      <c r="U181" s="16" t="str">
        <f t="shared" si="46"/>
        <v>,"IssueYearStart":1875</v>
      </c>
      <c r="V181" s="16" t="str">
        <f t="shared" si="47"/>
        <v>,"IssueYearEnd":0</v>
      </c>
      <c r="W181" s="16" t="str">
        <f t="shared" si="48"/>
        <v xml:space="preserve">,"FirstDayOfIssue":" " </v>
      </c>
      <c r="X181" s="16" t="str">
        <f t="shared" si="39"/>
        <v xml:space="preserve">,"Perforation":"p12" </v>
      </c>
      <c r="Y181" s="16" t="str">
        <f t="shared" si="49"/>
        <v xml:space="preserve">,"IsWatermarked":false </v>
      </c>
      <c r="Z181" s="16" t="str">
        <f t="shared" si="50"/>
        <v xml:space="preserve">,"CatalogImageCode":"" </v>
      </c>
      <c r="AA181" s="16" t="str">
        <f t="shared" si="51"/>
        <v xml:space="preserve">,"Color":"red vermil" </v>
      </c>
      <c r="AB181" s="16" t="str">
        <f t="shared" si="52"/>
        <v xml:space="preserve">,"Denomination":"7" </v>
      </c>
      <c r="AD181" s="16" t="str">
        <f t="shared" si="53"/>
        <v/>
      </c>
      <c r="AE181" s="16" t="str">
        <f t="shared" si="54"/>
        <v>{"CollectableType":"HomeCollector.Models.StampBase, HomeCollector, Version=1.0.0.0, Culture=neutral, PublicKeyToken=null"</v>
      </c>
      <c r="AF181" s="16" t="str">
        <f t="shared" si="55"/>
        <v xml:space="preserve">,"ItemDetails":"s mk,no gum" </v>
      </c>
      <c r="AG181" s="16" t="str">
        <f t="shared" si="56"/>
        <v xml:space="preserve">,"IsFavorite":false </v>
      </c>
      <c r="AH181" s="16" t="str">
        <f t="shared" si="57"/>
        <v xml:space="preserve">,"EstimatedValue":0 </v>
      </c>
      <c r="AI181" s="16" t="str">
        <f t="shared" si="58"/>
        <v xml:space="preserve">,"IsMintCondition":false </v>
      </c>
      <c r="AJ181" s="16" t="str">
        <f t="shared" si="59"/>
        <v xml:space="preserve">,"Condition":"UNDEFINED" </v>
      </c>
      <c r="AK181" s="16" t="str">
        <f xml:space="preserve"> IF($D181+$E181&gt;0,  CONCATENATE($AD181,$AE181,$AF181,$AG181,$AH181,$AI181,$AJ181) &amp; "} ]}","}")</f>
        <v>}</v>
      </c>
      <c r="AL181" s="16" t="str">
        <f t="shared" si="60"/>
        <v>,{"CollectableType":"HomeCollector.Models.StampBase, HomeCollector, Version=1.0.0.0, Culture=neutral, PublicKeyToken=null","DisplayName":"Stanton" ,"Description":"s mk,no gum" ,"Country":"USA" ,"IsPostageStamp":true ,"ScottNumber":"171" ,"AlternateId":"" ,"IssueYearStart":1875,"IssueYearEnd":0,"FirstDayOfIssue":" " ,"Perforation":"p12" ,"IsWatermarked":false ,"CatalogImageCode":"" ,"Color":"red vermil" ,"Denomination":"7" }</v>
      </c>
    </row>
    <row r="182" spans="1:38" x14ac:dyDescent="0.25">
      <c r="A182" s="17" t="s">
        <v>198</v>
      </c>
      <c r="B182" s="29">
        <v>10</v>
      </c>
      <c r="C182" s="19" t="s">
        <v>199</v>
      </c>
      <c r="D182" s="28"/>
      <c r="E182" s="30"/>
      <c r="F182" s="42" t="s">
        <v>65</v>
      </c>
      <c r="G182" s="38" t="s">
        <v>189</v>
      </c>
      <c r="H182" s="19" t="s">
        <v>37</v>
      </c>
      <c r="I182" s="29">
        <v>1875</v>
      </c>
      <c r="J182" s="29">
        <v>1875</v>
      </c>
      <c r="K182" s="33" t="s">
        <v>1337</v>
      </c>
      <c r="L182" s="34">
        <v>8250</v>
      </c>
      <c r="M182" s="29"/>
      <c r="N182" s="28" t="str">
        <f t="shared" si="61"/>
        <v>,{"CollectableType":"HomeCollector.Models.StampBase, HomeCollector, Version=1.0.0.0, Culture=neutral, PublicKeyToken=null"</v>
      </c>
      <c r="O182" s="16" t="str">
        <f t="shared" si="40"/>
        <v xml:space="preserve">,"DisplayName":"Jefferson" </v>
      </c>
      <c r="P182" s="16" t="str">
        <f t="shared" si="41"/>
        <v xml:space="preserve">,"Description":"s mk,no gum" </v>
      </c>
      <c r="Q182" s="16" t="str">
        <f t="shared" si="42"/>
        <v xml:space="preserve">,"Country":"USA" </v>
      </c>
      <c r="R182" s="16" t="str">
        <f t="shared" si="43"/>
        <v xml:space="preserve">,"IsPostageStamp":true </v>
      </c>
      <c r="S182" s="16" t="str">
        <f t="shared" si="44"/>
        <v xml:space="preserve">,"ScottNumber":"172" </v>
      </c>
      <c r="T182" s="16" t="str">
        <f t="shared" si="45"/>
        <v xml:space="preserve">,"AlternateId":"" </v>
      </c>
      <c r="U182" s="16" t="str">
        <f t="shared" si="46"/>
        <v>,"IssueYearStart":1875</v>
      </c>
      <c r="V182" s="16" t="str">
        <f t="shared" si="47"/>
        <v>,"IssueYearEnd":0</v>
      </c>
      <c r="W182" s="16" t="str">
        <f t="shared" si="48"/>
        <v xml:space="preserve">,"FirstDayOfIssue":" " </v>
      </c>
      <c r="X182" s="16" t="str">
        <f t="shared" si="39"/>
        <v xml:space="preserve">,"Perforation":"p12" </v>
      </c>
      <c r="Y182" s="16" t="str">
        <f t="shared" si="49"/>
        <v xml:space="preserve">,"IsWatermarked":false </v>
      </c>
      <c r="Z182" s="16" t="str">
        <f t="shared" si="50"/>
        <v xml:space="preserve">,"CatalogImageCode":"" </v>
      </c>
      <c r="AA182" s="16" t="str">
        <f t="shared" si="51"/>
        <v xml:space="preserve">,"Color":"pale brown" </v>
      </c>
      <c r="AB182" s="16" t="str">
        <f t="shared" si="52"/>
        <v xml:space="preserve">,"Denomination":"10" </v>
      </c>
      <c r="AD182" s="16" t="str">
        <f t="shared" si="53"/>
        <v/>
      </c>
      <c r="AE182" s="16" t="str">
        <f t="shared" si="54"/>
        <v>{"CollectableType":"HomeCollector.Models.StampBase, HomeCollector, Version=1.0.0.0, Culture=neutral, PublicKeyToken=null"</v>
      </c>
      <c r="AF182" s="16" t="str">
        <f t="shared" si="55"/>
        <v xml:space="preserve">,"ItemDetails":"s mk,no gum" </v>
      </c>
      <c r="AG182" s="16" t="str">
        <f t="shared" si="56"/>
        <v xml:space="preserve">,"IsFavorite":false </v>
      </c>
      <c r="AH182" s="16" t="str">
        <f t="shared" si="57"/>
        <v xml:space="preserve">,"EstimatedValue":0 </v>
      </c>
      <c r="AI182" s="16" t="str">
        <f t="shared" si="58"/>
        <v xml:space="preserve">,"IsMintCondition":false </v>
      </c>
      <c r="AJ182" s="16" t="str">
        <f t="shared" si="59"/>
        <v xml:space="preserve">,"Condition":"UNDEFINED" </v>
      </c>
      <c r="AK182" s="16" t="str">
        <f xml:space="preserve"> IF($D182+$E182&gt;0,  CONCATENATE($AD182,$AE182,$AF182,$AG182,$AH182,$AI182,$AJ182) &amp; "} ]}","}")</f>
        <v>}</v>
      </c>
      <c r="AL182" s="16" t="str">
        <f t="shared" si="60"/>
        <v>,{"CollectableType":"HomeCollector.Models.StampBase, HomeCollector, Version=1.0.0.0, Culture=neutral, PublicKeyToken=null","DisplayName":"Jefferson" ,"Description":"s mk,no gum" ,"Country":"USA" ,"IsPostageStamp":true ,"ScottNumber":"172" ,"AlternateId":"" ,"IssueYearStart":1875,"IssueYearEnd":0,"FirstDayOfIssue":" " ,"Perforation":"p12" ,"IsWatermarked":false ,"CatalogImageCode":"" ,"Color":"pale brown" ,"Denomination":"10" }</v>
      </c>
    </row>
    <row r="183" spans="1:38" x14ac:dyDescent="0.25">
      <c r="A183" s="17" t="s">
        <v>200</v>
      </c>
      <c r="B183" s="29">
        <v>12</v>
      </c>
      <c r="C183" s="19" t="s">
        <v>201</v>
      </c>
      <c r="D183" s="28"/>
      <c r="E183" s="30"/>
      <c r="F183" s="42" t="s">
        <v>65</v>
      </c>
      <c r="G183" s="38" t="s">
        <v>189</v>
      </c>
      <c r="H183" s="19" t="s">
        <v>170</v>
      </c>
      <c r="I183" s="29">
        <v>1875</v>
      </c>
      <c r="J183" s="29">
        <v>1875</v>
      </c>
      <c r="K183" s="33" t="s">
        <v>1337</v>
      </c>
      <c r="L183" s="34">
        <v>3000</v>
      </c>
      <c r="M183" s="29"/>
      <c r="N183" s="28" t="str">
        <f t="shared" si="61"/>
        <v>,{"CollectableType":"HomeCollector.Models.StampBase, HomeCollector, Version=1.0.0.0, Culture=neutral, PublicKeyToken=null"</v>
      </c>
      <c r="O183" s="16" t="str">
        <f t="shared" si="40"/>
        <v xml:space="preserve">,"DisplayName":"Clay" </v>
      </c>
      <c r="P183" s="16" t="str">
        <f t="shared" si="41"/>
        <v xml:space="preserve">,"Description":"s mk,no gum" </v>
      </c>
      <c r="Q183" s="16" t="str">
        <f t="shared" si="42"/>
        <v xml:space="preserve">,"Country":"USA" </v>
      </c>
      <c r="R183" s="16" t="str">
        <f t="shared" si="43"/>
        <v xml:space="preserve">,"IsPostageStamp":true </v>
      </c>
      <c r="S183" s="16" t="str">
        <f t="shared" si="44"/>
        <v xml:space="preserve">,"ScottNumber":"173" </v>
      </c>
      <c r="T183" s="16" t="str">
        <f t="shared" si="45"/>
        <v xml:space="preserve">,"AlternateId":"" </v>
      </c>
      <c r="U183" s="16" t="str">
        <f t="shared" si="46"/>
        <v>,"IssueYearStart":1875</v>
      </c>
      <c r="V183" s="16" t="str">
        <f t="shared" si="47"/>
        <v>,"IssueYearEnd":0</v>
      </c>
      <c r="W183" s="16" t="str">
        <f t="shared" si="48"/>
        <v xml:space="preserve">,"FirstDayOfIssue":" " </v>
      </c>
      <c r="X183" s="16" t="str">
        <f t="shared" si="39"/>
        <v xml:space="preserve">,"Perforation":"p12" </v>
      </c>
      <c r="Y183" s="16" t="str">
        <f t="shared" si="49"/>
        <v xml:space="preserve">,"IsWatermarked":false </v>
      </c>
      <c r="Z183" s="16" t="str">
        <f t="shared" si="50"/>
        <v xml:space="preserve">,"CatalogImageCode":"" </v>
      </c>
      <c r="AA183" s="16" t="str">
        <f t="shared" si="51"/>
        <v xml:space="preserve">,"Color":"dk viol" </v>
      </c>
      <c r="AB183" s="16" t="str">
        <f t="shared" si="52"/>
        <v xml:space="preserve">,"Denomination":"12" </v>
      </c>
      <c r="AD183" s="16" t="str">
        <f t="shared" si="53"/>
        <v/>
      </c>
      <c r="AE183" s="16" t="str">
        <f t="shared" si="54"/>
        <v>{"CollectableType":"HomeCollector.Models.StampBase, HomeCollector, Version=1.0.0.0, Culture=neutral, PublicKeyToken=null"</v>
      </c>
      <c r="AF183" s="16" t="str">
        <f t="shared" si="55"/>
        <v xml:space="preserve">,"ItemDetails":"s mk,no gum" </v>
      </c>
      <c r="AG183" s="16" t="str">
        <f t="shared" si="56"/>
        <v xml:space="preserve">,"IsFavorite":false </v>
      </c>
      <c r="AH183" s="16" t="str">
        <f t="shared" si="57"/>
        <v xml:space="preserve">,"EstimatedValue":0 </v>
      </c>
      <c r="AI183" s="16" t="str">
        <f t="shared" si="58"/>
        <v xml:space="preserve">,"IsMintCondition":false </v>
      </c>
      <c r="AJ183" s="16" t="str">
        <f t="shared" si="59"/>
        <v xml:space="preserve">,"Condition":"UNDEFINED" </v>
      </c>
      <c r="AK183" s="16" t="str">
        <f xml:space="preserve"> IF($D183+$E183&gt;0,  CONCATENATE($AD183,$AE183,$AF183,$AG183,$AH183,$AI183,$AJ183) &amp; "} ]}","}")</f>
        <v>}</v>
      </c>
      <c r="AL183" s="16" t="str">
        <f t="shared" si="60"/>
        <v>,{"CollectableType":"HomeCollector.Models.StampBase, HomeCollector, Version=1.0.0.0, Culture=neutral, PublicKeyToken=null","DisplayName":"Clay" ,"Description":"s mk,no gum" ,"Country":"USA" ,"IsPostageStamp":true ,"ScottNumber":"173" ,"AlternateId":"" ,"IssueYearStart":1875,"IssueYearEnd":0,"FirstDayOfIssue":" " ,"Perforation":"p12" ,"IsWatermarked":false ,"CatalogImageCode":"" ,"Color":"dk viol" ,"Denomination":"12" }</v>
      </c>
    </row>
    <row r="184" spans="1:38" x14ac:dyDescent="0.25">
      <c r="A184" s="17" t="s">
        <v>202</v>
      </c>
      <c r="B184" s="29">
        <v>15</v>
      </c>
      <c r="C184" s="19" t="s">
        <v>203</v>
      </c>
      <c r="D184" s="28"/>
      <c r="E184" s="30"/>
      <c r="F184" s="42" t="s">
        <v>65</v>
      </c>
      <c r="G184" s="38" t="s">
        <v>189</v>
      </c>
      <c r="H184" s="19" t="s">
        <v>171</v>
      </c>
      <c r="I184" s="29">
        <v>1875</v>
      </c>
      <c r="J184" s="29">
        <v>1875</v>
      </c>
      <c r="K184" s="33" t="s">
        <v>1337</v>
      </c>
      <c r="L184" s="34">
        <v>8250</v>
      </c>
      <c r="M184" s="29"/>
      <c r="N184" s="28" t="str">
        <f t="shared" si="61"/>
        <v>,{"CollectableType":"HomeCollector.Models.StampBase, HomeCollector, Version=1.0.0.0, Culture=neutral, PublicKeyToken=null"</v>
      </c>
      <c r="O184" s="16" t="str">
        <f t="shared" si="40"/>
        <v xml:space="preserve">,"DisplayName":"Webster" </v>
      </c>
      <c r="P184" s="16" t="str">
        <f t="shared" si="41"/>
        <v xml:space="preserve">,"Description":"s mk,no gum" </v>
      </c>
      <c r="Q184" s="16" t="str">
        <f t="shared" si="42"/>
        <v xml:space="preserve">,"Country":"USA" </v>
      </c>
      <c r="R184" s="16" t="str">
        <f t="shared" si="43"/>
        <v xml:space="preserve">,"IsPostageStamp":true </v>
      </c>
      <c r="S184" s="16" t="str">
        <f t="shared" si="44"/>
        <v xml:space="preserve">,"ScottNumber":"174" </v>
      </c>
      <c r="T184" s="16" t="str">
        <f t="shared" si="45"/>
        <v xml:space="preserve">,"AlternateId":"" </v>
      </c>
      <c r="U184" s="16" t="str">
        <f t="shared" si="46"/>
        <v>,"IssueYearStart":1875</v>
      </c>
      <c r="V184" s="16" t="str">
        <f t="shared" si="47"/>
        <v>,"IssueYearEnd":0</v>
      </c>
      <c r="W184" s="16" t="str">
        <f t="shared" si="48"/>
        <v xml:space="preserve">,"FirstDayOfIssue":" " </v>
      </c>
      <c r="X184" s="16" t="str">
        <f t="shared" si="39"/>
        <v xml:space="preserve">,"Perforation":"p12" </v>
      </c>
      <c r="Y184" s="16" t="str">
        <f t="shared" si="49"/>
        <v xml:space="preserve">,"IsWatermarked":false </v>
      </c>
      <c r="Z184" s="16" t="str">
        <f t="shared" si="50"/>
        <v xml:space="preserve">,"CatalogImageCode":"" </v>
      </c>
      <c r="AA184" s="16" t="str">
        <f t="shared" si="51"/>
        <v xml:space="preserve">,"Color":"brt or" </v>
      </c>
      <c r="AB184" s="16" t="str">
        <f t="shared" si="52"/>
        <v xml:space="preserve">,"Denomination":"15" </v>
      </c>
      <c r="AD184" s="16" t="str">
        <f t="shared" si="53"/>
        <v/>
      </c>
      <c r="AE184" s="16" t="str">
        <f t="shared" si="54"/>
        <v>{"CollectableType":"HomeCollector.Models.StampBase, HomeCollector, Version=1.0.0.0, Culture=neutral, PublicKeyToken=null"</v>
      </c>
      <c r="AF184" s="16" t="str">
        <f t="shared" si="55"/>
        <v xml:space="preserve">,"ItemDetails":"s mk,no gum" </v>
      </c>
      <c r="AG184" s="16" t="str">
        <f t="shared" si="56"/>
        <v xml:space="preserve">,"IsFavorite":false </v>
      </c>
      <c r="AH184" s="16" t="str">
        <f t="shared" si="57"/>
        <v xml:space="preserve">,"EstimatedValue":0 </v>
      </c>
      <c r="AI184" s="16" t="str">
        <f t="shared" si="58"/>
        <v xml:space="preserve">,"IsMintCondition":false </v>
      </c>
      <c r="AJ184" s="16" t="str">
        <f t="shared" si="59"/>
        <v xml:space="preserve">,"Condition":"UNDEFINED" </v>
      </c>
      <c r="AK184" s="16" t="str">
        <f xml:space="preserve"> IF($D184+$E184&gt;0,  CONCATENATE($AD184,$AE184,$AF184,$AG184,$AH184,$AI184,$AJ184) &amp; "} ]}","}")</f>
        <v>}</v>
      </c>
      <c r="AL184" s="16" t="str">
        <f t="shared" si="60"/>
        <v>,{"CollectableType":"HomeCollector.Models.StampBase, HomeCollector, Version=1.0.0.0, Culture=neutral, PublicKeyToken=null","DisplayName":"Webster" ,"Description":"s mk,no gum" ,"Country":"USA" ,"IsPostageStamp":true ,"ScottNumber":"174" ,"AlternateId":"" ,"IssueYearStart":1875,"IssueYearEnd":0,"FirstDayOfIssue":" " ,"Perforation":"p12" ,"IsWatermarked":false ,"CatalogImageCode":"" ,"Color":"brt or" ,"Denomination":"15" }</v>
      </c>
    </row>
    <row r="185" spans="1:38" x14ac:dyDescent="0.25">
      <c r="A185" s="17" t="s">
        <v>204</v>
      </c>
      <c r="B185" s="29">
        <v>24</v>
      </c>
      <c r="C185" s="19" t="s">
        <v>205</v>
      </c>
      <c r="D185" s="28"/>
      <c r="E185" s="30"/>
      <c r="F185" s="42" t="s">
        <v>65</v>
      </c>
      <c r="G185" s="38" t="s">
        <v>189</v>
      </c>
      <c r="H185" s="19" t="s">
        <v>172</v>
      </c>
      <c r="I185" s="29">
        <v>1875</v>
      </c>
      <c r="J185" s="29">
        <v>1875</v>
      </c>
      <c r="K185" s="33" t="s">
        <v>1337</v>
      </c>
      <c r="L185" s="34">
        <v>1850</v>
      </c>
      <c r="M185" s="29"/>
      <c r="N185" s="28" t="str">
        <f t="shared" si="61"/>
        <v>,{"CollectableType":"HomeCollector.Models.StampBase, HomeCollector, Version=1.0.0.0, Culture=neutral, PublicKeyToken=null"</v>
      </c>
      <c r="O185" s="16" t="str">
        <f t="shared" si="40"/>
        <v xml:space="preserve">,"DisplayName":"Scott" </v>
      </c>
      <c r="P185" s="16" t="str">
        <f t="shared" si="41"/>
        <v xml:space="preserve">,"Description":"s mk,no gum" </v>
      </c>
      <c r="Q185" s="16" t="str">
        <f t="shared" si="42"/>
        <v xml:space="preserve">,"Country":"USA" </v>
      </c>
      <c r="R185" s="16" t="str">
        <f t="shared" si="43"/>
        <v xml:space="preserve">,"IsPostageStamp":true </v>
      </c>
      <c r="S185" s="16" t="str">
        <f t="shared" si="44"/>
        <v xml:space="preserve">,"ScottNumber":"175" </v>
      </c>
      <c r="T185" s="16" t="str">
        <f t="shared" si="45"/>
        <v xml:space="preserve">,"AlternateId":"" </v>
      </c>
      <c r="U185" s="16" t="str">
        <f t="shared" si="46"/>
        <v>,"IssueYearStart":1875</v>
      </c>
      <c r="V185" s="16" t="str">
        <f t="shared" si="47"/>
        <v>,"IssueYearEnd":0</v>
      </c>
      <c r="W185" s="16" t="str">
        <f t="shared" si="48"/>
        <v xml:space="preserve">,"FirstDayOfIssue":" " </v>
      </c>
      <c r="X185" s="16" t="str">
        <f t="shared" si="39"/>
        <v xml:space="preserve">,"Perforation":"p12" </v>
      </c>
      <c r="Y185" s="16" t="str">
        <f t="shared" si="49"/>
        <v xml:space="preserve">,"IsWatermarked":false </v>
      </c>
      <c r="Z185" s="16" t="str">
        <f t="shared" si="50"/>
        <v xml:space="preserve">,"CatalogImageCode":"" </v>
      </c>
      <c r="AA185" s="16" t="str">
        <f t="shared" si="51"/>
        <v xml:space="preserve">,"Color":"dull purp" </v>
      </c>
      <c r="AB185" s="16" t="str">
        <f t="shared" si="52"/>
        <v xml:space="preserve">,"Denomination":"24" </v>
      </c>
      <c r="AD185" s="16" t="str">
        <f t="shared" si="53"/>
        <v/>
      </c>
      <c r="AE185" s="16" t="str">
        <f t="shared" si="54"/>
        <v>{"CollectableType":"HomeCollector.Models.StampBase, HomeCollector, Version=1.0.0.0, Culture=neutral, PublicKeyToken=null"</v>
      </c>
      <c r="AF185" s="16" t="str">
        <f t="shared" si="55"/>
        <v xml:space="preserve">,"ItemDetails":"s mk,no gum" </v>
      </c>
      <c r="AG185" s="16" t="str">
        <f t="shared" si="56"/>
        <v xml:space="preserve">,"IsFavorite":false </v>
      </c>
      <c r="AH185" s="16" t="str">
        <f t="shared" si="57"/>
        <v xml:space="preserve">,"EstimatedValue":0 </v>
      </c>
      <c r="AI185" s="16" t="str">
        <f t="shared" si="58"/>
        <v xml:space="preserve">,"IsMintCondition":false </v>
      </c>
      <c r="AJ185" s="16" t="str">
        <f t="shared" si="59"/>
        <v xml:space="preserve">,"Condition":"UNDEFINED" </v>
      </c>
      <c r="AK185" s="16" t="str">
        <f xml:space="preserve"> IF($D185+$E185&gt;0,  CONCATENATE($AD185,$AE185,$AF185,$AG185,$AH185,$AI185,$AJ185) &amp; "} ]}","}")</f>
        <v>}</v>
      </c>
      <c r="AL185" s="16" t="str">
        <f t="shared" si="60"/>
        <v>,{"CollectableType":"HomeCollector.Models.StampBase, HomeCollector, Version=1.0.0.0, Culture=neutral, PublicKeyToken=null","DisplayName":"Scott" ,"Description":"s mk,no gum" ,"Country":"USA" ,"IsPostageStamp":true ,"ScottNumber":"175" ,"AlternateId":"" ,"IssueYearStart":1875,"IssueYearEnd":0,"FirstDayOfIssue":" " ,"Perforation":"p12" ,"IsWatermarked":false ,"CatalogImageCode":"" ,"Color":"dull purp" ,"Denomination":"24" }</v>
      </c>
    </row>
    <row r="186" spans="1:38" x14ac:dyDescent="0.25">
      <c r="A186" s="17" t="s">
        <v>206</v>
      </c>
      <c r="B186" s="29">
        <v>30</v>
      </c>
      <c r="C186" s="19" t="s">
        <v>207</v>
      </c>
      <c r="D186" s="28"/>
      <c r="E186" s="30"/>
      <c r="F186" s="42" t="s">
        <v>65</v>
      </c>
      <c r="G186" s="38" t="s">
        <v>189</v>
      </c>
      <c r="H186" s="19" t="s">
        <v>173</v>
      </c>
      <c r="I186" s="29">
        <v>1875</v>
      </c>
      <c r="J186" s="29">
        <v>1875</v>
      </c>
      <c r="K186" s="33" t="s">
        <v>1337</v>
      </c>
      <c r="L186" s="34">
        <v>7500</v>
      </c>
      <c r="M186" s="29"/>
      <c r="N186" s="28" t="str">
        <f t="shared" si="61"/>
        <v>,{"CollectableType":"HomeCollector.Models.StampBase, HomeCollector, Version=1.0.0.0, Culture=neutral, PublicKeyToken=null"</v>
      </c>
      <c r="O186" s="16" t="str">
        <f t="shared" si="40"/>
        <v xml:space="preserve">,"DisplayName":"Hamilton" </v>
      </c>
      <c r="P186" s="16" t="str">
        <f t="shared" si="41"/>
        <v xml:space="preserve">,"Description":"s mk,no gum" </v>
      </c>
      <c r="Q186" s="16" t="str">
        <f t="shared" si="42"/>
        <v xml:space="preserve">,"Country":"USA" </v>
      </c>
      <c r="R186" s="16" t="str">
        <f t="shared" si="43"/>
        <v xml:space="preserve">,"IsPostageStamp":true </v>
      </c>
      <c r="S186" s="16" t="str">
        <f t="shared" si="44"/>
        <v xml:space="preserve">,"ScottNumber":"176" </v>
      </c>
      <c r="T186" s="16" t="str">
        <f t="shared" si="45"/>
        <v xml:space="preserve">,"AlternateId":"" </v>
      </c>
      <c r="U186" s="16" t="str">
        <f t="shared" si="46"/>
        <v>,"IssueYearStart":1875</v>
      </c>
      <c r="V186" s="16" t="str">
        <f t="shared" si="47"/>
        <v>,"IssueYearEnd":0</v>
      </c>
      <c r="W186" s="16" t="str">
        <f t="shared" si="48"/>
        <v xml:space="preserve">,"FirstDayOfIssue":" " </v>
      </c>
      <c r="X186" s="16" t="str">
        <f t="shared" si="39"/>
        <v xml:space="preserve">,"Perforation":"p12" </v>
      </c>
      <c r="Y186" s="16" t="str">
        <f t="shared" si="49"/>
        <v xml:space="preserve">,"IsWatermarked":false </v>
      </c>
      <c r="Z186" s="16" t="str">
        <f t="shared" si="50"/>
        <v xml:space="preserve">,"CatalogImageCode":"" </v>
      </c>
      <c r="AA186" s="16" t="str">
        <f t="shared" si="51"/>
        <v xml:space="preserve">,"Color":"grn blk" </v>
      </c>
      <c r="AB186" s="16" t="str">
        <f t="shared" si="52"/>
        <v xml:space="preserve">,"Denomination":"30" </v>
      </c>
      <c r="AD186" s="16" t="str">
        <f t="shared" si="53"/>
        <v/>
      </c>
      <c r="AE186" s="16" t="str">
        <f t="shared" si="54"/>
        <v>{"CollectableType":"HomeCollector.Models.StampBase, HomeCollector, Version=1.0.0.0, Culture=neutral, PublicKeyToken=null"</v>
      </c>
      <c r="AF186" s="16" t="str">
        <f t="shared" si="55"/>
        <v xml:space="preserve">,"ItemDetails":"s mk,no gum" </v>
      </c>
      <c r="AG186" s="16" t="str">
        <f t="shared" si="56"/>
        <v xml:space="preserve">,"IsFavorite":false </v>
      </c>
      <c r="AH186" s="16" t="str">
        <f t="shared" si="57"/>
        <v xml:space="preserve">,"EstimatedValue":0 </v>
      </c>
      <c r="AI186" s="16" t="str">
        <f t="shared" si="58"/>
        <v xml:space="preserve">,"IsMintCondition":false </v>
      </c>
      <c r="AJ186" s="16" t="str">
        <f t="shared" si="59"/>
        <v xml:space="preserve">,"Condition":"UNDEFINED" </v>
      </c>
      <c r="AK186" s="16" t="str">
        <f xml:space="preserve"> IF($D186+$E186&gt;0,  CONCATENATE($AD186,$AE186,$AF186,$AG186,$AH186,$AI186,$AJ186) &amp; "} ]}","}")</f>
        <v>}</v>
      </c>
      <c r="AL186" s="16" t="str">
        <f t="shared" si="60"/>
        <v>,{"CollectableType":"HomeCollector.Models.StampBase, HomeCollector, Version=1.0.0.0, Culture=neutral, PublicKeyToken=null","DisplayName":"Hamilton" ,"Description":"s mk,no gum" ,"Country":"USA" ,"IsPostageStamp":true ,"ScottNumber":"176" ,"AlternateId":"" ,"IssueYearStart":1875,"IssueYearEnd":0,"FirstDayOfIssue":" " ,"Perforation":"p12" ,"IsWatermarked":false ,"CatalogImageCode":"" ,"Color":"grn blk" ,"Denomination":"30" }</v>
      </c>
    </row>
    <row r="187" spans="1:38" x14ac:dyDescent="0.25">
      <c r="A187" s="17" t="s">
        <v>208</v>
      </c>
      <c r="B187" s="29">
        <v>90</v>
      </c>
      <c r="C187" s="19" t="s">
        <v>209</v>
      </c>
      <c r="D187" s="28"/>
      <c r="E187" s="30"/>
      <c r="F187" s="42" t="s">
        <v>65</v>
      </c>
      <c r="G187" s="38" t="s">
        <v>189</v>
      </c>
      <c r="H187" s="19" t="s">
        <v>174</v>
      </c>
      <c r="I187" s="29">
        <v>1875</v>
      </c>
      <c r="J187" s="29">
        <v>1875</v>
      </c>
      <c r="K187" s="33" t="s">
        <v>1337</v>
      </c>
      <c r="L187" s="34">
        <v>7500</v>
      </c>
      <c r="M187" s="29"/>
      <c r="N187" s="28" t="str">
        <f t="shared" si="61"/>
        <v>,{"CollectableType":"HomeCollector.Models.StampBase, HomeCollector, Version=1.0.0.0, Culture=neutral, PublicKeyToken=null"</v>
      </c>
      <c r="O187" s="16" t="str">
        <f t="shared" si="40"/>
        <v xml:space="preserve">,"DisplayName":"Commodore Perry" </v>
      </c>
      <c r="P187" s="16" t="str">
        <f t="shared" si="41"/>
        <v xml:space="preserve">,"Description":"s mk,no gum" </v>
      </c>
      <c r="Q187" s="16" t="str">
        <f t="shared" si="42"/>
        <v xml:space="preserve">,"Country":"USA" </v>
      </c>
      <c r="R187" s="16" t="str">
        <f t="shared" si="43"/>
        <v xml:space="preserve">,"IsPostageStamp":true </v>
      </c>
      <c r="S187" s="16" t="str">
        <f t="shared" si="44"/>
        <v xml:space="preserve">,"ScottNumber":"177" </v>
      </c>
      <c r="T187" s="16" t="str">
        <f t="shared" si="45"/>
        <v xml:space="preserve">,"AlternateId":"" </v>
      </c>
      <c r="U187" s="16" t="str">
        <f t="shared" si="46"/>
        <v>,"IssueYearStart":1875</v>
      </c>
      <c r="V187" s="16" t="str">
        <f t="shared" si="47"/>
        <v>,"IssueYearEnd":0</v>
      </c>
      <c r="W187" s="16" t="str">
        <f t="shared" si="48"/>
        <v xml:space="preserve">,"FirstDayOfIssue":" " </v>
      </c>
      <c r="X187" s="16" t="str">
        <f t="shared" si="39"/>
        <v xml:space="preserve">,"Perforation":"p12" </v>
      </c>
      <c r="Y187" s="16" t="str">
        <f t="shared" si="49"/>
        <v xml:space="preserve">,"IsWatermarked":false </v>
      </c>
      <c r="Z187" s="16" t="str">
        <f t="shared" si="50"/>
        <v xml:space="preserve">,"CatalogImageCode":"" </v>
      </c>
      <c r="AA187" s="16" t="str">
        <f t="shared" si="51"/>
        <v xml:space="preserve">,"Color":"vio carm" </v>
      </c>
      <c r="AB187" s="16" t="str">
        <f t="shared" si="52"/>
        <v xml:space="preserve">,"Denomination":"90" </v>
      </c>
      <c r="AD187" s="16" t="str">
        <f t="shared" si="53"/>
        <v/>
      </c>
      <c r="AE187" s="16" t="str">
        <f t="shared" si="54"/>
        <v>{"CollectableType":"HomeCollector.Models.StampBase, HomeCollector, Version=1.0.0.0, Culture=neutral, PublicKeyToken=null"</v>
      </c>
      <c r="AF187" s="16" t="str">
        <f t="shared" si="55"/>
        <v xml:space="preserve">,"ItemDetails":"s mk,no gum" </v>
      </c>
      <c r="AG187" s="16" t="str">
        <f t="shared" si="56"/>
        <v xml:space="preserve">,"IsFavorite":false </v>
      </c>
      <c r="AH187" s="16" t="str">
        <f t="shared" si="57"/>
        <v xml:space="preserve">,"EstimatedValue":0 </v>
      </c>
      <c r="AI187" s="16" t="str">
        <f t="shared" si="58"/>
        <v xml:space="preserve">,"IsMintCondition":false </v>
      </c>
      <c r="AJ187" s="16" t="str">
        <f t="shared" si="59"/>
        <v xml:space="preserve">,"Condition":"UNDEFINED" </v>
      </c>
      <c r="AK187" s="16" t="str">
        <f xml:space="preserve"> IF($D187+$E187&gt;0,  CONCATENATE($AD187,$AE187,$AF187,$AG187,$AH187,$AI187,$AJ187) &amp; "} ]}","}")</f>
        <v>}</v>
      </c>
      <c r="AL187" s="16" t="str">
        <f t="shared" si="60"/>
        <v>,{"CollectableType":"HomeCollector.Models.StampBase, HomeCollector, Version=1.0.0.0, Culture=neutral, PublicKeyToken=null","DisplayName":"Commodore Perry" ,"Description":"s mk,no gum" ,"Country":"USA" ,"IsPostageStamp":true ,"ScottNumber":"177" ,"AlternateId":"" ,"IssueYearStart":1875,"IssueYearEnd":0,"FirstDayOfIssue":" " ,"Perforation":"p12" ,"IsWatermarked":false ,"CatalogImageCode":"" ,"Color":"vio carm" ,"Denomination":"90" }</v>
      </c>
    </row>
    <row r="188" spans="1:38" x14ac:dyDescent="0.25">
      <c r="A188" s="34" t="s">
        <v>1440</v>
      </c>
      <c r="B188" s="29">
        <v>2</v>
      </c>
      <c r="C188" s="19" t="s">
        <v>177</v>
      </c>
      <c r="D188" s="31"/>
      <c r="E188" s="32"/>
      <c r="F188" s="42" t="s">
        <v>65</v>
      </c>
      <c r="G188" s="38" t="s">
        <v>210</v>
      </c>
      <c r="H188" s="19" t="s">
        <v>101</v>
      </c>
      <c r="I188" s="29">
        <v>1875</v>
      </c>
      <c r="J188" s="29">
        <v>1875</v>
      </c>
      <c r="K188" s="33" t="s">
        <v>1337</v>
      </c>
      <c r="L188" s="34">
        <v>180</v>
      </c>
      <c r="M188" s="29">
        <v>5</v>
      </c>
      <c r="N188" s="28" t="str">
        <f t="shared" si="61"/>
        <v>,{"CollectableType":"HomeCollector.Models.StampBase, HomeCollector, Version=1.0.0.0, Culture=neutral, PublicKeyToken=null"</v>
      </c>
      <c r="O188" s="16" t="str">
        <f t="shared" si="40"/>
        <v xml:space="preserve">,"DisplayName":"Jackson" </v>
      </c>
      <c r="P188" s="16" t="str">
        <f t="shared" si="41"/>
        <v xml:space="preserve">,"Description":"yel wove" </v>
      </c>
      <c r="Q188" s="16" t="str">
        <f t="shared" si="42"/>
        <v xml:space="preserve">,"Country":"USA" </v>
      </c>
      <c r="R188" s="16" t="str">
        <f t="shared" si="43"/>
        <v xml:space="preserve">,"IsPostageStamp":true </v>
      </c>
      <c r="S188" s="16" t="str">
        <f t="shared" si="44"/>
        <v xml:space="preserve">,"ScottNumber":"178" </v>
      </c>
      <c r="T188" s="16" t="str">
        <f t="shared" si="45"/>
        <v xml:space="preserve">,"AlternateId":"" </v>
      </c>
      <c r="U188" s="16" t="str">
        <f t="shared" si="46"/>
        <v>,"IssueYearStart":1875</v>
      </c>
      <c r="V188" s="16" t="str">
        <f t="shared" si="47"/>
        <v>,"IssueYearEnd":0</v>
      </c>
      <c r="W188" s="16" t="str">
        <f t="shared" si="48"/>
        <v xml:space="preserve">,"FirstDayOfIssue":" " </v>
      </c>
      <c r="X188" s="16" t="str">
        <f t="shared" si="39"/>
        <v xml:space="preserve">,"Perforation":"p12" </v>
      </c>
      <c r="Y188" s="16" t="str">
        <f t="shared" si="49"/>
        <v xml:space="preserve">,"IsWatermarked":false </v>
      </c>
      <c r="Z188" s="16" t="str">
        <f t="shared" si="50"/>
        <v xml:space="preserve">,"CatalogImageCode":"" </v>
      </c>
      <c r="AA188" s="16" t="str">
        <f t="shared" si="51"/>
        <v xml:space="preserve">,"Color":"vermilion" </v>
      </c>
      <c r="AB188" s="16" t="str">
        <f t="shared" si="52"/>
        <v xml:space="preserve">,"Denomination":"2" </v>
      </c>
      <c r="AD188" s="16" t="str">
        <f t="shared" si="53"/>
        <v/>
      </c>
      <c r="AE188" s="16" t="str">
        <f t="shared" si="54"/>
        <v>{"CollectableType":"HomeCollector.Models.StampBase, HomeCollector, Version=1.0.0.0, Culture=neutral, PublicKeyToken=null"</v>
      </c>
      <c r="AF188" s="16" t="str">
        <f t="shared" si="55"/>
        <v xml:space="preserve">,"ItemDetails":"yel wove" </v>
      </c>
      <c r="AG188" s="16" t="str">
        <f t="shared" si="56"/>
        <v xml:space="preserve">,"IsFavorite":false </v>
      </c>
      <c r="AH188" s="16" t="str">
        <f t="shared" si="57"/>
        <v xml:space="preserve">,"EstimatedValue":0 </v>
      </c>
      <c r="AI188" s="16" t="str">
        <f t="shared" si="58"/>
        <v xml:space="preserve">,"IsMintCondition":false </v>
      </c>
      <c r="AJ188" s="16" t="str">
        <f t="shared" si="59"/>
        <v xml:space="preserve">,"Condition":"UNDEFINED" </v>
      </c>
      <c r="AK188" s="16" t="str">
        <f xml:space="preserve"> IF($D188+$E188&gt;0,  CONCATENATE($AD188,$AE188,$AF188,$AG188,$AH188,$AI188,$AJ188) &amp; "} ]}","}")</f>
        <v>}</v>
      </c>
      <c r="AL188" s="16" t="str">
        <f t="shared" si="60"/>
        <v>,{"CollectableType":"HomeCollector.Models.StampBase, HomeCollector, Version=1.0.0.0, Culture=neutral, PublicKeyToken=null","DisplayName":"Jackson" ,"Description":"yel wove" ,"Country":"USA" ,"IsPostageStamp":true ,"ScottNumber":"178" ,"AlternateId":"" ,"IssueYearStart":1875,"IssueYearEnd":0,"FirstDayOfIssue":" " ,"Perforation":"p12" ,"IsWatermarked":false ,"CatalogImageCode":"" ,"Color":"vermilion" ,"Denomination":"2" }</v>
      </c>
    </row>
    <row r="189" spans="1:38" x14ac:dyDescent="0.25">
      <c r="A189" s="34" t="s">
        <v>1441</v>
      </c>
      <c r="B189" s="29">
        <v>5</v>
      </c>
      <c r="C189" s="19" t="s">
        <v>22</v>
      </c>
      <c r="D189" s="31"/>
      <c r="E189" s="32"/>
      <c r="F189" s="42" t="s">
        <v>65</v>
      </c>
      <c r="G189" s="38" t="s">
        <v>210</v>
      </c>
      <c r="H189" s="19" t="s">
        <v>211</v>
      </c>
      <c r="I189" s="29">
        <v>1875</v>
      </c>
      <c r="J189" s="29">
        <v>1875</v>
      </c>
      <c r="K189" s="33" t="s">
        <v>1337</v>
      </c>
      <c r="L189" s="34">
        <v>200</v>
      </c>
      <c r="M189" s="29">
        <v>9</v>
      </c>
      <c r="N189" s="28" t="str">
        <f t="shared" si="61"/>
        <v>,{"CollectableType":"HomeCollector.Models.StampBase, HomeCollector, Version=1.0.0.0, Culture=neutral, PublicKeyToken=null"</v>
      </c>
      <c r="O189" s="16" t="str">
        <f t="shared" si="40"/>
        <v xml:space="preserve">,"DisplayName":"Taylor" </v>
      </c>
      <c r="P189" s="16" t="str">
        <f t="shared" si="41"/>
        <v xml:space="preserve">,"Description":"yel wove" </v>
      </c>
      <c r="Q189" s="16" t="str">
        <f t="shared" si="42"/>
        <v xml:space="preserve">,"Country":"USA" </v>
      </c>
      <c r="R189" s="16" t="str">
        <f t="shared" si="43"/>
        <v xml:space="preserve">,"IsPostageStamp":true </v>
      </c>
      <c r="S189" s="16" t="str">
        <f t="shared" si="44"/>
        <v xml:space="preserve">,"ScottNumber":"179" </v>
      </c>
      <c r="T189" s="16" t="str">
        <f t="shared" si="45"/>
        <v xml:space="preserve">,"AlternateId":"" </v>
      </c>
      <c r="U189" s="16" t="str">
        <f t="shared" si="46"/>
        <v>,"IssueYearStart":1875</v>
      </c>
      <c r="V189" s="16" t="str">
        <f t="shared" si="47"/>
        <v>,"IssueYearEnd":0</v>
      </c>
      <c r="W189" s="16" t="str">
        <f t="shared" si="48"/>
        <v xml:space="preserve">,"FirstDayOfIssue":" " </v>
      </c>
      <c r="X189" s="16" t="str">
        <f t="shared" si="39"/>
        <v xml:space="preserve">,"Perforation":"p12" </v>
      </c>
      <c r="Y189" s="16" t="str">
        <f t="shared" si="49"/>
        <v xml:space="preserve">,"IsWatermarked":false </v>
      </c>
      <c r="Z189" s="16" t="str">
        <f t="shared" si="50"/>
        <v xml:space="preserve">,"CatalogImageCode":"" </v>
      </c>
      <c r="AA189" s="16" t="str">
        <f t="shared" si="51"/>
        <v xml:space="preserve">,"Color":"blue" </v>
      </c>
      <c r="AB189" s="16" t="str">
        <f t="shared" si="52"/>
        <v xml:space="preserve">,"Denomination":"5" </v>
      </c>
      <c r="AD189" s="16" t="str">
        <f t="shared" si="53"/>
        <v/>
      </c>
      <c r="AE189" s="16" t="str">
        <f t="shared" si="54"/>
        <v>{"CollectableType":"HomeCollector.Models.StampBase, HomeCollector, Version=1.0.0.0, Culture=neutral, PublicKeyToken=null"</v>
      </c>
      <c r="AF189" s="16" t="str">
        <f t="shared" si="55"/>
        <v xml:space="preserve">,"ItemDetails":"yel wove" </v>
      </c>
      <c r="AG189" s="16" t="str">
        <f t="shared" si="56"/>
        <v xml:space="preserve">,"IsFavorite":false </v>
      </c>
      <c r="AH189" s="16" t="str">
        <f t="shared" si="57"/>
        <v xml:space="preserve">,"EstimatedValue":0 </v>
      </c>
      <c r="AI189" s="16" t="str">
        <f t="shared" si="58"/>
        <v xml:space="preserve">,"IsMintCondition":false </v>
      </c>
      <c r="AJ189" s="16" t="str">
        <f t="shared" si="59"/>
        <v xml:space="preserve">,"Condition":"UNDEFINED" </v>
      </c>
      <c r="AK189" s="16" t="str">
        <f xml:space="preserve"> IF($D189+$E189&gt;0,  CONCATENATE($AD189,$AE189,$AF189,$AG189,$AH189,$AI189,$AJ189) &amp; "} ]}","}")</f>
        <v>}</v>
      </c>
      <c r="AL189" s="16" t="str">
        <f t="shared" si="60"/>
        <v>,{"CollectableType":"HomeCollector.Models.StampBase, HomeCollector, Version=1.0.0.0, Culture=neutral, PublicKeyToken=null","DisplayName":"Taylor" ,"Description":"yel wove" ,"Country":"USA" ,"IsPostageStamp":true ,"ScottNumber":"179" ,"AlternateId":"" ,"IssueYearStart":1875,"IssueYearEnd":0,"FirstDayOfIssue":" " ,"Perforation":"p12" ,"IsWatermarked":false ,"CatalogImageCode":"" ,"Color":"blue" ,"Denomination":"5" }</v>
      </c>
    </row>
    <row r="190" spans="1:38" x14ac:dyDescent="0.25">
      <c r="A190" s="17" t="s">
        <v>212</v>
      </c>
      <c r="B190" s="29">
        <v>2</v>
      </c>
      <c r="C190" s="19" t="s">
        <v>176</v>
      </c>
      <c r="D190" s="28"/>
      <c r="E190" s="30"/>
      <c r="F190" s="42" t="s">
        <v>65</v>
      </c>
      <c r="G190" s="38" t="s">
        <v>213</v>
      </c>
      <c r="H190" s="19" t="s">
        <v>101</v>
      </c>
      <c r="I190" s="29">
        <v>1875</v>
      </c>
      <c r="J190" s="29">
        <v>1875</v>
      </c>
      <c r="K190" s="33" t="s">
        <v>1337</v>
      </c>
      <c r="L190" s="34">
        <v>17500</v>
      </c>
      <c r="M190" s="29"/>
      <c r="N190" s="28" t="str">
        <f t="shared" si="61"/>
        <v>,{"CollectableType":"HomeCollector.Models.StampBase, HomeCollector, Version=1.0.0.0, Culture=neutral, PublicKeyToken=null"</v>
      </c>
      <c r="O190" s="16" t="str">
        <f t="shared" si="40"/>
        <v xml:space="preserve">,"DisplayName":"Jackson" </v>
      </c>
      <c r="P190" s="16" t="str">
        <f t="shared" si="41"/>
        <v xml:space="preserve">,"Description":"hard white" </v>
      </c>
      <c r="Q190" s="16" t="str">
        <f t="shared" si="42"/>
        <v xml:space="preserve">,"Country":"USA" </v>
      </c>
      <c r="R190" s="16" t="str">
        <f t="shared" si="43"/>
        <v xml:space="preserve">,"IsPostageStamp":true </v>
      </c>
      <c r="S190" s="16" t="str">
        <f t="shared" si="44"/>
        <v xml:space="preserve">,"ScottNumber":"180" </v>
      </c>
      <c r="T190" s="16" t="str">
        <f t="shared" si="45"/>
        <v xml:space="preserve">,"AlternateId":"" </v>
      </c>
      <c r="U190" s="16" t="str">
        <f t="shared" si="46"/>
        <v>,"IssueYearStart":1875</v>
      </c>
      <c r="V190" s="16" t="str">
        <f t="shared" si="47"/>
        <v>,"IssueYearEnd":0</v>
      </c>
      <c r="W190" s="16" t="str">
        <f t="shared" si="48"/>
        <v xml:space="preserve">,"FirstDayOfIssue":" " </v>
      </c>
      <c r="X190" s="16" t="str">
        <f t="shared" si="39"/>
        <v xml:space="preserve">,"Perforation":"p12" </v>
      </c>
      <c r="Y190" s="16" t="str">
        <f t="shared" si="49"/>
        <v xml:space="preserve">,"IsWatermarked":false </v>
      </c>
      <c r="Z190" s="16" t="str">
        <f t="shared" si="50"/>
        <v xml:space="preserve">,"CatalogImageCode":"" </v>
      </c>
      <c r="AA190" s="16" t="str">
        <f t="shared" si="51"/>
        <v xml:space="preserve">,"Color":"carmine" </v>
      </c>
      <c r="AB190" s="16" t="str">
        <f t="shared" si="52"/>
        <v xml:space="preserve">,"Denomination":"2" </v>
      </c>
      <c r="AD190" s="16" t="str">
        <f t="shared" si="53"/>
        <v/>
      </c>
      <c r="AE190" s="16" t="str">
        <f t="shared" si="54"/>
        <v>{"CollectableType":"HomeCollector.Models.StampBase, HomeCollector, Version=1.0.0.0, Culture=neutral, PublicKeyToken=null"</v>
      </c>
      <c r="AF190" s="16" t="str">
        <f t="shared" si="55"/>
        <v xml:space="preserve">,"ItemDetails":"hard white" </v>
      </c>
      <c r="AG190" s="16" t="str">
        <f t="shared" si="56"/>
        <v xml:space="preserve">,"IsFavorite":false </v>
      </c>
      <c r="AH190" s="16" t="str">
        <f t="shared" si="57"/>
        <v xml:space="preserve">,"EstimatedValue":0 </v>
      </c>
      <c r="AI190" s="16" t="str">
        <f t="shared" si="58"/>
        <v xml:space="preserve">,"IsMintCondition":false </v>
      </c>
      <c r="AJ190" s="16" t="str">
        <f t="shared" si="59"/>
        <v xml:space="preserve">,"Condition":"UNDEFINED" </v>
      </c>
      <c r="AK190" s="16" t="str">
        <f xml:space="preserve"> IF($D190+$E190&gt;0,  CONCATENATE($AD190,$AE190,$AF190,$AG190,$AH190,$AI190,$AJ190) &amp; "} ]}","}")</f>
        <v>}</v>
      </c>
      <c r="AL190" s="16" t="str">
        <f t="shared" si="60"/>
        <v>,{"CollectableType":"HomeCollector.Models.StampBase, HomeCollector, Version=1.0.0.0, Culture=neutral, PublicKeyToken=null","DisplayName":"Jackson" ,"Description":"hard white" ,"Country":"USA" ,"IsPostageStamp":true ,"ScottNumber":"180" ,"AlternateId":"" ,"IssueYearStart":1875,"IssueYearEnd":0,"FirstDayOfIssue":" " ,"Perforation":"p12" ,"IsWatermarked":false ,"CatalogImageCode":"" ,"Color":"carmine" ,"Denomination":"2" }</v>
      </c>
    </row>
    <row r="191" spans="1:38" x14ac:dyDescent="0.25">
      <c r="A191" s="17" t="s">
        <v>214</v>
      </c>
      <c r="B191" s="29">
        <v>5</v>
      </c>
      <c r="C191" s="19" t="s">
        <v>64</v>
      </c>
      <c r="D191" s="28"/>
      <c r="E191" s="30"/>
      <c r="F191" s="42" t="s">
        <v>65</v>
      </c>
      <c r="G191" s="38" t="s">
        <v>213</v>
      </c>
      <c r="H191" s="19" t="s">
        <v>211</v>
      </c>
      <c r="I191" s="29">
        <v>1875</v>
      </c>
      <c r="J191" s="29">
        <v>1875</v>
      </c>
      <c r="K191" s="33" t="s">
        <v>1337</v>
      </c>
      <c r="L191" s="34">
        <v>32500</v>
      </c>
      <c r="M191" s="29"/>
      <c r="N191" s="28" t="str">
        <f t="shared" si="61"/>
        <v>,{"CollectableType":"HomeCollector.Models.StampBase, HomeCollector, Version=1.0.0.0, Culture=neutral, PublicKeyToken=null"</v>
      </c>
      <c r="O191" s="16" t="str">
        <f t="shared" si="40"/>
        <v xml:space="preserve">,"DisplayName":"Taylor" </v>
      </c>
      <c r="P191" s="16" t="str">
        <f t="shared" si="41"/>
        <v xml:space="preserve">,"Description":"hard white" </v>
      </c>
      <c r="Q191" s="16" t="str">
        <f t="shared" si="42"/>
        <v xml:space="preserve">,"Country":"USA" </v>
      </c>
      <c r="R191" s="16" t="str">
        <f t="shared" si="43"/>
        <v xml:space="preserve">,"IsPostageStamp":true </v>
      </c>
      <c r="S191" s="16" t="str">
        <f t="shared" si="44"/>
        <v xml:space="preserve">,"ScottNumber":"181" </v>
      </c>
      <c r="T191" s="16" t="str">
        <f t="shared" si="45"/>
        <v xml:space="preserve">,"AlternateId":"" </v>
      </c>
      <c r="U191" s="16" t="str">
        <f t="shared" si="46"/>
        <v>,"IssueYearStart":1875</v>
      </c>
      <c r="V191" s="16" t="str">
        <f t="shared" si="47"/>
        <v>,"IssueYearEnd":0</v>
      </c>
      <c r="W191" s="16" t="str">
        <f t="shared" si="48"/>
        <v xml:space="preserve">,"FirstDayOfIssue":" " </v>
      </c>
      <c r="X191" s="16" t="str">
        <f t="shared" si="39"/>
        <v xml:space="preserve">,"Perforation":"p12" </v>
      </c>
      <c r="Y191" s="16" t="str">
        <f t="shared" si="49"/>
        <v xml:space="preserve">,"IsWatermarked":false </v>
      </c>
      <c r="Z191" s="16" t="str">
        <f t="shared" si="50"/>
        <v xml:space="preserve">,"CatalogImageCode":"" </v>
      </c>
      <c r="AA191" s="16" t="str">
        <f t="shared" si="51"/>
        <v xml:space="preserve">,"Color":"brt blue" </v>
      </c>
      <c r="AB191" s="16" t="str">
        <f t="shared" si="52"/>
        <v xml:space="preserve">,"Denomination":"5" </v>
      </c>
      <c r="AD191" s="16" t="str">
        <f t="shared" si="53"/>
        <v/>
      </c>
      <c r="AE191" s="16" t="str">
        <f t="shared" si="54"/>
        <v>{"CollectableType":"HomeCollector.Models.StampBase, HomeCollector, Version=1.0.0.0, Culture=neutral, PublicKeyToken=null"</v>
      </c>
      <c r="AF191" s="16" t="str">
        <f t="shared" si="55"/>
        <v xml:space="preserve">,"ItemDetails":"hard white" </v>
      </c>
      <c r="AG191" s="16" t="str">
        <f t="shared" si="56"/>
        <v xml:space="preserve">,"IsFavorite":false </v>
      </c>
      <c r="AH191" s="16" t="str">
        <f t="shared" si="57"/>
        <v xml:space="preserve">,"EstimatedValue":0 </v>
      </c>
      <c r="AI191" s="16" t="str">
        <f t="shared" si="58"/>
        <v xml:space="preserve">,"IsMintCondition":false </v>
      </c>
      <c r="AJ191" s="16" t="str">
        <f t="shared" si="59"/>
        <v xml:space="preserve">,"Condition":"UNDEFINED" </v>
      </c>
      <c r="AK191" s="16" t="str">
        <f xml:space="preserve"> IF($D191+$E191&gt;0,  CONCATENATE($AD191,$AE191,$AF191,$AG191,$AH191,$AI191,$AJ191) &amp; "} ]}","}")</f>
        <v>}</v>
      </c>
      <c r="AL191" s="16" t="str">
        <f t="shared" si="60"/>
        <v>,{"CollectableType":"HomeCollector.Models.StampBase, HomeCollector, Version=1.0.0.0, Culture=neutral, PublicKeyToken=null","DisplayName":"Taylor" ,"Description":"hard white" ,"Country":"USA" ,"IsPostageStamp":true ,"ScottNumber":"181" ,"AlternateId":"" ,"IssueYearStart":1875,"IssueYearEnd":0,"FirstDayOfIssue":" " ,"Perforation":"p12" ,"IsWatermarked":false ,"CatalogImageCode":"" ,"Color":"brt blue" ,"Denomination":"5" }</v>
      </c>
    </row>
    <row r="192" spans="1:38" x14ac:dyDescent="0.25">
      <c r="A192" s="34" t="s">
        <v>1442</v>
      </c>
      <c r="B192" s="29">
        <v>1</v>
      </c>
      <c r="C192" s="19" t="s">
        <v>215</v>
      </c>
      <c r="D192" s="31"/>
      <c r="E192" s="32"/>
      <c r="F192" s="42" t="s">
        <v>65</v>
      </c>
      <c r="G192" s="30"/>
      <c r="H192" s="19" t="s">
        <v>13</v>
      </c>
      <c r="I192" s="29">
        <v>1879</v>
      </c>
      <c r="J192" s="29">
        <v>1879</v>
      </c>
      <c r="K192" s="33" t="s">
        <v>1337</v>
      </c>
      <c r="L192" s="34">
        <v>140</v>
      </c>
      <c r="M192" s="29">
        <v>1.25</v>
      </c>
      <c r="N192" s="28" t="str">
        <f t="shared" si="61"/>
        <v>,{"CollectableType":"HomeCollector.Models.StampBase, HomeCollector, Version=1.0.0.0, Culture=neutral, PublicKeyToken=null"</v>
      </c>
      <c r="O192" s="16" t="str">
        <f t="shared" si="40"/>
        <v xml:space="preserve">,"DisplayName":"Franklin" </v>
      </c>
      <c r="P192" s="16" t="str">
        <f t="shared" si="41"/>
        <v xml:space="preserve">,"Description":"" </v>
      </c>
      <c r="Q192" s="16" t="str">
        <f t="shared" si="42"/>
        <v xml:space="preserve">,"Country":"USA" </v>
      </c>
      <c r="R192" s="16" t="str">
        <f t="shared" si="43"/>
        <v xml:space="preserve">,"IsPostageStamp":true </v>
      </c>
      <c r="S192" s="16" t="str">
        <f t="shared" si="44"/>
        <v xml:space="preserve">,"ScottNumber":"182" </v>
      </c>
      <c r="T192" s="16" t="str">
        <f t="shared" si="45"/>
        <v xml:space="preserve">,"AlternateId":"" </v>
      </c>
      <c r="U192" s="16" t="str">
        <f t="shared" si="46"/>
        <v>,"IssueYearStart":1879</v>
      </c>
      <c r="V192" s="16" t="str">
        <f t="shared" si="47"/>
        <v>,"IssueYearEnd":0</v>
      </c>
      <c r="W192" s="16" t="str">
        <f t="shared" si="48"/>
        <v xml:space="preserve">,"FirstDayOfIssue":" " </v>
      </c>
      <c r="X192" s="16" t="str">
        <f t="shared" si="39"/>
        <v xml:space="preserve">,"Perforation":"p12" </v>
      </c>
      <c r="Y192" s="16" t="str">
        <f t="shared" si="49"/>
        <v xml:space="preserve">,"IsWatermarked":false </v>
      </c>
      <c r="Z192" s="16" t="str">
        <f t="shared" si="50"/>
        <v xml:space="preserve">,"CatalogImageCode":"" </v>
      </c>
      <c r="AA192" s="16" t="str">
        <f t="shared" si="51"/>
        <v xml:space="preserve">,"Color":"drk ultra" </v>
      </c>
      <c r="AB192" s="16" t="str">
        <f t="shared" si="52"/>
        <v xml:space="preserve">,"Denomination":"1" </v>
      </c>
      <c r="AD192" s="16" t="str">
        <f t="shared" si="53"/>
        <v/>
      </c>
      <c r="AE192" s="16" t="str">
        <f t="shared" si="54"/>
        <v>{"CollectableType":"HomeCollector.Models.StampBase, HomeCollector, Version=1.0.0.0, Culture=neutral, PublicKeyToken=null"</v>
      </c>
      <c r="AF192" s="16" t="str">
        <f t="shared" si="55"/>
        <v xml:space="preserve">,"ItemDetails":"" </v>
      </c>
      <c r="AG192" s="16" t="str">
        <f t="shared" si="56"/>
        <v xml:space="preserve">,"IsFavorite":false </v>
      </c>
      <c r="AH192" s="16" t="str">
        <f t="shared" si="57"/>
        <v xml:space="preserve">,"EstimatedValue":0 </v>
      </c>
      <c r="AI192" s="16" t="str">
        <f t="shared" si="58"/>
        <v xml:space="preserve">,"IsMintCondition":false </v>
      </c>
      <c r="AJ192" s="16" t="str">
        <f t="shared" si="59"/>
        <v xml:space="preserve">,"Condition":"UNDEFINED" </v>
      </c>
      <c r="AK192" s="16" t="str">
        <f xml:space="preserve"> IF($D192+$E192&gt;0,  CONCATENATE($AD192,$AE192,$AF192,$AG192,$AH192,$AI192,$AJ192) &amp; "} ]}","}")</f>
        <v>}</v>
      </c>
      <c r="AL192" s="16" t="str">
        <f t="shared" si="60"/>
        <v>,{"CollectableType":"HomeCollector.Models.StampBase, HomeCollector, Version=1.0.0.0, Culture=neutral, PublicKeyToken=null","DisplayName":"Franklin" ,"Description":"" ,"Country":"USA" ,"IsPostageStamp":true ,"ScottNumber":"182" ,"AlternateId":"" ,"IssueYearStart":1879,"IssueYearEnd":0,"FirstDayOfIssue":" " ,"Perforation":"p12" ,"IsWatermarked":false ,"CatalogImageCode":"" ,"Color":"drk ultra" ,"Denomination":"1" }</v>
      </c>
    </row>
    <row r="193" spans="1:38" x14ac:dyDescent="0.25">
      <c r="A193" s="34" t="s">
        <v>1443</v>
      </c>
      <c r="B193" s="29">
        <v>2</v>
      </c>
      <c r="C193" s="19" t="s">
        <v>177</v>
      </c>
      <c r="D193" s="31"/>
      <c r="E193" s="32">
        <v>1</v>
      </c>
      <c r="F193" s="42" t="s">
        <v>65</v>
      </c>
      <c r="G193" s="30"/>
      <c r="H193" s="19" t="s">
        <v>101</v>
      </c>
      <c r="I193" s="29">
        <v>1879</v>
      </c>
      <c r="J193" s="29">
        <v>1879</v>
      </c>
      <c r="K193" s="33" t="s">
        <v>1337</v>
      </c>
      <c r="L193" s="34">
        <v>65</v>
      </c>
      <c r="M193" s="29">
        <v>1.25</v>
      </c>
      <c r="N193" s="28" t="str">
        <f t="shared" si="61"/>
        <v>,{"CollectableType":"HomeCollector.Models.StampBase, HomeCollector, Version=1.0.0.0, Culture=neutral, PublicKeyToken=null"</v>
      </c>
      <c r="O193" s="16" t="str">
        <f t="shared" si="40"/>
        <v xml:space="preserve">,"DisplayName":"Jackson" </v>
      </c>
      <c r="P193" s="16" t="str">
        <f t="shared" si="41"/>
        <v xml:space="preserve">,"Description":"" </v>
      </c>
      <c r="Q193" s="16" t="str">
        <f t="shared" si="42"/>
        <v xml:space="preserve">,"Country":"USA" </v>
      </c>
      <c r="R193" s="16" t="str">
        <f t="shared" si="43"/>
        <v xml:space="preserve">,"IsPostageStamp":true </v>
      </c>
      <c r="S193" s="16" t="str">
        <f t="shared" si="44"/>
        <v xml:space="preserve">,"ScottNumber":"183" </v>
      </c>
      <c r="T193" s="16" t="str">
        <f t="shared" si="45"/>
        <v xml:space="preserve">,"AlternateId":"" </v>
      </c>
      <c r="U193" s="16" t="str">
        <f t="shared" si="46"/>
        <v>,"IssueYearStart":1879</v>
      </c>
      <c r="V193" s="16" t="str">
        <f t="shared" si="47"/>
        <v>,"IssueYearEnd":0</v>
      </c>
      <c r="W193" s="16" t="str">
        <f t="shared" si="48"/>
        <v xml:space="preserve">,"FirstDayOfIssue":" " </v>
      </c>
      <c r="X193" s="16" t="str">
        <f t="shared" si="39"/>
        <v xml:space="preserve">,"Perforation":"p12" </v>
      </c>
      <c r="Y193" s="16" t="str">
        <f t="shared" si="49"/>
        <v xml:space="preserve">,"IsWatermarked":false </v>
      </c>
      <c r="Z193" s="16" t="str">
        <f t="shared" si="50"/>
        <v xml:space="preserve">,"CatalogImageCode":"" </v>
      </c>
      <c r="AA193" s="16" t="str">
        <f t="shared" si="51"/>
        <v xml:space="preserve">,"Color":"vermilion" </v>
      </c>
      <c r="AB193" s="16" t="str">
        <f t="shared" si="52"/>
        <v xml:space="preserve">,"Denomination":"2" </v>
      </c>
      <c r="AD193" s="16" t="str">
        <f t="shared" si="53"/>
        <v>,"ItemInstances":[</v>
      </c>
      <c r="AE193" s="16" t="str">
        <f t="shared" si="54"/>
        <v>{"CollectableType":"HomeCollector.Models.StampBase, HomeCollector, Version=1.0.0.0, Culture=neutral, PublicKeyToken=null"</v>
      </c>
      <c r="AF193" s="16" t="str">
        <f t="shared" si="55"/>
        <v xml:space="preserve">,"ItemDetails":"" </v>
      </c>
      <c r="AG193" s="16" t="str">
        <f t="shared" si="56"/>
        <v xml:space="preserve">,"IsFavorite":false </v>
      </c>
      <c r="AH193" s="16" t="str">
        <f t="shared" si="57"/>
        <v xml:space="preserve">,"EstimatedValue":0 </v>
      </c>
      <c r="AI193" s="16" t="str">
        <f t="shared" si="58"/>
        <v xml:space="preserve">,"IsMintCondition":false </v>
      </c>
      <c r="AJ193" s="16" t="str">
        <f t="shared" si="59"/>
        <v xml:space="preserve">,"Condition":"UNDEFINED" </v>
      </c>
      <c r="AK193" s="16" t="str">
        <f xml:space="preserve"> IF($D193+$E193&gt;0,  CONCATENATE($AD193,$AE193,$AF193,$AG193,$AH193,$AI193,$AJ193)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3" s="16" t="str">
        <f t="shared" si="60"/>
        <v>,{"CollectableType":"HomeCollector.Models.StampBase, HomeCollector, Version=1.0.0.0, Culture=neutral, PublicKeyToken=null","DisplayName":"Jackson" ,"Description":"" ,"Country":"USA" ,"IsPostageStamp":true ,"ScottNumber":"183" ,"AlternateId":"" ,"IssueYearStart":1879,"IssueYearEnd":0,"FirstDayOfIssue":" " ,"Perforation":"p12" ,"IsWatermarked":false ,"CatalogImageCode":"" ,"Color":"vermilion"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4" spans="1:38" x14ac:dyDescent="0.25">
      <c r="A194" s="34" t="s">
        <v>1444</v>
      </c>
      <c r="B194" s="29">
        <v>3</v>
      </c>
      <c r="C194" s="19" t="s">
        <v>38</v>
      </c>
      <c r="D194" s="31"/>
      <c r="E194" s="32"/>
      <c r="F194" s="42" t="s">
        <v>65</v>
      </c>
      <c r="G194" s="30"/>
      <c r="H194" s="19" t="s">
        <v>15</v>
      </c>
      <c r="I194" s="29">
        <v>1879</v>
      </c>
      <c r="J194" s="29">
        <v>1879</v>
      </c>
      <c r="K194" s="33" t="s">
        <v>1337</v>
      </c>
      <c r="L194" s="34">
        <v>50</v>
      </c>
      <c r="M194" s="29">
        <v>0.15</v>
      </c>
      <c r="N194" s="28" t="str">
        <f t="shared" si="61"/>
        <v>,{"CollectableType":"HomeCollector.Models.StampBase, HomeCollector, Version=1.0.0.0, Culture=neutral, PublicKeyToken=null"</v>
      </c>
      <c r="O194" s="16" t="str">
        <f t="shared" si="40"/>
        <v xml:space="preserve">,"DisplayName":"Washington" </v>
      </c>
      <c r="P194" s="16" t="str">
        <f t="shared" si="41"/>
        <v xml:space="preserve">,"Description":"" </v>
      </c>
      <c r="Q194" s="16" t="str">
        <f t="shared" si="42"/>
        <v xml:space="preserve">,"Country":"USA" </v>
      </c>
      <c r="R194" s="16" t="str">
        <f t="shared" si="43"/>
        <v xml:space="preserve">,"IsPostageStamp":true </v>
      </c>
      <c r="S194" s="16" t="str">
        <f t="shared" si="44"/>
        <v xml:space="preserve">,"ScottNumber":"184" </v>
      </c>
      <c r="T194" s="16" t="str">
        <f t="shared" si="45"/>
        <v xml:space="preserve">,"AlternateId":"" </v>
      </c>
      <c r="U194" s="16" t="str">
        <f t="shared" si="46"/>
        <v>,"IssueYearStart":1879</v>
      </c>
      <c r="V194" s="16" t="str">
        <f t="shared" si="47"/>
        <v>,"IssueYearEnd":0</v>
      </c>
      <c r="W194" s="16" t="str">
        <f t="shared" si="48"/>
        <v xml:space="preserve">,"FirstDayOfIssue":" " </v>
      </c>
      <c r="X194" s="16" t="str">
        <f t="shared" si="39"/>
        <v xml:space="preserve">,"Perforation":"p12" </v>
      </c>
      <c r="Y194" s="16" t="str">
        <f t="shared" si="49"/>
        <v xml:space="preserve">,"IsWatermarked":false </v>
      </c>
      <c r="Z194" s="16" t="str">
        <f t="shared" si="50"/>
        <v xml:space="preserve">,"CatalogImageCode":"" </v>
      </c>
      <c r="AA194" s="16" t="str">
        <f t="shared" si="51"/>
        <v xml:space="preserve">,"Color":"green" </v>
      </c>
      <c r="AB194" s="16" t="str">
        <f t="shared" si="52"/>
        <v xml:space="preserve">,"Denomination":"3" </v>
      </c>
      <c r="AD194" s="16" t="str">
        <f t="shared" si="53"/>
        <v/>
      </c>
      <c r="AE194" s="16" t="str">
        <f t="shared" si="54"/>
        <v>{"CollectableType":"HomeCollector.Models.StampBase, HomeCollector, Version=1.0.0.0, Culture=neutral, PublicKeyToken=null"</v>
      </c>
      <c r="AF194" s="16" t="str">
        <f t="shared" si="55"/>
        <v xml:space="preserve">,"ItemDetails":"" </v>
      </c>
      <c r="AG194" s="16" t="str">
        <f t="shared" si="56"/>
        <v xml:space="preserve">,"IsFavorite":false </v>
      </c>
      <c r="AH194" s="16" t="str">
        <f t="shared" si="57"/>
        <v xml:space="preserve">,"EstimatedValue":0 </v>
      </c>
      <c r="AI194" s="16" t="str">
        <f t="shared" si="58"/>
        <v xml:space="preserve">,"IsMintCondition":false </v>
      </c>
      <c r="AJ194" s="16" t="str">
        <f t="shared" si="59"/>
        <v xml:space="preserve">,"Condition":"UNDEFINED" </v>
      </c>
      <c r="AK194" s="16" t="str">
        <f xml:space="preserve"> IF($D194+$E194&gt;0,  CONCATENATE($AD194,$AE194,$AF194,$AG194,$AH194,$AI194,$AJ194) &amp; "} ]}","}")</f>
        <v>}</v>
      </c>
      <c r="AL194" s="16" t="str">
        <f t="shared" si="60"/>
        <v>,{"CollectableType":"HomeCollector.Models.StampBase, HomeCollector, Version=1.0.0.0, Culture=neutral, PublicKeyToken=null","DisplayName":"Washington" ,"Description":"" ,"Country":"USA" ,"IsPostageStamp":true ,"ScottNumber":"184" ,"AlternateId":"" ,"IssueYearStart":1879,"IssueYearEnd":0,"FirstDayOfIssue":" " ,"Perforation":"p12" ,"IsWatermarked":false ,"CatalogImageCode":"" ,"Color":"green" ,"Denomination":"3" }</v>
      </c>
    </row>
    <row r="195" spans="1:38" x14ac:dyDescent="0.25">
      <c r="A195" s="34" t="s">
        <v>1445</v>
      </c>
      <c r="B195" s="29">
        <v>5</v>
      </c>
      <c r="C195" s="19" t="s">
        <v>22</v>
      </c>
      <c r="D195" s="31"/>
      <c r="E195" s="32"/>
      <c r="F195" s="42" t="s">
        <v>65</v>
      </c>
      <c r="G195" s="30"/>
      <c r="H195" s="19" t="s">
        <v>211</v>
      </c>
      <c r="I195" s="29">
        <v>1879</v>
      </c>
      <c r="J195" s="29">
        <v>1879</v>
      </c>
      <c r="K195" s="33" t="s">
        <v>1337</v>
      </c>
      <c r="L195" s="34">
        <v>260</v>
      </c>
      <c r="M195" s="29">
        <v>7.5</v>
      </c>
      <c r="N195" s="28" t="str">
        <f t="shared" si="61"/>
        <v>,{"CollectableType":"HomeCollector.Models.StampBase, HomeCollector, Version=1.0.0.0, Culture=neutral, PublicKeyToken=null"</v>
      </c>
      <c r="O195" s="16" t="str">
        <f t="shared" si="40"/>
        <v xml:space="preserve">,"DisplayName":"Taylor" </v>
      </c>
      <c r="P195" s="16" t="str">
        <f t="shared" si="41"/>
        <v xml:space="preserve">,"Description":"" </v>
      </c>
      <c r="Q195" s="16" t="str">
        <f t="shared" si="42"/>
        <v xml:space="preserve">,"Country":"USA" </v>
      </c>
      <c r="R195" s="16" t="str">
        <f t="shared" si="43"/>
        <v xml:space="preserve">,"IsPostageStamp":true </v>
      </c>
      <c r="S195" s="16" t="str">
        <f t="shared" si="44"/>
        <v xml:space="preserve">,"ScottNumber":"185" </v>
      </c>
      <c r="T195" s="16" t="str">
        <f t="shared" si="45"/>
        <v xml:space="preserve">,"AlternateId":"" </v>
      </c>
      <c r="U195" s="16" t="str">
        <f t="shared" si="46"/>
        <v>,"IssueYearStart":1879</v>
      </c>
      <c r="V195" s="16" t="str">
        <f t="shared" si="47"/>
        <v>,"IssueYearEnd":0</v>
      </c>
      <c r="W195" s="16" t="str">
        <f t="shared" si="48"/>
        <v xml:space="preserve">,"FirstDayOfIssue":" " </v>
      </c>
      <c r="X195" s="16" t="str">
        <f t="shared" si="39"/>
        <v xml:space="preserve">,"Perforation":"p12" </v>
      </c>
      <c r="Y195" s="16" t="str">
        <f t="shared" si="49"/>
        <v xml:space="preserve">,"IsWatermarked":false </v>
      </c>
      <c r="Z195" s="16" t="str">
        <f t="shared" si="50"/>
        <v xml:space="preserve">,"CatalogImageCode":"" </v>
      </c>
      <c r="AA195" s="16" t="str">
        <f t="shared" si="51"/>
        <v xml:space="preserve">,"Color":"blue" </v>
      </c>
      <c r="AB195" s="16" t="str">
        <f t="shared" si="52"/>
        <v xml:space="preserve">,"Denomination":"5" </v>
      </c>
      <c r="AD195" s="16" t="str">
        <f t="shared" si="53"/>
        <v/>
      </c>
      <c r="AE195" s="16" t="str">
        <f t="shared" si="54"/>
        <v>{"CollectableType":"HomeCollector.Models.StampBase, HomeCollector, Version=1.0.0.0, Culture=neutral, PublicKeyToken=null"</v>
      </c>
      <c r="AF195" s="16" t="str">
        <f t="shared" si="55"/>
        <v xml:space="preserve">,"ItemDetails":"" </v>
      </c>
      <c r="AG195" s="16" t="str">
        <f t="shared" si="56"/>
        <v xml:space="preserve">,"IsFavorite":false </v>
      </c>
      <c r="AH195" s="16" t="str">
        <f t="shared" si="57"/>
        <v xml:space="preserve">,"EstimatedValue":0 </v>
      </c>
      <c r="AI195" s="16" t="str">
        <f t="shared" si="58"/>
        <v xml:space="preserve">,"IsMintCondition":false </v>
      </c>
      <c r="AJ195" s="16" t="str">
        <f t="shared" si="59"/>
        <v xml:space="preserve">,"Condition":"UNDEFINED" </v>
      </c>
      <c r="AK195" s="16" t="str">
        <f xml:space="preserve"> IF($D195+$E195&gt;0,  CONCATENATE($AD195,$AE195,$AF195,$AG195,$AH195,$AI195,$AJ195) &amp; "} ]}","}")</f>
        <v>}</v>
      </c>
      <c r="AL195" s="16" t="str">
        <f t="shared" si="60"/>
        <v>,{"CollectableType":"HomeCollector.Models.StampBase, HomeCollector, Version=1.0.0.0, Culture=neutral, PublicKeyToken=null","DisplayName":"Taylor" ,"Description":"" ,"Country":"USA" ,"IsPostageStamp":true ,"ScottNumber":"185" ,"AlternateId":"" ,"IssueYearStart":1879,"IssueYearEnd":0,"FirstDayOfIssue":" " ,"Perforation":"p12" ,"IsWatermarked":false ,"CatalogImageCode":"" ,"Color":"blue" ,"Denomination":"5" }</v>
      </c>
    </row>
    <row r="196" spans="1:38" x14ac:dyDescent="0.25">
      <c r="A196" s="34" t="s">
        <v>1446</v>
      </c>
      <c r="B196" s="29">
        <v>6</v>
      </c>
      <c r="C196" s="19" t="s">
        <v>91</v>
      </c>
      <c r="D196" s="31"/>
      <c r="E196" s="32">
        <v>1</v>
      </c>
      <c r="F196" s="42" t="s">
        <v>65</v>
      </c>
      <c r="G196" s="30"/>
      <c r="H196" s="19" t="s">
        <v>103</v>
      </c>
      <c r="I196" s="29">
        <v>1879</v>
      </c>
      <c r="J196" s="29">
        <v>1879</v>
      </c>
      <c r="K196" s="33" t="s">
        <v>1337</v>
      </c>
      <c r="L196" s="34">
        <v>500</v>
      </c>
      <c r="M196" s="29">
        <v>12</v>
      </c>
      <c r="N196" s="28" t="str">
        <f t="shared" si="61"/>
        <v>,{"CollectableType":"HomeCollector.Models.StampBase, HomeCollector, Version=1.0.0.0, Culture=neutral, PublicKeyToken=null"</v>
      </c>
      <c r="O196" s="16" t="str">
        <f t="shared" si="40"/>
        <v xml:space="preserve">,"DisplayName":"Lincoln" </v>
      </c>
      <c r="P196" s="16" t="str">
        <f t="shared" si="41"/>
        <v xml:space="preserve">,"Description":"" </v>
      </c>
      <c r="Q196" s="16" t="str">
        <f t="shared" si="42"/>
        <v xml:space="preserve">,"Country":"USA" </v>
      </c>
      <c r="R196" s="16" t="str">
        <f t="shared" si="43"/>
        <v xml:space="preserve">,"IsPostageStamp":true </v>
      </c>
      <c r="S196" s="16" t="str">
        <f t="shared" si="44"/>
        <v xml:space="preserve">,"ScottNumber":"186" </v>
      </c>
      <c r="T196" s="16" t="str">
        <f t="shared" si="45"/>
        <v xml:space="preserve">,"AlternateId":"" </v>
      </c>
      <c r="U196" s="16" t="str">
        <f t="shared" si="46"/>
        <v>,"IssueYearStart":1879</v>
      </c>
      <c r="V196" s="16" t="str">
        <f t="shared" si="47"/>
        <v>,"IssueYearEnd":0</v>
      </c>
      <c r="W196" s="16" t="str">
        <f t="shared" si="48"/>
        <v xml:space="preserve">,"FirstDayOfIssue":" " </v>
      </c>
      <c r="X196" s="16" t="str">
        <f t="shared" ref="X196:X259" si="62">",""Perforation"":""" &amp; IF(ISBLANK($F196)=1,"",$F196) &amp; """ "</f>
        <v xml:space="preserve">,"Perforation":"p12" </v>
      </c>
      <c r="Y196" s="16" t="str">
        <f t="shared" si="49"/>
        <v xml:space="preserve">,"IsWatermarked":false </v>
      </c>
      <c r="Z196" s="16" t="str">
        <f t="shared" si="50"/>
        <v xml:space="preserve">,"CatalogImageCode":"" </v>
      </c>
      <c r="AA196" s="16" t="str">
        <f t="shared" si="51"/>
        <v xml:space="preserve">,"Color":"pink" </v>
      </c>
      <c r="AB196" s="16" t="str">
        <f t="shared" si="52"/>
        <v xml:space="preserve">,"Denomination":"6" </v>
      </c>
      <c r="AD196" s="16" t="str">
        <f t="shared" si="53"/>
        <v>,"ItemInstances":[</v>
      </c>
      <c r="AE196" s="16" t="str">
        <f t="shared" si="54"/>
        <v>{"CollectableType":"HomeCollector.Models.StampBase, HomeCollector, Version=1.0.0.0, Culture=neutral, PublicKeyToken=null"</v>
      </c>
      <c r="AF196" s="16" t="str">
        <f t="shared" si="55"/>
        <v xml:space="preserve">,"ItemDetails":"" </v>
      </c>
      <c r="AG196" s="16" t="str">
        <f t="shared" si="56"/>
        <v xml:space="preserve">,"IsFavorite":false </v>
      </c>
      <c r="AH196" s="16" t="str">
        <f t="shared" si="57"/>
        <v xml:space="preserve">,"EstimatedValue":0 </v>
      </c>
      <c r="AI196" s="16" t="str">
        <f t="shared" si="58"/>
        <v xml:space="preserve">,"IsMintCondition":false </v>
      </c>
      <c r="AJ196" s="16" t="str">
        <f t="shared" si="59"/>
        <v xml:space="preserve">,"Condition":"UNDEFINED" </v>
      </c>
      <c r="AK196" s="16" t="str">
        <f xml:space="preserve"> IF($D196+$E196&gt;0,  CONCATENATE($AD196,$AE196,$AF196,$AG196,$AH196,$AI196,$AJ196)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6" s="16" t="str">
        <f t="shared" si="60"/>
        <v>,{"CollectableType":"HomeCollector.Models.StampBase, HomeCollector, Version=1.0.0.0, Culture=neutral, PublicKeyToken=null","DisplayName":"Lincoln" ,"Description":"" ,"Country":"USA" ,"IsPostageStamp":true ,"ScottNumber":"186" ,"AlternateId":"" ,"IssueYearStart":1879,"IssueYearEnd":0,"FirstDayOfIssue":" " ,"Perforation":"p12" ,"IsWatermarked":false ,"CatalogImageCode":"" ,"Color":"pink"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7" spans="1:38" x14ac:dyDescent="0.25">
      <c r="A197" s="34" t="s">
        <v>1447</v>
      </c>
      <c r="B197" s="29">
        <v>10</v>
      </c>
      <c r="C197" s="19" t="s">
        <v>56</v>
      </c>
      <c r="D197" s="31"/>
      <c r="E197" s="32"/>
      <c r="F197" s="42" t="s">
        <v>65</v>
      </c>
      <c r="G197" s="30"/>
      <c r="H197" s="19" t="s">
        <v>37</v>
      </c>
      <c r="I197" s="29">
        <v>1879</v>
      </c>
      <c r="J197" s="29">
        <v>1879</v>
      </c>
      <c r="K197" s="33" t="s">
        <v>1337</v>
      </c>
      <c r="L197" s="34">
        <v>850</v>
      </c>
      <c r="M197" s="29">
        <v>14</v>
      </c>
      <c r="N197" s="28" t="str">
        <f t="shared" si="61"/>
        <v>,{"CollectableType":"HomeCollector.Models.StampBase, HomeCollector, Version=1.0.0.0, Culture=neutral, PublicKeyToken=null"</v>
      </c>
      <c r="O197" s="16" t="str">
        <f t="shared" ref="O197:O260" si="63">",""DisplayName"":""" &amp; $H197 &amp; """ "</f>
        <v xml:space="preserve">,"DisplayName":"Jefferson" </v>
      </c>
      <c r="P197" s="16" t="str">
        <f t="shared" ref="P197:P260" si="64">",""Description"":""" &amp; IF(ISBLANK($G197),"",$G197) &amp; """ "</f>
        <v xml:space="preserve">,"Description":"" </v>
      </c>
      <c r="Q197" s="16" t="str">
        <f t="shared" ref="Q197:Q260" si="65">",""Country"":""" &amp; $B$1 &amp; """ "</f>
        <v xml:space="preserve">,"Country":"USA" </v>
      </c>
      <c r="R197" s="16" t="str">
        <f t="shared" ref="R197:R260" si="66">",""IsPostageStamp"":" &amp; "true" &amp; " "</f>
        <v xml:space="preserve">,"IsPostageStamp":true </v>
      </c>
      <c r="S197" s="16" t="str">
        <f t="shared" ref="S197:S260" si="67">",""ScottNumber"":""" &amp; $A197 &amp; """ "</f>
        <v xml:space="preserve">,"ScottNumber":"187" </v>
      </c>
      <c r="T197" s="16" t="str">
        <f t="shared" ref="T197:T260" si="68">",""AlternateId"":""" &amp; "" &amp; """ "</f>
        <v xml:space="preserve">,"AlternateId":"" </v>
      </c>
      <c r="U197" s="16" t="str">
        <f t="shared" ref="U197:U260" si="69">",""IssueYearStart"":" &amp; TEXT(IF(ISNUMBER($J197)=0,0,$J197),"0")</f>
        <v>,"IssueYearStart":1879</v>
      </c>
      <c r="V197" s="16" t="str">
        <f t="shared" ref="V197:V260" si="70">",""IssueYearEnd"":" &amp; TEXT(IF(ISNUMBER($K197)=0,0,$K197),"0")</f>
        <v>,"IssueYearEnd":0</v>
      </c>
      <c r="W197" s="16" t="str">
        <f t="shared" ref="W197:W260" si="71">",""FirstDayOfIssue"":""" &amp; " " &amp; """ "</f>
        <v xml:space="preserve">,"FirstDayOfIssue":" " </v>
      </c>
      <c r="X197" s="16" t="str">
        <f t="shared" si="62"/>
        <v xml:space="preserve">,"Perforation":"p12" </v>
      </c>
      <c r="Y197" s="16" t="str">
        <f t="shared" ref="Y197:Y260" si="72">",""IsWatermarked"":" &amp; IF(ISNUMBER(FIND("mk",$G214)) =1,"true","false") &amp; " "</f>
        <v xml:space="preserve">,"IsWatermarked":false </v>
      </c>
      <c r="Z197" s="16" t="str">
        <f t="shared" ref="Z197:Z260" si="73">",""CatalogImageCode"":""" &amp; "" &amp; """ "</f>
        <v xml:space="preserve">,"CatalogImageCode":"" </v>
      </c>
      <c r="AA197" s="16" t="str">
        <f t="shared" ref="AA197:AA260" si="74">",""Color"":""" &amp; IF(ISBLANK($C197)=1,"",$C197) &amp; """ "</f>
        <v xml:space="preserve">,"Color":"brown" </v>
      </c>
      <c r="AB197" s="16" t="str">
        <f t="shared" ref="AB197:AB260" si="75">",""Denomination"":""" &amp; IF(ISNUMBER($B197),TEXT($B197,"0"),$B197) &amp; """ "</f>
        <v xml:space="preserve">,"Denomination":"10" </v>
      </c>
      <c r="AD197" s="16" t="str">
        <f t="shared" ref="AD197:AD260" si="76" xml:space="preserve"> IF($D197 + $E197 &gt; 0,",""ItemInstances"":[","")</f>
        <v/>
      </c>
      <c r="AE197" s="16" t="str">
        <f t="shared" ref="AE197:AE260" si="77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97" s="16" t="str">
        <f t="shared" ref="AF197:AF260" si="78">",""ItemDetails"":""" &amp; IF(ISBLANK($G197)=1,"",$G197) &amp; """ "</f>
        <v xml:space="preserve">,"ItemDetails":"" </v>
      </c>
      <c r="AG197" s="16" t="str">
        <f t="shared" ref="AG197:AG260" si="79">",""IsFavorite"":" &amp; "false" &amp; " "</f>
        <v xml:space="preserve">,"IsFavorite":false </v>
      </c>
      <c r="AH197" s="16" t="str">
        <f t="shared" ref="AH197:AH260" si="80">",""EstimatedValue"":" &amp; "0" &amp; " "</f>
        <v xml:space="preserve">,"EstimatedValue":0 </v>
      </c>
      <c r="AI197" s="16" t="str">
        <f t="shared" ref="AI197:AI260" si="81">",""IsMintCondition"":" &amp; IF($D197&gt;0,"true","false") &amp; " "</f>
        <v xml:space="preserve">,"IsMintCondition":false </v>
      </c>
      <c r="AJ197" s="16" t="str">
        <f t="shared" ref="AJ197:AJ260" si="82">",""Condition"":" &amp; """UNDEFINED""" &amp; " "</f>
        <v xml:space="preserve">,"Condition":"UNDEFINED" </v>
      </c>
      <c r="AK197" s="16" t="str">
        <f xml:space="preserve"> IF($D197+$E197&gt;0,  CONCATENATE($AD197,$AE197,$AF197,$AG197,$AH197,$AI197,$AJ197) &amp; "} ]}","}")</f>
        <v>}</v>
      </c>
      <c r="AL197" s="16" t="str">
        <f t="shared" ref="AL197:AL260" si="83">CONCATENATE( $N197, $O197, $P197,$Q197,$R197,$S197,$T197,$U197,$V197,$W197,$X197, $Y197,$Z197,$AA197, $AB197) &amp; $AK197</f>
        <v>,{"CollectableType":"HomeCollector.Models.StampBase, HomeCollector, Version=1.0.0.0, Culture=neutral, PublicKeyToken=null","DisplayName":"Jefferson" ,"Description":"" ,"Country":"USA" ,"IsPostageStamp":true ,"ScottNumber":"187" ,"AlternateId":"" ,"IssueYearStart":1879,"IssueYearEnd":0,"FirstDayOfIssue":" " ,"Perforation":"p12" ,"IsWatermarked":false ,"CatalogImageCode":"" ,"Color":"brown" ,"Denomination":"10" }</v>
      </c>
    </row>
    <row r="198" spans="1:38" x14ac:dyDescent="0.25">
      <c r="A198" s="34" t="s">
        <v>1448</v>
      </c>
      <c r="B198" s="29">
        <v>10</v>
      </c>
      <c r="C198" s="19" t="s">
        <v>56</v>
      </c>
      <c r="D198" s="31"/>
      <c r="E198" s="32"/>
      <c r="F198" s="42" t="s">
        <v>65</v>
      </c>
      <c r="G198" s="38" t="s">
        <v>216</v>
      </c>
      <c r="H198" s="19" t="s">
        <v>37</v>
      </c>
      <c r="I198" s="29">
        <v>1879</v>
      </c>
      <c r="J198" s="29">
        <v>1879</v>
      </c>
      <c r="K198" s="33" t="s">
        <v>1337</v>
      </c>
      <c r="L198" s="34">
        <v>525</v>
      </c>
      <c r="M198" s="29">
        <v>15</v>
      </c>
      <c r="N198" s="28" t="str">
        <f t="shared" ref="N198:N261" si="84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98" s="16" t="str">
        <f t="shared" si="63"/>
        <v xml:space="preserve">,"DisplayName":"Jefferson" </v>
      </c>
      <c r="P198" s="16" t="str">
        <f t="shared" si="64"/>
        <v xml:space="preserve">,"Description":"secr mrk" </v>
      </c>
      <c r="Q198" s="16" t="str">
        <f t="shared" si="65"/>
        <v xml:space="preserve">,"Country":"USA" </v>
      </c>
      <c r="R198" s="16" t="str">
        <f t="shared" si="66"/>
        <v xml:space="preserve">,"IsPostageStamp":true </v>
      </c>
      <c r="S198" s="16" t="str">
        <f t="shared" si="67"/>
        <v xml:space="preserve">,"ScottNumber":"188" </v>
      </c>
      <c r="T198" s="16" t="str">
        <f t="shared" si="68"/>
        <v xml:space="preserve">,"AlternateId":"" </v>
      </c>
      <c r="U198" s="16" t="str">
        <f t="shared" si="69"/>
        <v>,"IssueYearStart":1879</v>
      </c>
      <c r="V198" s="16" t="str">
        <f t="shared" si="70"/>
        <v>,"IssueYearEnd":0</v>
      </c>
      <c r="W198" s="16" t="str">
        <f t="shared" si="71"/>
        <v xml:space="preserve">,"FirstDayOfIssue":" " </v>
      </c>
      <c r="X198" s="16" t="str">
        <f t="shared" si="62"/>
        <v xml:space="preserve">,"Perforation":"p12" </v>
      </c>
      <c r="Y198" s="16" t="str">
        <f t="shared" si="72"/>
        <v xml:space="preserve">,"IsWatermarked":false </v>
      </c>
      <c r="Z198" s="16" t="str">
        <f t="shared" si="73"/>
        <v xml:space="preserve">,"CatalogImageCode":"" </v>
      </c>
      <c r="AA198" s="16" t="str">
        <f t="shared" si="74"/>
        <v xml:space="preserve">,"Color":"brown" </v>
      </c>
      <c r="AB198" s="16" t="str">
        <f t="shared" si="75"/>
        <v xml:space="preserve">,"Denomination":"10" </v>
      </c>
      <c r="AD198" s="16" t="str">
        <f t="shared" si="76"/>
        <v/>
      </c>
      <c r="AE198" s="16" t="str">
        <f t="shared" si="77"/>
        <v>{"CollectableType":"HomeCollector.Models.StampBase, HomeCollector, Version=1.0.0.0, Culture=neutral, PublicKeyToken=null"</v>
      </c>
      <c r="AF198" s="16" t="str">
        <f t="shared" si="78"/>
        <v xml:space="preserve">,"ItemDetails":"secr mrk" </v>
      </c>
      <c r="AG198" s="16" t="str">
        <f t="shared" si="79"/>
        <v xml:space="preserve">,"IsFavorite":false </v>
      </c>
      <c r="AH198" s="16" t="str">
        <f t="shared" si="80"/>
        <v xml:space="preserve">,"EstimatedValue":0 </v>
      </c>
      <c r="AI198" s="16" t="str">
        <f t="shared" si="81"/>
        <v xml:space="preserve">,"IsMintCondition":false </v>
      </c>
      <c r="AJ198" s="16" t="str">
        <f t="shared" si="82"/>
        <v xml:space="preserve">,"Condition":"UNDEFINED" </v>
      </c>
      <c r="AK198" s="16" t="str">
        <f xml:space="preserve"> IF($D198+$E198&gt;0,  CONCATENATE($AD198,$AE198,$AF198,$AG198,$AH198,$AI198,$AJ198) &amp; "} ]}","}")</f>
        <v>}</v>
      </c>
      <c r="AL198" s="16" t="str">
        <f t="shared" si="83"/>
        <v>,{"CollectableType":"HomeCollector.Models.StampBase, HomeCollector, Version=1.0.0.0, Culture=neutral, PublicKeyToken=null","DisplayName":"Jefferson" ,"Description":"secr mrk" ,"Country":"USA" ,"IsPostageStamp":true ,"ScottNumber":"188" ,"AlternateId":"" ,"IssueYearStart":1879,"IssueYearEnd":0,"FirstDayOfIssue":" " ,"Perforation":"p12" ,"IsWatermarked":false ,"CatalogImageCode":"" ,"Color":"brown" ,"Denomination":"10" }</v>
      </c>
    </row>
    <row r="199" spans="1:38" x14ac:dyDescent="0.25">
      <c r="A199" s="34" t="s">
        <v>1449</v>
      </c>
      <c r="B199" s="29">
        <v>15</v>
      </c>
      <c r="C199" s="19" t="s">
        <v>217</v>
      </c>
      <c r="D199" s="31"/>
      <c r="E199" s="32"/>
      <c r="F199" s="42" t="s">
        <v>65</v>
      </c>
      <c r="G199" s="30"/>
      <c r="H199" s="19" t="s">
        <v>171</v>
      </c>
      <c r="I199" s="29">
        <v>1879</v>
      </c>
      <c r="J199" s="29">
        <v>1879</v>
      </c>
      <c r="K199" s="33" t="s">
        <v>1337</v>
      </c>
      <c r="L199" s="34">
        <v>190</v>
      </c>
      <c r="M199" s="29">
        <v>14</v>
      </c>
      <c r="N199" s="28" t="str">
        <f t="shared" si="84"/>
        <v>,{"CollectableType":"HomeCollector.Models.StampBase, HomeCollector, Version=1.0.0.0, Culture=neutral, PublicKeyToken=null"</v>
      </c>
      <c r="O199" s="16" t="str">
        <f t="shared" si="63"/>
        <v xml:space="preserve">,"DisplayName":"Webster" </v>
      </c>
      <c r="P199" s="16" t="str">
        <f t="shared" si="64"/>
        <v xml:space="preserve">,"Description":"" </v>
      </c>
      <c r="Q199" s="16" t="str">
        <f t="shared" si="65"/>
        <v xml:space="preserve">,"Country":"USA" </v>
      </c>
      <c r="R199" s="16" t="str">
        <f t="shared" si="66"/>
        <v xml:space="preserve">,"IsPostageStamp":true </v>
      </c>
      <c r="S199" s="16" t="str">
        <f t="shared" si="67"/>
        <v xml:space="preserve">,"ScottNumber":"189" </v>
      </c>
      <c r="T199" s="16" t="str">
        <f t="shared" si="68"/>
        <v xml:space="preserve">,"AlternateId":"" </v>
      </c>
      <c r="U199" s="16" t="str">
        <f t="shared" si="69"/>
        <v>,"IssueYearStart":1879</v>
      </c>
      <c r="V199" s="16" t="str">
        <f t="shared" si="70"/>
        <v>,"IssueYearEnd":0</v>
      </c>
      <c r="W199" s="16" t="str">
        <f t="shared" si="71"/>
        <v xml:space="preserve">,"FirstDayOfIssue":" " </v>
      </c>
      <c r="X199" s="16" t="str">
        <f t="shared" si="62"/>
        <v xml:space="preserve">,"Perforation":"p12" </v>
      </c>
      <c r="Y199" s="16" t="str">
        <f t="shared" si="72"/>
        <v xml:space="preserve">,"IsWatermarked":false </v>
      </c>
      <c r="Z199" s="16" t="str">
        <f t="shared" si="73"/>
        <v xml:space="preserve">,"CatalogImageCode":"" </v>
      </c>
      <c r="AA199" s="16" t="str">
        <f t="shared" si="74"/>
        <v xml:space="preserve">,"Color":"red orang" </v>
      </c>
      <c r="AB199" s="16" t="str">
        <f t="shared" si="75"/>
        <v xml:space="preserve">,"Denomination":"15" </v>
      </c>
      <c r="AD199" s="16" t="str">
        <f t="shared" si="76"/>
        <v/>
      </c>
      <c r="AE199" s="16" t="str">
        <f t="shared" si="77"/>
        <v>{"CollectableType":"HomeCollector.Models.StampBase, HomeCollector, Version=1.0.0.0, Culture=neutral, PublicKeyToken=null"</v>
      </c>
      <c r="AF199" s="16" t="str">
        <f t="shared" si="78"/>
        <v xml:space="preserve">,"ItemDetails":"" </v>
      </c>
      <c r="AG199" s="16" t="str">
        <f t="shared" si="79"/>
        <v xml:space="preserve">,"IsFavorite":false </v>
      </c>
      <c r="AH199" s="16" t="str">
        <f t="shared" si="80"/>
        <v xml:space="preserve">,"EstimatedValue":0 </v>
      </c>
      <c r="AI199" s="16" t="str">
        <f t="shared" si="81"/>
        <v xml:space="preserve">,"IsMintCondition":false </v>
      </c>
      <c r="AJ199" s="16" t="str">
        <f t="shared" si="82"/>
        <v xml:space="preserve">,"Condition":"UNDEFINED" </v>
      </c>
      <c r="AK199" s="16" t="str">
        <f xml:space="preserve"> IF($D199+$E199&gt;0,  CONCATENATE($AD199,$AE199,$AF199,$AG199,$AH199,$AI199,$AJ199) &amp; "} ]}","}")</f>
        <v>}</v>
      </c>
      <c r="AL199" s="16" t="str">
        <f t="shared" si="83"/>
        <v>,{"CollectableType":"HomeCollector.Models.StampBase, HomeCollector, Version=1.0.0.0, Culture=neutral, PublicKeyToken=null","DisplayName":"Webster" ,"Description":"" ,"Country":"USA" ,"IsPostageStamp":true ,"ScottNumber":"189" ,"AlternateId":"" ,"IssueYearStart":1879,"IssueYearEnd":0,"FirstDayOfIssue":" " ,"Perforation":"p12" ,"IsWatermarked":false ,"CatalogImageCode":"" ,"Color":"red orang" ,"Denomination":"15" }</v>
      </c>
    </row>
    <row r="200" spans="1:38" x14ac:dyDescent="0.25">
      <c r="A200" s="34" t="s">
        <v>1450</v>
      </c>
      <c r="B200" s="29">
        <v>30</v>
      </c>
      <c r="C200" s="19" t="s">
        <v>218</v>
      </c>
      <c r="D200" s="31"/>
      <c r="E200" s="32"/>
      <c r="F200" s="42" t="s">
        <v>65</v>
      </c>
      <c r="G200" s="30"/>
      <c r="H200" s="19" t="s">
        <v>173</v>
      </c>
      <c r="I200" s="29">
        <v>1879</v>
      </c>
      <c r="J200" s="29">
        <v>1879</v>
      </c>
      <c r="K200" s="33" t="s">
        <v>1337</v>
      </c>
      <c r="L200" s="34">
        <v>525</v>
      </c>
      <c r="M200" s="29">
        <v>32.5</v>
      </c>
      <c r="N200" s="28" t="str">
        <f t="shared" si="84"/>
        <v>,{"CollectableType":"HomeCollector.Models.StampBase, HomeCollector, Version=1.0.0.0, Culture=neutral, PublicKeyToken=null"</v>
      </c>
      <c r="O200" s="16" t="str">
        <f t="shared" si="63"/>
        <v xml:space="preserve">,"DisplayName":"Hamilton" </v>
      </c>
      <c r="P200" s="16" t="str">
        <f t="shared" si="64"/>
        <v xml:space="preserve">,"Description":"" </v>
      </c>
      <c r="Q200" s="16" t="str">
        <f t="shared" si="65"/>
        <v xml:space="preserve">,"Country":"USA" </v>
      </c>
      <c r="R200" s="16" t="str">
        <f t="shared" si="66"/>
        <v xml:space="preserve">,"IsPostageStamp":true </v>
      </c>
      <c r="S200" s="16" t="str">
        <f t="shared" si="67"/>
        <v xml:space="preserve">,"ScottNumber":"190" </v>
      </c>
      <c r="T200" s="16" t="str">
        <f t="shared" si="68"/>
        <v xml:space="preserve">,"AlternateId":"" </v>
      </c>
      <c r="U200" s="16" t="str">
        <f t="shared" si="69"/>
        <v>,"IssueYearStart":1879</v>
      </c>
      <c r="V200" s="16" t="str">
        <f t="shared" si="70"/>
        <v>,"IssueYearEnd":0</v>
      </c>
      <c r="W200" s="16" t="str">
        <f t="shared" si="71"/>
        <v xml:space="preserve">,"FirstDayOfIssue":" " </v>
      </c>
      <c r="X200" s="16" t="str">
        <f t="shared" si="62"/>
        <v xml:space="preserve">,"Perforation":"p12" </v>
      </c>
      <c r="Y200" s="16" t="str">
        <f t="shared" si="72"/>
        <v xml:space="preserve">,"IsWatermarked":false </v>
      </c>
      <c r="Z200" s="16" t="str">
        <f t="shared" si="73"/>
        <v xml:space="preserve">,"CatalogImageCode":"" </v>
      </c>
      <c r="AA200" s="16" t="str">
        <f t="shared" si="74"/>
        <v xml:space="preserve">,"Color":"full blk" </v>
      </c>
      <c r="AB200" s="16" t="str">
        <f t="shared" si="75"/>
        <v xml:space="preserve">,"Denomination":"30" </v>
      </c>
      <c r="AD200" s="16" t="str">
        <f t="shared" si="76"/>
        <v/>
      </c>
      <c r="AE200" s="16" t="str">
        <f t="shared" si="77"/>
        <v>{"CollectableType":"HomeCollector.Models.StampBase, HomeCollector, Version=1.0.0.0, Culture=neutral, PublicKeyToken=null"</v>
      </c>
      <c r="AF200" s="16" t="str">
        <f t="shared" si="78"/>
        <v xml:space="preserve">,"ItemDetails":"" </v>
      </c>
      <c r="AG200" s="16" t="str">
        <f t="shared" si="79"/>
        <v xml:space="preserve">,"IsFavorite":false </v>
      </c>
      <c r="AH200" s="16" t="str">
        <f t="shared" si="80"/>
        <v xml:space="preserve">,"EstimatedValue":0 </v>
      </c>
      <c r="AI200" s="16" t="str">
        <f t="shared" si="81"/>
        <v xml:space="preserve">,"IsMintCondition":false </v>
      </c>
      <c r="AJ200" s="16" t="str">
        <f t="shared" si="82"/>
        <v xml:space="preserve">,"Condition":"UNDEFINED" </v>
      </c>
      <c r="AK200" s="16" t="str">
        <f xml:space="preserve"> IF($D200+$E200&gt;0,  CONCATENATE($AD200,$AE200,$AF200,$AG200,$AH200,$AI200,$AJ200) &amp; "} ]}","}")</f>
        <v>}</v>
      </c>
      <c r="AL200" s="16" t="str">
        <f t="shared" si="83"/>
        <v>,{"CollectableType":"HomeCollector.Models.StampBase, HomeCollector, Version=1.0.0.0, Culture=neutral, PublicKeyToken=null","DisplayName":"Hamilton" ,"Description":"" ,"Country":"USA" ,"IsPostageStamp":true ,"ScottNumber":"190" ,"AlternateId":"" ,"IssueYearStart":1879,"IssueYearEnd":0,"FirstDayOfIssue":" " ,"Perforation":"p12" ,"IsWatermarked":false ,"CatalogImageCode":"" ,"Color":"full blk" ,"Denomination":"30" }</v>
      </c>
    </row>
    <row r="201" spans="1:38" x14ac:dyDescent="0.25">
      <c r="A201" s="34" t="s">
        <v>1451</v>
      </c>
      <c r="B201" s="29">
        <v>90</v>
      </c>
      <c r="C201" s="19" t="s">
        <v>176</v>
      </c>
      <c r="D201" s="31"/>
      <c r="E201" s="32"/>
      <c r="F201" s="42" t="s">
        <v>65</v>
      </c>
      <c r="G201" s="30"/>
      <c r="H201" s="19" t="s">
        <v>219</v>
      </c>
      <c r="I201" s="29">
        <v>1879</v>
      </c>
      <c r="J201" s="29">
        <v>1879</v>
      </c>
      <c r="K201" s="33" t="s">
        <v>1337</v>
      </c>
      <c r="L201" s="34">
        <v>1150</v>
      </c>
      <c r="M201" s="29">
        <v>150</v>
      </c>
      <c r="N201" s="28" t="str">
        <f t="shared" si="84"/>
        <v>,{"CollectableType":"HomeCollector.Models.StampBase, HomeCollector, Version=1.0.0.0, Culture=neutral, PublicKeyToken=null"</v>
      </c>
      <c r="O201" s="16" t="str">
        <f t="shared" si="63"/>
        <v xml:space="preserve">,"DisplayName":"Perry" </v>
      </c>
      <c r="P201" s="16" t="str">
        <f t="shared" si="64"/>
        <v xml:space="preserve">,"Description":"" </v>
      </c>
      <c r="Q201" s="16" t="str">
        <f t="shared" si="65"/>
        <v xml:space="preserve">,"Country":"USA" </v>
      </c>
      <c r="R201" s="16" t="str">
        <f t="shared" si="66"/>
        <v xml:space="preserve">,"IsPostageStamp":true </v>
      </c>
      <c r="S201" s="16" t="str">
        <f t="shared" si="67"/>
        <v xml:space="preserve">,"ScottNumber":"191" </v>
      </c>
      <c r="T201" s="16" t="str">
        <f t="shared" si="68"/>
        <v xml:space="preserve">,"AlternateId":"" </v>
      </c>
      <c r="U201" s="16" t="str">
        <f t="shared" si="69"/>
        <v>,"IssueYearStart":1879</v>
      </c>
      <c r="V201" s="16" t="str">
        <f t="shared" si="70"/>
        <v>,"IssueYearEnd":0</v>
      </c>
      <c r="W201" s="16" t="str">
        <f t="shared" si="71"/>
        <v xml:space="preserve">,"FirstDayOfIssue":" " </v>
      </c>
      <c r="X201" s="16" t="str">
        <f t="shared" si="62"/>
        <v xml:space="preserve">,"Perforation":"p12" </v>
      </c>
      <c r="Y201" s="16" t="str">
        <f t="shared" si="72"/>
        <v xml:space="preserve">,"IsWatermarked":false </v>
      </c>
      <c r="Z201" s="16" t="str">
        <f t="shared" si="73"/>
        <v xml:space="preserve">,"CatalogImageCode":"" </v>
      </c>
      <c r="AA201" s="16" t="str">
        <f t="shared" si="74"/>
        <v xml:space="preserve">,"Color":"carmine" </v>
      </c>
      <c r="AB201" s="16" t="str">
        <f t="shared" si="75"/>
        <v xml:space="preserve">,"Denomination":"90" </v>
      </c>
      <c r="AD201" s="16" t="str">
        <f t="shared" si="76"/>
        <v/>
      </c>
      <c r="AE201" s="16" t="str">
        <f t="shared" si="77"/>
        <v>{"CollectableType":"HomeCollector.Models.StampBase, HomeCollector, Version=1.0.0.0, Culture=neutral, PublicKeyToken=null"</v>
      </c>
      <c r="AF201" s="16" t="str">
        <f t="shared" si="78"/>
        <v xml:space="preserve">,"ItemDetails":"" </v>
      </c>
      <c r="AG201" s="16" t="str">
        <f t="shared" si="79"/>
        <v xml:space="preserve">,"IsFavorite":false </v>
      </c>
      <c r="AH201" s="16" t="str">
        <f t="shared" si="80"/>
        <v xml:space="preserve">,"EstimatedValue":0 </v>
      </c>
      <c r="AI201" s="16" t="str">
        <f t="shared" si="81"/>
        <v xml:space="preserve">,"IsMintCondition":false </v>
      </c>
      <c r="AJ201" s="16" t="str">
        <f t="shared" si="82"/>
        <v xml:space="preserve">,"Condition":"UNDEFINED" </v>
      </c>
      <c r="AK201" s="16" t="str">
        <f xml:space="preserve"> IF($D201+$E201&gt;0,  CONCATENATE($AD201,$AE201,$AF201,$AG201,$AH201,$AI201,$AJ201) &amp; "} ]}","}")</f>
        <v>}</v>
      </c>
      <c r="AL201" s="16" t="str">
        <f t="shared" si="83"/>
        <v>,{"CollectableType":"HomeCollector.Models.StampBase, HomeCollector, Version=1.0.0.0, Culture=neutral, PublicKeyToken=null","DisplayName":"Perry" ,"Description":"" ,"Country":"USA" ,"IsPostageStamp":true ,"ScottNumber":"191" ,"AlternateId":"" ,"IssueYearStart":1879,"IssueYearEnd":0,"FirstDayOfIssue":" " ,"Perforation":"p12" ,"IsWatermarked":false ,"CatalogImageCode":"" ,"Color":"carmine" ,"Denomination":"90" }</v>
      </c>
    </row>
    <row r="202" spans="1:38" x14ac:dyDescent="0.25">
      <c r="A202" s="17" t="s">
        <v>220</v>
      </c>
      <c r="B202" s="29">
        <v>1</v>
      </c>
      <c r="C202" s="19" t="s">
        <v>215</v>
      </c>
      <c r="D202" s="31"/>
      <c r="E202" s="32"/>
      <c r="F202" s="42" t="s">
        <v>65</v>
      </c>
      <c r="G202" s="30"/>
      <c r="H202" s="19" t="s">
        <v>13</v>
      </c>
      <c r="I202" s="29">
        <v>1880</v>
      </c>
      <c r="J202" s="29">
        <v>1880</v>
      </c>
      <c r="K202" s="33" t="s">
        <v>1337</v>
      </c>
      <c r="L202" s="34">
        <v>10000</v>
      </c>
      <c r="M202" s="29"/>
      <c r="N202" s="28" t="str">
        <f t="shared" si="84"/>
        <v>,{"CollectableType":"HomeCollector.Models.StampBase, HomeCollector, Version=1.0.0.0, Culture=neutral, PublicKeyToken=null"</v>
      </c>
      <c r="O202" s="16" t="str">
        <f t="shared" si="63"/>
        <v xml:space="preserve">,"DisplayName":"Franklin" </v>
      </c>
      <c r="P202" s="16" t="str">
        <f t="shared" si="64"/>
        <v xml:space="preserve">,"Description":"" </v>
      </c>
      <c r="Q202" s="16" t="str">
        <f t="shared" si="65"/>
        <v xml:space="preserve">,"Country":"USA" </v>
      </c>
      <c r="R202" s="16" t="str">
        <f t="shared" si="66"/>
        <v xml:space="preserve">,"IsPostageStamp":true </v>
      </c>
      <c r="S202" s="16" t="str">
        <f t="shared" si="67"/>
        <v xml:space="preserve">,"ScottNumber":"192" </v>
      </c>
      <c r="T202" s="16" t="str">
        <f t="shared" si="68"/>
        <v xml:space="preserve">,"AlternateId":"" </v>
      </c>
      <c r="U202" s="16" t="str">
        <f t="shared" si="69"/>
        <v>,"IssueYearStart":1880</v>
      </c>
      <c r="V202" s="16" t="str">
        <f t="shared" si="70"/>
        <v>,"IssueYearEnd":0</v>
      </c>
      <c r="W202" s="16" t="str">
        <f t="shared" si="71"/>
        <v xml:space="preserve">,"FirstDayOfIssue":" " </v>
      </c>
      <c r="X202" s="16" t="str">
        <f t="shared" si="62"/>
        <v xml:space="preserve">,"Perforation":"p12" </v>
      </c>
      <c r="Y202" s="16" t="str">
        <f t="shared" si="72"/>
        <v xml:space="preserve">,"IsWatermarked":false </v>
      </c>
      <c r="Z202" s="16" t="str">
        <f t="shared" si="73"/>
        <v xml:space="preserve">,"CatalogImageCode":"" </v>
      </c>
      <c r="AA202" s="16" t="str">
        <f t="shared" si="74"/>
        <v xml:space="preserve">,"Color":"drk ultra" </v>
      </c>
      <c r="AB202" s="16" t="str">
        <f t="shared" si="75"/>
        <v xml:space="preserve">,"Denomination":"1" </v>
      </c>
      <c r="AD202" s="16" t="str">
        <f t="shared" si="76"/>
        <v/>
      </c>
      <c r="AE202" s="16" t="str">
        <f t="shared" si="77"/>
        <v>{"CollectableType":"HomeCollector.Models.StampBase, HomeCollector, Version=1.0.0.0, Culture=neutral, PublicKeyToken=null"</v>
      </c>
      <c r="AF202" s="16" t="str">
        <f t="shared" si="78"/>
        <v xml:space="preserve">,"ItemDetails":"" </v>
      </c>
      <c r="AG202" s="16" t="str">
        <f t="shared" si="79"/>
        <v xml:space="preserve">,"IsFavorite":false </v>
      </c>
      <c r="AH202" s="16" t="str">
        <f t="shared" si="80"/>
        <v xml:space="preserve">,"EstimatedValue":0 </v>
      </c>
      <c r="AI202" s="16" t="str">
        <f t="shared" si="81"/>
        <v xml:space="preserve">,"IsMintCondition":false </v>
      </c>
      <c r="AJ202" s="16" t="str">
        <f t="shared" si="82"/>
        <v xml:space="preserve">,"Condition":"UNDEFINED" </v>
      </c>
      <c r="AK202" s="16" t="str">
        <f xml:space="preserve"> IF($D202+$E202&gt;0,  CONCATENATE($AD202,$AE202,$AF202,$AG202,$AH202,$AI202,$AJ202) &amp; "} ]}","}")</f>
        <v>}</v>
      </c>
      <c r="AL202" s="16" t="str">
        <f t="shared" si="83"/>
        <v>,{"CollectableType":"HomeCollector.Models.StampBase, HomeCollector, Version=1.0.0.0, Culture=neutral, PublicKeyToken=null","DisplayName":"Franklin" ,"Description":"" ,"Country":"USA" ,"IsPostageStamp":true ,"ScottNumber":"192" ,"AlternateId":"" ,"IssueYearStart":1880,"IssueYearEnd":0,"FirstDayOfIssue":" " ,"Perforation":"p12" ,"IsWatermarked":false ,"CatalogImageCode":"" ,"Color":"drk ultra" ,"Denomination":"1" }</v>
      </c>
    </row>
    <row r="203" spans="1:38" x14ac:dyDescent="0.25">
      <c r="A203" s="17" t="s">
        <v>221</v>
      </c>
      <c r="B203" s="29">
        <v>2</v>
      </c>
      <c r="C203" s="19" t="s">
        <v>222</v>
      </c>
      <c r="D203" s="31"/>
      <c r="E203" s="32"/>
      <c r="F203" s="42" t="s">
        <v>65</v>
      </c>
      <c r="G203" s="30"/>
      <c r="H203" s="19" t="s">
        <v>101</v>
      </c>
      <c r="I203" s="29">
        <v>1880</v>
      </c>
      <c r="J203" s="29">
        <v>1880</v>
      </c>
      <c r="K203" s="33" t="s">
        <v>1337</v>
      </c>
      <c r="L203" s="34">
        <v>6500</v>
      </c>
      <c r="M203" s="29"/>
      <c r="N203" s="28" t="str">
        <f t="shared" si="84"/>
        <v>,{"CollectableType":"HomeCollector.Models.StampBase, HomeCollector, Version=1.0.0.0, Culture=neutral, PublicKeyToken=null"</v>
      </c>
      <c r="O203" s="16" t="str">
        <f t="shared" si="63"/>
        <v xml:space="preserve">,"DisplayName":"Jackson" </v>
      </c>
      <c r="P203" s="16" t="str">
        <f t="shared" si="64"/>
        <v xml:space="preserve">,"Description":"" </v>
      </c>
      <c r="Q203" s="16" t="str">
        <f t="shared" si="65"/>
        <v xml:space="preserve">,"Country":"USA" </v>
      </c>
      <c r="R203" s="16" t="str">
        <f t="shared" si="66"/>
        <v xml:space="preserve">,"IsPostageStamp":true </v>
      </c>
      <c r="S203" s="16" t="str">
        <f t="shared" si="67"/>
        <v xml:space="preserve">,"ScottNumber":"193" </v>
      </c>
      <c r="T203" s="16" t="str">
        <f t="shared" si="68"/>
        <v xml:space="preserve">,"AlternateId":"" </v>
      </c>
      <c r="U203" s="16" t="str">
        <f t="shared" si="69"/>
        <v>,"IssueYearStart":1880</v>
      </c>
      <c r="V203" s="16" t="str">
        <f t="shared" si="70"/>
        <v>,"IssueYearEnd":0</v>
      </c>
      <c r="W203" s="16" t="str">
        <f t="shared" si="71"/>
        <v xml:space="preserve">,"FirstDayOfIssue":" " </v>
      </c>
      <c r="X203" s="16" t="str">
        <f t="shared" si="62"/>
        <v xml:space="preserve">,"Perforation":"p12" </v>
      </c>
      <c r="Y203" s="16" t="str">
        <f t="shared" si="72"/>
        <v xml:space="preserve">,"IsWatermarked":false </v>
      </c>
      <c r="Z203" s="16" t="str">
        <f t="shared" si="73"/>
        <v xml:space="preserve">,"CatalogImageCode":"" </v>
      </c>
      <c r="AA203" s="16" t="str">
        <f t="shared" si="74"/>
        <v xml:space="preserve">,"Color":"blk brown" </v>
      </c>
      <c r="AB203" s="16" t="str">
        <f t="shared" si="75"/>
        <v xml:space="preserve">,"Denomination":"2" </v>
      </c>
      <c r="AD203" s="16" t="str">
        <f t="shared" si="76"/>
        <v/>
      </c>
      <c r="AE203" s="16" t="str">
        <f t="shared" si="77"/>
        <v>{"CollectableType":"HomeCollector.Models.StampBase, HomeCollector, Version=1.0.0.0, Culture=neutral, PublicKeyToken=null"</v>
      </c>
      <c r="AF203" s="16" t="str">
        <f t="shared" si="78"/>
        <v xml:space="preserve">,"ItemDetails":"" </v>
      </c>
      <c r="AG203" s="16" t="str">
        <f t="shared" si="79"/>
        <v xml:space="preserve">,"IsFavorite":false </v>
      </c>
      <c r="AH203" s="16" t="str">
        <f t="shared" si="80"/>
        <v xml:space="preserve">,"EstimatedValue":0 </v>
      </c>
      <c r="AI203" s="16" t="str">
        <f t="shared" si="81"/>
        <v xml:space="preserve">,"IsMintCondition":false </v>
      </c>
      <c r="AJ203" s="16" t="str">
        <f t="shared" si="82"/>
        <v xml:space="preserve">,"Condition":"UNDEFINED" </v>
      </c>
      <c r="AK203" s="16" t="str">
        <f xml:space="preserve"> IF($D203+$E203&gt;0,  CONCATENATE($AD203,$AE203,$AF203,$AG203,$AH203,$AI203,$AJ203) &amp; "} ]}","}")</f>
        <v>}</v>
      </c>
      <c r="AL203" s="16" t="str">
        <f t="shared" si="83"/>
        <v>,{"CollectableType":"HomeCollector.Models.StampBase, HomeCollector, Version=1.0.0.0, Culture=neutral, PublicKeyToken=null","DisplayName":"Jackson" ,"Description":"" ,"Country":"USA" ,"IsPostageStamp":true ,"ScottNumber":"193" ,"AlternateId":"" ,"IssueYearStart":1880,"IssueYearEnd":0,"FirstDayOfIssue":" " ,"Perforation":"p12" ,"IsWatermarked":false ,"CatalogImageCode":"" ,"Color":"blk brown" ,"Denomination":"2" }</v>
      </c>
    </row>
    <row r="204" spans="1:38" x14ac:dyDescent="0.25">
      <c r="A204" s="17" t="s">
        <v>223</v>
      </c>
      <c r="B204" s="29">
        <v>3</v>
      </c>
      <c r="C204" s="19" t="s">
        <v>193</v>
      </c>
      <c r="D204" s="31"/>
      <c r="E204" s="32"/>
      <c r="F204" s="42" t="s">
        <v>65</v>
      </c>
      <c r="G204" s="30"/>
      <c r="H204" s="19" t="s">
        <v>15</v>
      </c>
      <c r="I204" s="29">
        <v>1880</v>
      </c>
      <c r="J204" s="29">
        <v>1880</v>
      </c>
      <c r="K204" s="33" t="s">
        <v>1337</v>
      </c>
      <c r="L204" s="34">
        <v>15000</v>
      </c>
      <c r="M204" s="29"/>
      <c r="N204" s="28" t="str">
        <f t="shared" si="84"/>
        <v>,{"CollectableType":"HomeCollector.Models.StampBase, HomeCollector, Version=1.0.0.0, Culture=neutral, PublicKeyToken=null"</v>
      </c>
      <c r="O204" s="16" t="str">
        <f t="shared" si="63"/>
        <v xml:space="preserve">,"DisplayName":"Washington" </v>
      </c>
      <c r="P204" s="16" t="str">
        <f t="shared" si="64"/>
        <v xml:space="preserve">,"Description":"" </v>
      </c>
      <c r="Q204" s="16" t="str">
        <f t="shared" si="65"/>
        <v xml:space="preserve">,"Country":"USA" </v>
      </c>
      <c r="R204" s="16" t="str">
        <f t="shared" si="66"/>
        <v xml:space="preserve">,"IsPostageStamp":true </v>
      </c>
      <c r="S204" s="16" t="str">
        <f t="shared" si="67"/>
        <v xml:space="preserve">,"ScottNumber":"194" </v>
      </c>
      <c r="T204" s="16" t="str">
        <f t="shared" si="68"/>
        <v xml:space="preserve">,"AlternateId":"" </v>
      </c>
      <c r="U204" s="16" t="str">
        <f t="shared" si="69"/>
        <v>,"IssueYearStart":1880</v>
      </c>
      <c r="V204" s="16" t="str">
        <f t="shared" si="70"/>
        <v>,"IssueYearEnd":0</v>
      </c>
      <c r="W204" s="16" t="str">
        <f t="shared" si="71"/>
        <v xml:space="preserve">,"FirstDayOfIssue":" " </v>
      </c>
      <c r="X204" s="16" t="str">
        <f t="shared" si="62"/>
        <v xml:space="preserve">,"Perforation":"p12" </v>
      </c>
      <c r="Y204" s="16" t="str">
        <f t="shared" si="72"/>
        <v xml:space="preserve">,"IsWatermarked":false </v>
      </c>
      <c r="Z204" s="16" t="str">
        <f t="shared" si="73"/>
        <v xml:space="preserve">,"CatalogImageCode":"" </v>
      </c>
      <c r="AA204" s="16" t="str">
        <f t="shared" si="74"/>
        <v xml:space="preserve">,"Color":"bl green" </v>
      </c>
      <c r="AB204" s="16" t="str">
        <f t="shared" si="75"/>
        <v xml:space="preserve">,"Denomination":"3" </v>
      </c>
      <c r="AD204" s="16" t="str">
        <f t="shared" si="76"/>
        <v/>
      </c>
      <c r="AE204" s="16" t="str">
        <f t="shared" si="77"/>
        <v>{"CollectableType":"HomeCollector.Models.StampBase, HomeCollector, Version=1.0.0.0, Culture=neutral, PublicKeyToken=null"</v>
      </c>
      <c r="AF204" s="16" t="str">
        <f t="shared" si="78"/>
        <v xml:space="preserve">,"ItemDetails":"" </v>
      </c>
      <c r="AG204" s="16" t="str">
        <f t="shared" si="79"/>
        <v xml:space="preserve">,"IsFavorite":false </v>
      </c>
      <c r="AH204" s="16" t="str">
        <f t="shared" si="80"/>
        <v xml:space="preserve">,"EstimatedValue":0 </v>
      </c>
      <c r="AI204" s="16" t="str">
        <f t="shared" si="81"/>
        <v xml:space="preserve">,"IsMintCondition":false </v>
      </c>
      <c r="AJ204" s="16" t="str">
        <f t="shared" si="82"/>
        <v xml:space="preserve">,"Condition":"UNDEFINED" </v>
      </c>
      <c r="AK204" s="16" t="str">
        <f xml:space="preserve"> IF($D204+$E204&gt;0,  CONCATENATE($AD204,$AE204,$AF204,$AG204,$AH204,$AI204,$AJ204) &amp; "} ]}","}")</f>
        <v>}</v>
      </c>
      <c r="AL204" s="16" t="str">
        <f t="shared" si="83"/>
        <v>,{"CollectableType":"HomeCollector.Models.StampBase, HomeCollector, Version=1.0.0.0, Culture=neutral, PublicKeyToken=null","DisplayName":"Washington" ,"Description":"" ,"Country":"USA" ,"IsPostageStamp":true ,"ScottNumber":"194" ,"AlternateId":"" ,"IssueYearStart":1880,"IssueYearEnd":0,"FirstDayOfIssue":" " ,"Perforation":"p12" ,"IsWatermarked":false ,"CatalogImageCode":"" ,"Color":"bl green" ,"Denomination":"3" }</v>
      </c>
    </row>
    <row r="205" spans="1:38" x14ac:dyDescent="0.25">
      <c r="A205" s="17" t="s">
        <v>224</v>
      </c>
      <c r="B205" s="29">
        <v>6</v>
      </c>
      <c r="C205" s="19" t="s">
        <v>195</v>
      </c>
      <c r="D205" s="31"/>
      <c r="E205" s="32"/>
      <c r="F205" s="42" t="s">
        <v>65</v>
      </c>
      <c r="G205" s="30"/>
      <c r="H205" s="19" t="s">
        <v>103</v>
      </c>
      <c r="I205" s="29">
        <v>1880</v>
      </c>
      <c r="J205" s="29">
        <v>1880</v>
      </c>
      <c r="K205" s="33" t="s">
        <v>1337</v>
      </c>
      <c r="L205" s="34">
        <v>11000</v>
      </c>
      <c r="M205" s="29"/>
      <c r="N205" s="28" t="str">
        <f t="shared" si="84"/>
        <v>,{"CollectableType":"HomeCollector.Models.StampBase, HomeCollector, Version=1.0.0.0, Culture=neutral, PublicKeyToken=null"</v>
      </c>
      <c r="O205" s="16" t="str">
        <f t="shared" si="63"/>
        <v xml:space="preserve">,"DisplayName":"Lincoln" </v>
      </c>
      <c r="P205" s="16" t="str">
        <f t="shared" si="64"/>
        <v xml:space="preserve">,"Description":"" </v>
      </c>
      <c r="Q205" s="16" t="str">
        <f t="shared" si="65"/>
        <v xml:space="preserve">,"Country":"USA" </v>
      </c>
      <c r="R205" s="16" t="str">
        <f t="shared" si="66"/>
        <v xml:space="preserve">,"IsPostageStamp":true </v>
      </c>
      <c r="S205" s="16" t="str">
        <f t="shared" si="67"/>
        <v xml:space="preserve">,"ScottNumber":"195" </v>
      </c>
      <c r="T205" s="16" t="str">
        <f t="shared" si="68"/>
        <v xml:space="preserve">,"AlternateId":"" </v>
      </c>
      <c r="U205" s="16" t="str">
        <f t="shared" si="69"/>
        <v>,"IssueYearStart":1880</v>
      </c>
      <c r="V205" s="16" t="str">
        <f t="shared" si="70"/>
        <v>,"IssueYearEnd":0</v>
      </c>
      <c r="W205" s="16" t="str">
        <f t="shared" si="71"/>
        <v xml:space="preserve">,"FirstDayOfIssue":" " </v>
      </c>
      <c r="X205" s="16" t="str">
        <f t="shared" si="62"/>
        <v xml:space="preserve">,"Perforation":"p12" </v>
      </c>
      <c r="Y205" s="16" t="str">
        <f t="shared" si="72"/>
        <v xml:space="preserve">,"IsWatermarked":false </v>
      </c>
      <c r="Z205" s="16" t="str">
        <f t="shared" si="73"/>
        <v xml:space="preserve">,"CatalogImageCode":"" </v>
      </c>
      <c r="AA205" s="16" t="str">
        <f t="shared" si="74"/>
        <v xml:space="preserve">,"Color":"dull rose" </v>
      </c>
      <c r="AB205" s="16" t="str">
        <f t="shared" si="75"/>
        <v xml:space="preserve">,"Denomination":"6" </v>
      </c>
      <c r="AD205" s="16" t="str">
        <f t="shared" si="76"/>
        <v/>
      </c>
      <c r="AE205" s="16" t="str">
        <f t="shared" si="77"/>
        <v>{"CollectableType":"HomeCollector.Models.StampBase, HomeCollector, Version=1.0.0.0, Culture=neutral, PublicKeyToken=null"</v>
      </c>
      <c r="AF205" s="16" t="str">
        <f t="shared" si="78"/>
        <v xml:space="preserve">,"ItemDetails":"" </v>
      </c>
      <c r="AG205" s="16" t="str">
        <f t="shared" si="79"/>
        <v xml:space="preserve">,"IsFavorite":false </v>
      </c>
      <c r="AH205" s="16" t="str">
        <f t="shared" si="80"/>
        <v xml:space="preserve">,"EstimatedValue":0 </v>
      </c>
      <c r="AI205" s="16" t="str">
        <f t="shared" si="81"/>
        <v xml:space="preserve">,"IsMintCondition":false </v>
      </c>
      <c r="AJ205" s="16" t="str">
        <f t="shared" si="82"/>
        <v xml:space="preserve">,"Condition":"UNDEFINED" </v>
      </c>
      <c r="AK205" s="16" t="str">
        <f xml:space="preserve"> IF($D205+$E205&gt;0,  CONCATENATE($AD205,$AE205,$AF205,$AG205,$AH205,$AI205,$AJ205) &amp; "} ]}","}")</f>
        <v>}</v>
      </c>
      <c r="AL205" s="16" t="str">
        <f t="shared" si="83"/>
        <v>,{"CollectableType":"HomeCollector.Models.StampBase, HomeCollector, Version=1.0.0.0, Culture=neutral, PublicKeyToken=null","DisplayName":"Lincoln" ,"Description":"" ,"Country":"USA" ,"IsPostageStamp":true ,"ScottNumber":"195" ,"AlternateId":"" ,"IssueYearStart":1880,"IssueYearEnd":0,"FirstDayOfIssue":" " ,"Perforation":"p12" ,"IsWatermarked":false ,"CatalogImageCode":"" ,"Color":"dull rose" ,"Denomination":"6" }</v>
      </c>
    </row>
    <row r="206" spans="1:38" x14ac:dyDescent="0.25">
      <c r="A206" s="17" t="s">
        <v>225</v>
      </c>
      <c r="B206" s="29">
        <v>7</v>
      </c>
      <c r="C206" s="19" t="s">
        <v>226</v>
      </c>
      <c r="D206" s="31"/>
      <c r="E206" s="32"/>
      <c r="F206" s="42" t="s">
        <v>65</v>
      </c>
      <c r="G206" s="30"/>
      <c r="H206" s="19" t="s">
        <v>169</v>
      </c>
      <c r="I206" s="29">
        <v>1880</v>
      </c>
      <c r="J206" s="29">
        <v>1880</v>
      </c>
      <c r="K206" s="33" t="s">
        <v>1337</v>
      </c>
      <c r="L206" s="34">
        <v>2250</v>
      </c>
      <c r="M206" s="29"/>
      <c r="N206" s="28" t="str">
        <f t="shared" si="84"/>
        <v>,{"CollectableType":"HomeCollector.Models.StampBase, HomeCollector, Version=1.0.0.0, Culture=neutral, PublicKeyToken=null"</v>
      </c>
      <c r="O206" s="16" t="str">
        <f t="shared" si="63"/>
        <v xml:space="preserve">,"DisplayName":"Stanton" </v>
      </c>
      <c r="P206" s="16" t="str">
        <f t="shared" si="64"/>
        <v xml:space="preserve">,"Description":"" </v>
      </c>
      <c r="Q206" s="16" t="str">
        <f t="shared" si="65"/>
        <v xml:space="preserve">,"Country":"USA" </v>
      </c>
      <c r="R206" s="16" t="str">
        <f t="shared" si="66"/>
        <v xml:space="preserve">,"IsPostageStamp":true </v>
      </c>
      <c r="S206" s="16" t="str">
        <f t="shared" si="67"/>
        <v xml:space="preserve">,"ScottNumber":"196" </v>
      </c>
      <c r="T206" s="16" t="str">
        <f t="shared" si="68"/>
        <v xml:space="preserve">,"AlternateId":"" </v>
      </c>
      <c r="U206" s="16" t="str">
        <f t="shared" si="69"/>
        <v>,"IssueYearStart":1880</v>
      </c>
      <c r="V206" s="16" t="str">
        <f t="shared" si="70"/>
        <v>,"IssueYearEnd":0</v>
      </c>
      <c r="W206" s="16" t="str">
        <f t="shared" si="71"/>
        <v xml:space="preserve">,"FirstDayOfIssue":" " </v>
      </c>
      <c r="X206" s="16" t="str">
        <f t="shared" si="62"/>
        <v xml:space="preserve">,"Perforation":"p12" </v>
      </c>
      <c r="Y206" s="16" t="str">
        <f t="shared" si="72"/>
        <v xml:space="preserve">,"IsWatermarked":false </v>
      </c>
      <c r="Z206" s="16" t="str">
        <f t="shared" si="73"/>
        <v xml:space="preserve">,"CatalogImageCode":"" </v>
      </c>
      <c r="AA206" s="16" t="str">
        <f t="shared" si="74"/>
        <v xml:space="preserve">,"Color":"scar verm" </v>
      </c>
      <c r="AB206" s="16" t="str">
        <f t="shared" si="75"/>
        <v xml:space="preserve">,"Denomination":"7" </v>
      </c>
      <c r="AD206" s="16" t="str">
        <f t="shared" si="76"/>
        <v/>
      </c>
      <c r="AE206" s="16" t="str">
        <f t="shared" si="77"/>
        <v>{"CollectableType":"HomeCollector.Models.StampBase, HomeCollector, Version=1.0.0.0, Culture=neutral, PublicKeyToken=null"</v>
      </c>
      <c r="AF206" s="16" t="str">
        <f t="shared" si="78"/>
        <v xml:space="preserve">,"ItemDetails":"" </v>
      </c>
      <c r="AG206" s="16" t="str">
        <f t="shared" si="79"/>
        <v xml:space="preserve">,"IsFavorite":false </v>
      </c>
      <c r="AH206" s="16" t="str">
        <f t="shared" si="80"/>
        <v xml:space="preserve">,"EstimatedValue":0 </v>
      </c>
      <c r="AI206" s="16" t="str">
        <f t="shared" si="81"/>
        <v xml:space="preserve">,"IsMintCondition":false </v>
      </c>
      <c r="AJ206" s="16" t="str">
        <f t="shared" si="82"/>
        <v xml:space="preserve">,"Condition":"UNDEFINED" </v>
      </c>
      <c r="AK206" s="16" t="str">
        <f xml:space="preserve"> IF($D206+$E206&gt;0,  CONCATENATE($AD206,$AE206,$AF206,$AG206,$AH206,$AI206,$AJ206) &amp; "} ]}","}")</f>
        <v>}</v>
      </c>
      <c r="AL206" s="16" t="str">
        <f t="shared" si="83"/>
        <v>,{"CollectableType":"HomeCollector.Models.StampBase, HomeCollector, Version=1.0.0.0, Culture=neutral, PublicKeyToken=null","DisplayName":"Stanton" ,"Description":"" ,"Country":"USA" ,"IsPostageStamp":true ,"ScottNumber":"196" ,"AlternateId":"" ,"IssueYearStart":1880,"IssueYearEnd":0,"FirstDayOfIssue":" " ,"Perforation":"p12" ,"IsWatermarked":false ,"CatalogImageCode":"" ,"Color":"scar verm" ,"Denomination":"7" }</v>
      </c>
    </row>
    <row r="207" spans="1:38" x14ac:dyDescent="0.25">
      <c r="A207" s="17" t="s">
        <v>227</v>
      </c>
      <c r="B207" s="29">
        <v>10</v>
      </c>
      <c r="C207" s="19" t="s">
        <v>217</v>
      </c>
      <c r="D207" s="31"/>
      <c r="E207" s="32"/>
      <c r="F207" s="42" t="s">
        <v>65</v>
      </c>
      <c r="G207" s="30"/>
      <c r="H207" s="19" t="s">
        <v>37</v>
      </c>
      <c r="I207" s="29">
        <v>1880</v>
      </c>
      <c r="J207" s="29">
        <v>1880</v>
      </c>
      <c r="K207" s="33" t="s">
        <v>1337</v>
      </c>
      <c r="L207" s="34">
        <v>10000</v>
      </c>
      <c r="M207" s="29"/>
      <c r="N207" s="28" t="str">
        <f t="shared" si="84"/>
        <v>,{"CollectableType":"HomeCollector.Models.StampBase, HomeCollector, Version=1.0.0.0, Culture=neutral, PublicKeyToken=null"</v>
      </c>
      <c r="O207" s="16" t="str">
        <f t="shared" si="63"/>
        <v xml:space="preserve">,"DisplayName":"Jefferson" </v>
      </c>
      <c r="P207" s="16" t="str">
        <f t="shared" si="64"/>
        <v xml:space="preserve">,"Description":"" </v>
      </c>
      <c r="Q207" s="16" t="str">
        <f t="shared" si="65"/>
        <v xml:space="preserve">,"Country":"USA" </v>
      </c>
      <c r="R207" s="16" t="str">
        <f t="shared" si="66"/>
        <v xml:space="preserve">,"IsPostageStamp":true </v>
      </c>
      <c r="S207" s="16" t="str">
        <f t="shared" si="67"/>
        <v xml:space="preserve">,"ScottNumber":"197" </v>
      </c>
      <c r="T207" s="16" t="str">
        <f t="shared" si="68"/>
        <v xml:space="preserve">,"AlternateId":"" </v>
      </c>
      <c r="U207" s="16" t="str">
        <f t="shared" si="69"/>
        <v>,"IssueYearStart":1880</v>
      </c>
      <c r="V207" s="16" t="str">
        <f t="shared" si="70"/>
        <v>,"IssueYearEnd":0</v>
      </c>
      <c r="W207" s="16" t="str">
        <f t="shared" si="71"/>
        <v xml:space="preserve">,"FirstDayOfIssue":" " </v>
      </c>
      <c r="X207" s="16" t="str">
        <f t="shared" si="62"/>
        <v xml:space="preserve">,"Perforation":"p12" </v>
      </c>
      <c r="Y207" s="16" t="str">
        <f t="shared" si="72"/>
        <v xml:space="preserve">,"IsWatermarked":false </v>
      </c>
      <c r="Z207" s="16" t="str">
        <f t="shared" si="73"/>
        <v xml:space="preserve">,"CatalogImageCode":"" </v>
      </c>
      <c r="AA207" s="16" t="str">
        <f t="shared" si="74"/>
        <v xml:space="preserve">,"Color":"red orang" </v>
      </c>
      <c r="AB207" s="16" t="str">
        <f t="shared" si="75"/>
        <v xml:space="preserve">,"Denomination":"10" </v>
      </c>
      <c r="AD207" s="16" t="str">
        <f t="shared" si="76"/>
        <v/>
      </c>
      <c r="AE207" s="16" t="str">
        <f t="shared" si="77"/>
        <v>{"CollectableType":"HomeCollector.Models.StampBase, HomeCollector, Version=1.0.0.0, Culture=neutral, PublicKeyToken=null"</v>
      </c>
      <c r="AF207" s="16" t="str">
        <f t="shared" si="78"/>
        <v xml:space="preserve">,"ItemDetails":"" </v>
      </c>
      <c r="AG207" s="16" t="str">
        <f t="shared" si="79"/>
        <v xml:space="preserve">,"IsFavorite":false </v>
      </c>
      <c r="AH207" s="16" t="str">
        <f t="shared" si="80"/>
        <v xml:space="preserve">,"EstimatedValue":0 </v>
      </c>
      <c r="AI207" s="16" t="str">
        <f t="shared" si="81"/>
        <v xml:space="preserve">,"IsMintCondition":false </v>
      </c>
      <c r="AJ207" s="16" t="str">
        <f t="shared" si="82"/>
        <v xml:space="preserve">,"Condition":"UNDEFINED" </v>
      </c>
      <c r="AK207" s="16" t="str">
        <f xml:space="preserve"> IF($D207+$E207&gt;0,  CONCATENATE($AD207,$AE207,$AF207,$AG207,$AH207,$AI207,$AJ207) &amp; "} ]}","}")</f>
        <v>}</v>
      </c>
      <c r="AL207" s="16" t="str">
        <f t="shared" si="83"/>
        <v>,{"CollectableType":"HomeCollector.Models.StampBase, HomeCollector, Version=1.0.0.0, Culture=neutral, PublicKeyToken=null","DisplayName":"Jefferson" ,"Description":"" ,"Country":"USA" ,"IsPostageStamp":true ,"ScottNumber":"197" ,"AlternateId":"" ,"IssueYearStart":1880,"IssueYearEnd":0,"FirstDayOfIssue":" " ,"Perforation":"p12" ,"IsWatermarked":false ,"CatalogImageCode":"" ,"Color":"red orang" ,"Denomination":"10" }</v>
      </c>
    </row>
    <row r="208" spans="1:38" x14ac:dyDescent="0.25">
      <c r="A208" s="17" t="s">
        <v>228</v>
      </c>
      <c r="B208" s="29">
        <v>12</v>
      </c>
      <c r="C208" s="19" t="s">
        <v>217</v>
      </c>
      <c r="D208" s="31"/>
      <c r="E208" s="32"/>
      <c r="F208" s="42" t="s">
        <v>65</v>
      </c>
      <c r="G208" s="30"/>
      <c r="H208" s="19" t="s">
        <v>170</v>
      </c>
      <c r="I208" s="29">
        <v>1880</v>
      </c>
      <c r="J208" s="29">
        <v>1880</v>
      </c>
      <c r="K208" s="33" t="s">
        <v>1337</v>
      </c>
      <c r="L208" s="34">
        <v>4500</v>
      </c>
      <c r="M208" s="29"/>
      <c r="N208" s="28" t="str">
        <f t="shared" si="84"/>
        <v>,{"CollectableType":"HomeCollector.Models.StampBase, HomeCollector, Version=1.0.0.0, Culture=neutral, PublicKeyToken=null"</v>
      </c>
      <c r="O208" s="16" t="str">
        <f t="shared" si="63"/>
        <v xml:space="preserve">,"DisplayName":"Clay" </v>
      </c>
      <c r="P208" s="16" t="str">
        <f t="shared" si="64"/>
        <v xml:space="preserve">,"Description":"" </v>
      </c>
      <c r="Q208" s="16" t="str">
        <f t="shared" si="65"/>
        <v xml:space="preserve">,"Country":"USA" </v>
      </c>
      <c r="R208" s="16" t="str">
        <f t="shared" si="66"/>
        <v xml:space="preserve">,"IsPostageStamp":true </v>
      </c>
      <c r="S208" s="16" t="str">
        <f t="shared" si="67"/>
        <v xml:space="preserve">,"ScottNumber":"198" </v>
      </c>
      <c r="T208" s="16" t="str">
        <f t="shared" si="68"/>
        <v xml:space="preserve">,"AlternateId":"" </v>
      </c>
      <c r="U208" s="16" t="str">
        <f t="shared" si="69"/>
        <v>,"IssueYearStart":1880</v>
      </c>
      <c r="V208" s="16" t="str">
        <f t="shared" si="70"/>
        <v>,"IssueYearEnd":0</v>
      </c>
      <c r="W208" s="16" t="str">
        <f t="shared" si="71"/>
        <v xml:space="preserve">,"FirstDayOfIssue":" " </v>
      </c>
      <c r="X208" s="16" t="str">
        <f t="shared" si="62"/>
        <v xml:space="preserve">,"Perforation":"p12" </v>
      </c>
      <c r="Y208" s="16" t="str">
        <f t="shared" si="72"/>
        <v xml:space="preserve">,"IsWatermarked":false </v>
      </c>
      <c r="Z208" s="16" t="str">
        <f t="shared" si="73"/>
        <v xml:space="preserve">,"CatalogImageCode":"" </v>
      </c>
      <c r="AA208" s="16" t="str">
        <f t="shared" si="74"/>
        <v xml:space="preserve">,"Color":"red orang" </v>
      </c>
      <c r="AB208" s="16" t="str">
        <f t="shared" si="75"/>
        <v xml:space="preserve">,"Denomination":"12" </v>
      </c>
      <c r="AD208" s="16" t="str">
        <f t="shared" si="76"/>
        <v/>
      </c>
      <c r="AE208" s="16" t="str">
        <f t="shared" si="77"/>
        <v>{"CollectableType":"HomeCollector.Models.StampBase, HomeCollector, Version=1.0.0.0, Culture=neutral, PublicKeyToken=null"</v>
      </c>
      <c r="AF208" s="16" t="str">
        <f t="shared" si="78"/>
        <v xml:space="preserve">,"ItemDetails":"" </v>
      </c>
      <c r="AG208" s="16" t="str">
        <f t="shared" si="79"/>
        <v xml:space="preserve">,"IsFavorite":false </v>
      </c>
      <c r="AH208" s="16" t="str">
        <f t="shared" si="80"/>
        <v xml:space="preserve">,"EstimatedValue":0 </v>
      </c>
      <c r="AI208" s="16" t="str">
        <f t="shared" si="81"/>
        <v xml:space="preserve">,"IsMintCondition":false </v>
      </c>
      <c r="AJ208" s="16" t="str">
        <f t="shared" si="82"/>
        <v xml:space="preserve">,"Condition":"UNDEFINED" </v>
      </c>
      <c r="AK208" s="16" t="str">
        <f xml:space="preserve"> IF($D208+$E208&gt;0,  CONCATENATE($AD208,$AE208,$AF208,$AG208,$AH208,$AI208,$AJ208) &amp; "} ]}","}")</f>
        <v>}</v>
      </c>
      <c r="AL208" s="16" t="str">
        <f t="shared" si="83"/>
        <v>,{"CollectableType":"HomeCollector.Models.StampBase, HomeCollector, Version=1.0.0.0, Culture=neutral, PublicKeyToken=null","DisplayName":"Clay" ,"Description":"" ,"Country":"USA" ,"IsPostageStamp":true ,"ScottNumber":"198" ,"AlternateId":"" ,"IssueYearStart":1880,"IssueYearEnd":0,"FirstDayOfIssue":" " ,"Perforation":"p12" ,"IsWatermarked":false ,"CatalogImageCode":"" ,"Color":"red orang" ,"Denomination":"12" }</v>
      </c>
    </row>
    <row r="209" spans="1:38" x14ac:dyDescent="0.25">
      <c r="A209" s="17" t="s">
        <v>229</v>
      </c>
      <c r="B209" s="29">
        <v>15</v>
      </c>
      <c r="C209" s="19" t="s">
        <v>217</v>
      </c>
      <c r="D209" s="31"/>
      <c r="E209" s="32"/>
      <c r="F209" s="42" t="s">
        <v>65</v>
      </c>
      <c r="G209" s="30"/>
      <c r="H209" s="19" t="s">
        <v>171</v>
      </c>
      <c r="I209" s="29">
        <v>1880</v>
      </c>
      <c r="J209" s="29">
        <v>1880</v>
      </c>
      <c r="K209" s="33" t="s">
        <v>1337</v>
      </c>
      <c r="L209" s="34">
        <v>9750</v>
      </c>
      <c r="M209" s="29"/>
      <c r="N209" s="28" t="str">
        <f t="shared" si="84"/>
        <v>,{"CollectableType":"HomeCollector.Models.StampBase, HomeCollector, Version=1.0.0.0, Culture=neutral, PublicKeyToken=null"</v>
      </c>
      <c r="O209" s="16" t="str">
        <f t="shared" si="63"/>
        <v xml:space="preserve">,"DisplayName":"Webster" </v>
      </c>
      <c r="P209" s="16" t="str">
        <f t="shared" si="64"/>
        <v xml:space="preserve">,"Description":"" </v>
      </c>
      <c r="Q209" s="16" t="str">
        <f t="shared" si="65"/>
        <v xml:space="preserve">,"Country":"USA" </v>
      </c>
      <c r="R209" s="16" t="str">
        <f t="shared" si="66"/>
        <v xml:space="preserve">,"IsPostageStamp":true </v>
      </c>
      <c r="S209" s="16" t="str">
        <f t="shared" si="67"/>
        <v xml:space="preserve">,"ScottNumber":"199" </v>
      </c>
      <c r="T209" s="16" t="str">
        <f t="shared" si="68"/>
        <v xml:space="preserve">,"AlternateId":"" </v>
      </c>
      <c r="U209" s="16" t="str">
        <f t="shared" si="69"/>
        <v>,"IssueYearStart":1880</v>
      </c>
      <c r="V209" s="16" t="str">
        <f t="shared" si="70"/>
        <v>,"IssueYearEnd":0</v>
      </c>
      <c r="W209" s="16" t="str">
        <f t="shared" si="71"/>
        <v xml:space="preserve">,"FirstDayOfIssue":" " </v>
      </c>
      <c r="X209" s="16" t="str">
        <f t="shared" si="62"/>
        <v xml:space="preserve">,"Perforation":"p12" </v>
      </c>
      <c r="Y209" s="16" t="str">
        <f t="shared" si="72"/>
        <v xml:space="preserve">,"IsWatermarked":false </v>
      </c>
      <c r="Z209" s="16" t="str">
        <f t="shared" si="73"/>
        <v xml:space="preserve">,"CatalogImageCode":"" </v>
      </c>
      <c r="AA209" s="16" t="str">
        <f t="shared" si="74"/>
        <v xml:space="preserve">,"Color":"red orang" </v>
      </c>
      <c r="AB209" s="16" t="str">
        <f t="shared" si="75"/>
        <v xml:space="preserve">,"Denomination":"15" </v>
      </c>
      <c r="AD209" s="16" t="str">
        <f t="shared" si="76"/>
        <v/>
      </c>
      <c r="AE209" s="16" t="str">
        <f t="shared" si="77"/>
        <v>{"CollectableType":"HomeCollector.Models.StampBase, HomeCollector, Version=1.0.0.0, Culture=neutral, PublicKeyToken=null"</v>
      </c>
      <c r="AF209" s="16" t="str">
        <f t="shared" si="78"/>
        <v xml:space="preserve">,"ItemDetails":"" </v>
      </c>
      <c r="AG209" s="16" t="str">
        <f t="shared" si="79"/>
        <v xml:space="preserve">,"IsFavorite":false </v>
      </c>
      <c r="AH209" s="16" t="str">
        <f t="shared" si="80"/>
        <v xml:space="preserve">,"EstimatedValue":0 </v>
      </c>
      <c r="AI209" s="16" t="str">
        <f t="shared" si="81"/>
        <v xml:space="preserve">,"IsMintCondition":false </v>
      </c>
      <c r="AJ209" s="16" t="str">
        <f t="shared" si="82"/>
        <v xml:space="preserve">,"Condition":"UNDEFINED" </v>
      </c>
      <c r="AK209" s="16" t="str">
        <f xml:space="preserve"> IF($D209+$E209&gt;0,  CONCATENATE($AD209,$AE209,$AF209,$AG209,$AH209,$AI209,$AJ209) &amp; "} ]}","}")</f>
        <v>}</v>
      </c>
      <c r="AL209" s="16" t="str">
        <f t="shared" si="83"/>
        <v>,{"CollectableType":"HomeCollector.Models.StampBase, HomeCollector, Version=1.0.0.0, Culture=neutral, PublicKeyToken=null","DisplayName":"Webster" ,"Description":"" ,"Country":"USA" ,"IsPostageStamp":true ,"ScottNumber":"199" ,"AlternateId":"" ,"IssueYearStart":1880,"IssueYearEnd":0,"FirstDayOfIssue":" " ,"Perforation":"p12" ,"IsWatermarked":false ,"CatalogImageCode":"" ,"Color":"red orang" ,"Denomination":"15" }</v>
      </c>
    </row>
    <row r="210" spans="1:38" x14ac:dyDescent="0.25">
      <c r="A210" s="17" t="s">
        <v>230</v>
      </c>
      <c r="B210" s="29">
        <v>24</v>
      </c>
      <c r="C210" s="19" t="s">
        <v>201</v>
      </c>
      <c r="D210" s="31"/>
      <c r="E210" s="32"/>
      <c r="F210" s="42" t="s">
        <v>65</v>
      </c>
      <c r="G210" s="30"/>
      <c r="H210" s="19" t="s">
        <v>172</v>
      </c>
      <c r="I210" s="29">
        <v>1880</v>
      </c>
      <c r="J210" s="29">
        <v>1880</v>
      </c>
      <c r="K210" s="33" t="s">
        <v>1337</v>
      </c>
      <c r="L210" s="34">
        <v>3500</v>
      </c>
      <c r="M210" s="29"/>
      <c r="N210" s="28" t="str">
        <f t="shared" si="84"/>
        <v>,{"CollectableType":"HomeCollector.Models.StampBase, HomeCollector, Version=1.0.0.0, Culture=neutral, PublicKeyToken=null"</v>
      </c>
      <c r="O210" s="16" t="str">
        <f t="shared" si="63"/>
        <v xml:space="preserve">,"DisplayName":"Scott" </v>
      </c>
      <c r="P210" s="16" t="str">
        <f t="shared" si="64"/>
        <v xml:space="preserve">,"Description":"" </v>
      </c>
      <c r="Q210" s="16" t="str">
        <f t="shared" si="65"/>
        <v xml:space="preserve">,"Country":"USA" </v>
      </c>
      <c r="R210" s="16" t="str">
        <f t="shared" si="66"/>
        <v xml:space="preserve">,"IsPostageStamp":true </v>
      </c>
      <c r="S210" s="16" t="str">
        <f t="shared" si="67"/>
        <v xml:space="preserve">,"ScottNumber":"200" </v>
      </c>
      <c r="T210" s="16" t="str">
        <f t="shared" si="68"/>
        <v xml:space="preserve">,"AlternateId":"" </v>
      </c>
      <c r="U210" s="16" t="str">
        <f t="shared" si="69"/>
        <v>,"IssueYearStart":1880</v>
      </c>
      <c r="V210" s="16" t="str">
        <f t="shared" si="70"/>
        <v>,"IssueYearEnd":0</v>
      </c>
      <c r="W210" s="16" t="str">
        <f t="shared" si="71"/>
        <v xml:space="preserve">,"FirstDayOfIssue":" " </v>
      </c>
      <c r="X210" s="16" t="str">
        <f t="shared" si="62"/>
        <v xml:space="preserve">,"Perforation":"p12" </v>
      </c>
      <c r="Y210" s="16" t="str">
        <f t="shared" si="72"/>
        <v xml:space="preserve">,"IsWatermarked":false </v>
      </c>
      <c r="Z210" s="16" t="str">
        <f t="shared" si="73"/>
        <v xml:space="preserve">,"CatalogImageCode":"" </v>
      </c>
      <c r="AA210" s="16" t="str">
        <f t="shared" si="74"/>
        <v xml:space="preserve">,"Color":"dk viol" </v>
      </c>
      <c r="AB210" s="16" t="str">
        <f t="shared" si="75"/>
        <v xml:space="preserve">,"Denomination":"24" </v>
      </c>
      <c r="AD210" s="16" t="str">
        <f t="shared" si="76"/>
        <v/>
      </c>
      <c r="AE210" s="16" t="str">
        <f t="shared" si="77"/>
        <v>{"CollectableType":"HomeCollector.Models.StampBase, HomeCollector, Version=1.0.0.0, Culture=neutral, PublicKeyToken=null"</v>
      </c>
      <c r="AF210" s="16" t="str">
        <f t="shared" si="78"/>
        <v xml:space="preserve">,"ItemDetails":"" </v>
      </c>
      <c r="AG210" s="16" t="str">
        <f t="shared" si="79"/>
        <v xml:space="preserve">,"IsFavorite":false </v>
      </c>
      <c r="AH210" s="16" t="str">
        <f t="shared" si="80"/>
        <v xml:space="preserve">,"EstimatedValue":0 </v>
      </c>
      <c r="AI210" s="16" t="str">
        <f t="shared" si="81"/>
        <v xml:space="preserve">,"IsMintCondition":false </v>
      </c>
      <c r="AJ210" s="16" t="str">
        <f t="shared" si="82"/>
        <v xml:space="preserve">,"Condition":"UNDEFINED" </v>
      </c>
      <c r="AK210" s="16" t="str">
        <f xml:space="preserve"> IF($D210+$E210&gt;0,  CONCATENATE($AD210,$AE210,$AF210,$AG210,$AH210,$AI210,$AJ210) &amp; "} ]}","}")</f>
        <v>}</v>
      </c>
      <c r="AL210" s="16" t="str">
        <f t="shared" si="83"/>
        <v>,{"CollectableType":"HomeCollector.Models.StampBase, HomeCollector, Version=1.0.0.0, Culture=neutral, PublicKeyToken=null","DisplayName":"Scott" ,"Description":"" ,"Country":"USA" ,"IsPostageStamp":true ,"ScottNumber":"200" ,"AlternateId":"" ,"IssueYearStart":1880,"IssueYearEnd":0,"FirstDayOfIssue":" " ,"Perforation":"p12" ,"IsWatermarked":false ,"CatalogImageCode":"" ,"Color":"dk viol" ,"Denomination":"24" }</v>
      </c>
    </row>
    <row r="211" spans="1:38" x14ac:dyDescent="0.25">
      <c r="A211" s="17" t="s">
        <v>231</v>
      </c>
      <c r="B211" s="29">
        <v>30</v>
      </c>
      <c r="C211" s="19" t="s">
        <v>217</v>
      </c>
      <c r="D211" s="31"/>
      <c r="E211" s="32"/>
      <c r="F211" s="42" t="s">
        <v>65</v>
      </c>
      <c r="G211" s="30"/>
      <c r="H211" s="19" t="s">
        <v>173</v>
      </c>
      <c r="I211" s="29">
        <v>1880</v>
      </c>
      <c r="J211" s="29">
        <v>1880</v>
      </c>
      <c r="K211" s="33" t="s">
        <v>1337</v>
      </c>
      <c r="L211" s="34">
        <v>8500</v>
      </c>
      <c r="M211" s="29"/>
      <c r="N211" s="28" t="str">
        <f t="shared" si="84"/>
        <v>,{"CollectableType":"HomeCollector.Models.StampBase, HomeCollector, Version=1.0.0.0, Culture=neutral, PublicKeyToken=null"</v>
      </c>
      <c r="O211" s="16" t="str">
        <f t="shared" si="63"/>
        <v xml:space="preserve">,"DisplayName":"Hamilton" </v>
      </c>
      <c r="P211" s="16" t="str">
        <f t="shared" si="64"/>
        <v xml:space="preserve">,"Description":"" </v>
      </c>
      <c r="Q211" s="16" t="str">
        <f t="shared" si="65"/>
        <v xml:space="preserve">,"Country":"USA" </v>
      </c>
      <c r="R211" s="16" t="str">
        <f t="shared" si="66"/>
        <v xml:space="preserve">,"IsPostageStamp":true </v>
      </c>
      <c r="S211" s="16" t="str">
        <f t="shared" si="67"/>
        <v xml:space="preserve">,"ScottNumber":"201" </v>
      </c>
      <c r="T211" s="16" t="str">
        <f t="shared" si="68"/>
        <v xml:space="preserve">,"AlternateId":"" </v>
      </c>
      <c r="U211" s="16" t="str">
        <f t="shared" si="69"/>
        <v>,"IssueYearStart":1880</v>
      </c>
      <c r="V211" s="16" t="str">
        <f t="shared" si="70"/>
        <v>,"IssueYearEnd":0</v>
      </c>
      <c r="W211" s="16" t="str">
        <f t="shared" si="71"/>
        <v xml:space="preserve">,"FirstDayOfIssue":" " </v>
      </c>
      <c r="X211" s="16" t="str">
        <f t="shared" si="62"/>
        <v xml:space="preserve">,"Perforation":"p12" </v>
      </c>
      <c r="Y211" s="16" t="str">
        <f t="shared" si="72"/>
        <v xml:space="preserve">,"IsWatermarked":false </v>
      </c>
      <c r="Z211" s="16" t="str">
        <f t="shared" si="73"/>
        <v xml:space="preserve">,"CatalogImageCode":"" </v>
      </c>
      <c r="AA211" s="16" t="str">
        <f t="shared" si="74"/>
        <v xml:space="preserve">,"Color":"red orang" </v>
      </c>
      <c r="AB211" s="16" t="str">
        <f t="shared" si="75"/>
        <v xml:space="preserve">,"Denomination":"30" </v>
      </c>
      <c r="AD211" s="16" t="str">
        <f t="shared" si="76"/>
        <v/>
      </c>
      <c r="AE211" s="16" t="str">
        <f t="shared" si="77"/>
        <v>{"CollectableType":"HomeCollector.Models.StampBase, HomeCollector, Version=1.0.0.0, Culture=neutral, PublicKeyToken=null"</v>
      </c>
      <c r="AF211" s="16" t="str">
        <f t="shared" si="78"/>
        <v xml:space="preserve">,"ItemDetails":"" </v>
      </c>
      <c r="AG211" s="16" t="str">
        <f t="shared" si="79"/>
        <v xml:space="preserve">,"IsFavorite":false </v>
      </c>
      <c r="AH211" s="16" t="str">
        <f t="shared" si="80"/>
        <v xml:space="preserve">,"EstimatedValue":0 </v>
      </c>
      <c r="AI211" s="16" t="str">
        <f t="shared" si="81"/>
        <v xml:space="preserve">,"IsMintCondition":false </v>
      </c>
      <c r="AJ211" s="16" t="str">
        <f t="shared" si="82"/>
        <v xml:space="preserve">,"Condition":"UNDEFINED" </v>
      </c>
      <c r="AK211" s="16" t="str">
        <f xml:space="preserve"> IF($D211+$E211&gt;0,  CONCATENATE($AD211,$AE211,$AF211,$AG211,$AH211,$AI211,$AJ211) &amp; "} ]}","}")</f>
        <v>}</v>
      </c>
      <c r="AL211" s="16" t="str">
        <f t="shared" si="83"/>
        <v>,{"CollectableType":"HomeCollector.Models.StampBase, HomeCollector, Version=1.0.0.0, Culture=neutral, PublicKeyToken=null","DisplayName":"Hamilton" ,"Description":"" ,"Country":"USA" ,"IsPostageStamp":true ,"ScottNumber":"201" ,"AlternateId":"" ,"IssueYearStart":1880,"IssueYearEnd":0,"FirstDayOfIssue":" " ,"Perforation":"p12" ,"IsWatermarked":false ,"CatalogImageCode":"" ,"Color":"red orang" ,"Denomination":"30" }</v>
      </c>
    </row>
    <row r="212" spans="1:38" x14ac:dyDescent="0.25">
      <c r="A212" s="17" t="s">
        <v>232</v>
      </c>
      <c r="B212" s="29">
        <v>90</v>
      </c>
      <c r="C212" s="19" t="s">
        <v>217</v>
      </c>
      <c r="D212" s="31"/>
      <c r="E212" s="32"/>
      <c r="F212" s="42" t="s">
        <v>65</v>
      </c>
      <c r="G212" s="30"/>
      <c r="H212" s="19" t="s">
        <v>219</v>
      </c>
      <c r="I212" s="29">
        <v>1880</v>
      </c>
      <c r="J212" s="29">
        <v>1880</v>
      </c>
      <c r="K212" s="33" t="s">
        <v>1337</v>
      </c>
      <c r="L212" s="34">
        <v>9000</v>
      </c>
      <c r="M212" s="29"/>
      <c r="N212" s="28" t="str">
        <f t="shared" si="84"/>
        <v>,{"CollectableType":"HomeCollector.Models.StampBase, HomeCollector, Version=1.0.0.0, Culture=neutral, PublicKeyToken=null"</v>
      </c>
      <c r="O212" s="16" t="str">
        <f t="shared" si="63"/>
        <v xml:space="preserve">,"DisplayName":"Perry" </v>
      </c>
      <c r="P212" s="16" t="str">
        <f t="shared" si="64"/>
        <v xml:space="preserve">,"Description":"" </v>
      </c>
      <c r="Q212" s="16" t="str">
        <f t="shared" si="65"/>
        <v xml:space="preserve">,"Country":"USA" </v>
      </c>
      <c r="R212" s="16" t="str">
        <f t="shared" si="66"/>
        <v xml:space="preserve">,"IsPostageStamp":true </v>
      </c>
      <c r="S212" s="16" t="str">
        <f t="shared" si="67"/>
        <v xml:space="preserve">,"ScottNumber":"202" </v>
      </c>
      <c r="T212" s="16" t="str">
        <f t="shared" si="68"/>
        <v xml:space="preserve">,"AlternateId":"" </v>
      </c>
      <c r="U212" s="16" t="str">
        <f t="shared" si="69"/>
        <v>,"IssueYearStart":1880</v>
      </c>
      <c r="V212" s="16" t="str">
        <f t="shared" si="70"/>
        <v>,"IssueYearEnd":0</v>
      </c>
      <c r="W212" s="16" t="str">
        <f t="shared" si="71"/>
        <v xml:space="preserve">,"FirstDayOfIssue":" " </v>
      </c>
      <c r="X212" s="16" t="str">
        <f t="shared" si="62"/>
        <v xml:space="preserve">,"Perforation":"p12" </v>
      </c>
      <c r="Y212" s="16" t="str">
        <f t="shared" si="72"/>
        <v xml:space="preserve">,"IsWatermarked":false </v>
      </c>
      <c r="Z212" s="16" t="str">
        <f t="shared" si="73"/>
        <v xml:space="preserve">,"CatalogImageCode":"" </v>
      </c>
      <c r="AA212" s="16" t="str">
        <f t="shared" si="74"/>
        <v xml:space="preserve">,"Color":"red orang" </v>
      </c>
      <c r="AB212" s="16" t="str">
        <f t="shared" si="75"/>
        <v xml:space="preserve">,"Denomination":"90" </v>
      </c>
      <c r="AD212" s="16" t="str">
        <f t="shared" si="76"/>
        <v/>
      </c>
      <c r="AE212" s="16" t="str">
        <f t="shared" si="77"/>
        <v>{"CollectableType":"HomeCollector.Models.StampBase, HomeCollector, Version=1.0.0.0, Culture=neutral, PublicKeyToken=null"</v>
      </c>
      <c r="AF212" s="16" t="str">
        <f t="shared" si="78"/>
        <v xml:space="preserve">,"ItemDetails":"" </v>
      </c>
      <c r="AG212" s="16" t="str">
        <f t="shared" si="79"/>
        <v xml:space="preserve">,"IsFavorite":false </v>
      </c>
      <c r="AH212" s="16" t="str">
        <f t="shared" si="80"/>
        <v xml:space="preserve">,"EstimatedValue":0 </v>
      </c>
      <c r="AI212" s="16" t="str">
        <f t="shared" si="81"/>
        <v xml:space="preserve">,"IsMintCondition":false </v>
      </c>
      <c r="AJ212" s="16" t="str">
        <f t="shared" si="82"/>
        <v xml:space="preserve">,"Condition":"UNDEFINED" </v>
      </c>
      <c r="AK212" s="16" t="str">
        <f xml:space="preserve"> IF($D212+$E212&gt;0,  CONCATENATE($AD212,$AE212,$AF212,$AG212,$AH212,$AI212,$AJ212) &amp; "} ]}","}")</f>
        <v>}</v>
      </c>
      <c r="AL212" s="16" t="str">
        <f t="shared" si="83"/>
        <v>,{"CollectableType":"HomeCollector.Models.StampBase, HomeCollector, Version=1.0.0.0, Culture=neutral, PublicKeyToken=null","DisplayName":"Perry" ,"Description":"" ,"Country":"USA" ,"IsPostageStamp":true ,"ScottNumber":"202" ,"AlternateId":"" ,"IssueYearStart":1880,"IssueYearEnd":0,"FirstDayOfIssue":" " ,"Perforation":"p12" ,"IsWatermarked":false ,"CatalogImageCode":"" ,"Color":"red orang" ,"Denomination":"90" }</v>
      </c>
    </row>
    <row r="213" spans="1:38" x14ac:dyDescent="0.25">
      <c r="A213" s="17" t="s">
        <v>233</v>
      </c>
      <c r="B213" s="29">
        <v>2</v>
      </c>
      <c r="C213" s="19" t="s">
        <v>226</v>
      </c>
      <c r="D213" s="31"/>
      <c r="E213" s="32"/>
      <c r="F213" s="42" t="s">
        <v>65</v>
      </c>
      <c r="G213" s="30"/>
      <c r="H213" s="19" t="s">
        <v>101</v>
      </c>
      <c r="I213" s="29">
        <v>1880</v>
      </c>
      <c r="J213" s="29">
        <v>1880</v>
      </c>
      <c r="K213" s="33" t="s">
        <v>1337</v>
      </c>
      <c r="L213" s="34">
        <v>18000</v>
      </c>
      <c r="M213" s="29"/>
      <c r="N213" s="28" t="str">
        <f t="shared" si="84"/>
        <v>,{"CollectableType":"HomeCollector.Models.StampBase, HomeCollector, Version=1.0.0.0, Culture=neutral, PublicKeyToken=null"</v>
      </c>
      <c r="O213" s="16" t="str">
        <f t="shared" si="63"/>
        <v xml:space="preserve">,"DisplayName":"Jackson" </v>
      </c>
      <c r="P213" s="16" t="str">
        <f t="shared" si="64"/>
        <v xml:space="preserve">,"Description":"" </v>
      </c>
      <c r="Q213" s="16" t="str">
        <f t="shared" si="65"/>
        <v xml:space="preserve">,"Country":"USA" </v>
      </c>
      <c r="R213" s="16" t="str">
        <f t="shared" si="66"/>
        <v xml:space="preserve">,"IsPostageStamp":true </v>
      </c>
      <c r="S213" s="16" t="str">
        <f t="shared" si="67"/>
        <v xml:space="preserve">,"ScottNumber":"203" </v>
      </c>
      <c r="T213" s="16" t="str">
        <f t="shared" si="68"/>
        <v xml:space="preserve">,"AlternateId":"" </v>
      </c>
      <c r="U213" s="16" t="str">
        <f t="shared" si="69"/>
        <v>,"IssueYearStart":1880</v>
      </c>
      <c r="V213" s="16" t="str">
        <f t="shared" si="70"/>
        <v>,"IssueYearEnd":0</v>
      </c>
      <c r="W213" s="16" t="str">
        <f t="shared" si="71"/>
        <v xml:space="preserve">,"FirstDayOfIssue":" " </v>
      </c>
      <c r="X213" s="16" t="str">
        <f t="shared" si="62"/>
        <v xml:space="preserve">,"Perforation":"p12" </v>
      </c>
      <c r="Y213" s="16" t="str">
        <f t="shared" si="72"/>
        <v xml:space="preserve">,"IsWatermarked":false </v>
      </c>
      <c r="Z213" s="16" t="str">
        <f t="shared" si="73"/>
        <v xml:space="preserve">,"CatalogImageCode":"" </v>
      </c>
      <c r="AA213" s="16" t="str">
        <f t="shared" si="74"/>
        <v xml:space="preserve">,"Color":"scar verm" </v>
      </c>
      <c r="AB213" s="16" t="str">
        <f t="shared" si="75"/>
        <v xml:space="preserve">,"Denomination":"2" </v>
      </c>
      <c r="AD213" s="16" t="str">
        <f t="shared" si="76"/>
        <v/>
      </c>
      <c r="AE213" s="16" t="str">
        <f t="shared" si="77"/>
        <v>{"CollectableType":"HomeCollector.Models.StampBase, HomeCollector, Version=1.0.0.0, Culture=neutral, PublicKeyToken=null"</v>
      </c>
      <c r="AF213" s="16" t="str">
        <f t="shared" si="78"/>
        <v xml:space="preserve">,"ItemDetails":"" </v>
      </c>
      <c r="AG213" s="16" t="str">
        <f t="shared" si="79"/>
        <v xml:space="preserve">,"IsFavorite":false </v>
      </c>
      <c r="AH213" s="16" t="str">
        <f t="shared" si="80"/>
        <v xml:space="preserve">,"EstimatedValue":0 </v>
      </c>
      <c r="AI213" s="16" t="str">
        <f t="shared" si="81"/>
        <v xml:space="preserve">,"IsMintCondition":false </v>
      </c>
      <c r="AJ213" s="16" t="str">
        <f t="shared" si="82"/>
        <v xml:space="preserve">,"Condition":"UNDEFINED" </v>
      </c>
      <c r="AK213" s="16" t="str">
        <f xml:space="preserve"> IF($D213+$E213&gt;0,  CONCATENATE($AD213,$AE213,$AF213,$AG213,$AH213,$AI213,$AJ213) &amp; "} ]}","}")</f>
        <v>}</v>
      </c>
      <c r="AL213" s="16" t="str">
        <f t="shared" si="83"/>
        <v>,{"CollectableType":"HomeCollector.Models.StampBase, HomeCollector, Version=1.0.0.0, Culture=neutral, PublicKeyToken=null","DisplayName":"Jackson" ,"Description":"" ,"Country":"USA" ,"IsPostageStamp":true ,"ScottNumber":"203" ,"AlternateId":"" ,"IssueYearStart":1880,"IssueYearEnd":0,"FirstDayOfIssue":" " ,"Perforation":"p12" ,"IsWatermarked":false ,"CatalogImageCode":"" ,"Color":"scar verm" ,"Denomination":"2" }</v>
      </c>
    </row>
    <row r="214" spans="1:38" x14ac:dyDescent="0.25">
      <c r="A214" s="17" t="s">
        <v>234</v>
      </c>
      <c r="B214" s="29">
        <v>5</v>
      </c>
      <c r="C214" s="19" t="s">
        <v>79</v>
      </c>
      <c r="D214" s="31"/>
      <c r="E214" s="32"/>
      <c r="F214" s="42" t="s">
        <v>65</v>
      </c>
      <c r="G214" s="30"/>
      <c r="H214" s="19" t="s">
        <v>211</v>
      </c>
      <c r="I214" s="29">
        <v>1880</v>
      </c>
      <c r="J214" s="29">
        <v>1880</v>
      </c>
      <c r="K214" s="33" t="s">
        <v>1337</v>
      </c>
      <c r="L214" s="34">
        <v>30000</v>
      </c>
      <c r="M214" s="29"/>
      <c r="N214" s="28" t="str">
        <f t="shared" si="84"/>
        <v>,{"CollectableType":"HomeCollector.Models.StampBase, HomeCollector, Version=1.0.0.0, Culture=neutral, PublicKeyToken=null"</v>
      </c>
      <c r="O214" s="16" t="str">
        <f t="shared" si="63"/>
        <v xml:space="preserve">,"DisplayName":"Taylor" </v>
      </c>
      <c r="P214" s="16" t="str">
        <f t="shared" si="64"/>
        <v xml:space="preserve">,"Description":"" </v>
      </c>
      <c r="Q214" s="16" t="str">
        <f t="shared" si="65"/>
        <v xml:space="preserve">,"Country":"USA" </v>
      </c>
      <c r="R214" s="16" t="str">
        <f t="shared" si="66"/>
        <v xml:space="preserve">,"IsPostageStamp":true </v>
      </c>
      <c r="S214" s="16" t="str">
        <f t="shared" si="67"/>
        <v xml:space="preserve">,"ScottNumber":"204" </v>
      </c>
      <c r="T214" s="16" t="str">
        <f t="shared" si="68"/>
        <v xml:space="preserve">,"AlternateId":"" </v>
      </c>
      <c r="U214" s="16" t="str">
        <f t="shared" si="69"/>
        <v>,"IssueYearStart":1880</v>
      </c>
      <c r="V214" s="16" t="str">
        <f t="shared" si="70"/>
        <v>,"IssueYearEnd":0</v>
      </c>
      <c r="W214" s="16" t="str">
        <f t="shared" si="71"/>
        <v xml:space="preserve">,"FirstDayOfIssue":" " </v>
      </c>
      <c r="X214" s="16" t="str">
        <f t="shared" si="62"/>
        <v xml:space="preserve">,"Perforation":"p12" </v>
      </c>
      <c r="Y214" s="16" t="str">
        <f t="shared" si="72"/>
        <v xml:space="preserve">,"IsWatermarked":false </v>
      </c>
      <c r="Z214" s="16" t="str">
        <f t="shared" si="73"/>
        <v xml:space="preserve">,"CatalogImageCode":"" </v>
      </c>
      <c r="AA214" s="16" t="str">
        <f t="shared" si="74"/>
        <v xml:space="preserve">,"Color":"dp blue" </v>
      </c>
      <c r="AB214" s="16" t="str">
        <f t="shared" si="75"/>
        <v xml:space="preserve">,"Denomination":"5" </v>
      </c>
      <c r="AD214" s="16" t="str">
        <f t="shared" si="76"/>
        <v/>
      </c>
      <c r="AE214" s="16" t="str">
        <f t="shared" si="77"/>
        <v>{"CollectableType":"HomeCollector.Models.StampBase, HomeCollector, Version=1.0.0.0, Culture=neutral, PublicKeyToken=null"</v>
      </c>
      <c r="AF214" s="16" t="str">
        <f t="shared" si="78"/>
        <v xml:space="preserve">,"ItemDetails":"" </v>
      </c>
      <c r="AG214" s="16" t="str">
        <f t="shared" si="79"/>
        <v xml:space="preserve">,"IsFavorite":false </v>
      </c>
      <c r="AH214" s="16" t="str">
        <f t="shared" si="80"/>
        <v xml:space="preserve">,"EstimatedValue":0 </v>
      </c>
      <c r="AI214" s="16" t="str">
        <f t="shared" si="81"/>
        <v xml:space="preserve">,"IsMintCondition":false </v>
      </c>
      <c r="AJ214" s="16" t="str">
        <f t="shared" si="82"/>
        <v xml:space="preserve">,"Condition":"UNDEFINED" </v>
      </c>
      <c r="AK214" s="16" t="str">
        <f xml:space="preserve"> IF($D214+$E214&gt;0,  CONCATENATE($AD214,$AE214,$AF214,$AG214,$AH214,$AI214,$AJ214) &amp; "} ]}","}")</f>
        <v>}</v>
      </c>
      <c r="AL214" s="16" t="str">
        <f t="shared" si="83"/>
        <v>,{"CollectableType":"HomeCollector.Models.StampBase, HomeCollector, Version=1.0.0.0, Culture=neutral, PublicKeyToken=null","DisplayName":"Taylor" ,"Description":"" ,"Country":"USA" ,"IsPostageStamp":true ,"ScottNumber":"204" ,"AlternateId":"" ,"IssueYearStart":1880,"IssueYearEnd":0,"FirstDayOfIssue":" " ,"Perforation":"p12" ,"IsWatermarked":false ,"CatalogImageCode":"" ,"Color":"dp blue" ,"Denomination":"5" }</v>
      </c>
    </row>
    <row r="215" spans="1:38" x14ac:dyDescent="0.25">
      <c r="A215" s="17" t="s">
        <v>235</v>
      </c>
      <c r="B215" s="29">
        <v>5</v>
      </c>
      <c r="C215" s="30"/>
      <c r="D215" s="31"/>
      <c r="E215" s="32">
        <v>1</v>
      </c>
      <c r="F215" s="42" t="s">
        <v>65</v>
      </c>
      <c r="G215" s="30"/>
      <c r="H215" s="19" t="s">
        <v>236</v>
      </c>
      <c r="I215" s="29">
        <v>1882</v>
      </c>
      <c r="J215" s="29">
        <v>1882</v>
      </c>
      <c r="K215" s="33" t="s">
        <v>1337</v>
      </c>
      <c r="L215" s="34">
        <v>120</v>
      </c>
      <c r="M215" s="29">
        <v>4</v>
      </c>
      <c r="N215" s="28" t="str">
        <f t="shared" si="84"/>
        <v>,{"CollectableType":"HomeCollector.Models.StampBase, HomeCollector, Version=1.0.0.0, Culture=neutral, PublicKeyToken=null"</v>
      </c>
      <c r="O215" s="16" t="str">
        <f t="shared" si="63"/>
        <v xml:space="preserve">,"DisplayName":"Garfield" </v>
      </c>
      <c r="P215" s="16" t="str">
        <f t="shared" si="64"/>
        <v xml:space="preserve">,"Description":"" </v>
      </c>
      <c r="Q215" s="16" t="str">
        <f t="shared" si="65"/>
        <v xml:space="preserve">,"Country":"USA" </v>
      </c>
      <c r="R215" s="16" t="str">
        <f t="shared" si="66"/>
        <v xml:space="preserve">,"IsPostageStamp":true </v>
      </c>
      <c r="S215" s="16" t="str">
        <f t="shared" si="67"/>
        <v xml:space="preserve">,"ScottNumber":"205" </v>
      </c>
      <c r="T215" s="16" t="str">
        <f t="shared" si="68"/>
        <v xml:space="preserve">,"AlternateId":"" </v>
      </c>
      <c r="U215" s="16" t="str">
        <f t="shared" si="69"/>
        <v>,"IssueYearStart":1882</v>
      </c>
      <c r="V215" s="16" t="str">
        <f t="shared" si="70"/>
        <v>,"IssueYearEnd":0</v>
      </c>
      <c r="W215" s="16" t="str">
        <f t="shared" si="71"/>
        <v xml:space="preserve">,"FirstDayOfIssue":" " </v>
      </c>
      <c r="X215" s="16" t="str">
        <f t="shared" si="62"/>
        <v xml:space="preserve">,"Perforation":"p12" </v>
      </c>
      <c r="Y215" s="16" t="str">
        <f t="shared" si="72"/>
        <v xml:space="preserve">,"IsWatermarked":false </v>
      </c>
      <c r="Z215" s="16" t="str">
        <f t="shared" si="73"/>
        <v xml:space="preserve">,"CatalogImageCode":"" </v>
      </c>
      <c r="AA215" s="16" t="str">
        <f t="shared" si="74"/>
        <v xml:space="preserve">,"Color":"" </v>
      </c>
      <c r="AB215" s="16" t="str">
        <f t="shared" si="75"/>
        <v xml:space="preserve">,"Denomination":"5" </v>
      </c>
      <c r="AD215" s="16" t="str">
        <f t="shared" si="76"/>
        <v>,"ItemInstances":[</v>
      </c>
      <c r="AE215" s="16" t="str">
        <f t="shared" si="77"/>
        <v>{"CollectableType":"HomeCollector.Models.StampBase, HomeCollector, Version=1.0.0.0, Culture=neutral, PublicKeyToken=null"</v>
      </c>
      <c r="AF215" s="16" t="str">
        <f t="shared" si="78"/>
        <v xml:space="preserve">,"ItemDetails":"" </v>
      </c>
      <c r="AG215" s="16" t="str">
        <f t="shared" si="79"/>
        <v xml:space="preserve">,"IsFavorite":false </v>
      </c>
      <c r="AH215" s="16" t="str">
        <f t="shared" si="80"/>
        <v xml:space="preserve">,"EstimatedValue":0 </v>
      </c>
      <c r="AI215" s="16" t="str">
        <f t="shared" si="81"/>
        <v xml:space="preserve">,"IsMintCondition":false </v>
      </c>
      <c r="AJ215" s="16" t="str">
        <f t="shared" si="82"/>
        <v xml:space="preserve">,"Condition":"UNDEFINED" </v>
      </c>
      <c r="AK215" s="16" t="str">
        <f xml:space="preserve"> IF($D215+$E215&gt;0,  CONCATENATE($AD215,$AE215,$AF215,$AG215,$AH215,$AI215,$AJ215)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15" s="16" t="str">
        <f t="shared" si="83"/>
        <v>,{"CollectableType":"HomeCollector.Models.StampBase, HomeCollector, Version=1.0.0.0, Culture=neutral, PublicKeyToken=null","DisplayName":"Garfield" ,"Description":"" ,"Country":"USA" ,"IsPostageStamp":true ,"ScottNumber":"205" ,"AlternateId":"" ,"IssueYearStart":1882,"IssueYearEnd":0,"FirstDayOfIssue":" " ,"Perforation":"p12"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6" spans="1:38" x14ac:dyDescent="0.25">
      <c r="A216" s="17" t="s">
        <v>237</v>
      </c>
      <c r="B216" s="29">
        <v>5</v>
      </c>
      <c r="C216" s="19" t="s">
        <v>238</v>
      </c>
      <c r="D216" s="31"/>
      <c r="E216" s="32"/>
      <c r="F216" s="42" t="s">
        <v>65</v>
      </c>
      <c r="G216" s="38" t="s">
        <v>239</v>
      </c>
      <c r="H216" s="19" t="s">
        <v>236</v>
      </c>
      <c r="I216" s="29">
        <v>1882</v>
      </c>
      <c r="J216" s="29">
        <v>1882</v>
      </c>
      <c r="K216" s="33" t="s">
        <v>1337</v>
      </c>
      <c r="L216" s="34">
        <v>20000</v>
      </c>
      <c r="M216" s="29"/>
      <c r="N216" s="28" t="str">
        <f t="shared" si="84"/>
        <v>,{"CollectableType":"HomeCollector.Models.StampBase, HomeCollector, Version=1.0.0.0, Culture=neutral, PublicKeyToken=null"</v>
      </c>
      <c r="O216" s="16" t="str">
        <f t="shared" si="63"/>
        <v xml:space="preserve">,"DisplayName":"Garfield" </v>
      </c>
      <c r="P216" s="16" t="str">
        <f t="shared" si="64"/>
        <v xml:space="preserve">,"Description":"soft,porous" </v>
      </c>
      <c r="Q216" s="16" t="str">
        <f t="shared" si="65"/>
        <v xml:space="preserve">,"Country":"USA" </v>
      </c>
      <c r="R216" s="16" t="str">
        <f t="shared" si="66"/>
        <v xml:space="preserve">,"IsPostageStamp":true </v>
      </c>
      <c r="S216" s="16" t="str">
        <f t="shared" si="67"/>
        <v xml:space="preserve">,"ScottNumber":"205C" </v>
      </c>
      <c r="T216" s="16" t="str">
        <f t="shared" si="68"/>
        <v xml:space="preserve">,"AlternateId":"" </v>
      </c>
      <c r="U216" s="16" t="str">
        <f t="shared" si="69"/>
        <v>,"IssueYearStart":1882</v>
      </c>
      <c r="V216" s="16" t="str">
        <f t="shared" si="70"/>
        <v>,"IssueYearEnd":0</v>
      </c>
      <c r="W216" s="16" t="str">
        <f t="shared" si="71"/>
        <v xml:space="preserve">,"FirstDayOfIssue":" " </v>
      </c>
      <c r="X216" s="16" t="str">
        <f t="shared" si="62"/>
        <v xml:space="preserve">,"Perforation":"p12" </v>
      </c>
      <c r="Y216" s="16" t="str">
        <f t="shared" si="72"/>
        <v xml:space="preserve">,"IsWatermarked":false </v>
      </c>
      <c r="Z216" s="16" t="str">
        <f t="shared" si="73"/>
        <v xml:space="preserve">,"CatalogImageCode":"" </v>
      </c>
      <c r="AA216" s="16" t="str">
        <f t="shared" si="74"/>
        <v xml:space="preserve">,"Color":"yel brown" </v>
      </c>
      <c r="AB216" s="16" t="str">
        <f t="shared" si="75"/>
        <v xml:space="preserve">,"Denomination":"5" </v>
      </c>
      <c r="AD216" s="16" t="str">
        <f t="shared" si="76"/>
        <v/>
      </c>
      <c r="AE216" s="16" t="str">
        <f t="shared" si="77"/>
        <v>{"CollectableType":"HomeCollector.Models.StampBase, HomeCollector, Version=1.0.0.0, Culture=neutral, PublicKeyToken=null"</v>
      </c>
      <c r="AF216" s="16" t="str">
        <f t="shared" si="78"/>
        <v xml:space="preserve">,"ItemDetails":"soft,porous" </v>
      </c>
      <c r="AG216" s="16" t="str">
        <f t="shared" si="79"/>
        <v xml:space="preserve">,"IsFavorite":false </v>
      </c>
      <c r="AH216" s="16" t="str">
        <f t="shared" si="80"/>
        <v xml:space="preserve">,"EstimatedValue":0 </v>
      </c>
      <c r="AI216" s="16" t="str">
        <f t="shared" si="81"/>
        <v xml:space="preserve">,"IsMintCondition":false </v>
      </c>
      <c r="AJ216" s="16" t="str">
        <f t="shared" si="82"/>
        <v xml:space="preserve">,"Condition":"UNDEFINED" </v>
      </c>
      <c r="AK216" s="16" t="str">
        <f xml:space="preserve"> IF($D216+$E216&gt;0,  CONCATENATE($AD216,$AE216,$AF216,$AG216,$AH216,$AI216,$AJ216) &amp; "} ]}","}")</f>
        <v>}</v>
      </c>
      <c r="AL216" s="16" t="str">
        <f t="shared" si="83"/>
        <v>,{"CollectableType":"HomeCollector.Models.StampBase, HomeCollector, Version=1.0.0.0, Culture=neutral, PublicKeyToken=null","DisplayName":"Garfield" ,"Description":"soft,porous" ,"Country":"USA" ,"IsPostageStamp":true ,"ScottNumber":"205C" ,"AlternateId":"" ,"IssueYearStart":1882,"IssueYearEnd":0,"FirstDayOfIssue":" " ,"Perforation":"p12" ,"IsWatermarked":false ,"CatalogImageCode":"" ,"Color":"yel brown" ,"Denomination":"5" }</v>
      </c>
    </row>
    <row r="217" spans="1:38" x14ac:dyDescent="0.25">
      <c r="A217" s="34" t="s">
        <v>1452</v>
      </c>
      <c r="B217" s="29">
        <v>1</v>
      </c>
      <c r="C217" s="19" t="s">
        <v>240</v>
      </c>
      <c r="D217" s="31"/>
      <c r="E217" s="32">
        <v>1</v>
      </c>
      <c r="F217" s="42" t="s">
        <v>65</v>
      </c>
      <c r="G217" s="30"/>
      <c r="H217" s="19" t="s">
        <v>13</v>
      </c>
      <c r="I217" s="19" t="s">
        <v>241</v>
      </c>
      <c r="J217" s="19">
        <v>1881</v>
      </c>
      <c r="K217" s="21">
        <v>1882</v>
      </c>
      <c r="L217" s="34">
        <v>37.5</v>
      </c>
      <c r="M217" s="29">
        <v>0.4</v>
      </c>
      <c r="N217" s="28" t="str">
        <f t="shared" si="84"/>
        <v>,{"CollectableType":"HomeCollector.Models.StampBase, HomeCollector, Version=1.0.0.0, Culture=neutral, PublicKeyToken=null"</v>
      </c>
      <c r="O217" s="16" t="str">
        <f t="shared" si="63"/>
        <v xml:space="preserve">,"DisplayName":"Franklin" </v>
      </c>
      <c r="P217" s="16" t="str">
        <f t="shared" si="64"/>
        <v xml:space="preserve">,"Description":"" </v>
      </c>
      <c r="Q217" s="16" t="str">
        <f t="shared" si="65"/>
        <v xml:space="preserve">,"Country":"USA" </v>
      </c>
      <c r="R217" s="16" t="str">
        <f t="shared" si="66"/>
        <v xml:space="preserve">,"IsPostageStamp":true </v>
      </c>
      <c r="S217" s="16" t="str">
        <f t="shared" si="67"/>
        <v xml:space="preserve">,"ScottNumber":"206" </v>
      </c>
      <c r="T217" s="16" t="str">
        <f t="shared" si="68"/>
        <v xml:space="preserve">,"AlternateId":"" </v>
      </c>
      <c r="U217" s="16" t="str">
        <f t="shared" si="69"/>
        <v>,"IssueYearStart":1881</v>
      </c>
      <c r="V217" s="16" t="str">
        <f t="shared" si="70"/>
        <v>,"IssueYearEnd":1882</v>
      </c>
      <c r="W217" s="16" t="str">
        <f t="shared" si="71"/>
        <v xml:space="preserve">,"FirstDayOfIssue":" " </v>
      </c>
      <c r="X217" s="16" t="str">
        <f t="shared" si="62"/>
        <v xml:space="preserve">,"Perforation":"p12" </v>
      </c>
      <c r="Y217" s="16" t="str">
        <f t="shared" si="72"/>
        <v xml:space="preserve">,"IsWatermarked":false </v>
      </c>
      <c r="Z217" s="16" t="str">
        <f t="shared" si="73"/>
        <v xml:space="preserve">,"CatalogImageCode":"" </v>
      </c>
      <c r="AA217" s="16" t="str">
        <f t="shared" si="74"/>
        <v xml:space="preserve">,"Color":"gray blue" </v>
      </c>
      <c r="AB217" s="16" t="str">
        <f t="shared" si="75"/>
        <v xml:space="preserve">,"Denomination":"1" </v>
      </c>
      <c r="AD217" s="16" t="str">
        <f t="shared" si="76"/>
        <v>,"ItemInstances":[</v>
      </c>
      <c r="AE217" s="16" t="str">
        <f t="shared" si="77"/>
        <v>{"CollectableType":"HomeCollector.Models.StampBase, HomeCollector, Version=1.0.0.0, Culture=neutral, PublicKeyToken=null"</v>
      </c>
      <c r="AF217" s="16" t="str">
        <f t="shared" si="78"/>
        <v xml:space="preserve">,"ItemDetails":"" </v>
      </c>
      <c r="AG217" s="16" t="str">
        <f t="shared" si="79"/>
        <v xml:space="preserve">,"IsFavorite":false </v>
      </c>
      <c r="AH217" s="16" t="str">
        <f t="shared" si="80"/>
        <v xml:space="preserve">,"EstimatedValue":0 </v>
      </c>
      <c r="AI217" s="16" t="str">
        <f t="shared" si="81"/>
        <v xml:space="preserve">,"IsMintCondition":false </v>
      </c>
      <c r="AJ217" s="16" t="str">
        <f t="shared" si="82"/>
        <v xml:space="preserve">,"Condition":"UNDEFINED" </v>
      </c>
      <c r="AK217" s="16" t="str">
        <f xml:space="preserve"> IF($D217+$E217&gt;0,  CONCATENATE($AD217,$AE217,$AF217,$AG217,$AH217,$AI217,$AJ217)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17" s="16" t="str">
        <f t="shared" si="83"/>
        <v>,{"CollectableType":"HomeCollector.Models.StampBase, HomeCollector, Version=1.0.0.0, Culture=neutral, PublicKeyToken=null","DisplayName":"Franklin" ,"Description":"" ,"Country":"USA" ,"IsPostageStamp":true ,"ScottNumber":"206" ,"AlternateId":"" ,"IssueYearStart":1881,"IssueYearEnd":1882,"FirstDayOfIssue":" " ,"Perforation":"p12" ,"IsWatermarked":false ,"CatalogImageCode":"" ,"Color":"gray blue"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8" spans="1:38" x14ac:dyDescent="0.25">
      <c r="A218" s="34" t="s">
        <v>1453</v>
      </c>
      <c r="B218" s="29">
        <v>3</v>
      </c>
      <c r="C218" s="19" t="s">
        <v>71</v>
      </c>
      <c r="D218" s="31"/>
      <c r="E218" s="32">
        <v>1</v>
      </c>
      <c r="F218" s="42" t="s">
        <v>65</v>
      </c>
      <c r="G218" s="30"/>
      <c r="H218" s="19" t="s">
        <v>15</v>
      </c>
      <c r="I218" s="19" t="s">
        <v>241</v>
      </c>
      <c r="J218" s="19">
        <v>1881</v>
      </c>
      <c r="K218" s="21">
        <v>1882</v>
      </c>
      <c r="L218" s="34">
        <v>45</v>
      </c>
      <c r="M218" s="29">
        <v>0.15</v>
      </c>
      <c r="N218" s="28" t="str">
        <f t="shared" si="84"/>
        <v>,{"CollectableType":"HomeCollector.Models.StampBase, HomeCollector, Version=1.0.0.0, Culture=neutral, PublicKeyToken=null"</v>
      </c>
      <c r="O218" s="16" t="str">
        <f t="shared" si="63"/>
        <v xml:space="preserve">,"DisplayName":"Washington" </v>
      </c>
      <c r="P218" s="16" t="str">
        <f t="shared" si="64"/>
        <v xml:space="preserve">,"Description":"" </v>
      </c>
      <c r="Q218" s="16" t="str">
        <f t="shared" si="65"/>
        <v xml:space="preserve">,"Country":"USA" </v>
      </c>
      <c r="R218" s="16" t="str">
        <f t="shared" si="66"/>
        <v xml:space="preserve">,"IsPostageStamp":true </v>
      </c>
      <c r="S218" s="16" t="str">
        <f t="shared" si="67"/>
        <v xml:space="preserve">,"ScottNumber":"207" </v>
      </c>
      <c r="T218" s="16" t="str">
        <f t="shared" si="68"/>
        <v xml:space="preserve">,"AlternateId":"" </v>
      </c>
      <c r="U218" s="16" t="str">
        <f t="shared" si="69"/>
        <v>,"IssueYearStart":1881</v>
      </c>
      <c r="V218" s="16" t="str">
        <f t="shared" si="70"/>
        <v>,"IssueYearEnd":1882</v>
      </c>
      <c r="W218" s="16" t="str">
        <f t="shared" si="71"/>
        <v xml:space="preserve">,"FirstDayOfIssue":" " </v>
      </c>
      <c r="X218" s="16" t="str">
        <f t="shared" si="62"/>
        <v xml:space="preserve">,"Perforation":"p12" </v>
      </c>
      <c r="Y218" s="16" t="str">
        <f t="shared" si="72"/>
        <v xml:space="preserve">,"IsWatermarked":false </v>
      </c>
      <c r="Z218" s="16" t="str">
        <f t="shared" si="73"/>
        <v xml:space="preserve">,"CatalogImageCode":"" </v>
      </c>
      <c r="AA218" s="16" t="str">
        <f t="shared" si="74"/>
        <v xml:space="preserve">,"Color":"blue green" </v>
      </c>
      <c r="AB218" s="16" t="str">
        <f t="shared" si="75"/>
        <v xml:space="preserve">,"Denomination":"3" </v>
      </c>
      <c r="AD218" s="16" t="str">
        <f t="shared" si="76"/>
        <v>,"ItemInstances":[</v>
      </c>
      <c r="AE218" s="16" t="str">
        <f t="shared" si="77"/>
        <v>{"CollectableType":"HomeCollector.Models.StampBase, HomeCollector, Version=1.0.0.0, Culture=neutral, PublicKeyToken=null"</v>
      </c>
      <c r="AF218" s="16" t="str">
        <f t="shared" si="78"/>
        <v xml:space="preserve">,"ItemDetails":"" </v>
      </c>
      <c r="AG218" s="16" t="str">
        <f t="shared" si="79"/>
        <v xml:space="preserve">,"IsFavorite":false </v>
      </c>
      <c r="AH218" s="16" t="str">
        <f t="shared" si="80"/>
        <v xml:space="preserve">,"EstimatedValue":0 </v>
      </c>
      <c r="AI218" s="16" t="str">
        <f t="shared" si="81"/>
        <v xml:space="preserve">,"IsMintCondition":false </v>
      </c>
      <c r="AJ218" s="16" t="str">
        <f t="shared" si="82"/>
        <v xml:space="preserve">,"Condition":"UNDEFINED" </v>
      </c>
      <c r="AK218" s="16" t="str">
        <f xml:space="preserve"> IF($D218+$E218&gt;0,  CONCATENATE($AD218,$AE218,$AF218,$AG218,$AH218,$AI218,$AJ218)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18" s="16" t="str">
        <f t="shared" si="83"/>
        <v>,{"CollectableType":"HomeCollector.Models.StampBase, HomeCollector, Version=1.0.0.0, Culture=neutral, PublicKeyToken=null","DisplayName":"Washington" ,"Description":"" ,"Country":"USA" ,"IsPostageStamp":true ,"ScottNumber":"207" ,"AlternateId":"" ,"IssueYearStart":1881,"IssueYearEnd":1882,"FirstDayOfIssue":" " ,"Perforation":"p12" ,"IsWatermarked":false ,"CatalogImageCode":"" ,"Color":"blue green"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9" spans="1:38" x14ac:dyDescent="0.25">
      <c r="A219" s="34" t="s">
        <v>1454</v>
      </c>
      <c r="B219" s="29">
        <v>6</v>
      </c>
      <c r="C219" s="19" t="s">
        <v>93</v>
      </c>
      <c r="D219" s="31"/>
      <c r="E219" s="32"/>
      <c r="F219" s="42" t="s">
        <v>65</v>
      </c>
      <c r="G219" s="30"/>
      <c r="H219" s="19" t="s">
        <v>103</v>
      </c>
      <c r="I219" s="19" t="s">
        <v>241</v>
      </c>
      <c r="J219" s="19">
        <v>1881</v>
      </c>
      <c r="K219" s="21">
        <v>1882</v>
      </c>
      <c r="L219" s="34">
        <v>250</v>
      </c>
      <c r="M219" s="29">
        <v>45</v>
      </c>
      <c r="N219" s="28" t="str">
        <f t="shared" si="84"/>
        <v>,{"CollectableType":"HomeCollector.Models.StampBase, HomeCollector, Version=1.0.0.0, Culture=neutral, PublicKeyToken=null"</v>
      </c>
      <c r="O219" s="16" t="str">
        <f t="shared" si="63"/>
        <v xml:space="preserve">,"DisplayName":"Lincoln" </v>
      </c>
      <c r="P219" s="16" t="str">
        <f t="shared" si="64"/>
        <v xml:space="preserve">,"Description":"" </v>
      </c>
      <c r="Q219" s="16" t="str">
        <f t="shared" si="65"/>
        <v xml:space="preserve">,"Country":"USA" </v>
      </c>
      <c r="R219" s="16" t="str">
        <f t="shared" si="66"/>
        <v xml:space="preserve">,"IsPostageStamp":true </v>
      </c>
      <c r="S219" s="16" t="str">
        <f t="shared" si="67"/>
        <v xml:space="preserve">,"ScottNumber":"208" </v>
      </c>
      <c r="T219" s="16" t="str">
        <f t="shared" si="68"/>
        <v xml:space="preserve">,"AlternateId":"" </v>
      </c>
      <c r="U219" s="16" t="str">
        <f t="shared" si="69"/>
        <v>,"IssueYearStart":1881</v>
      </c>
      <c r="V219" s="16" t="str">
        <f t="shared" si="70"/>
        <v>,"IssueYearEnd":1882</v>
      </c>
      <c r="W219" s="16" t="str">
        <f t="shared" si="71"/>
        <v xml:space="preserve">,"FirstDayOfIssue":" " </v>
      </c>
      <c r="X219" s="16" t="str">
        <f t="shared" si="62"/>
        <v xml:space="preserve">,"Perforation":"p12" </v>
      </c>
      <c r="Y219" s="16" t="str">
        <f t="shared" si="72"/>
        <v xml:space="preserve">,"IsWatermarked":false </v>
      </c>
      <c r="Z219" s="16" t="str">
        <f t="shared" si="73"/>
        <v xml:space="preserve">,"CatalogImageCode":"" </v>
      </c>
      <c r="AA219" s="16" t="str">
        <f t="shared" si="74"/>
        <v xml:space="preserve">,"Color":"rose" </v>
      </c>
      <c r="AB219" s="16" t="str">
        <f t="shared" si="75"/>
        <v xml:space="preserve">,"Denomination":"6" </v>
      </c>
      <c r="AD219" s="16" t="str">
        <f t="shared" si="76"/>
        <v/>
      </c>
      <c r="AE219" s="16" t="str">
        <f t="shared" si="77"/>
        <v>{"CollectableType":"HomeCollector.Models.StampBase, HomeCollector, Version=1.0.0.0, Culture=neutral, PublicKeyToken=null"</v>
      </c>
      <c r="AF219" s="16" t="str">
        <f t="shared" si="78"/>
        <v xml:space="preserve">,"ItemDetails":"" </v>
      </c>
      <c r="AG219" s="16" t="str">
        <f t="shared" si="79"/>
        <v xml:space="preserve">,"IsFavorite":false </v>
      </c>
      <c r="AH219" s="16" t="str">
        <f t="shared" si="80"/>
        <v xml:space="preserve">,"EstimatedValue":0 </v>
      </c>
      <c r="AI219" s="16" t="str">
        <f t="shared" si="81"/>
        <v xml:space="preserve">,"IsMintCondition":false </v>
      </c>
      <c r="AJ219" s="16" t="str">
        <f t="shared" si="82"/>
        <v xml:space="preserve">,"Condition":"UNDEFINED" </v>
      </c>
      <c r="AK219" s="16" t="str">
        <f xml:space="preserve"> IF($D219+$E219&gt;0,  CONCATENATE($AD219,$AE219,$AF219,$AG219,$AH219,$AI219,$AJ219) &amp; "} ]}","}")</f>
        <v>}</v>
      </c>
      <c r="AL219" s="16" t="str">
        <f t="shared" si="83"/>
        <v>,{"CollectableType":"HomeCollector.Models.StampBase, HomeCollector, Version=1.0.0.0, Culture=neutral, PublicKeyToken=null","DisplayName":"Lincoln" ,"Description":"" ,"Country":"USA" ,"IsPostageStamp":true ,"ScottNumber":"208" ,"AlternateId":"" ,"IssueYearStart":1881,"IssueYearEnd":1882,"FirstDayOfIssue":" " ,"Perforation":"p12" ,"IsWatermarked":false ,"CatalogImageCode":"" ,"Color":"rose" ,"Denomination":"6" }</v>
      </c>
    </row>
    <row r="220" spans="1:38" x14ac:dyDescent="0.25">
      <c r="A220" s="34" t="s">
        <v>1455</v>
      </c>
      <c r="B220" s="29">
        <v>10</v>
      </c>
      <c r="C220" s="19" t="s">
        <v>56</v>
      </c>
      <c r="D220" s="31"/>
      <c r="E220" s="32">
        <v>1</v>
      </c>
      <c r="F220" s="42" t="s">
        <v>65</v>
      </c>
      <c r="G220" s="30"/>
      <c r="H220" s="19" t="s">
        <v>37</v>
      </c>
      <c r="I220" s="19" t="s">
        <v>241</v>
      </c>
      <c r="J220" s="19">
        <v>1881</v>
      </c>
      <c r="K220" s="21">
        <v>1882</v>
      </c>
      <c r="L220" s="34">
        <v>85</v>
      </c>
      <c r="M220" s="29">
        <v>2.5</v>
      </c>
      <c r="N220" s="28" t="str">
        <f t="shared" si="84"/>
        <v>,{"CollectableType":"HomeCollector.Models.StampBase, HomeCollector, Version=1.0.0.0, Culture=neutral, PublicKeyToken=null"</v>
      </c>
      <c r="O220" s="16" t="str">
        <f t="shared" si="63"/>
        <v xml:space="preserve">,"DisplayName":"Jefferson" </v>
      </c>
      <c r="P220" s="16" t="str">
        <f t="shared" si="64"/>
        <v xml:space="preserve">,"Description":"" </v>
      </c>
      <c r="Q220" s="16" t="str">
        <f t="shared" si="65"/>
        <v xml:space="preserve">,"Country":"USA" </v>
      </c>
      <c r="R220" s="16" t="str">
        <f t="shared" si="66"/>
        <v xml:space="preserve">,"IsPostageStamp":true </v>
      </c>
      <c r="S220" s="16" t="str">
        <f t="shared" si="67"/>
        <v xml:space="preserve">,"ScottNumber":"209" </v>
      </c>
      <c r="T220" s="16" t="str">
        <f t="shared" si="68"/>
        <v xml:space="preserve">,"AlternateId":"" </v>
      </c>
      <c r="U220" s="16" t="str">
        <f t="shared" si="69"/>
        <v>,"IssueYearStart":1881</v>
      </c>
      <c r="V220" s="16" t="str">
        <f t="shared" si="70"/>
        <v>,"IssueYearEnd":1882</v>
      </c>
      <c r="W220" s="16" t="str">
        <f t="shared" si="71"/>
        <v xml:space="preserve">,"FirstDayOfIssue":" " </v>
      </c>
      <c r="X220" s="16" t="str">
        <f t="shared" si="62"/>
        <v xml:space="preserve">,"Perforation":"p12" </v>
      </c>
      <c r="Y220" s="16" t="str">
        <f t="shared" si="72"/>
        <v xml:space="preserve">,"IsWatermarked":false </v>
      </c>
      <c r="Z220" s="16" t="str">
        <f t="shared" si="73"/>
        <v xml:space="preserve">,"CatalogImageCode":"" </v>
      </c>
      <c r="AA220" s="16" t="str">
        <f t="shared" si="74"/>
        <v xml:space="preserve">,"Color":"brown" </v>
      </c>
      <c r="AB220" s="16" t="str">
        <f t="shared" si="75"/>
        <v xml:space="preserve">,"Denomination":"10" </v>
      </c>
      <c r="AD220" s="16" t="str">
        <f t="shared" si="76"/>
        <v>,"ItemInstances":[</v>
      </c>
      <c r="AE220" s="16" t="str">
        <f t="shared" si="77"/>
        <v>{"CollectableType":"HomeCollector.Models.StampBase, HomeCollector, Version=1.0.0.0, Culture=neutral, PublicKeyToken=null"</v>
      </c>
      <c r="AF220" s="16" t="str">
        <f t="shared" si="78"/>
        <v xml:space="preserve">,"ItemDetails":"" </v>
      </c>
      <c r="AG220" s="16" t="str">
        <f t="shared" si="79"/>
        <v xml:space="preserve">,"IsFavorite":false </v>
      </c>
      <c r="AH220" s="16" t="str">
        <f t="shared" si="80"/>
        <v xml:space="preserve">,"EstimatedValue":0 </v>
      </c>
      <c r="AI220" s="16" t="str">
        <f t="shared" si="81"/>
        <v xml:space="preserve">,"IsMintCondition":false </v>
      </c>
      <c r="AJ220" s="16" t="str">
        <f t="shared" si="82"/>
        <v xml:space="preserve">,"Condition":"UNDEFINED" </v>
      </c>
      <c r="AK220" s="16" t="str">
        <f xml:space="preserve"> IF($D220+$E220&gt;0,  CONCATENATE($AD220,$AE220,$AF220,$AG220,$AH220,$AI220,$AJ220)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0" s="16" t="str">
        <f t="shared" si="83"/>
        <v>,{"CollectableType":"HomeCollector.Models.StampBase, HomeCollector, Version=1.0.0.0, Culture=neutral, PublicKeyToken=null","DisplayName":"Jefferson" ,"Description":"" ,"Country":"USA" ,"IsPostageStamp":true ,"ScottNumber":"209" ,"AlternateId":"" ,"IssueYearStart":1881,"IssueYearEnd":1882,"FirstDayOfIssue":" " ,"Perforation":"p12" ,"IsWatermarked":false ,"CatalogImageCode":"" ,"Color":"brown"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1" spans="1:38" x14ac:dyDescent="0.25">
      <c r="A221" s="34" t="s">
        <v>1456</v>
      </c>
      <c r="B221" s="29">
        <v>2</v>
      </c>
      <c r="C221" s="19" t="s">
        <v>242</v>
      </c>
      <c r="D221" s="31"/>
      <c r="E221" s="32"/>
      <c r="F221" s="42" t="s">
        <v>65</v>
      </c>
      <c r="G221" s="30"/>
      <c r="H221" s="19" t="s">
        <v>15</v>
      </c>
      <c r="I221" s="29">
        <v>1883</v>
      </c>
      <c r="J221" s="29">
        <v>1883</v>
      </c>
      <c r="K221" s="33" t="s">
        <v>1337</v>
      </c>
      <c r="L221" s="34">
        <v>35</v>
      </c>
      <c r="M221" s="29">
        <v>0.15</v>
      </c>
      <c r="N221" s="28" t="str">
        <f t="shared" si="84"/>
        <v>,{"CollectableType":"HomeCollector.Models.StampBase, HomeCollector, Version=1.0.0.0, Culture=neutral, PublicKeyToken=null"</v>
      </c>
      <c r="O221" s="16" t="str">
        <f t="shared" si="63"/>
        <v xml:space="preserve">,"DisplayName":"Washington" </v>
      </c>
      <c r="P221" s="16" t="str">
        <f t="shared" si="64"/>
        <v xml:space="preserve">,"Description":"" </v>
      </c>
      <c r="Q221" s="16" t="str">
        <f t="shared" si="65"/>
        <v xml:space="preserve">,"Country":"USA" </v>
      </c>
      <c r="R221" s="16" t="str">
        <f t="shared" si="66"/>
        <v xml:space="preserve">,"IsPostageStamp":true </v>
      </c>
      <c r="S221" s="16" t="str">
        <f t="shared" si="67"/>
        <v xml:space="preserve">,"ScottNumber":"210" </v>
      </c>
      <c r="T221" s="16" t="str">
        <f t="shared" si="68"/>
        <v xml:space="preserve">,"AlternateId":"" </v>
      </c>
      <c r="U221" s="16" t="str">
        <f t="shared" si="69"/>
        <v>,"IssueYearStart":1883</v>
      </c>
      <c r="V221" s="16" t="str">
        <f t="shared" si="70"/>
        <v>,"IssueYearEnd":0</v>
      </c>
      <c r="W221" s="16" t="str">
        <f t="shared" si="71"/>
        <v xml:space="preserve">,"FirstDayOfIssue":" " </v>
      </c>
      <c r="X221" s="16" t="str">
        <f t="shared" si="62"/>
        <v xml:space="preserve">,"Perforation":"p12" </v>
      </c>
      <c r="Y221" s="16" t="str">
        <f t="shared" si="72"/>
        <v xml:space="preserve">,"IsWatermarked":false </v>
      </c>
      <c r="Z221" s="16" t="str">
        <f t="shared" si="73"/>
        <v xml:space="preserve">,"CatalogImageCode":"" </v>
      </c>
      <c r="AA221" s="16" t="str">
        <f t="shared" si="74"/>
        <v xml:space="preserve">,"Color":"red brn" </v>
      </c>
      <c r="AB221" s="16" t="str">
        <f t="shared" si="75"/>
        <v xml:space="preserve">,"Denomination":"2" </v>
      </c>
      <c r="AD221" s="16" t="str">
        <f t="shared" si="76"/>
        <v/>
      </c>
      <c r="AE221" s="16" t="str">
        <f t="shared" si="77"/>
        <v>{"CollectableType":"HomeCollector.Models.StampBase, HomeCollector, Version=1.0.0.0, Culture=neutral, PublicKeyToken=null"</v>
      </c>
      <c r="AF221" s="16" t="str">
        <f t="shared" si="78"/>
        <v xml:space="preserve">,"ItemDetails":"" </v>
      </c>
      <c r="AG221" s="16" t="str">
        <f t="shared" si="79"/>
        <v xml:space="preserve">,"IsFavorite":false </v>
      </c>
      <c r="AH221" s="16" t="str">
        <f t="shared" si="80"/>
        <v xml:space="preserve">,"EstimatedValue":0 </v>
      </c>
      <c r="AI221" s="16" t="str">
        <f t="shared" si="81"/>
        <v xml:space="preserve">,"IsMintCondition":false </v>
      </c>
      <c r="AJ221" s="16" t="str">
        <f t="shared" si="82"/>
        <v xml:space="preserve">,"Condition":"UNDEFINED" </v>
      </c>
      <c r="AK221" s="16" t="str">
        <f xml:space="preserve"> IF($D221+$E221&gt;0,  CONCATENATE($AD221,$AE221,$AF221,$AG221,$AH221,$AI221,$AJ221) &amp; "} ]}","}")</f>
        <v>}</v>
      </c>
      <c r="AL221" s="16" t="str">
        <f t="shared" si="83"/>
        <v>,{"CollectableType":"HomeCollector.Models.StampBase, HomeCollector, Version=1.0.0.0, Culture=neutral, PublicKeyToken=null","DisplayName":"Washington" ,"Description":"" ,"Country":"USA" ,"IsPostageStamp":true ,"ScottNumber":"210" ,"AlternateId":"" ,"IssueYearStart":1883,"IssueYearEnd":0,"FirstDayOfIssue":" " ,"Perforation":"p12" ,"IsWatermarked":false ,"CatalogImageCode":"" ,"Color":"red brn" ,"Denomination":"2" }</v>
      </c>
    </row>
    <row r="222" spans="1:38" x14ac:dyDescent="0.25">
      <c r="A222" s="34" t="s">
        <v>1457</v>
      </c>
      <c r="B222" s="29">
        <v>4</v>
      </c>
      <c r="C222" s="19" t="s">
        <v>243</v>
      </c>
      <c r="D222" s="31"/>
      <c r="E222" s="32">
        <v>1</v>
      </c>
      <c r="F222" s="42" t="s">
        <v>65</v>
      </c>
      <c r="G222" s="30"/>
      <c r="H222" s="19" t="s">
        <v>101</v>
      </c>
      <c r="I222" s="29">
        <v>1883</v>
      </c>
      <c r="J222" s="29">
        <v>1883</v>
      </c>
      <c r="K222" s="33" t="s">
        <v>1337</v>
      </c>
      <c r="L222" s="34">
        <v>155</v>
      </c>
      <c r="M222" s="29">
        <v>7.5</v>
      </c>
      <c r="N222" s="28" t="str">
        <f t="shared" si="84"/>
        <v>,{"CollectableType":"HomeCollector.Models.StampBase, HomeCollector, Version=1.0.0.0, Culture=neutral, PublicKeyToken=null"</v>
      </c>
      <c r="O222" s="16" t="str">
        <f t="shared" si="63"/>
        <v xml:space="preserve">,"DisplayName":"Jackson" </v>
      </c>
      <c r="P222" s="16" t="str">
        <f t="shared" si="64"/>
        <v xml:space="preserve">,"Description":"" </v>
      </c>
      <c r="Q222" s="16" t="str">
        <f t="shared" si="65"/>
        <v xml:space="preserve">,"Country":"USA" </v>
      </c>
      <c r="R222" s="16" t="str">
        <f t="shared" si="66"/>
        <v xml:space="preserve">,"IsPostageStamp":true </v>
      </c>
      <c r="S222" s="16" t="str">
        <f t="shared" si="67"/>
        <v xml:space="preserve">,"ScottNumber":"211" </v>
      </c>
      <c r="T222" s="16" t="str">
        <f t="shared" si="68"/>
        <v xml:space="preserve">,"AlternateId":"" </v>
      </c>
      <c r="U222" s="16" t="str">
        <f t="shared" si="69"/>
        <v>,"IssueYearStart":1883</v>
      </c>
      <c r="V222" s="16" t="str">
        <f t="shared" si="70"/>
        <v>,"IssueYearEnd":0</v>
      </c>
      <c r="W222" s="16" t="str">
        <f t="shared" si="71"/>
        <v xml:space="preserve">,"FirstDayOfIssue":" " </v>
      </c>
      <c r="X222" s="16" t="str">
        <f t="shared" si="62"/>
        <v xml:space="preserve">,"Perforation":"p12" </v>
      </c>
      <c r="Y222" s="16" t="str">
        <f t="shared" si="72"/>
        <v xml:space="preserve">,"IsWatermarked":false </v>
      </c>
      <c r="Z222" s="16" t="str">
        <f t="shared" si="73"/>
        <v xml:space="preserve">,"CatalogImageCode":"" </v>
      </c>
      <c r="AA222" s="16" t="str">
        <f t="shared" si="74"/>
        <v xml:space="preserve">,"Color":"blue grn" </v>
      </c>
      <c r="AB222" s="16" t="str">
        <f t="shared" si="75"/>
        <v xml:space="preserve">,"Denomination":"4" </v>
      </c>
      <c r="AD222" s="16" t="str">
        <f t="shared" si="76"/>
        <v>,"ItemInstances":[</v>
      </c>
      <c r="AE222" s="16" t="str">
        <f t="shared" si="77"/>
        <v>{"CollectableType":"HomeCollector.Models.StampBase, HomeCollector, Version=1.0.0.0, Culture=neutral, PublicKeyToken=null"</v>
      </c>
      <c r="AF222" s="16" t="str">
        <f t="shared" si="78"/>
        <v xml:space="preserve">,"ItemDetails":"" </v>
      </c>
      <c r="AG222" s="16" t="str">
        <f t="shared" si="79"/>
        <v xml:space="preserve">,"IsFavorite":false </v>
      </c>
      <c r="AH222" s="16" t="str">
        <f t="shared" si="80"/>
        <v xml:space="preserve">,"EstimatedValue":0 </v>
      </c>
      <c r="AI222" s="16" t="str">
        <f t="shared" si="81"/>
        <v xml:space="preserve">,"IsMintCondition":false </v>
      </c>
      <c r="AJ222" s="16" t="str">
        <f t="shared" si="82"/>
        <v xml:space="preserve">,"Condition":"UNDEFINED" </v>
      </c>
      <c r="AK222" s="16" t="str">
        <f xml:space="preserve"> IF($D222+$E222&gt;0,  CONCATENATE($AD222,$AE222,$AF222,$AG222,$AH222,$AI222,$AJ222)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2" s="16" t="str">
        <f t="shared" si="83"/>
        <v>,{"CollectableType":"HomeCollector.Models.StampBase, HomeCollector, Version=1.0.0.0, Culture=neutral, PublicKeyToken=null","DisplayName":"Jackson" ,"Description":"" ,"Country":"USA" ,"IsPostageStamp":true ,"ScottNumber":"211" ,"AlternateId":"" ,"IssueYearStart":1883,"IssueYearEnd":0,"FirstDayOfIssue":" " ,"Perforation":"p12" ,"IsWatermarked":false ,"CatalogImageCode":"" ,"Color":"blue grn"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3" spans="1:38" x14ac:dyDescent="0.25">
      <c r="A223" s="17" t="s">
        <v>244</v>
      </c>
      <c r="B223" s="29">
        <v>2</v>
      </c>
      <c r="C223" s="19" t="s">
        <v>245</v>
      </c>
      <c r="D223" s="28"/>
      <c r="E223" s="30"/>
      <c r="F223" s="42" t="s">
        <v>65</v>
      </c>
      <c r="G223" s="38" t="s">
        <v>239</v>
      </c>
      <c r="H223" s="19" t="s">
        <v>15</v>
      </c>
      <c r="I223" s="29">
        <v>1883</v>
      </c>
      <c r="J223" s="29">
        <v>1883</v>
      </c>
      <c r="K223" s="33" t="s">
        <v>1337</v>
      </c>
      <c r="L223" s="34">
        <v>600</v>
      </c>
      <c r="M223" s="29"/>
      <c r="N223" s="28" t="str">
        <f t="shared" si="84"/>
        <v>,{"CollectableType":"HomeCollector.Models.StampBase, HomeCollector, Version=1.0.0.0, Culture=neutral, PublicKeyToken=null"</v>
      </c>
      <c r="O223" s="16" t="str">
        <f t="shared" si="63"/>
        <v xml:space="preserve">,"DisplayName":"Washington" </v>
      </c>
      <c r="P223" s="16" t="str">
        <f t="shared" si="64"/>
        <v xml:space="preserve">,"Description":"soft,porous" </v>
      </c>
      <c r="Q223" s="16" t="str">
        <f t="shared" si="65"/>
        <v xml:space="preserve">,"Country":"USA" </v>
      </c>
      <c r="R223" s="16" t="str">
        <f t="shared" si="66"/>
        <v xml:space="preserve">,"IsPostageStamp":true </v>
      </c>
      <c r="S223" s="16" t="str">
        <f t="shared" si="67"/>
        <v xml:space="preserve">,"ScottNumber":"211B" </v>
      </c>
      <c r="T223" s="16" t="str">
        <f t="shared" si="68"/>
        <v xml:space="preserve">,"AlternateId":"" </v>
      </c>
      <c r="U223" s="16" t="str">
        <f t="shared" si="69"/>
        <v>,"IssueYearStart":1883</v>
      </c>
      <c r="V223" s="16" t="str">
        <f t="shared" si="70"/>
        <v>,"IssueYearEnd":0</v>
      </c>
      <c r="W223" s="16" t="str">
        <f t="shared" si="71"/>
        <v xml:space="preserve">,"FirstDayOfIssue":" " </v>
      </c>
      <c r="X223" s="16" t="str">
        <f t="shared" si="62"/>
        <v xml:space="preserve">,"Perforation":"p12" </v>
      </c>
      <c r="Y223" s="16" t="str">
        <f t="shared" si="72"/>
        <v xml:space="preserve">,"IsWatermarked":false </v>
      </c>
      <c r="Z223" s="16" t="str">
        <f t="shared" si="73"/>
        <v xml:space="preserve">,"CatalogImageCode":"" </v>
      </c>
      <c r="AA223" s="16" t="str">
        <f t="shared" si="74"/>
        <v xml:space="preserve">,"Color":"pale rd brn" </v>
      </c>
      <c r="AB223" s="16" t="str">
        <f t="shared" si="75"/>
        <v xml:space="preserve">,"Denomination":"2" </v>
      </c>
      <c r="AD223" s="16" t="str">
        <f t="shared" si="76"/>
        <v/>
      </c>
      <c r="AE223" s="16" t="str">
        <f t="shared" si="77"/>
        <v>{"CollectableType":"HomeCollector.Models.StampBase, HomeCollector, Version=1.0.0.0, Culture=neutral, PublicKeyToken=null"</v>
      </c>
      <c r="AF223" s="16" t="str">
        <f t="shared" si="78"/>
        <v xml:space="preserve">,"ItemDetails":"soft,porous" </v>
      </c>
      <c r="AG223" s="16" t="str">
        <f t="shared" si="79"/>
        <v xml:space="preserve">,"IsFavorite":false </v>
      </c>
      <c r="AH223" s="16" t="str">
        <f t="shared" si="80"/>
        <v xml:space="preserve">,"EstimatedValue":0 </v>
      </c>
      <c r="AI223" s="16" t="str">
        <f t="shared" si="81"/>
        <v xml:space="preserve">,"IsMintCondition":false </v>
      </c>
      <c r="AJ223" s="16" t="str">
        <f t="shared" si="82"/>
        <v xml:space="preserve">,"Condition":"UNDEFINED" </v>
      </c>
      <c r="AK223" s="16" t="str">
        <f xml:space="preserve"> IF($D223+$E223&gt;0,  CONCATENATE($AD223,$AE223,$AF223,$AG223,$AH223,$AI223,$AJ223) &amp; "} ]}","}")</f>
        <v>}</v>
      </c>
      <c r="AL223" s="16" t="str">
        <f t="shared" si="83"/>
        <v>,{"CollectableType":"HomeCollector.Models.StampBase, HomeCollector, Version=1.0.0.0, Culture=neutral, PublicKeyToken=null","DisplayName":"Washington" ,"Description":"soft,porous" ,"Country":"USA" ,"IsPostageStamp":true ,"ScottNumber":"211B" ,"AlternateId":"" ,"IssueYearStart":1883,"IssueYearEnd":0,"FirstDayOfIssue":" " ,"Perforation":"p12" ,"IsWatermarked":false ,"CatalogImageCode":"" ,"Color":"pale rd brn" ,"Denomination":"2" }</v>
      </c>
    </row>
    <row r="224" spans="1:38" x14ac:dyDescent="0.25">
      <c r="A224" s="17" t="s">
        <v>246</v>
      </c>
      <c r="B224" s="29">
        <v>4</v>
      </c>
      <c r="C224" s="19" t="s">
        <v>247</v>
      </c>
      <c r="D224" s="28"/>
      <c r="E224" s="30"/>
      <c r="F224" s="42" t="s">
        <v>65</v>
      </c>
      <c r="G224" s="38" t="s">
        <v>239</v>
      </c>
      <c r="H224" s="19" t="s">
        <v>101</v>
      </c>
      <c r="I224" s="29">
        <v>1883</v>
      </c>
      <c r="J224" s="29">
        <v>1883</v>
      </c>
      <c r="K224" s="33" t="s">
        <v>1337</v>
      </c>
      <c r="L224" s="34">
        <v>1500</v>
      </c>
      <c r="M224" s="29"/>
      <c r="N224" s="28" t="str">
        <f t="shared" si="84"/>
        <v>,{"CollectableType":"HomeCollector.Models.StampBase, HomeCollector, Version=1.0.0.0, Culture=neutral, PublicKeyToken=null"</v>
      </c>
      <c r="O224" s="16" t="str">
        <f t="shared" si="63"/>
        <v xml:space="preserve">,"DisplayName":"Jackson" </v>
      </c>
      <c r="P224" s="16" t="str">
        <f t="shared" si="64"/>
        <v xml:space="preserve">,"Description":"soft,porous" </v>
      </c>
      <c r="Q224" s="16" t="str">
        <f t="shared" si="65"/>
        <v xml:space="preserve">,"Country":"USA" </v>
      </c>
      <c r="R224" s="16" t="str">
        <f t="shared" si="66"/>
        <v xml:space="preserve">,"IsPostageStamp":true </v>
      </c>
      <c r="S224" s="16" t="str">
        <f t="shared" si="67"/>
        <v xml:space="preserve">,"ScottNumber":"211D" </v>
      </c>
      <c r="T224" s="16" t="str">
        <f t="shared" si="68"/>
        <v xml:space="preserve">,"AlternateId":"" </v>
      </c>
      <c r="U224" s="16" t="str">
        <f t="shared" si="69"/>
        <v>,"IssueYearStart":1883</v>
      </c>
      <c r="V224" s="16" t="str">
        <f t="shared" si="70"/>
        <v>,"IssueYearEnd":0</v>
      </c>
      <c r="W224" s="16" t="str">
        <f t="shared" si="71"/>
        <v xml:space="preserve">,"FirstDayOfIssue":" " </v>
      </c>
      <c r="X224" s="16" t="str">
        <f t="shared" si="62"/>
        <v xml:space="preserve">,"Perforation":"p12" </v>
      </c>
      <c r="Y224" s="16" t="str">
        <f t="shared" si="72"/>
        <v xml:space="preserve">,"IsWatermarked":false </v>
      </c>
      <c r="Z224" s="16" t="str">
        <f t="shared" si="73"/>
        <v xml:space="preserve">,"CatalogImageCode":"" </v>
      </c>
      <c r="AA224" s="16" t="str">
        <f t="shared" si="74"/>
        <v xml:space="preserve">,"Color":"dp bl green" </v>
      </c>
      <c r="AB224" s="16" t="str">
        <f t="shared" si="75"/>
        <v xml:space="preserve">,"Denomination":"4" </v>
      </c>
      <c r="AD224" s="16" t="str">
        <f t="shared" si="76"/>
        <v/>
      </c>
      <c r="AE224" s="16" t="str">
        <f t="shared" si="77"/>
        <v>{"CollectableType":"HomeCollector.Models.StampBase, HomeCollector, Version=1.0.0.0, Culture=neutral, PublicKeyToken=null"</v>
      </c>
      <c r="AF224" s="16" t="str">
        <f t="shared" si="78"/>
        <v xml:space="preserve">,"ItemDetails":"soft,porous" </v>
      </c>
      <c r="AG224" s="16" t="str">
        <f t="shared" si="79"/>
        <v xml:space="preserve">,"IsFavorite":false </v>
      </c>
      <c r="AH224" s="16" t="str">
        <f t="shared" si="80"/>
        <v xml:space="preserve">,"EstimatedValue":0 </v>
      </c>
      <c r="AI224" s="16" t="str">
        <f t="shared" si="81"/>
        <v xml:space="preserve">,"IsMintCondition":false </v>
      </c>
      <c r="AJ224" s="16" t="str">
        <f t="shared" si="82"/>
        <v xml:space="preserve">,"Condition":"UNDEFINED" </v>
      </c>
      <c r="AK224" s="16" t="str">
        <f xml:space="preserve"> IF($D224+$E224&gt;0,  CONCATENATE($AD224,$AE224,$AF224,$AG224,$AH224,$AI224,$AJ224) &amp; "} ]}","}")</f>
        <v>}</v>
      </c>
      <c r="AL224" s="16" t="str">
        <f t="shared" si="83"/>
        <v>,{"CollectableType":"HomeCollector.Models.StampBase, HomeCollector, Version=1.0.0.0, Culture=neutral, PublicKeyToken=null","DisplayName":"Jackson" ,"Description":"soft,porous" ,"Country":"USA" ,"IsPostageStamp":true ,"ScottNumber":"211D" ,"AlternateId":"" ,"IssueYearStart":1883,"IssueYearEnd":0,"FirstDayOfIssue":" " ,"Perforation":"p12" ,"IsWatermarked":false ,"CatalogImageCode":"" ,"Color":"dp bl green" ,"Denomination":"4" }</v>
      </c>
    </row>
    <row r="225" spans="1:38" x14ac:dyDescent="0.25">
      <c r="A225" s="34" t="s">
        <v>1458</v>
      </c>
      <c r="B225" s="29">
        <v>1</v>
      </c>
      <c r="C225" s="19" t="s">
        <v>175</v>
      </c>
      <c r="D225" s="31"/>
      <c r="E225" s="32">
        <v>1</v>
      </c>
      <c r="F225" s="42" t="s">
        <v>65</v>
      </c>
      <c r="G225" s="30"/>
      <c r="H225" s="19" t="s">
        <v>13</v>
      </c>
      <c r="I225" s="29">
        <v>1887</v>
      </c>
      <c r="J225" s="29">
        <v>1887</v>
      </c>
      <c r="K225" s="33" t="s">
        <v>1337</v>
      </c>
      <c r="L225" s="34">
        <v>65</v>
      </c>
      <c r="M225" s="29">
        <v>0.65</v>
      </c>
      <c r="N225" s="28" t="str">
        <f t="shared" si="84"/>
        <v>,{"CollectableType":"HomeCollector.Models.StampBase, HomeCollector, Version=1.0.0.0, Culture=neutral, PublicKeyToken=null"</v>
      </c>
      <c r="O225" s="16" t="str">
        <f t="shared" si="63"/>
        <v xml:space="preserve">,"DisplayName":"Franklin" </v>
      </c>
      <c r="P225" s="16" t="str">
        <f t="shared" si="64"/>
        <v xml:space="preserve">,"Description":"" </v>
      </c>
      <c r="Q225" s="16" t="str">
        <f t="shared" si="65"/>
        <v xml:space="preserve">,"Country":"USA" </v>
      </c>
      <c r="R225" s="16" t="str">
        <f t="shared" si="66"/>
        <v xml:space="preserve">,"IsPostageStamp":true </v>
      </c>
      <c r="S225" s="16" t="str">
        <f t="shared" si="67"/>
        <v xml:space="preserve">,"ScottNumber":"212" </v>
      </c>
      <c r="T225" s="16" t="str">
        <f t="shared" si="68"/>
        <v xml:space="preserve">,"AlternateId":"" </v>
      </c>
      <c r="U225" s="16" t="str">
        <f t="shared" si="69"/>
        <v>,"IssueYearStart":1887</v>
      </c>
      <c r="V225" s="16" t="str">
        <f t="shared" si="70"/>
        <v>,"IssueYearEnd":0</v>
      </c>
      <c r="W225" s="16" t="str">
        <f t="shared" si="71"/>
        <v xml:space="preserve">,"FirstDayOfIssue":" " </v>
      </c>
      <c r="X225" s="16" t="str">
        <f t="shared" si="62"/>
        <v xml:space="preserve">,"Perforation":"p12" </v>
      </c>
      <c r="Y225" s="16" t="str">
        <f t="shared" si="72"/>
        <v xml:space="preserve">,"IsWatermarked":false </v>
      </c>
      <c r="Z225" s="16" t="str">
        <f t="shared" si="73"/>
        <v xml:space="preserve">,"CatalogImageCode":"" </v>
      </c>
      <c r="AA225" s="16" t="str">
        <f t="shared" si="74"/>
        <v xml:space="preserve">,"Color":"ultra" </v>
      </c>
      <c r="AB225" s="16" t="str">
        <f t="shared" si="75"/>
        <v xml:space="preserve">,"Denomination":"1" </v>
      </c>
      <c r="AD225" s="16" t="str">
        <f t="shared" si="76"/>
        <v>,"ItemInstances":[</v>
      </c>
      <c r="AE225" s="16" t="str">
        <f t="shared" si="77"/>
        <v>{"CollectableType":"HomeCollector.Models.StampBase, HomeCollector, Version=1.0.0.0, Culture=neutral, PublicKeyToken=null"</v>
      </c>
      <c r="AF225" s="16" t="str">
        <f t="shared" si="78"/>
        <v xml:space="preserve">,"ItemDetails":"" </v>
      </c>
      <c r="AG225" s="16" t="str">
        <f t="shared" si="79"/>
        <v xml:space="preserve">,"IsFavorite":false </v>
      </c>
      <c r="AH225" s="16" t="str">
        <f t="shared" si="80"/>
        <v xml:space="preserve">,"EstimatedValue":0 </v>
      </c>
      <c r="AI225" s="16" t="str">
        <f t="shared" si="81"/>
        <v xml:space="preserve">,"IsMintCondition":false </v>
      </c>
      <c r="AJ225" s="16" t="str">
        <f t="shared" si="82"/>
        <v xml:space="preserve">,"Condition":"UNDEFINED" </v>
      </c>
      <c r="AK225" s="16" t="str">
        <f xml:space="preserve"> IF($D225+$E225&gt;0,  CONCATENATE($AD225,$AE225,$AF225,$AG225,$AH225,$AI225,$AJ225)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5" s="16" t="str">
        <f t="shared" si="83"/>
        <v>,{"CollectableType":"HomeCollector.Models.StampBase, HomeCollector, Version=1.0.0.0, Culture=neutral, PublicKeyToken=null","DisplayName":"Franklin" ,"Description":"" ,"Country":"USA" ,"IsPostageStamp":true ,"ScottNumber":"212" ,"AlternateId":"" ,"IssueYearStart":1887,"IssueYearEnd":0,"FirstDayOfIssue":" " ,"Perforation":"p12" ,"IsWatermarked":false ,"CatalogImageCode":"" ,"Color":"ultra"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6" spans="1:38" x14ac:dyDescent="0.25">
      <c r="A226" s="34" t="s">
        <v>1459</v>
      </c>
      <c r="B226" s="29">
        <v>2</v>
      </c>
      <c r="C226" s="19" t="s">
        <v>38</v>
      </c>
      <c r="D226" s="31"/>
      <c r="E226" s="32"/>
      <c r="F226" s="42" t="s">
        <v>65</v>
      </c>
      <c r="G226" s="30"/>
      <c r="H226" s="19" t="s">
        <v>15</v>
      </c>
      <c r="I226" s="29">
        <v>1887</v>
      </c>
      <c r="J226" s="29">
        <v>1887</v>
      </c>
      <c r="K226" s="33" t="s">
        <v>1337</v>
      </c>
      <c r="L226" s="34">
        <v>25</v>
      </c>
      <c r="M226" s="29">
        <v>0.15</v>
      </c>
      <c r="N226" s="28" t="str">
        <f t="shared" si="84"/>
        <v>,{"CollectableType":"HomeCollector.Models.StampBase, HomeCollector, Version=1.0.0.0, Culture=neutral, PublicKeyToken=null"</v>
      </c>
      <c r="O226" s="16" t="str">
        <f t="shared" si="63"/>
        <v xml:space="preserve">,"DisplayName":"Washington" </v>
      </c>
      <c r="P226" s="16" t="str">
        <f t="shared" si="64"/>
        <v xml:space="preserve">,"Description":"" </v>
      </c>
      <c r="Q226" s="16" t="str">
        <f t="shared" si="65"/>
        <v xml:space="preserve">,"Country":"USA" </v>
      </c>
      <c r="R226" s="16" t="str">
        <f t="shared" si="66"/>
        <v xml:space="preserve">,"IsPostageStamp":true </v>
      </c>
      <c r="S226" s="16" t="str">
        <f t="shared" si="67"/>
        <v xml:space="preserve">,"ScottNumber":"213" </v>
      </c>
      <c r="T226" s="16" t="str">
        <f t="shared" si="68"/>
        <v xml:space="preserve">,"AlternateId":"" </v>
      </c>
      <c r="U226" s="16" t="str">
        <f t="shared" si="69"/>
        <v>,"IssueYearStart":1887</v>
      </c>
      <c r="V226" s="16" t="str">
        <f t="shared" si="70"/>
        <v>,"IssueYearEnd":0</v>
      </c>
      <c r="W226" s="16" t="str">
        <f t="shared" si="71"/>
        <v xml:space="preserve">,"FirstDayOfIssue":" " </v>
      </c>
      <c r="X226" s="16" t="str">
        <f t="shared" si="62"/>
        <v xml:space="preserve">,"Perforation":"p12" </v>
      </c>
      <c r="Y226" s="16" t="str">
        <f t="shared" si="72"/>
        <v xml:space="preserve">,"IsWatermarked":false </v>
      </c>
      <c r="Z226" s="16" t="str">
        <f t="shared" si="73"/>
        <v xml:space="preserve">,"CatalogImageCode":"" </v>
      </c>
      <c r="AA226" s="16" t="str">
        <f t="shared" si="74"/>
        <v xml:space="preserve">,"Color":"green" </v>
      </c>
      <c r="AB226" s="16" t="str">
        <f t="shared" si="75"/>
        <v xml:space="preserve">,"Denomination":"2" </v>
      </c>
      <c r="AD226" s="16" t="str">
        <f t="shared" si="76"/>
        <v/>
      </c>
      <c r="AE226" s="16" t="str">
        <f t="shared" si="77"/>
        <v>{"CollectableType":"HomeCollector.Models.StampBase, HomeCollector, Version=1.0.0.0, Culture=neutral, PublicKeyToken=null"</v>
      </c>
      <c r="AF226" s="16" t="str">
        <f t="shared" si="78"/>
        <v xml:space="preserve">,"ItemDetails":"" </v>
      </c>
      <c r="AG226" s="16" t="str">
        <f t="shared" si="79"/>
        <v xml:space="preserve">,"IsFavorite":false </v>
      </c>
      <c r="AH226" s="16" t="str">
        <f t="shared" si="80"/>
        <v xml:space="preserve">,"EstimatedValue":0 </v>
      </c>
      <c r="AI226" s="16" t="str">
        <f t="shared" si="81"/>
        <v xml:space="preserve">,"IsMintCondition":false </v>
      </c>
      <c r="AJ226" s="16" t="str">
        <f t="shared" si="82"/>
        <v xml:space="preserve">,"Condition":"UNDEFINED" </v>
      </c>
      <c r="AK226" s="16" t="str">
        <f xml:space="preserve"> IF($D226+$E226&gt;0,  CONCATENATE($AD226,$AE226,$AF226,$AG226,$AH226,$AI226,$AJ226) &amp; "} ]}","}")</f>
        <v>}</v>
      </c>
      <c r="AL226" s="16" t="str">
        <f t="shared" si="83"/>
        <v>,{"CollectableType":"HomeCollector.Models.StampBase, HomeCollector, Version=1.0.0.0, Culture=neutral, PublicKeyToken=null","DisplayName":"Washington" ,"Description":"" ,"Country":"USA" ,"IsPostageStamp":true ,"ScottNumber":"213" ,"AlternateId":"" ,"IssueYearStart":1887,"IssueYearEnd":0,"FirstDayOfIssue":" " ,"Perforation":"p12" ,"IsWatermarked":false ,"CatalogImageCode":"" ,"Color":"green" ,"Denomination":"2" }</v>
      </c>
    </row>
    <row r="227" spans="1:38" x14ac:dyDescent="0.25">
      <c r="A227" s="34" t="s">
        <v>1460</v>
      </c>
      <c r="B227" s="29">
        <v>3</v>
      </c>
      <c r="C227" s="19" t="s">
        <v>177</v>
      </c>
      <c r="D227" s="31"/>
      <c r="E227" s="32"/>
      <c r="F227" s="42" t="s">
        <v>65</v>
      </c>
      <c r="G227" s="30"/>
      <c r="H227" s="19" t="s">
        <v>15</v>
      </c>
      <c r="I227" s="29">
        <v>1887</v>
      </c>
      <c r="J227" s="29">
        <v>1887</v>
      </c>
      <c r="K227" s="33" t="s">
        <v>1337</v>
      </c>
      <c r="L227" s="34">
        <v>50</v>
      </c>
      <c r="M227" s="29">
        <v>37.5</v>
      </c>
      <c r="N227" s="28" t="str">
        <f t="shared" si="84"/>
        <v>,{"CollectableType":"HomeCollector.Models.StampBase, HomeCollector, Version=1.0.0.0, Culture=neutral, PublicKeyToken=null"</v>
      </c>
      <c r="O227" s="16" t="str">
        <f t="shared" si="63"/>
        <v xml:space="preserve">,"DisplayName":"Washington" </v>
      </c>
      <c r="P227" s="16" t="str">
        <f t="shared" si="64"/>
        <v xml:space="preserve">,"Description":"" </v>
      </c>
      <c r="Q227" s="16" t="str">
        <f t="shared" si="65"/>
        <v xml:space="preserve">,"Country":"USA" </v>
      </c>
      <c r="R227" s="16" t="str">
        <f t="shared" si="66"/>
        <v xml:space="preserve">,"IsPostageStamp":true </v>
      </c>
      <c r="S227" s="16" t="str">
        <f t="shared" si="67"/>
        <v xml:space="preserve">,"ScottNumber":"214" </v>
      </c>
      <c r="T227" s="16" t="str">
        <f t="shared" si="68"/>
        <v xml:space="preserve">,"AlternateId":"" </v>
      </c>
      <c r="U227" s="16" t="str">
        <f t="shared" si="69"/>
        <v>,"IssueYearStart":1887</v>
      </c>
      <c r="V227" s="16" t="str">
        <f t="shared" si="70"/>
        <v>,"IssueYearEnd":0</v>
      </c>
      <c r="W227" s="16" t="str">
        <f t="shared" si="71"/>
        <v xml:space="preserve">,"FirstDayOfIssue":" " </v>
      </c>
      <c r="X227" s="16" t="str">
        <f t="shared" si="62"/>
        <v xml:space="preserve">,"Perforation":"p12" </v>
      </c>
      <c r="Y227" s="16" t="str">
        <f t="shared" si="72"/>
        <v xml:space="preserve">,"IsWatermarked":false </v>
      </c>
      <c r="Z227" s="16" t="str">
        <f t="shared" si="73"/>
        <v xml:space="preserve">,"CatalogImageCode":"" </v>
      </c>
      <c r="AA227" s="16" t="str">
        <f t="shared" si="74"/>
        <v xml:space="preserve">,"Color":"vermilion" </v>
      </c>
      <c r="AB227" s="16" t="str">
        <f t="shared" si="75"/>
        <v xml:space="preserve">,"Denomination":"3" </v>
      </c>
      <c r="AD227" s="16" t="str">
        <f t="shared" si="76"/>
        <v/>
      </c>
      <c r="AE227" s="16" t="str">
        <f t="shared" si="77"/>
        <v>{"CollectableType":"HomeCollector.Models.StampBase, HomeCollector, Version=1.0.0.0, Culture=neutral, PublicKeyToken=null"</v>
      </c>
      <c r="AF227" s="16" t="str">
        <f t="shared" si="78"/>
        <v xml:space="preserve">,"ItemDetails":"" </v>
      </c>
      <c r="AG227" s="16" t="str">
        <f t="shared" si="79"/>
        <v xml:space="preserve">,"IsFavorite":false </v>
      </c>
      <c r="AH227" s="16" t="str">
        <f t="shared" si="80"/>
        <v xml:space="preserve">,"EstimatedValue":0 </v>
      </c>
      <c r="AI227" s="16" t="str">
        <f t="shared" si="81"/>
        <v xml:space="preserve">,"IsMintCondition":false </v>
      </c>
      <c r="AJ227" s="16" t="str">
        <f t="shared" si="82"/>
        <v xml:space="preserve">,"Condition":"UNDEFINED" </v>
      </c>
      <c r="AK227" s="16" t="str">
        <f xml:space="preserve"> IF($D227+$E227&gt;0,  CONCATENATE($AD227,$AE227,$AF227,$AG227,$AH227,$AI227,$AJ227) &amp; "} ]}","}")</f>
        <v>}</v>
      </c>
      <c r="AL227" s="16" t="str">
        <f t="shared" si="83"/>
        <v>,{"CollectableType":"HomeCollector.Models.StampBase, HomeCollector, Version=1.0.0.0, Culture=neutral, PublicKeyToken=null","DisplayName":"Washington" ,"Description":"" ,"Country":"USA" ,"IsPostageStamp":true ,"ScottNumber":"214" ,"AlternateId":"" ,"IssueYearStart":1887,"IssueYearEnd":0,"FirstDayOfIssue":" " ,"Perforation":"p12" ,"IsWatermarked":false ,"CatalogImageCode":"" ,"Color":"vermilion" ,"Denomination":"3" }</v>
      </c>
    </row>
    <row r="228" spans="1:38" x14ac:dyDescent="0.25">
      <c r="A228" s="34" t="s">
        <v>1461</v>
      </c>
      <c r="B228" s="29">
        <v>4</v>
      </c>
      <c r="C228" s="19" t="s">
        <v>176</v>
      </c>
      <c r="D228" s="31"/>
      <c r="E228" s="32"/>
      <c r="F228" s="42" t="s">
        <v>65</v>
      </c>
      <c r="G228" s="30"/>
      <c r="H228" s="19" t="s">
        <v>101</v>
      </c>
      <c r="I228" s="29">
        <v>1888</v>
      </c>
      <c r="J228" s="29">
        <v>1888</v>
      </c>
      <c r="K228" s="33" t="s">
        <v>1337</v>
      </c>
      <c r="L228" s="34">
        <v>160</v>
      </c>
      <c r="M228" s="29">
        <v>11</v>
      </c>
      <c r="N228" s="28" t="str">
        <f t="shared" si="84"/>
        <v>,{"CollectableType":"HomeCollector.Models.StampBase, HomeCollector, Version=1.0.0.0, Culture=neutral, PublicKeyToken=null"</v>
      </c>
      <c r="O228" s="16" t="str">
        <f t="shared" si="63"/>
        <v xml:space="preserve">,"DisplayName":"Jackson" </v>
      </c>
      <c r="P228" s="16" t="str">
        <f t="shared" si="64"/>
        <v xml:space="preserve">,"Description":"" </v>
      </c>
      <c r="Q228" s="16" t="str">
        <f t="shared" si="65"/>
        <v xml:space="preserve">,"Country":"USA" </v>
      </c>
      <c r="R228" s="16" t="str">
        <f t="shared" si="66"/>
        <v xml:space="preserve">,"IsPostageStamp":true </v>
      </c>
      <c r="S228" s="16" t="str">
        <f t="shared" si="67"/>
        <v xml:space="preserve">,"ScottNumber":"215" </v>
      </c>
      <c r="T228" s="16" t="str">
        <f t="shared" si="68"/>
        <v xml:space="preserve">,"AlternateId":"" </v>
      </c>
      <c r="U228" s="16" t="str">
        <f t="shared" si="69"/>
        <v>,"IssueYearStart":1888</v>
      </c>
      <c r="V228" s="16" t="str">
        <f t="shared" si="70"/>
        <v>,"IssueYearEnd":0</v>
      </c>
      <c r="W228" s="16" t="str">
        <f t="shared" si="71"/>
        <v xml:space="preserve">,"FirstDayOfIssue":" " </v>
      </c>
      <c r="X228" s="16" t="str">
        <f t="shared" si="62"/>
        <v xml:space="preserve">,"Perforation":"p12" </v>
      </c>
      <c r="Y228" s="16" t="str">
        <f t="shared" si="72"/>
        <v xml:space="preserve">,"IsWatermarked":false </v>
      </c>
      <c r="Z228" s="16" t="str">
        <f t="shared" si="73"/>
        <v xml:space="preserve">,"CatalogImageCode":"" </v>
      </c>
      <c r="AA228" s="16" t="str">
        <f t="shared" si="74"/>
        <v xml:space="preserve">,"Color":"carmine" </v>
      </c>
      <c r="AB228" s="16" t="str">
        <f t="shared" si="75"/>
        <v xml:space="preserve">,"Denomination":"4" </v>
      </c>
      <c r="AD228" s="16" t="str">
        <f t="shared" si="76"/>
        <v/>
      </c>
      <c r="AE228" s="16" t="str">
        <f t="shared" si="77"/>
        <v>{"CollectableType":"HomeCollector.Models.StampBase, HomeCollector, Version=1.0.0.0, Culture=neutral, PublicKeyToken=null"</v>
      </c>
      <c r="AF228" s="16" t="str">
        <f t="shared" si="78"/>
        <v xml:space="preserve">,"ItemDetails":"" </v>
      </c>
      <c r="AG228" s="16" t="str">
        <f t="shared" si="79"/>
        <v xml:space="preserve">,"IsFavorite":false </v>
      </c>
      <c r="AH228" s="16" t="str">
        <f t="shared" si="80"/>
        <v xml:space="preserve">,"EstimatedValue":0 </v>
      </c>
      <c r="AI228" s="16" t="str">
        <f t="shared" si="81"/>
        <v xml:space="preserve">,"IsMintCondition":false </v>
      </c>
      <c r="AJ228" s="16" t="str">
        <f t="shared" si="82"/>
        <v xml:space="preserve">,"Condition":"UNDEFINED" </v>
      </c>
      <c r="AK228" s="16" t="str">
        <f xml:space="preserve"> IF($D228+$E228&gt;0,  CONCATENATE($AD228,$AE228,$AF228,$AG228,$AH228,$AI228,$AJ228) &amp; "} ]}","}")</f>
        <v>}</v>
      </c>
      <c r="AL228" s="16" t="str">
        <f t="shared" si="83"/>
        <v>,{"CollectableType":"HomeCollector.Models.StampBase, HomeCollector, Version=1.0.0.0, Culture=neutral, PublicKeyToken=null","DisplayName":"Jackson" ,"Description":"" ,"Country":"USA" ,"IsPostageStamp":true ,"ScottNumber":"215" ,"AlternateId":"" ,"IssueYearStart":1888,"IssueYearEnd":0,"FirstDayOfIssue":" " ,"Perforation":"p12" ,"IsWatermarked":false ,"CatalogImageCode":"" ,"Color":"carmine" ,"Denomination":"4" }</v>
      </c>
    </row>
    <row r="229" spans="1:38" x14ac:dyDescent="0.25">
      <c r="A229" s="34" t="s">
        <v>1462</v>
      </c>
      <c r="B229" s="29">
        <v>5</v>
      </c>
      <c r="C229" s="19" t="s">
        <v>248</v>
      </c>
      <c r="D229" s="31"/>
      <c r="E229" s="32">
        <v>1</v>
      </c>
      <c r="F229" s="42" t="s">
        <v>65</v>
      </c>
      <c r="G229" s="30"/>
      <c r="H229" s="19" t="s">
        <v>236</v>
      </c>
      <c r="I229" s="29">
        <v>1888</v>
      </c>
      <c r="J229" s="29">
        <v>1888</v>
      </c>
      <c r="K229" s="33" t="s">
        <v>1337</v>
      </c>
      <c r="L229" s="34">
        <v>160</v>
      </c>
      <c r="M229" s="29">
        <v>6.5</v>
      </c>
      <c r="N229" s="28" t="str">
        <f t="shared" si="84"/>
        <v>,{"CollectableType":"HomeCollector.Models.StampBase, HomeCollector, Version=1.0.0.0, Culture=neutral, PublicKeyToken=null"</v>
      </c>
      <c r="O229" s="16" t="str">
        <f t="shared" si="63"/>
        <v xml:space="preserve">,"DisplayName":"Garfield" </v>
      </c>
      <c r="P229" s="16" t="str">
        <f t="shared" si="64"/>
        <v xml:space="preserve">,"Description":"" </v>
      </c>
      <c r="Q229" s="16" t="str">
        <f t="shared" si="65"/>
        <v xml:space="preserve">,"Country":"USA" </v>
      </c>
      <c r="R229" s="16" t="str">
        <f t="shared" si="66"/>
        <v xml:space="preserve">,"IsPostageStamp":true </v>
      </c>
      <c r="S229" s="16" t="str">
        <f t="shared" si="67"/>
        <v xml:space="preserve">,"ScottNumber":"216" </v>
      </c>
      <c r="T229" s="16" t="str">
        <f t="shared" si="68"/>
        <v xml:space="preserve">,"AlternateId":"" </v>
      </c>
      <c r="U229" s="16" t="str">
        <f t="shared" si="69"/>
        <v>,"IssueYearStart":1888</v>
      </c>
      <c r="V229" s="16" t="str">
        <f t="shared" si="70"/>
        <v>,"IssueYearEnd":0</v>
      </c>
      <c r="W229" s="16" t="str">
        <f t="shared" si="71"/>
        <v xml:space="preserve">,"FirstDayOfIssue":" " </v>
      </c>
      <c r="X229" s="16" t="str">
        <f t="shared" si="62"/>
        <v xml:space="preserve">,"Perforation":"p12" </v>
      </c>
      <c r="Y229" s="16" t="str">
        <f t="shared" si="72"/>
        <v xml:space="preserve">,"IsWatermarked":false </v>
      </c>
      <c r="Z229" s="16" t="str">
        <f t="shared" si="73"/>
        <v xml:space="preserve">,"CatalogImageCode":"" </v>
      </c>
      <c r="AA229" s="16" t="str">
        <f t="shared" si="74"/>
        <v xml:space="preserve">,"Color":"indigo" </v>
      </c>
      <c r="AB229" s="16" t="str">
        <f t="shared" si="75"/>
        <v xml:space="preserve">,"Denomination":"5" </v>
      </c>
      <c r="AD229" s="16" t="str">
        <f t="shared" si="76"/>
        <v>,"ItemInstances":[</v>
      </c>
      <c r="AE229" s="16" t="str">
        <f t="shared" si="77"/>
        <v>{"CollectableType":"HomeCollector.Models.StampBase, HomeCollector, Version=1.0.0.0, Culture=neutral, PublicKeyToken=null"</v>
      </c>
      <c r="AF229" s="16" t="str">
        <f t="shared" si="78"/>
        <v xml:space="preserve">,"ItemDetails":"" </v>
      </c>
      <c r="AG229" s="16" t="str">
        <f t="shared" si="79"/>
        <v xml:space="preserve">,"IsFavorite":false </v>
      </c>
      <c r="AH229" s="16" t="str">
        <f t="shared" si="80"/>
        <v xml:space="preserve">,"EstimatedValue":0 </v>
      </c>
      <c r="AI229" s="16" t="str">
        <f t="shared" si="81"/>
        <v xml:space="preserve">,"IsMintCondition":false </v>
      </c>
      <c r="AJ229" s="16" t="str">
        <f t="shared" si="82"/>
        <v xml:space="preserve">,"Condition":"UNDEFINED" </v>
      </c>
      <c r="AK229" s="16" t="str">
        <f xml:space="preserve"> IF($D229+$E229&gt;0,  CONCATENATE($AD229,$AE229,$AF229,$AG229,$AH229,$AI229,$AJ229)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9" s="16" t="str">
        <f t="shared" si="83"/>
        <v>,{"CollectableType":"HomeCollector.Models.StampBase, HomeCollector, Version=1.0.0.0, Culture=neutral, PublicKeyToken=null","DisplayName":"Garfield" ,"Description":"" ,"Country":"USA" ,"IsPostageStamp":true ,"ScottNumber":"216" ,"AlternateId":"" ,"IssueYearStart":1888,"IssueYearEnd":0,"FirstDayOfIssue":" " ,"Perforation":"p12" ,"IsWatermarked":false ,"CatalogImageCode":"" ,"Color":"indigo"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0" spans="1:38" x14ac:dyDescent="0.25">
      <c r="A230" s="34" t="s">
        <v>1463</v>
      </c>
      <c r="B230" s="29">
        <v>30</v>
      </c>
      <c r="C230" s="19" t="s">
        <v>57</v>
      </c>
      <c r="D230" s="31"/>
      <c r="E230" s="32"/>
      <c r="F230" s="42" t="s">
        <v>65</v>
      </c>
      <c r="G230" s="30"/>
      <c r="H230" s="19" t="s">
        <v>173</v>
      </c>
      <c r="I230" s="29">
        <v>1888</v>
      </c>
      <c r="J230" s="29">
        <v>1888</v>
      </c>
      <c r="K230" s="33" t="s">
        <v>1337</v>
      </c>
      <c r="L230" s="34">
        <v>360</v>
      </c>
      <c r="M230" s="29">
        <v>75</v>
      </c>
      <c r="N230" s="28" t="str">
        <f t="shared" si="84"/>
        <v>,{"CollectableType":"HomeCollector.Models.StampBase, HomeCollector, Version=1.0.0.0, Culture=neutral, PublicKeyToken=null"</v>
      </c>
      <c r="O230" s="16" t="str">
        <f t="shared" si="63"/>
        <v xml:space="preserve">,"DisplayName":"Hamilton" </v>
      </c>
      <c r="P230" s="16" t="str">
        <f t="shared" si="64"/>
        <v xml:space="preserve">,"Description":"" </v>
      </c>
      <c r="Q230" s="16" t="str">
        <f t="shared" si="65"/>
        <v xml:space="preserve">,"Country":"USA" </v>
      </c>
      <c r="R230" s="16" t="str">
        <f t="shared" si="66"/>
        <v xml:space="preserve">,"IsPostageStamp":true </v>
      </c>
      <c r="S230" s="16" t="str">
        <f t="shared" si="67"/>
        <v xml:space="preserve">,"ScottNumber":"217" </v>
      </c>
      <c r="T230" s="16" t="str">
        <f t="shared" si="68"/>
        <v xml:space="preserve">,"AlternateId":"" </v>
      </c>
      <c r="U230" s="16" t="str">
        <f t="shared" si="69"/>
        <v>,"IssueYearStart":1888</v>
      </c>
      <c r="V230" s="16" t="str">
        <f t="shared" si="70"/>
        <v>,"IssueYearEnd":0</v>
      </c>
      <c r="W230" s="16" t="str">
        <f t="shared" si="71"/>
        <v xml:space="preserve">,"FirstDayOfIssue":" " </v>
      </c>
      <c r="X230" s="16" t="str">
        <f t="shared" si="62"/>
        <v xml:space="preserve">,"Perforation":"p12" </v>
      </c>
      <c r="Y230" s="16" t="str">
        <f t="shared" si="72"/>
        <v xml:space="preserve">,"IsWatermarked":false </v>
      </c>
      <c r="Z230" s="16" t="str">
        <f t="shared" si="73"/>
        <v xml:space="preserve">,"CatalogImageCode":"" </v>
      </c>
      <c r="AA230" s="16" t="str">
        <f t="shared" si="74"/>
        <v xml:space="preserve">,"Color":"or brown" </v>
      </c>
      <c r="AB230" s="16" t="str">
        <f t="shared" si="75"/>
        <v xml:space="preserve">,"Denomination":"30" </v>
      </c>
      <c r="AD230" s="16" t="str">
        <f t="shared" si="76"/>
        <v/>
      </c>
      <c r="AE230" s="16" t="str">
        <f t="shared" si="77"/>
        <v>{"CollectableType":"HomeCollector.Models.StampBase, HomeCollector, Version=1.0.0.0, Culture=neutral, PublicKeyToken=null"</v>
      </c>
      <c r="AF230" s="16" t="str">
        <f t="shared" si="78"/>
        <v xml:space="preserve">,"ItemDetails":"" </v>
      </c>
      <c r="AG230" s="16" t="str">
        <f t="shared" si="79"/>
        <v xml:space="preserve">,"IsFavorite":false </v>
      </c>
      <c r="AH230" s="16" t="str">
        <f t="shared" si="80"/>
        <v xml:space="preserve">,"EstimatedValue":0 </v>
      </c>
      <c r="AI230" s="16" t="str">
        <f t="shared" si="81"/>
        <v xml:space="preserve">,"IsMintCondition":false </v>
      </c>
      <c r="AJ230" s="16" t="str">
        <f t="shared" si="82"/>
        <v xml:space="preserve">,"Condition":"UNDEFINED" </v>
      </c>
      <c r="AK230" s="16" t="str">
        <f xml:space="preserve"> IF($D230+$E230&gt;0,  CONCATENATE($AD230,$AE230,$AF230,$AG230,$AH230,$AI230,$AJ230) &amp; "} ]}","}")</f>
        <v>}</v>
      </c>
      <c r="AL230" s="16" t="str">
        <f t="shared" si="83"/>
        <v>,{"CollectableType":"HomeCollector.Models.StampBase, HomeCollector, Version=1.0.0.0, Culture=neutral, PublicKeyToken=null","DisplayName":"Hamilton" ,"Description":"" ,"Country":"USA" ,"IsPostageStamp":true ,"ScottNumber":"217" ,"AlternateId":"" ,"IssueYearStart":1888,"IssueYearEnd":0,"FirstDayOfIssue":" " ,"Perforation":"p12" ,"IsWatermarked":false ,"CatalogImageCode":"" ,"Color":"or brown" ,"Denomination":"30" }</v>
      </c>
    </row>
    <row r="231" spans="1:38" x14ac:dyDescent="0.25">
      <c r="A231" s="34" t="s">
        <v>1464</v>
      </c>
      <c r="B231" s="29">
        <v>90</v>
      </c>
      <c r="C231" s="19" t="s">
        <v>180</v>
      </c>
      <c r="D231" s="31"/>
      <c r="E231" s="32"/>
      <c r="F231" s="42" t="s">
        <v>65</v>
      </c>
      <c r="G231" s="30"/>
      <c r="H231" s="19" t="s">
        <v>219</v>
      </c>
      <c r="I231" s="29">
        <v>1888</v>
      </c>
      <c r="J231" s="29">
        <v>1888</v>
      </c>
      <c r="K231" s="33" t="s">
        <v>1337</v>
      </c>
      <c r="L231" s="34">
        <v>700</v>
      </c>
      <c r="M231" s="29">
        <v>130</v>
      </c>
      <c r="N231" s="28" t="str">
        <f t="shared" si="84"/>
        <v>,{"CollectableType":"HomeCollector.Models.StampBase, HomeCollector, Version=1.0.0.0, Culture=neutral, PublicKeyToken=null"</v>
      </c>
      <c r="O231" s="16" t="str">
        <f t="shared" si="63"/>
        <v xml:space="preserve">,"DisplayName":"Perry" </v>
      </c>
      <c r="P231" s="16" t="str">
        <f t="shared" si="64"/>
        <v xml:space="preserve">,"Description":"" </v>
      </c>
      <c r="Q231" s="16" t="str">
        <f t="shared" si="65"/>
        <v xml:space="preserve">,"Country":"USA" </v>
      </c>
      <c r="R231" s="16" t="str">
        <f t="shared" si="66"/>
        <v xml:space="preserve">,"IsPostageStamp":true </v>
      </c>
      <c r="S231" s="16" t="str">
        <f t="shared" si="67"/>
        <v xml:space="preserve">,"ScottNumber":"218" </v>
      </c>
      <c r="T231" s="16" t="str">
        <f t="shared" si="68"/>
        <v xml:space="preserve">,"AlternateId":"" </v>
      </c>
      <c r="U231" s="16" t="str">
        <f t="shared" si="69"/>
        <v>,"IssueYearStart":1888</v>
      </c>
      <c r="V231" s="16" t="str">
        <f t="shared" si="70"/>
        <v>,"IssueYearEnd":0</v>
      </c>
      <c r="W231" s="16" t="str">
        <f t="shared" si="71"/>
        <v xml:space="preserve">,"FirstDayOfIssue":" " </v>
      </c>
      <c r="X231" s="16" t="str">
        <f t="shared" si="62"/>
        <v xml:space="preserve">,"Perforation":"p12" </v>
      </c>
      <c r="Y231" s="16" t="str">
        <f t="shared" si="72"/>
        <v xml:space="preserve">,"IsWatermarked":false </v>
      </c>
      <c r="Z231" s="16" t="str">
        <f t="shared" si="73"/>
        <v xml:space="preserve">,"CatalogImageCode":"" </v>
      </c>
      <c r="AA231" s="16" t="str">
        <f t="shared" si="74"/>
        <v xml:space="preserve">,"Color":"purple" </v>
      </c>
      <c r="AB231" s="16" t="str">
        <f t="shared" si="75"/>
        <v xml:space="preserve">,"Denomination":"90" </v>
      </c>
      <c r="AD231" s="16" t="str">
        <f t="shared" si="76"/>
        <v/>
      </c>
      <c r="AE231" s="16" t="str">
        <f t="shared" si="77"/>
        <v>{"CollectableType":"HomeCollector.Models.StampBase, HomeCollector, Version=1.0.0.0, Culture=neutral, PublicKeyToken=null"</v>
      </c>
      <c r="AF231" s="16" t="str">
        <f t="shared" si="78"/>
        <v xml:space="preserve">,"ItemDetails":"" </v>
      </c>
      <c r="AG231" s="16" t="str">
        <f t="shared" si="79"/>
        <v xml:space="preserve">,"IsFavorite":false </v>
      </c>
      <c r="AH231" s="16" t="str">
        <f t="shared" si="80"/>
        <v xml:space="preserve">,"EstimatedValue":0 </v>
      </c>
      <c r="AI231" s="16" t="str">
        <f t="shared" si="81"/>
        <v xml:space="preserve">,"IsMintCondition":false </v>
      </c>
      <c r="AJ231" s="16" t="str">
        <f t="shared" si="82"/>
        <v xml:space="preserve">,"Condition":"UNDEFINED" </v>
      </c>
      <c r="AK231" s="16" t="str">
        <f xml:space="preserve"> IF($D231+$E231&gt;0,  CONCATENATE($AD231,$AE231,$AF231,$AG231,$AH231,$AI231,$AJ231) &amp; "} ]}","}")</f>
        <v>}</v>
      </c>
      <c r="AL231" s="16" t="str">
        <f t="shared" si="83"/>
        <v>,{"CollectableType":"HomeCollector.Models.StampBase, HomeCollector, Version=1.0.0.0, Culture=neutral, PublicKeyToken=null","DisplayName":"Perry" ,"Description":"" ,"Country":"USA" ,"IsPostageStamp":true ,"ScottNumber":"218" ,"AlternateId":"" ,"IssueYearStart":1888,"IssueYearEnd":0,"FirstDayOfIssue":" " ,"Perforation":"p12" ,"IsWatermarked":false ,"CatalogImageCode":"" ,"Color":"purple" ,"Denomination":"90" }</v>
      </c>
    </row>
    <row r="232" spans="1:38" x14ac:dyDescent="0.25">
      <c r="A232" s="34" t="s">
        <v>1465</v>
      </c>
      <c r="B232" s="29">
        <v>1</v>
      </c>
      <c r="C232" s="30"/>
      <c r="D232" s="31"/>
      <c r="E232" s="32">
        <v>1</v>
      </c>
      <c r="F232" s="42" t="s">
        <v>65</v>
      </c>
      <c r="G232" s="30"/>
      <c r="H232" s="19" t="s">
        <v>13</v>
      </c>
      <c r="I232" s="19" t="s">
        <v>249</v>
      </c>
      <c r="J232" s="19">
        <v>1890</v>
      </c>
      <c r="K232" s="21">
        <v>1893</v>
      </c>
      <c r="L232" s="34">
        <v>18.5</v>
      </c>
      <c r="M232" s="29">
        <v>0.15</v>
      </c>
      <c r="N232" s="28" t="str">
        <f t="shared" si="84"/>
        <v>,{"CollectableType":"HomeCollector.Models.StampBase, HomeCollector, Version=1.0.0.0, Culture=neutral, PublicKeyToken=null"</v>
      </c>
      <c r="O232" s="16" t="str">
        <f t="shared" si="63"/>
        <v xml:space="preserve">,"DisplayName":"Franklin" </v>
      </c>
      <c r="P232" s="16" t="str">
        <f t="shared" si="64"/>
        <v xml:space="preserve">,"Description":"" </v>
      </c>
      <c r="Q232" s="16" t="str">
        <f t="shared" si="65"/>
        <v xml:space="preserve">,"Country":"USA" </v>
      </c>
      <c r="R232" s="16" t="str">
        <f t="shared" si="66"/>
        <v xml:space="preserve">,"IsPostageStamp":true </v>
      </c>
      <c r="S232" s="16" t="str">
        <f t="shared" si="67"/>
        <v xml:space="preserve">,"ScottNumber":"219" </v>
      </c>
      <c r="T232" s="16" t="str">
        <f t="shared" si="68"/>
        <v xml:space="preserve">,"AlternateId":"" </v>
      </c>
      <c r="U232" s="16" t="str">
        <f t="shared" si="69"/>
        <v>,"IssueYearStart":1890</v>
      </c>
      <c r="V232" s="16" t="str">
        <f t="shared" si="70"/>
        <v>,"IssueYearEnd":1893</v>
      </c>
      <c r="W232" s="16" t="str">
        <f t="shared" si="71"/>
        <v xml:space="preserve">,"FirstDayOfIssue":" " </v>
      </c>
      <c r="X232" s="16" t="str">
        <f t="shared" si="62"/>
        <v xml:space="preserve">,"Perforation":"p12" </v>
      </c>
      <c r="Y232" s="16" t="str">
        <f t="shared" si="72"/>
        <v xml:space="preserve">,"IsWatermarked":false </v>
      </c>
      <c r="Z232" s="16" t="str">
        <f t="shared" si="73"/>
        <v xml:space="preserve">,"CatalogImageCode":"" </v>
      </c>
      <c r="AA232" s="16" t="str">
        <f t="shared" si="74"/>
        <v xml:space="preserve">,"Color":"" </v>
      </c>
      <c r="AB232" s="16" t="str">
        <f t="shared" si="75"/>
        <v xml:space="preserve">,"Denomination":"1" </v>
      </c>
      <c r="AD232" s="16" t="str">
        <f t="shared" si="76"/>
        <v>,"ItemInstances":[</v>
      </c>
      <c r="AE232" s="16" t="str">
        <f t="shared" si="77"/>
        <v>{"CollectableType":"HomeCollector.Models.StampBase, HomeCollector, Version=1.0.0.0, Culture=neutral, PublicKeyToken=null"</v>
      </c>
      <c r="AF232" s="16" t="str">
        <f t="shared" si="78"/>
        <v xml:space="preserve">,"ItemDetails":"" </v>
      </c>
      <c r="AG232" s="16" t="str">
        <f t="shared" si="79"/>
        <v xml:space="preserve">,"IsFavorite":false </v>
      </c>
      <c r="AH232" s="16" t="str">
        <f t="shared" si="80"/>
        <v xml:space="preserve">,"EstimatedValue":0 </v>
      </c>
      <c r="AI232" s="16" t="str">
        <f t="shared" si="81"/>
        <v xml:space="preserve">,"IsMintCondition":false </v>
      </c>
      <c r="AJ232" s="16" t="str">
        <f t="shared" si="82"/>
        <v xml:space="preserve">,"Condition":"UNDEFINED" </v>
      </c>
      <c r="AK232" s="16" t="str">
        <f xml:space="preserve"> IF($D232+$E232&gt;0,  CONCATENATE($AD232,$AE232,$AF232,$AG232,$AH232,$AI232,$AJ232)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2" s="16" t="str">
        <f t="shared" si="83"/>
        <v>,{"CollectableType":"HomeCollector.Models.StampBase, HomeCollector, Version=1.0.0.0, Culture=neutral, PublicKeyToken=null","DisplayName":"Franklin" ,"Description":"" ,"Country":"USA" ,"IsPostageStamp":true ,"ScottNumber":"219" ,"AlternateId":"" ,"IssueYearStart":1890,"IssueYearEnd":1893,"FirstDayOfIssue":" " ,"Perforation":"p12"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3" spans="1:38" x14ac:dyDescent="0.25">
      <c r="A233" s="17" t="s">
        <v>250</v>
      </c>
      <c r="B233" s="29">
        <v>2</v>
      </c>
      <c r="C233" s="19" t="s">
        <v>94</v>
      </c>
      <c r="D233" s="31"/>
      <c r="E233" s="32">
        <v>1</v>
      </c>
      <c r="F233" s="42" t="s">
        <v>65</v>
      </c>
      <c r="G233" s="30"/>
      <c r="H233" s="19" t="s">
        <v>15</v>
      </c>
      <c r="I233" s="19" t="s">
        <v>249</v>
      </c>
      <c r="J233" s="19">
        <v>1890</v>
      </c>
      <c r="K233" s="21">
        <v>1893</v>
      </c>
      <c r="L233" s="34">
        <v>150</v>
      </c>
      <c r="M233" s="29">
        <v>0.45</v>
      </c>
      <c r="N233" s="28" t="str">
        <f t="shared" si="84"/>
        <v>,{"CollectableType":"HomeCollector.Models.StampBase, HomeCollector, Version=1.0.0.0, Culture=neutral, PublicKeyToken=null"</v>
      </c>
      <c r="O233" s="16" t="str">
        <f t="shared" si="63"/>
        <v xml:space="preserve">,"DisplayName":"Washington" </v>
      </c>
      <c r="P233" s="16" t="str">
        <f t="shared" si="64"/>
        <v xml:space="preserve">,"Description":"" </v>
      </c>
      <c r="Q233" s="16" t="str">
        <f t="shared" si="65"/>
        <v xml:space="preserve">,"Country":"USA" </v>
      </c>
      <c r="R233" s="16" t="str">
        <f t="shared" si="66"/>
        <v xml:space="preserve">,"IsPostageStamp":true </v>
      </c>
      <c r="S233" s="16" t="str">
        <f t="shared" si="67"/>
        <v xml:space="preserve">,"ScottNumber":"219D" </v>
      </c>
      <c r="T233" s="16" t="str">
        <f t="shared" si="68"/>
        <v xml:space="preserve">,"AlternateId":"" </v>
      </c>
      <c r="U233" s="16" t="str">
        <f t="shared" si="69"/>
        <v>,"IssueYearStart":1890</v>
      </c>
      <c r="V233" s="16" t="str">
        <f t="shared" si="70"/>
        <v>,"IssueYearEnd":1893</v>
      </c>
      <c r="W233" s="16" t="str">
        <f t="shared" si="71"/>
        <v xml:space="preserve">,"FirstDayOfIssue":" " </v>
      </c>
      <c r="X233" s="16" t="str">
        <f t="shared" si="62"/>
        <v xml:space="preserve">,"Perforation":"p12" </v>
      </c>
      <c r="Y233" s="16" t="str">
        <f t="shared" si="72"/>
        <v xml:space="preserve">,"IsWatermarked":false </v>
      </c>
      <c r="Z233" s="16" t="str">
        <f t="shared" si="73"/>
        <v xml:space="preserve">,"CatalogImageCode":"" </v>
      </c>
      <c r="AA233" s="16" t="str">
        <f t="shared" si="74"/>
        <v xml:space="preserve">,"Color":"lake" </v>
      </c>
      <c r="AB233" s="16" t="str">
        <f t="shared" si="75"/>
        <v xml:space="preserve">,"Denomination":"2" </v>
      </c>
      <c r="AD233" s="16" t="str">
        <f t="shared" si="76"/>
        <v>,"ItemInstances":[</v>
      </c>
      <c r="AE233" s="16" t="str">
        <f t="shared" si="77"/>
        <v>{"CollectableType":"HomeCollector.Models.StampBase, HomeCollector, Version=1.0.0.0, Culture=neutral, PublicKeyToken=null"</v>
      </c>
      <c r="AF233" s="16" t="str">
        <f t="shared" si="78"/>
        <v xml:space="preserve">,"ItemDetails":"" </v>
      </c>
      <c r="AG233" s="16" t="str">
        <f t="shared" si="79"/>
        <v xml:space="preserve">,"IsFavorite":false </v>
      </c>
      <c r="AH233" s="16" t="str">
        <f t="shared" si="80"/>
        <v xml:space="preserve">,"EstimatedValue":0 </v>
      </c>
      <c r="AI233" s="16" t="str">
        <f t="shared" si="81"/>
        <v xml:space="preserve">,"IsMintCondition":false </v>
      </c>
      <c r="AJ233" s="16" t="str">
        <f t="shared" si="82"/>
        <v xml:space="preserve">,"Condition":"UNDEFINED" </v>
      </c>
      <c r="AK233" s="16" t="str">
        <f xml:space="preserve"> IF($D233+$E233&gt;0,  CONCATENATE($AD233,$AE233,$AF233,$AG233,$AH233,$AI233,$AJ233)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3" s="16" t="str">
        <f t="shared" si="83"/>
        <v>,{"CollectableType":"HomeCollector.Models.StampBase, HomeCollector, Version=1.0.0.0, Culture=neutral, PublicKeyToken=null","DisplayName":"Washington" ,"Description":"" ,"Country":"USA" ,"IsPostageStamp":true ,"ScottNumber":"219D" ,"AlternateId":"" ,"IssueYearStart":1890,"IssueYearEnd":1893,"FirstDayOfIssue":" " ,"Perforation":"p12" ,"IsWatermarked":false ,"CatalogImageCode":"" ,"Color":"lake"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4" spans="1:38" x14ac:dyDescent="0.25">
      <c r="A234" s="34" t="s">
        <v>1466</v>
      </c>
      <c r="B234" s="29">
        <v>2</v>
      </c>
      <c r="C234" s="19" t="s">
        <v>176</v>
      </c>
      <c r="D234" s="31"/>
      <c r="E234" s="32">
        <v>2</v>
      </c>
      <c r="F234" s="42" t="s">
        <v>65</v>
      </c>
      <c r="G234" s="30"/>
      <c r="H234" s="19" t="s">
        <v>15</v>
      </c>
      <c r="I234" s="19" t="s">
        <v>249</v>
      </c>
      <c r="J234" s="19">
        <v>1890</v>
      </c>
      <c r="K234" s="21">
        <v>1893</v>
      </c>
      <c r="L234" s="34">
        <v>15</v>
      </c>
      <c r="M234" s="29">
        <v>0.15</v>
      </c>
      <c r="N234" s="28" t="str">
        <f t="shared" si="84"/>
        <v>,{"CollectableType":"HomeCollector.Models.StampBase, HomeCollector, Version=1.0.0.0, Culture=neutral, PublicKeyToken=null"</v>
      </c>
      <c r="O234" s="16" t="str">
        <f t="shared" si="63"/>
        <v xml:space="preserve">,"DisplayName":"Washington" </v>
      </c>
      <c r="P234" s="16" t="str">
        <f t="shared" si="64"/>
        <v xml:space="preserve">,"Description":"" </v>
      </c>
      <c r="Q234" s="16" t="str">
        <f t="shared" si="65"/>
        <v xml:space="preserve">,"Country":"USA" </v>
      </c>
      <c r="R234" s="16" t="str">
        <f t="shared" si="66"/>
        <v xml:space="preserve">,"IsPostageStamp":true </v>
      </c>
      <c r="S234" s="16" t="str">
        <f t="shared" si="67"/>
        <v xml:space="preserve">,"ScottNumber":"220" </v>
      </c>
      <c r="T234" s="16" t="str">
        <f t="shared" si="68"/>
        <v xml:space="preserve">,"AlternateId":"" </v>
      </c>
      <c r="U234" s="16" t="str">
        <f t="shared" si="69"/>
        <v>,"IssueYearStart":1890</v>
      </c>
      <c r="V234" s="16" t="str">
        <f t="shared" si="70"/>
        <v>,"IssueYearEnd":1893</v>
      </c>
      <c r="W234" s="16" t="str">
        <f t="shared" si="71"/>
        <v xml:space="preserve">,"FirstDayOfIssue":" " </v>
      </c>
      <c r="X234" s="16" t="str">
        <f t="shared" si="62"/>
        <v xml:space="preserve">,"Perforation":"p12" </v>
      </c>
      <c r="Y234" s="16" t="str">
        <f t="shared" si="72"/>
        <v xml:space="preserve">,"IsWatermarked":false </v>
      </c>
      <c r="Z234" s="16" t="str">
        <f t="shared" si="73"/>
        <v xml:space="preserve">,"CatalogImageCode":"" </v>
      </c>
      <c r="AA234" s="16" t="str">
        <f t="shared" si="74"/>
        <v xml:space="preserve">,"Color":"carmine" </v>
      </c>
      <c r="AB234" s="16" t="str">
        <f t="shared" si="75"/>
        <v xml:space="preserve">,"Denomination":"2" </v>
      </c>
      <c r="AD234" s="16" t="str">
        <f t="shared" si="76"/>
        <v>,"ItemInstances":[</v>
      </c>
      <c r="AE234" s="16" t="str">
        <f t="shared" si="77"/>
        <v>{"CollectableType":"HomeCollector.Models.StampBase, HomeCollector, Version=1.0.0.0, Culture=neutral, PublicKeyToken=null"</v>
      </c>
      <c r="AF234" s="16" t="str">
        <f t="shared" si="78"/>
        <v xml:space="preserve">,"ItemDetails":"" </v>
      </c>
      <c r="AG234" s="16" t="str">
        <f t="shared" si="79"/>
        <v xml:space="preserve">,"IsFavorite":false </v>
      </c>
      <c r="AH234" s="16" t="str">
        <f t="shared" si="80"/>
        <v xml:space="preserve">,"EstimatedValue":0 </v>
      </c>
      <c r="AI234" s="16" t="str">
        <f t="shared" si="81"/>
        <v xml:space="preserve">,"IsMintCondition":false </v>
      </c>
      <c r="AJ234" s="16" t="str">
        <f t="shared" si="82"/>
        <v xml:space="preserve">,"Condition":"UNDEFINED" </v>
      </c>
      <c r="AK234" s="16" t="str">
        <f xml:space="preserve"> IF($D234+$E234&gt;0,  CONCATENATE($AD234,$AE234,$AF234,$AG234,$AH234,$AI234,$AJ234)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4" s="16" t="str">
        <f t="shared" si="83"/>
        <v>,{"CollectableType":"HomeCollector.Models.StampBase, HomeCollector, Version=1.0.0.0, Culture=neutral, PublicKeyToken=null","DisplayName":"Washington" ,"Description":"" ,"Country":"USA" ,"IsPostageStamp":true ,"ScottNumber":"220" ,"AlternateId":"" ,"IssueYearStart":1890,"IssueYearEnd":1893,"FirstDayOfIssue":" " ,"Perforation":"p12" ,"IsWatermarked":false ,"CatalogImageCode":"" ,"Color":"carmine"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5" spans="1:38" x14ac:dyDescent="0.25">
      <c r="A235" s="17" t="s">
        <v>251</v>
      </c>
      <c r="B235" s="29">
        <v>2</v>
      </c>
      <c r="C235" s="19" t="s">
        <v>176</v>
      </c>
      <c r="D235" s="31"/>
      <c r="E235" s="32">
        <v>1</v>
      </c>
      <c r="F235" s="42" t="s">
        <v>65</v>
      </c>
      <c r="G235" s="38" t="s">
        <v>252</v>
      </c>
      <c r="H235" s="19" t="s">
        <v>15</v>
      </c>
      <c r="I235" s="19" t="s">
        <v>249</v>
      </c>
      <c r="J235" s="19">
        <v>1890</v>
      </c>
      <c r="K235" s="21">
        <v>1893</v>
      </c>
      <c r="L235" s="34">
        <v>35</v>
      </c>
      <c r="M235" s="29">
        <v>1</v>
      </c>
      <c r="N235" s="28" t="str">
        <f t="shared" si="84"/>
        <v>,{"CollectableType":"HomeCollector.Models.StampBase, HomeCollector, Version=1.0.0.0, Culture=neutral, PublicKeyToken=null"</v>
      </c>
      <c r="O235" s="16" t="str">
        <f t="shared" si="63"/>
        <v xml:space="preserve">,"DisplayName":"Washington" </v>
      </c>
      <c r="P235" s="16" t="str">
        <f t="shared" si="64"/>
        <v xml:space="preserve">,"Description":"cap left2" </v>
      </c>
      <c r="Q235" s="16" t="str">
        <f t="shared" si="65"/>
        <v xml:space="preserve">,"Country":"USA" </v>
      </c>
      <c r="R235" s="16" t="str">
        <f t="shared" si="66"/>
        <v xml:space="preserve">,"IsPostageStamp":true </v>
      </c>
      <c r="S235" s="16" t="str">
        <f t="shared" si="67"/>
        <v xml:space="preserve">,"ScottNumber":"220a" </v>
      </c>
      <c r="T235" s="16" t="str">
        <f t="shared" si="68"/>
        <v xml:space="preserve">,"AlternateId":"" </v>
      </c>
      <c r="U235" s="16" t="str">
        <f t="shared" si="69"/>
        <v>,"IssueYearStart":1890</v>
      </c>
      <c r="V235" s="16" t="str">
        <f t="shared" si="70"/>
        <v>,"IssueYearEnd":1893</v>
      </c>
      <c r="W235" s="16" t="str">
        <f t="shared" si="71"/>
        <v xml:space="preserve">,"FirstDayOfIssue":" " </v>
      </c>
      <c r="X235" s="16" t="str">
        <f t="shared" si="62"/>
        <v xml:space="preserve">,"Perforation":"p12" </v>
      </c>
      <c r="Y235" s="16" t="str">
        <f t="shared" si="72"/>
        <v xml:space="preserve">,"IsWatermarked":false </v>
      </c>
      <c r="Z235" s="16" t="str">
        <f t="shared" si="73"/>
        <v xml:space="preserve">,"CatalogImageCode":"" </v>
      </c>
      <c r="AA235" s="16" t="str">
        <f t="shared" si="74"/>
        <v xml:space="preserve">,"Color":"carmine" </v>
      </c>
      <c r="AB235" s="16" t="str">
        <f t="shared" si="75"/>
        <v xml:space="preserve">,"Denomination":"2" </v>
      </c>
      <c r="AD235" s="16" t="str">
        <f t="shared" si="76"/>
        <v>,"ItemInstances":[</v>
      </c>
      <c r="AE235" s="16" t="str">
        <f t="shared" si="77"/>
        <v>{"CollectableType":"HomeCollector.Models.StampBase, HomeCollector, Version=1.0.0.0, Culture=neutral, PublicKeyToken=null"</v>
      </c>
      <c r="AF235" s="16" t="str">
        <f t="shared" si="78"/>
        <v xml:space="preserve">,"ItemDetails":"cap left2" </v>
      </c>
      <c r="AG235" s="16" t="str">
        <f t="shared" si="79"/>
        <v xml:space="preserve">,"IsFavorite":false </v>
      </c>
      <c r="AH235" s="16" t="str">
        <f t="shared" si="80"/>
        <v xml:space="preserve">,"EstimatedValue":0 </v>
      </c>
      <c r="AI235" s="16" t="str">
        <f t="shared" si="81"/>
        <v xml:space="preserve">,"IsMintCondition":false </v>
      </c>
      <c r="AJ235" s="16" t="str">
        <f t="shared" si="82"/>
        <v xml:space="preserve">,"Condition":"UNDEFINED" </v>
      </c>
      <c r="AK235" s="16" t="str">
        <f xml:space="preserve"> IF($D235+$E235&gt;0,  CONCATENATE($AD235,$AE235,$AF235,$AG235,$AH235,$AI235,$AJ235) &amp; "} ]}","}")</f>
        <v>,"ItemInstances":[{"CollectableType":"HomeCollector.Models.StampBase, HomeCollector, Version=1.0.0.0, Culture=neutral, PublicKeyToken=null","ItemDetails":"cap left2" ,"IsFavorite":false ,"EstimatedValue":0 ,"IsMintCondition":false ,"Condition":"UNDEFINED" } ]}</v>
      </c>
      <c r="AL235" s="16" t="str">
        <f t="shared" si="83"/>
        <v>,{"CollectableType":"HomeCollector.Models.StampBase, HomeCollector, Version=1.0.0.0, Culture=neutral, PublicKeyToken=null","DisplayName":"Washington" ,"Description":"cap left2" ,"Country":"USA" ,"IsPostageStamp":true ,"ScottNumber":"220a" ,"AlternateId":"" ,"IssueYearStart":1890,"IssueYearEnd":1893,"FirstDayOfIssue":" " ,"Perforation":"p12" ,"IsWatermarked":false ,"CatalogImageCode":"" ,"Color":"carmine" ,"Denomination":"2" ,"ItemInstances":[{"CollectableType":"HomeCollector.Models.StampBase, HomeCollector, Version=1.0.0.0, Culture=neutral, PublicKeyToken=null","ItemDetails":"cap left2" ,"IsFavorite":false ,"EstimatedValue":0 ,"IsMintCondition":false ,"Condition":"UNDEFINED" } ]}</v>
      </c>
    </row>
    <row r="236" spans="1:38" x14ac:dyDescent="0.25">
      <c r="A236" s="17" t="s">
        <v>253</v>
      </c>
      <c r="B236" s="29">
        <v>2</v>
      </c>
      <c r="C236" s="19" t="s">
        <v>176</v>
      </c>
      <c r="D236" s="28"/>
      <c r="E236" s="32">
        <v>1</v>
      </c>
      <c r="F236" s="42" t="s">
        <v>65</v>
      </c>
      <c r="G236" s="38" t="s">
        <v>254</v>
      </c>
      <c r="H236" s="19" t="s">
        <v>15</v>
      </c>
      <c r="I236" s="19" t="s">
        <v>249</v>
      </c>
      <c r="J236" s="19">
        <v>1890</v>
      </c>
      <c r="K236" s="21">
        <v>1893</v>
      </c>
      <c r="L236" s="34">
        <v>110</v>
      </c>
      <c r="M236" s="29">
        <v>8</v>
      </c>
      <c r="N236" s="28" t="str">
        <f t="shared" si="84"/>
        <v>,{"CollectableType":"HomeCollector.Models.StampBase, HomeCollector, Version=1.0.0.0, Culture=neutral, PublicKeyToken=null"</v>
      </c>
      <c r="O236" s="16" t="str">
        <f t="shared" si="63"/>
        <v xml:space="preserve">,"DisplayName":"Washington" </v>
      </c>
      <c r="P236" s="16" t="str">
        <f t="shared" si="64"/>
        <v xml:space="preserve">,"Description":"both caps" </v>
      </c>
      <c r="Q236" s="16" t="str">
        <f t="shared" si="65"/>
        <v xml:space="preserve">,"Country":"USA" </v>
      </c>
      <c r="R236" s="16" t="str">
        <f t="shared" si="66"/>
        <v xml:space="preserve">,"IsPostageStamp":true </v>
      </c>
      <c r="S236" s="16" t="str">
        <f t="shared" si="67"/>
        <v xml:space="preserve">,"ScottNumber":"220c" </v>
      </c>
      <c r="T236" s="16" t="str">
        <f t="shared" si="68"/>
        <v xml:space="preserve">,"AlternateId":"" </v>
      </c>
      <c r="U236" s="16" t="str">
        <f t="shared" si="69"/>
        <v>,"IssueYearStart":1890</v>
      </c>
      <c r="V236" s="16" t="str">
        <f t="shared" si="70"/>
        <v>,"IssueYearEnd":1893</v>
      </c>
      <c r="W236" s="16" t="str">
        <f t="shared" si="71"/>
        <v xml:space="preserve">,"FirstDayOfIssue":" " </v>
      </c>
      <c r="X236" s="16" t="str">
        <f t="shared" si="62"/>
        <v xml:space="preserve">,"Perforation":"p12" </v>
      </c>
      <c r="Y236" s="16" t="str">
        <f t="shared" si="72"/>
        <v xml:space="preserve">,"IsWatermarked":false </v>
      </c>
      <c r="Z236" s="16" t="str">
        <f t="shared" si="73"/>
        <v xml:space="preserve">,"CatalogImageCode":"" </v>
      </c>
      <c r="AA236" s="16" t="str">
        <f t="shared" si="74"/>
        <v xml:space="preserve">,"Color":"carmine" </v>
      </c>
      <c r="AB236" s="16" t="str">
        <f t="shared" si="75"/>
        <v xml:space="preserve">,"Denomination":"2" </v>
      </c>
      <c r="AD236" s="16" t="str">
        <f t="shared" si="76"/>
        <v>,"ItemInstances":[</v>
      </c>
      <c r="AE236" s="16" t="str">
        <f t="shared" si="77"/>
        <v>{"CollectableType":"HomeCollector.Models.StampBase, HomeCollector, Version=1.0.0.0, Culture=neutral, PublicKeyToken=null"</v>
      </c>
      <c r="AF236" s="16" t="str">
        <f t="shared" si="78"/>
        <v xml:space="preserve">,"ItemDetails":"both caps" </v>
      </c>
      <c r="AG236" s="16" t="str">
        <f t="shared" si="79"/>
        <v xml:space="preserve">,"IsFavorite":false </v>
      </c>
      <c r="AH236" s="16" t="str">
        <f t="shared" si="80"/>
        <v xml:space="preserve">,"EstimatedValue":0 </v>
      </c>
      <c r="AI236" s="16" t="str">
        <f t="shared" si="81"/>
        <v xml:space="preserve">,"IsMintCondition":false </v>
      </c>
      <c r="AJ236" s="16" t="str">
        <f t="shared" si="82"/>
        <v xml:space="preserve">,"Condition":"UNDEFINED" </v>
      </c>
      <c r="AK236" s="16" t="str">
        <f xml:space="preserve"> IF($D236+$E236&gt;0,  CONCATENATE($AD236,$AE236,$AF236,$AG236,$AH236,$AI236,$AJ236) &amp; "} ]}","}")</f>
        <v>,"ItemInstances":[{"CollectableType":"HomeCollector.Models.StampBase, HomeCollector, Version=1.0.0.0, Culture=neutral, PublicKeyToken=null","ItemDetails":"both caps" ,"IsFavorite":false ,"EstimatedValue":0 ,"IsMintCondition":false ,"Condition":"UNDEFINED" } ]}</v>
      </c>
      <c r="AL236" s="16" t="str">
        <f t="shared" si="83"/>
        <v>,{"CollectableType":"HomeCollector.Models.StampBase, HomeCollector, Version=1.0.0.0, Culture=neutral, PublicKeyToken=null","DisplayName":"Washington" ,"Description":"both caps" ,"Country":"USA" ,"IsPostageStamp":true ,"ScottNumber":"220c" ,"AlternateId":"" ,"IssueYearStart":1890,"IssueYearEnd":1893,"FirstDayOfIssue":" " ,"Perforation":"p12" ,"IsWatermarked":false ,"CatalogImageCode":"" ,"Color":"carmine" ,"Denomination":"2" ,"ItemInstances":[{"CollectableType":"HomeCollector.Models.StampBase, HomeCollector, Version=1.0.0.0, Culture=neutral, PublicKeyToken=null","ItemDetails":"both caps" ,"IsFavorite":false ,"EstimatedValue":0 ,"IsMintCondition":false ,"Condition":"UNDEFINED" } ]}</v>
      </c>
    </row>
    <row r="237" spans="1:38" x14ac:dyDescent="0.25">
      <c r="A237" s="34" t="s">
        <v>1467</v>
      </c>
      <c r="B237" s="29">
        <v>3</v>
      </c>
      <c r="C237" s="30"/>
      <c r="D237" s="31"/>
      <c r="E237" s="32">
        <v>1</v>
      </c>
      <c r="F237" s="42" t="s">
        <v>65</v>
      </c>
      <c r="G237" s="30"/>
      <c r="H237" s="19" t="s">
        <v>101</v>
      </c>
      <c r="I237" s="19" t="s">
        <v>249</v>
      </c>
      <c r="J237" s="19">
        <v>1890</v>
      </c>
      <c r="K237" s="21">
        <v>1893</v>
      </c>
      <c r="L237" s="34">
        <v>50</v>
      </c>
      <c r="M237" s="29">
        <v>4.5</v>
      </c>
      <c r="N237" s="28" t="str">
        <f t="shared" si="84"/>
        <v>,{"CollectableType":"HomeCollector.Models.StampBase, HomeCollector, Version=1.0.0.0, Culture=neutral, PublicKeyToken=null"</v>
      </c>
      <c r="O237" s="16" t="str">
        <f t="shared" si="63"/>
        <v xml:space="preserve">,"DisplayName":"Jackson" </v>
      </c>
      <c r="P237" s="16" t="str">
        <f t="shared" si="64"/>
        <v xml:space="preserve">,"Description":"" </v>
      </c>
      <c r="Q237" s="16" t="str">
        <f t="shared" si="65"/>
        <v xml:space="preserve">,"Country":"USA" </v>
      </c>
      <c r="R237" s="16" t="str">
        <f t="shared" si="66"/>
        <v xml:space="preserve">,"IsPostageStamp":true </v>
      </c>
      <c r="S237" s="16" t="str">
        <f t="shared" si="67"/>
        <v xml:space="preserve">,"ScottNumber":"221" </v>
      </c>
      <c r="T237" s="16" t="str">
        <f t="shared" si="68"/>
        <v xml:space="preserve">,"AlternateId":"" </v>
      </c>
      <c r="U237" s="16" t="str">
        <f t="shared" si="69"/>
        <v>,"IssueYearStart":1890</v>
      </c>
      <c r="V237" s="16" t="str">
        <f t="shared" si="70"/>
        <v>,"IssueYearEnd":1893</v>
      </c>
      <c r="W237" s="16" t="str">
        <f t="shared" si="71"/>
        <v xml:space="preserve">,"FirstDayOfIssue":" " </v>
      </c>
      <c r="X237" s="16" t="str">
        <f t="shared" si="62"/>
        <v xml:space="preserve">,"Perforation":"p12" </v>
      </c>
      <c r="Y237" s="16" t="str">
        <f t="shared" si="72"/>
        <v xml:space="preserve">,"IsWatermarked":false </v>
      </c>
      <c r="Z237" s="16" t="str">
        <f t="shared" si="73"/>
        <v xml:space="preserve">,"CatalogImageCode":"" </v>
      </c>
      <c r="AA237" s="16" t="str">
        <f t="shared" si="74"/>
        <v xml:space="preserve">,"Color":"" </v>
      </c>
      <c r="AB237" s="16" t="str">
        <f t="shared" si="75"/>
        <v xml:space="preserve">,"Denomination":"3" </v>
      </c>
      <c r="AD237" s="16" t="str">
        <f t="shared" si="76"/>
        <v>,"ItemInstances":[</v>
      </c>
      <c r="AE237" s="16" t="str">
        <f t="shared" si="77"/>
        <v>{"CollectableType":"HomeCollector.Models.StampBase, HomeCollector, Version=1.0.0.0, Culture=neutral, PublicKeyToken=null"</v>
      </c>
      <c r="AF237" s="16" t="str">
        <f t="shared" si="78"/>
        <v xml:space="preserve">,"ItemDetails":"" </v>
      </c>
      <c r="AG237" s="16" t="str">
        <f t="shared" si="79"/>
        <v xml:space="preserve">,"IsFavorite":false </v>
      </c>
      <c r="AH237" s="16" t="str">
        <f t="shared" si="80"/>
        <v xml:space="preserve">,"EstimatedValue":0 </v>
      </c>
      <c r="AI237" s="16" t="str">
        <f t="shared" si="81"/>
        <v xml:space="preserve">,"IsMintCondition":false </v>
      </c>
      <c r="AJ237" s="16" t="str">
        <f t="shared" si="82"/>
        <v xml:space="preserve">,"Condition":"UNDEFINED" </v>
      </c>
      <c r="AK237" s="16" t="str">
        <f xml:space="preserve"> IF($D237+$E237&gt;0,  CONCATENATE($AD237,$AE237,$AF237,$AG237,$AH237,$AI237,$AJ237)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7" s="16" t="str">
        <f t="shared" si="83"/>
        <v>,{"CollectableType":"HomeCollector.Models.StampBase, HomeCollector, Version=1.0.0.0, Culture=neutral, PublicKeyToken=null","DisplayName":"Jackson" ,"Description":"" ,"Country":"USA" ,"IsPostageStamp":true ,"ScottNumber":"221" ,"AlternateId":"" ,"IssueYearStart":1890,"IssueYearEnd":1893,"FirstDayOfIssue":" " ,"Perforation":"p12"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8" spans="1:38" x14ac:dyDescent="0.25">
      <c r="A238" s="34" t="s">
        <v>1468</v>
      </c>
      <c r="B238" s="29">
        <v>4</v>
      </c>
      <c r="C238" s="30"/>
      <c r="D238" s="31"/>
      <c r="E238" s="32">
        <v>1</v>
      </c>
      <c r="F238" s="42" t="s">
        <v>65</v>
      </c>
      <c r="G238" s="30"/>
      <c r="H238" s="19" t="s">
        <v>103</v>
      </c>
      <c r="I238" s="19" t="s">
        <v>249</v>
      </c>
      <c r="J238" s="19">
        <v>1890</v>
      </c>
      <c r="K238" s="21">
        <v>1893</v>
      </c>
      <c r="L238" s="34">
        <v>50</v>
      </c>
      <c r="M238" s="29">
        <v>1.5</v>
      </c>
      <c r="N238" s="28" t="str">
        <f t="shared" si="84"/>
        <v>,{"CollectableType":"HomeCollector.Models.StampBase, HomeCollector, Version=1.0.0.0, Culture=neutral, PublicKeyToken=null"</v>
      </c>
      <c r="O238" s="16" t="str">
        <f t="shared" si="63"/>
        <v xml:space="preserve">,"DisplayName":"Lincoln" </v>
      </c>
      <c r="P238" s="16" t="str">
        <f t="shared" si="64"/>
        <v xml:space="preserve">,"Description":"" </v>
      </c>
      <c r="Q238" s="16" t="str">
        <f t="shared" si="65"/>
        <v xml:space="preserve">,"Country":"USA" </v>
      </c>
      <c r="R238" s="16" t="str">
        <f t="shared" si="66"/>
        <v xml:space="preserve">,"IsPostageStamp":true </v>
      </c>
      <c r="S238" s="16" t="str">
        <f t="shared" si="67"/>
        <v xml:space="preserve">,"ScottNumber":"222" </v>
      </c>
      <c r="T238" s="16" t="str">
        <f t="shared" si="68"/>
        <v xml:space="preserve">,"AlternateId":"" </v>
      </c>
      <c r="U238" s="16" t="str">
        <f t="shared" si="69"/>
        <v>,"IssueYearStart":1890</v>
      </c>
      <c r="V238" s="16" t="str">
        <f t="shared" si="70"/>
        <v>,"IssueYearEnd":1893</v>
      </c>
      <c r="W238" s="16" t="str">
        <f t="shared" si="71"/>
        <v xml:space="preserve">,"FirstDayOfIssue":" " </v>
      </c>
      <c r="X238" s="16" t="str">
        <f t="shared" si="62"/>
        <v xml:space="preserve">,"Perforation":"p12" </v>
      </c>
      <c r="Y238" s="16" t="str">
        <f t="shared" si="72"/>
        <v xml:space="preserve">,"IsWatermarked":false </v>
      </c>
      <c r="Z238" s="16" t="str">
        <f t="shared" si="73"/>
        <v xml:space="preserve">,"CatalogImageCode":"" </v>
      </c>
      <c r="AA238" s="16" t="str">
        <f t="shared" si="74"/>
        <v xml:space="preserve">,"Color":"" </v>
      </c>
      <c r="AB238" s="16" t="str">
        <f t="shared" si="75"/>
        <v xml:space="preserve">,"Denomination":"4" </v>
      </c>
      <c r="AD238" s="16" t="str">
        <f t="shared" si="76"/>
        <v>,"ItemInstances":[</v>
      </c>
      <c r="AE238" s="16" t="str">
        <f t="shared" si="77"/>
        <v>{"CollectableType":"HomeCollector.Models.StampBase, HomeCollector, Version=1.0.0.0, Culture=neutral, PublicKeyToken=null"</v>
      </c>
      <c r="AF238" s="16" t="str">
        <f t="shared" si="78"/>
        <v xml:space="preserve">,"ItemDetails":"" </v>
      </c>
      <c r="AG238" s="16" t="str">
        <f t="shared" si="79"/>
        <v xml:space="preserve">,"IsFavorite":false </v>
      </c>
      <c r="AH238" s="16" t="str">
        <f t="shared" si="80"/>
        <v xml:space="preserve">,"EstimatedValue":0 </v>
      </c>
      <c r="AI238" s="16" t="str">
        <f t="shared" si="81"/>
        <v xml:space="preserve">,"IsMintCondition":false </v>
      </c>
      <c r="AJ238" s="16" t="str">
        <f t="shared" si="82"/>
        <v xml:space="preserve">,"Condition":"UNDEFINED" </v>
      </c>
      <c r="AK238" s="16" t="str">
        <f xml:space="preserve"> IF($D238+$E238&gt;0,  CONCATENATE($AD238,$AE238,$AF238,$AG238,$AH238,$AI238,$AJ238)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8" s="16" t="str">
        <f t="shared" si="83"/>
        <v>,{"CollectableType":"HomeCollector.Models.StampBase, HomeCollector, Version=1.0.0.0, Culture=neutral, PublicKeyToken=null","DisplayName":"Lincoln" ,"Description":"" ,"Country":"USA" ,"IsPostageStamp":true ,"ScottNumber":"222" ,"AlternateId":"" ,"IssueYearStart":1890,"IssueYearEnd":1893,"FirstDayOfIssue":" " ,"Perforation":"p12"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9" spans="1:38" x14ac:dyDescent="0.25">
      <c r="A239" s="34" t="s">
        <v>1469</v>
      </c>
      <c r="B239" s="29">
        <v>5</v>
      </c>
      <c r="C239" s="30"/>
      <c r="D239" s="31"/>
      <c r="E239" s="32">
        <v>1</v>
      </c>
      <c r="F239" s="42" t="s">
        <v>65</v>
      </c>
      <c r="G239" s="30"/>
      <c r="H239" s="19" t="s">
        <v>255</v>
      </c>
      <c r="I239" s="19" t="s">
        <v>249</v>
      </c>
      <c r="J239" s="19">
        <v>1890</v>
      </c>
      <c r="K239" s="21">
        <v>1893</v>
      </c>
      <c r="L239" s="34">
        <v>50</v>
      </c>
      <c r="M239" s="29">
        <v>1.5</v>
      </c>
      <c r="N239" s="28" t="str">
        <f t="shared" si="84"/>
        <v>,{"CollectableType":"HomeCollector.Models.StampBase, HomeCollector, Version=1.0.0.0, Culture=neutral, PublicKeyToken=null"</v>
      </c>
      <c r="O239" s="16" t="str">
        <f t="shared" si="63"/>
        <v xml:space="preserve">,"DisplayName":"Grant" </v>
      </c>
      <c r="P239" s="16" t="str">
        <f t="shared" si="64"/>
        <v xml:space="preserve">,"Description":"" </v>
      </c>
      <c r="Q239" s="16" t="str">
        <f t="shared" si="65"/>
        <v xml:space="preserve">,"Country":"USA" </v>
      </c>
      <c r="R239" s="16" t="str">
        <f t="shared" si="66"/>
        <v xml:space="preserve">,"IsPostageStamp":true </v>
      </c>
      <c r="S239" s="16" t="str">
        <f t="shared" si="67"/>
        <v xml:space="preserve">,"ScottNumber":"223" </v>
      </c>
      <c r="T239" s="16" t="str">
        <f t="shared" si="68"/>
        <v xml:space="preserve">,"AlternateId":"" </v>
      </c>
      <c r="U239" s="16" t="str">
        <f t="shared" si="69"/>
        <v>,"IssueYearStart":1890</v>
      </c>
      <c r="V239" s="16" t="str">
        <f t="shared" si="70"/>
        <v>,"IssueYearEnd":1893</v>
      </c>
      <c r="W239" s="16" t="str">
        <f t="shared" si="71"/>
        <v xml:space="preserve">,"FirstDayOfIssue":" " </v>
      </c>
      <c r="X239" s="16" t="str">
        <f t="shared" si="62"/>
        <v xml:space="preserve">,"Perforation":"p12" </v>
      </c>
      <c r="Y239" s="16" t="str">
        <f t="shared" si="72"/>
        <v xml:space="preserve">,"IsWatermarked":false </v>
      </c>
      <c r="Z239" s="16" t="str">
        <f t="shared" si="73"/>
        <v xml:space="preserve">,"CatalogImageCode":"" </v>
      </c>
      <c r="AA239" s="16" t="str">
        <f t="shared" si="74"/>
        <v xml:space="preserve">,"Color":"" </v>
      </c>
      <c r="AB239" s="16" t="str">
        <f t="shared" si="75"/>
        <v xml:space="preserve">,"Denomination":"5" </v>
      </c>
      <c r="AD239" s="16" t="str">
        <f t="shared" si="76"/>
        <v>,"ItemInstances":[</v>
      </c>
      <c r="AE239" s="16" t="str">
        <f t="shared" si="77"/>
        <v>{"CollectableType":"HomeCollector.Models.StampBase, HomeCollector, Version=1.0.0.0, Culture=neutral, PublicKeyToken=null"</v>
      </c>
      <c r="AF239" s="16" t="str">
        <f t="shared" si="78"/>
        <v xml:space="preserve">,"ItemDetails":"" </v>
      </c>
      <c r="AG239" s="16" t="str">
        <f t="shared" si="79"/>
        <v xml:space="preserve">,"IsFavorite":false </v>
      </c>
      <c r="AH239" s="16" t="str">
        <f t="shared" si="80"/>
        <v xml:space="preserve">,"EstimatedValue":0 </v>
      </c>
      <c r="AI239" s="16" t="str">
        <f t="shared" si="81"/>
        <v xml:space="preserve">,"IsMintCondition":false </v>
      </c>
      <c r="AJ239" s="16" t="str">
        <f t="shared" si="82"/>
        <v xml:space="preserve">,"Condition":"UNDEFINED" </v>
      </c>
      <c r="AK239" s="16" t="str">
        <f xml:space="preserve"> IF($D239+$E239&gt;0,  CONCATENATE($AD239,$AE239,$AF239,$AG239,$AH239,$AI239,$AJ239)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9" s="16" t="str">
        <f t="shared" si="83"/>
        <v>,{"CollectableType":"HomeCollector.Models.StampBase, HomeCollector, Version=1.0.0.0, Culture=neutral, PublicKeyToken=null","DisplayName":"Grant" ,"Description":"" ,"Country":"USA" ,"IsPostageStamp":true ,"ScottNumber":"223" ,"AlternateId":"" ,"IssueYearStart":1890,"IssueYearEnd":1893,"FirstDayOfIssue":" " ,"Perforation":"p12"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0" spans="1:38" x14ac:dyDescent="0.25">
      <c r="A240" s="34" t="s">
        <v>1470</v>
      </c>
      <c r="B240" s="29">
        <v>6</v>
      </c>
      <c r="C240" s="30"/>
      <c r="D240" s="31"/>
      <c r="E240" s="32"/>
      <c r="F240" s="42" t="s">
        <v>65</v>
      </c>
      <c r="G240" s="30"/>
      <c r="H240" s="19" t="s">
        <v>236</v>
      </c>
      <c r="I240" s="19" t="s">
        <v>249</v>
      </c>
      <c r="J240" s="19">
        <v>1890</v>
      </c>
      <c r="K240" s="21">
        <v>1893</v>
      </c>
      <c r="L240" s="34">
        <v>55</v>
      </c>
      <c r="M240" s="29">
        <v>15</v>
      </c>
      <c r="N240" s="28" t="str">
        <f t="shared" si="84"/>
        <v>,{"CollectableType":"HomeCollector.Models.StampBase, HomeCollector, Version=1.0.0.0, Culture=neutral, PublicKeyToken=null"</v>
      </c>
      <c r="O240" s="16" t="str">
        <f t="shared" si="63"/>
        <v xml:space="preserve">,"DisplayName":"Garfield" </v>
      </c>
      <c r="P240" s="16" t="str">
        <f t="shared" si="64"/>
        <v xml:space="preserve">,"Description":"" </v>
      </c>
      <c r="Q240" s="16" t="str">
        <f t="shared" si="65"/>
        <v xml:space="preserve">,"Country":"USA" </v>
      </c>
      <c r="R240" s="16" t="str">
        <f t="shared" si="66"/>
        <v xml:space="preserve">,"IsPostageStamp":true </v>
      </c>
      <c r="S240" s="16" t="str">
        <f t="shared" si="67"/>
        <v xml:space="preserve">,"ScottNumber":"224" </v>
      </c>
      <c r="T240" s="16" t="str">
        <f t="shared" si="68"/>
        <v xml:space="preserve">,"AlternateId":"" </v>
      </c>
      <c r="U240" s="16" t="str">
        <f t="shared" si="69"/>
        <v>,"IssueYearStart":1890</v>
      </c>
      <c r="V240" s="16" t="str">
        <f t="shared" si="70"/>
        <v>,"IssueYearEnd":1893</v>
      </c>
      <c r="W240" s="16" t="str">
        <f t="shared" si="71"/>
        <v xml:space="preserve">,"FirstDayOfIssue":" " </v>
      </c>
      <c r="X240" s="16" t="str">
        <f t="shared" si="62"/>
        <v xml:space="preserve">,"Perforation":"p12" </v>
      </c>
      <c r="Y240" s="16" t="str">
        <f t="shared" si="72"/>
        <v xml:space="preserve">,"IsWatermarked":false </v>
      </c>
      <c r="Z240" s="16" t="str">
        <f t="shared" si="73"/>
        <v xml:space="preserve">,"CatalogImageCode":"" </v>
      </c>
      <c r="AA240" s="16" t="str">
        <f t="shared" si="74"/>
        <v xml:space="preserve">,"Color":"" </v>
      </c>
      <c r="AB240" s="16" t="str">
        <f t="shared" si="75"/>
        <v xml:space="preserve">,"Denomination":"6" </v>
      </c>
      <c r="AD240" s="16" t="str">
        <f t="shared" si="76"/>
        <v/>
      </c>
      <c r="AE240" s="16" t="str">
        <f t="shared" si="77"/>
        <v>{"CollectableType":"HomeCollector.Models.StampBase, HomeCollector, Version=1.0.0.0, Culture=neutral, PublicKeyToken=null"</v>
      </c>
      <c r="AF240" s="16" t="str">
        <f t="shared" si="78"/>
        <v xml:space="preserve">,"ItemDetails":"" </v>
      </c>
      <c r="AG240" s="16" t="str">
        <f t="shared" si="79"/>
        <v xml:space="preserve">,"IsFavorite":false </v>
      </c>
      <c r="AH240" s="16" t="str">
        <f t="shared" si="80"/>
        <v xml:space="preserve">,"EstimatedValue":0 </v>
      </c>
      <c r="AI240" s="16" t="str">
        <f t="shared" si="81"/>
        <v xml:space="preserve">,"IsMintCondition":false </v>
      </c>
      <c r="AJ240" s="16" t="str">
        <f t="shared" si="82"/>
        <v xml:space="preserve">,"Condition":"UNDEFINED" </v>
      </c>
      <c r="AK240" s="16" t="str">
        <f xml:space="preserve"> IF($D240+$E240&gt;0,  CONCATENATE($AD240,$AE240,$AF240,$AG240,$AH240,$AI240,$AJ240) &amp; "} ]}","}")</f>
        <v>}</v>
      </c>
      <c r="AL240" s="16" t="str">
        <f t="shared" si="83"/>
        <v>,{"CollectableType":"HomeCollector.Models.StampBase, HomeCollector, Version=1.0.0.0, Culture=neutral, PublicKeyToken=null","DisplayName":"Garfield" ,"Description":"" ,"Country":"USA" ,"IsPostageStamp":true ,"ScottNumber":"224" ,"AlternateId":"" ,"IssueYearStart":1890,"IssueYearEnd":1893,"FirstDayOfIssue":" " ,"Perforation":"p12" ,"IsWatermarked":false ,"CatalogImageCode":"" ,"Color":"" ,"Denomination":"6" }</v>
      </c>
    </row>
    <row r="241" spans="1:38" x14ac:dyDescent="0.25">
      <c r="A241" s="34" t="s">
        <v>1471</v>
      </c>
      <c r="B241" s="29">
        <v>8</v>
      </c>
      <c r="C241" s="30"/>
      <c r="D241" s="31"/>
      <c r="E241" s="32">
        <v>1</v>
      </c>
      <c r="F241" s="42" t="s">
        <v>65</v>
      </c>
      <c r="G241" s="30"/>
      <c r="H241" s="19" t="s">
        <v>256</v>
      </c>
      <c r="I241" s="19" t="s">
        <v>249</v>
      </c>
      <c r="J241" s="19">
        <v>1890</v>
      </c>
      <c r="K241" s="21">
        <v>1893</v>
      </c>
      <c r="L241" s="34">
        <v>40</v>
      </c>
      <c r="M241" s="29">
        <v>8.5</v>
      </c>
      <c r="N241" s="28" t="str">
        <f t="shared" si="84"/>
        <v>,{"CollectableType":"HomeCollector.Models.StampBase, HomeCollector, Version=1.0.0.0, Culture=neutral, PublicKeyToken=null"</v>
      </c>
      <c r="O241" s="16" t="str">
        <f t="shared" si="63"/>
        <v xml:space="preserve">,"DisplayName":"Sherman" </v>
      </c>
      <c r="P241" s="16" t="str">
        <f t="shared" si="64"/>
        <v xml:space="preserve">,"Description":"" </v>
      </c>
      <c r="Q241" s="16" t="str">
        <f t="shared" si="65"/>
        <v xml:space="preserve">,"Country":"USA" </v>
      </c>
      <c r="R241" s="16" t="str">
        <f t="shared" si="66"/>
        <v xml:space="preserve">,"IsPostageStamp":true </v>
      </c>
      <c r="S241" s="16" t="str">
        <f t="shared" si="67"/>
        <v xml:space="preserve">,"ScottNumber":"225" </v>
      </c>
      <c r="T241" s="16" t="str">
        <f t="shared" si="68"/>
        <v xml:space="preserve">,"AlternateId":"" </v>
      </c>
      <c r="U241" s="16" t="str">
        <f t="shared" si="69"/>
        <v>,"IssueYearStart":1890</v>
      </c>
      <c r="V241" s="16" t="str">
        <f t="shared" si="70"/>
        <v>,"IssueYearEnd":1893</v>
      </c>
      <c r="W241" s="16" t="str">
        <f t="shared" si="71"/>
        <v xml:space="preserve">,"FirstDayOfIssue":" " </v>
      </c>
      <c r="X241" s="16" t="str">
        <f t="shared" si="62"/>
        <v xml:space="preserve">,"Perforation":"p12" </v>
      </c>
      <c r="Y241" s="16" t="str">
        <f t="shared" si="72"/>
        <v xml:space="preserve">,"IsWatermarked":false </v>
      </c>
      <c r="Z241" s="16" t="str">
        <f t="shared" si="73"/>
        <v xml:space="preserve">,"CatalogImageCode":"" </v>
      </c>
      <c r="AA241" s="16" t="str">
        <f t="shared" si="74"/>
        <v xml:space="preserve">,"Color":"" </v>
      </c>
      <c r="AB241" s="16" t="str">
        <f t="shared" si="75"/>
        <v xml:space="preserve">,"Denomination":"8" </v>
      </c>
      <c r="AD241" s="16" t="str">
        <f t="shared" si="76"/>
        <v>,"ItemInstances":[</v>
      </c>
      <c r="AE241" s="16" t="str">
        <f t="shared" si="77"/>
        <v>{"CollectableType":"HomeCollector.Models.StampBase, HomeCollector, Version=1.0.0.0, Culture=neutral, PublicKeyToken=null"</v>
      </c>
      <c r="AF241" s="16" t="str">
        <f t="shared" si="78"/>
        <v xml:space="preserve">,"ItemDetails":"" </v>
      </c>
      <c r="AG241" s="16" t="str">
        <f t="shared" si="79"/>
        <v xml:space="preserve">,"IsFavorite":false </v>
      </c>
      <c r="AH241" s="16" t="str">
        <f t="shared" si="80"/>
        <v xml:space="preserve">,"EstimatedValue":0 </v>
      </c>
      <c r="AI241" s="16" t="str">
        <f t="shared" si="81"/>
        <v xml:space="preserve">,"IsMintCondition":false </v>
      </c>
      <c r="AJ241" s="16" t="str">
        <f t="shared" si="82"/>
        <v xml:space="preserve">,"Condition":"UNDEFINED" </v>
      </c>
      <c r="AK241" s="16" t="str">
        <f xml:space="preserve"> IF($D241+$E241&gt;0,  CONCATENATE($AD241,$AE241,$AF241,$AG241,$AH241,$AI241,$AJ241)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1" s="16" t="str">
        <f t="shared" si="83"/>
        <v>,{"CollectableType":"HomeCollector.Models.StampBase, HomeCollector, Version=1.0.0.0, Culture=neutral, PublicKeyToken=null","DisplayName":"Sherman" ,"Description":"" ,"Country":"USA" ,"IsPostageStamp":true ,"ScottNumber":"225" ,"AlternateId":"" ,"IssueYearStart":1890,"IssueYearEnd":1893,"FirstDayOfIssue":" " ,"Perforation":"p12"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2" spans="1:38" x14ac:dyDescent="0.25">
      <c r="A242" s="34" t="s">
        <v>1472</v>
      </c>
      <c r="B242" s="29">
        <v>10</v>
      </c>
      <c r="C242" s="30"/>
      <c r="D242" s="31"/>
      <c r="E242" s="32">
        <v>1</v>
      </c>
      <c r="F242" s="42" t="s">
        <v>65</v>
      </c>
      <c r="G242" s="30"/>
      <c r="H242" s="19" t="s">
        <v>171</v>
      </c>
      <c r="I242" s="19" t="s">
        <v>249</v>
      </c>
      <c r="J242" s="19">
        <v>1890</v>
      </c>
      <c r="K242" s="21">
        <v>1893</v>
      </c>
      <c r="L242" s="34">
        <v>95</v>
      </c>
      <c r="M242" s="29">
        <v>1.75</v>
      </c>
      <c r="N242" s="28" t="str">
        <f t="shared" si="84"/>
        <v>,{"CollectableType":"HomeCollector.Models.StampBase, HomeCollector, Version=1.0.0.0, Culture=neutral, PublicKeyToken=null"</v>
      </c>
      <c r="O242" s="16" t="str">
        <f t="shared" si="63"/>
        <v xml:space="preserve">,"DisplayName":"Webster" </v>
      </c>
      <c r="P242" s="16" t="str">
        <f t="shared" si="64"/>
        <v xml:space="preserve">,"Description":"" </v>
      </c>
      <c r="Q242" s="16" t="str">
        <f t="shared" si="65"/>
        <v xml:space="preserve">,"Country":"USA" </v>
      </c>
      <c r="R242" s="16" t="str">
        <f t="shared" si="66"/>
        <v xml:space="preserve">,"IsPostageStamp":true </v>
      </c>
      <c r="S242" s="16" t="str">
        <f t="shared" si="67"/>
        <v xml:space="preserve">,"ScottNumber":"226" </v>
      </c>
      <c r="T242" s="16" t="str">
        <f t="shared" si="68"/>
        <v xml:space="preserve">,"AlternateId":"" </v>
      </c>
      <c r="U242" s="16" t="str">
        <f t="shared" si="69"/>
        <v>,"IssueYearStart":1890</v>
      </c>
      <c r="V242" s="16" t="str">
        <f t="shared" si="70"/>
        <v>,"IssueYearEnd":1893</v>
      </c>
      <c r="W242" s="16" t="str">
        <f t="shared" si="71"/>
        <v xml:space="preserve">,"FirstDayOfIssue":" " </v>
      </c>
      <c r="X242" s="16" t="str">
        <f t="shared" si="62"/>
        <v xml:space="preserve">,"Perforation":"p12" </v>
      </c>
      <c r="Y242" s="16" t="str">
        <f t="shared" si="72"/>
        <v xml:space="preserve">,"IsWatermarked":false </v>
      </c>
      <c r="Z242" s="16" t="str">
        <f t="shared" si="73"/>
        <v xml:space="preserve">,"CatalogImageCode":"" </v>
      </c>
      <c r="AA242" s="16" t="str">
        <f t="shared" si="74"/>
        <v xml:space="preserve">,"Color":"" </v>
      </c>
      <c r="AB242" s="16" t="str">
        <f t="shared" si="75"/>
        <v xml:space="preserve">,"Denomination":"10" </v>
      </c>
      <c r="AD242" s="16" t="str">
        <f t="shared" si="76"/>
        <v>,"ItemInstances":[</v>
      </c>
      <c r="AE242" s="16" t="str">
        <f t="shared" si="77"/>
        <v>{"CollectableType":"HomeCollector.Models.StampBase, HomeCollector, Version=1.0.0.0, Culture=neutral, PublicKeyToken=null"</v>
      </c>
      <c r="AF242" s="16" t="str">
        <f t="shared" si="78"/>
        <v xml:space="preserve">,"ItemDetails":"" </v>
      </c>
      <c r="AG242" s="16" t="str">
        <f t="shared" si="79"/>
        <v xml:space="preserve">,"IsFavorite":false </v>
      </c>
      <c r="AH242" s="16" t="str">
        <f t="shared" si="80"/>
        <v xml:space="preserve">,"EstimatedValue":0 </v>
      </c>
      <c r="AI242" s="16" t="str">
        <f t="shared" si="81"/>
        <v xml:space="preserve">,"IsMintCondition":false </v>
      </c>
      <c r="AJ242" s="16" t="str">
        <f t="shared" si="82"/>
        <v xml:space="preserve">,"Condition":"UNDEFINED" </v>
      </c>
      <c r="AK242" s="16" t="str">
        <f xml:space="preserve"> IF($D242+$E242&gt;0,  CONCATENATE($AD242,$AE242,$AF242,$AG242,$AH242,$AI242,$AJ242)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2" s="16" t="str">
        <f t="shared" si="83"/>
        <v>,{"CollectableType":"HomeCollector.Models.StampBase, HomeCollector, Version=1.0.0.0, Culture=neutral, PublicKeyToken=null","DisplayName":"Webster" ,"Description":"" ,"Country":"USA" ,"IsPostageStamp":true ,"ScottNumber":"226" ,"AlternateId":"" ,"IssueYearStart":1890,"IssueYearEnd":1893,"FirstDayOfIssue":" " ,"Perforation":"p12"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3" spans="1:38" x14ac:dyDescent="0.25">
      <c r="A243" s="34" t="s">
        <v>1473</v>
      </c>
      <c r="B243" s="29">
        <v>15</v>
      </c>
      <c r="C243" s="30"/>
      <c r="D243" s="31"/>
      <c r="E243" s="32"/>
      <c r="F243" s="42" t="s">
        <v>65</v>
      </c>
      <c r="G243" s="30"/>
      <c r="H243" s="19" t="s">
        <v>170</v>
      </c>
      <c r="I243" s="19" t="s">
        <v>249</v>
      </c>
      <c r="J243" s="19">
        <v>1890</v>
      </c>
      <c r="K243" s="21">
        <v>1893</v>
      </c>
      <c r="L243" s="34">
        <v>135</v>
      </c>
      <c r="M243" s="29">
        <v>15</v>
      </c>
      <c r="N243" s="28" t="str">
        <f t="shared" si="84"/>
        <v>,{"CollectableType":"HomeCollector.Models.StampBase, HomeCollector, Version=1.0.0.0, Culture=neutral, PublicKeyToken=null"</v>
      </c>
      <c r="O243" s="16" t="str">
        <f t="shared" si="63"/>
        <v xml:space="preserve">,"DisplayName":"Clay" </v>
      </c>
      <c r="P243" s="16" t="str">
        <f t="shared" si="64"/>
        <v xml:space="preserve">,"Description":"" </v>
      </c>
      <c r="Q243" s="16" t="str">
        <f t="shared" si="65"/>
        <v xml:space="preserve">,"Country":"USA" </v>
      </c>
      <c r="R243" s="16" t="str">
        <f t="shared" si="66"/>
        <v xml:space="preserve">,"IsPostageStamp":true </v>
      </c>
      <c r="S243" s="16" t="str">
        <f t="shared" si="67"/>
        <v xml:space="preserve">,"ScottNumber":"227" </v>
      </c>
      <c r="T243" s="16" t="str">
        <f t="shared" si="68"/>
        <v xml:space="preserve">,"AlternateId":"" </v>
      </c>
      <c r="U243" s="16" t="str">
        <f t="shared" si="69"/>
        <v>,"IssueYearStart":1890</v>
      </c>
      <c r="V243" s="16" t="str">
        <f t="shared" si="70"/>
        <v>,"IssueYearEnd":1893</v>
      </c>
      <c r="W243" s="16" t="str">
        <f t="shared" si="71"/>
        <v xml:space="preserve">,"FirstDayOfIssue":" " </v>
      </c>
      <c r="X243" s="16" t="str">
        <f t="shared" si="62"/>
        <v xml:space="preserve">,"Perforation":"p12" </v>
      </c>
      <c r="Y243" s="16" t="str">
        <f t="shared" si="72"/>
        <v xml:space="preserve">,"IsWatermarked":false </v>
      </c>
      <c r="Z243" s="16" t="str">
        <f t="shared" si="73"/>
        <v xml:space="preserve">,"CatalogImageCode":"" </v>
      </c>
      <c r="AA243" s="16" t="str">
        <f t="shared" si="74"/>
        <v xml:space="preserve">,"Color":"" </v>
      </c>
      <c r="AB243" s="16" t="str">
        <f t="shared" si="75"/>
        <v xml:space="preserve">,"Denomination":"15" </v>
      </c>
      <c r="AD243" s="16" t="str">
        <f t="shared" si="76"/>
        <v/>
      </c>
      <c r="AE243" s="16" t="str">
        <f t="shared" si="77"/>
        <v>{"CollectableType":"HomeCollector.Models.StampBase, HomeCollector, Version=1.0.0.0, Culture=neutral, PublicKeyToken=null"</v>
      </c>
      <c r="AF243" s="16" t="str">
        <f t="shared" si="78"/>
        <v xml:space="preserve">,"ItemDetails":"" </v>
      </c>
      <c r="AG243" s="16" t="str">
        <f t="shared" si="79"/>
        <v xml:space="preserve">,"IsFavorite":false </v>
      </c>
      <c r="AH243" s="16" t="str">
        <f t="shared" si="80"/>
        <v xml:space="preserve">,"EstimatedValue":0 </v>
      </c>
      <c r="AI243" s="16" t="str">
        <f t="shared" si="81"/>
        <v xml:space="preserve">,"IsMintCondition":false </v>
      </c>
      <c r="AJ243" s="16" t="str">
        <f t="shared" si="82"/>
        <v xml:space="preserve">,"Condition":"UNDEFINED" </v>
      </c>
      <c r="AK243" s="16" t="str">
        <f xml:space="preserve"> IF($D243+$E243&gt;0,  CONCATENATE($AD243,$AE243,$AF243,$AG243,$AH243,$AI243,$AJ243) &amp; "} ]}","}")</f>
        <v>}</v>
      </c>
      <c r="AL243" s="16" t="str">
        <f t="shared" si="83"/>
        <v>,{"CollectableType":"HomeCollector.Models.StampBase, HomeCollector, Version=1.0.0.0, Culture=neutral, PublicKeyToken=null","DisplayName":"Clay" ,"Description":"" ,"Country":"USA" ,"IsPostageStamp":true ,"ScottNumber":"227" ,"AlternateId":"" ,"IssueYearStart":1890,"IssueYearEnd":1893,"FirstDayOfIssue":" " ,"Perforation":"p12" ,"IsWatermarked":false ,"CatalogImageCode":"" ,"Color":"" ,"Denomination":"15" }</v>
      </c>
    </row>
    <row r="244" spans="1:38" x14ac:dyDescent="0.25">
      <c r="A244" s="34" t="s">
        <v>1474</v>
      </c>
      <c r="B244" s="29">
        <v>30</v>
      </c>
      <c r="C244" s="30"/>
      <c r="D244" s="31"/>
      <c r="E244" s="32"/>
      <c r="F244" s="42" t="s">
        <v>65</v>
      </c>
      <c r="G244" s="30"/>
      <c r="H244" s="19" t="s">
        <v>37</v>
      </c>
      <c r="I244" s="19" t="s">
        <v>249</v>
      </c>
      <c r="J244" s="19">
        <v>1890</v>
      </c>
      <c r="K244" s="21">
        <v>1893</v>
      </c>
      <c r="L244" s="34">
        <v>225</v>
      </c>
      <c r="M244" s="29">
        <v>20</v>
      </c>
      <c r="N244" s="28" t="str">
        <f t="shared" si="84"/>
        <v>,{"CollectableType":"HomeCollector.Models.StampBase, HomeCollector, Version=1.0.0.0, Culture=neutral, PublicKeyToken=null"</v>
      </c>
      <c r="O244" s="16" t="str">
        <f t="shared" si="63"/>
        <v xml:space="preserve">,"DisplayName":"Jefferson" </v>
      </c>
      <c r="P244" s="16" t="str">
        <f t="shared" si="64"/>
        <v xml:space="preserve">,"Description":"" </v>
      </c>
      <c r="Q244" s="16" t="str">
        <f t="shared" si="65"/>
        <v xml:space="preserve">,"Country":"USA" </v>
      </c>
      <c r="R244" s="16" t="str">
        <f t="shared" si="66"/>
        <v xml:space="preserve">,"IsPostageStamp":true </v>
      </c>
      <c r="S244" s="16" t="str">
        <f t="shared" si="67"/>
        <v xml:space="preserve">,"ScottNumber":"228" </v>
      </c>
      <c r="T244" s="16" t="str">
        <f t="shared" si="68"/>
        <v xml:space="preserve">,"AlternateId":"" </v>
      </c>
      <c r="U244" s="16" t="str">
        <f t="shared" si="69"/>
        <v>,"IssueYearStart":1890</v>
      </c>
      <c r="V244" s="16" t="str">
        <f t="shared" si="70"/>
        <v>,"IssueYearEnd":1893</v>
      </c>
      <c r="W244" s="16" t="str">
        <f t="shared" si="71"/>
        <v xml:space="preserve">,"FirstDayOfIssue":" " </v>
      </c>
      <c r="X244" s="16" t="str">
        <f t="shared" si="62"/>
        <v xml:space="preserve">,"Perforation":"p12" </v>
      </c>
      <c r="Y244" s="16" t="str">
        <f t="shared" si="72"/>
        <v xml:space="preserve">,"IsWatermarked":false </v>
      </c>
      <c r="Z244" s="16" t="str">
        <f t="shared" si="73"/>
        <v xml:space="preserve">,"CatalogImageCode":"" </v>
      </c>
      <c r="AA244" s="16" t="str">
        <f t="shared" si="74"/>
        <v xml:space="preserve">,"Color":"" </v>
      </c>
      <c r="AB244" s="16" t="str">
        <f t="shared" si="75"/>
        <v xml:space="preserve">,"Denomination":"30" </v>
      </c>
      <c r="AD244" s="16" t="str">
        <f t="shared" si="76"/>
        <v/>
      </c>
      <c r="AE244" s="16" t="str">
        <f t="shared" si="77"/>
        <v>{"CollectableType":"HomeCollector.Models.StampBase, HomeCollector, Version=1.0.0.0, Culture=neutral, PublicKeyToken=null"</v>
      </c>
      <c r="AF244" s="16" t="str">
        <f t="shared" si="78"/>
        <v xml:space="preserve">,"ItemDetails":"" </v>
      </c>
      <c r="AG244" s="16" t="str">
        <f t="shared" si="79"/>
        <v xml:space="preserve">,"IsFavorite":false </v>
      </c>
      <c r="AH244" s="16" t="str">
        <f t="shared" si="80"/>
        <v xml:space="preserve">,"EstimatedValue":0 </v>
      </c>
      <c r="AI244" s="16" t="str">
        <f t="shared" si="81"/>
        <v xml:space="preserve">,"IsMintCondition":false </v>
      </c>
      <c r="AJ244" s="16" t="str">
        <f t="shared" si="82"/>
        <v xml:space="preserve">,"Condition":"UNDEFINED" </v>
      </c>
      <c r="AK244" s="16" t="str">
        <f xml:space="preserve"> IF($D244+$E244&gt;0,  CONCATENATE($AD244,$AE244,$AF244,$AG244,$AH244,$AI244,$AJ244) &amp; "} ]}","}")</f>
        <v>}</v>
      </c>
      <c r="AL244" s="16" t="str">
        <f t="shared" si="83"/>
        <v>,{"CollectableType":"HomeCollector.Models.StampBase, HomeCollector, Version=1.0.0.0, Culture=neutral, PublicKeyToken=null","DisplayName":"Jefferson" ,"Description":"" ,"Country":"USA" ,"IsPostageStamp":true ,"ScottNumber":"228" ,"AlternateId":"" ,"IssueYearStart":1890,"IssueYearEnd":1893,"FirstDayOfIssue":" " ,"Perforation":"p12" ,"IsWatermarked":false ,"CatalogImageCode":"" ,"Color":"" ,"Denomination":"30" }</v>
      </c>
    </row>
    <row r="245" spans="1:38" x14ac:dyDescent="0.25">
      <c r="A245" s="34" t="s">
        <v>1475</v>
      </c>
      <c r="B245" s="29">
        <v>90</v>
      </c>
      <c r="C245" s="30"/>
      <c r="D245" s="31"/>
      <c r="E245" s="32"/>
      <c r="F245" s="42" t="s">
        <v>65</v>
      </c>
      <c r="G245" s="30"/>
      <c r="H245" s="19" t="s">
        <v>219</v>
      </c>
      <c r="I245" s="19" t="s">
        <v>249</v>
      </c>
      <c r="J245" s="19">
        <v>1890</v>
      </c>
      <c r="K245" s="21">
        <v>1893</v>
      </c>
      <c r="L245" s="34">
        <v>325</v>
      </c>
      <c r="M245" s="29">
        <v>95</v>
      </c>
      <c r="N245" s="28" t="str">
        <f t="shared" si="84"/>
        <v>,{"CollectableType":"HomeCollector.Models.StampBase, HomeCollector, Version=1.0.0.0, Culture=neutral, PublicKeyToken=null"</v>
      </c>
      <c r="O245" s="16" t="str">
        <f t="shared" si="63"/>
        <v xml:space="preserve">,"DisplayName":"Perry" </v>
      </c>
      <c r="P245" s="16" t="str">
        <f t="shared" si="64"/>
        <v xml:space="preserve">,"Description":"" </v>
      </c>
      <c r="Q245" s="16" t="str">
        <f t="shared" si="65"/>
        <v xml:space="preserve">,"Country":"USA" </v>
      </c>
      <c r="R245" s="16" t="str">
        <f t="shared" si="66"/>
        <v xml:space="preserve">,"IsPostageStamp":true </v>
      </c>
      <c r="S245" s="16" t="str">
        <f t="shared" si="67"/>
        <v xml:space="preserve">,"ScottNumber":"229" </v>
      </c>
      <c r="T245" s="16" t="str">
        <f t="shared" si="68"/>
        <v xml:space="preserve">,"AlternateId":"" </v>
      </c>
      <c r="U245" s="16" t="str">
        <f t="shared" si="69"/>
        <v>,"IssueYearStart":1890</v>
      </c>
      <c r="V245" s="16" t="str">
        <f t="shared" si="70"/>
        <v>,"IssueYearEnd":1893</v>
      </c>
      <c r="W245" s="16" t="str">
        <f t="shared" si="71"/>
        <v xml:space="preserve">,"FirstDayOfIssue":" " </v>
      </c>
      <c r="X245" s="16" t="str">
        <f t="shared" si="62"/>
        <v xml:space="preserve">,"Perforation":"p12" </v>
      </c>
      <c r="Y245" s="16" t="str">
        <f t="shared" si="72"/>
        <v xml:space="preserve">,"IsWatermarked":false </v>
      </c>
      <c r="Z245" s="16" t="str">
        <f t="shared" si="73"/>
        <v xml:space="preserve">,"CatalogImageCode":"" </v>
      </c>
      <c r="AA245" s="16" t="str">
        <f t="shared" si="74"/>
        <v xml:space="preserve">,"Color":"" </v>
      </c>
      <c r="AB245" s="16" t="str">
        <f t="shared" si="75"/>
        <v xml:space="preserve">,"Denomination":"90" </v>
      </c>
      <c r="AD245" s="16" t="str">
        <f t="shared" si="76"/>
        <v/>
      </c>
      <c r="AE245" s="16" t="str">
        <f t="shared" si="77"/>
        <v>{"CollectableType":"HomeCollector.Models.StampBase, HomeCollector, Version=1.0.0.0, Culture=neutral, PublicKeyToken=null"</v>
      </c>
      <c r="AF245" s="16" t="str">
        <f t="shared" si="78"/>
        <v xml:space="preserve">,"ItemDetails":"" </v>
      </c>
      <c r="AG245" s="16" t="str">
        <f t="shared" si="79"/>
        <v xml:space="preserve">,"IsFavorite":false </v>
      </c>
      <c r="AH245" s="16" t="str">
        <f t="shared" si="80"/>
        <v xml:space="preserve">,"EstimatedValue":0 </v>
      </c>
      <c r="AI245" s="16" t="str">
        <f t="shared" si="81"/>
        <v xml:space="preserve">,"IsMintCondition":false </v>
      </c>
      <c r="AJ245" s="16" t="str">
        <f t="shared" si="82"/>
        <v xml:space="preserve">,"Condition":"UNDEFINED" </v>
      </c>
      <c r="AK245" s="16" t="str">
        <f xml:space="preserve"> IF($D245+$E245&gt;0,  CONCATENATE($AD245,$AE245,$AF245,$AG245,$AH245,$AI245,$AJ245) &amp; "} ]}","}")</f>
        <v>}</v>
      </c>
      <c r="AL245" s="16" t="str">
        <f t="shared" si="83"/>
        <v>,{"CollectableType":"HomeCollector.Models.StampBase, HomeCollector, Version=1.0.0.0, Culture=neutral, PublicKeyToken=null","DisplayName":"Perry" ,"Description":"" ,"Country":"USA" ,"IsPostageStamp":true ,"ScottNumber":"229" ,"AlternateId":"" ,"IssueYearStart":1890,"IssueYearEnd":1893,"FirstDayOfIssue":" " ,"Perforation":"p12" ,"IsWatermarked":false ,"CatalogImageCode":"" ,"Color":"" ,"Denomination":"90" }</v>
      </c>
    </row>
    <row r="246" spans="1:38" x14ac:dyDescent="0.25">
      <c r="A246" s="34" t="s">
        <v>1476</v>
      </c>
      <c r="B246" s="29">
        <v>1</v>
      </c>
      <c r="C246" s="30"/>
      <c r="D246" s="31"/>
      <c r="E246" s="32">
        <v>2</v>
      </c>
      <c r="F246" s="42" t="s">
        <v>65</v>
      </c>
      <c r="G246" s="30"/>
      <c r="H246" s="19" t="s">
        <v>257</v>
      </c>
      <c r="I246" s="29">
        <v>1893</v>
      </c>
      <c r="J246" s="29">
        <v>1893</v>
      </c>
      <c r="K246" s="33" t="s">
        <v>1337</v>
      </c>
      <c r="L246" s="34">
        <v>18.5</v>
      </c>
      <c r="M246" s="29">
        <v>0.25</v>
      </c>
      <c r="N246" s="28" t="str">
        <f t="shared" si="84"/>
        <v>,{"CollectableType":"HomeCollector.Models.StampBase, HomeCollector, Version=1.0.0.0, Culture=neutral, PublicKeyToken=null"</v>
      </c>
      <c r="O246" s="16" t="str">
        <f t="shared" si="63"/>
        <v xml:space="preserve">,"DisplayName":"Columbian" </v>
      </c>
      <c r="P246" s="16" t="str">
        <f t="shared" si="64"/>
        <v xml:space="preserve">,"Description":"" </v>
      </c>
      <c r="Q246" s="16" t="str">
        <f t="shared" si="65"/>
        <v xml:space="preserve">,"Country":"USA" </v>
      </c>
      <c r="R246" s="16" t="str">
        <f t="shared" si="66"/>
        <v xml:space="preserve">,"IsPostageStamp":true </v>
      </c>
      <c r="S246" s="16" t="str">
        <f t="shared" si="67"/>
        <v xml:space="preserve">,"ScottNumber":"230" </v>
      </c>
      <c r="T246" s="16" t="str">
        <f t="shared" si="68"/>
        <v xml:space="preserve">,"AlternateId":"" </v>
      </c>
      <c r="U246" s="16" t="str">
        <f t="shared" si="69"/>
        <v>,"IssueYearStart":1893</v>
      </c>
      <c r="V246" s="16" t="str">
        <f t="shared" si="70"/>
        <v>,"IssueYearEnd":0</v>
      </c>
      <c r="W246" s="16" t="str">
        <f t="shared" si="71"/>
        <v xml:space="preserve">,"FirstDayOfIssue":" " </v>
      </c>
      <c r="X246" s="16" t="str">
        <f t="shared" si="62"/>
        <v xml:space="preserve">,"Perforation":"p12" </v>
      </c>
      <c r="Y246" s="16" t="str">
        <f t="shared" si="72"/>
        <v xml:space="preserve">,"IsWatermarked":false </v>
      </c>
      <c r="Z246" s="16" t="str">
        <f t="shared" si="73"/>
        <v xml:space="preserve">,"CatalogImageCode":"" </v>
      </c>
      <c r="AA246" s="16" t="str">
        <f t="shared" si="74"/>
        <v xml:space="preserve">,"Color":"" </v>
      </c>
      <c r="AB246" s="16" t="str">
        <f t="shared" si="75"/>
        <v xml:space="preserve">,"Denomination":"1" </v>
      </c>
      <c r="AD246" s="16" t="str">
        <f t="shared" si="76"/>
        <v>,"ItemInstances":[</v>
      </c>
      <c r="AE246" s="16" t="str">
        <f t="shared" si="77"/>
        <v>{"CollectableType":"HomeCollector.Models.StampBase, HomeCollector, Version=1.0.0.0, Culture=neutral, PublicKeyToken=null"</v>
      </c>
      <c r="AF246" s="16" t="str">
        <f t="shared" si="78"/>
        <v xml:space="preserve">,"ItemDetails":"" </v>
      </c>
      <c r="AG246" s="16" t="str">
        <f t="shared" si="79"/>
        <v xml:space="preserve">,"IsFavorite":false </v>
      </c>
      <c r="AH246" s="16" t="str">
        <f t="shared" si="80"/>
        <v xml:space="preserve">,"EstimatedValue":0 </v>
      </c>
      <c r="AI246" s="16" t="str">
        <f t="shared" si="81"/>
        <v xml:space="preserve">,"IsMintCondition":false </v>
      </c>
      <c r="AJ246" s="16" t="str">
        <f t="shared" si="82"/>
        <v xml:space="preserve">,"Condition":"UNDEFINED" </v>
      </c>
      <c r="AK246" s="16" t="str">
        <f xml:space="preserve"> IF($D246+$E246&gt;0,  CONCATENATE($AD246,$AE246,$AF246,$AG246,$AH246,$AI246,$AJ246)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6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,"ScottNumber":"230" ,"AlternateId":"" ,"IssueYearStart":1893,"IssueYearEnd":0,"FirstDayOfIssue":" " ,"Perforation":"p12"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7" spans="1:38" x14ac:dyDescent="0.25">
      <c r="A247" s="34" t="s">
        <v>1477</v>
      </c>
      <c r="B247" s="29">
        <v>2</v>
      </c>
      <c r="C247" s="30"/>
      <c r="D247" s="31"/>
      <c r="E247" s="32">
        <v>2</v>
      </c>
      <c r="F247" s="42" t="s">
        <v>65</v>
      </c>
      <c r="G247" s="30"/>
      <c r="H247" s="19" t="s">
        <v>257</v>
      </c>
      <c r="I247" s="29">
        <v>1893</v>
      </c>
      <c r="J247" s="29">
        <v>1893</v>
      </c>
      <c r="K247" s="33" t="s">
        <v>1337</v>
      </c>
      <c r="L247" s="34">
        <v>17</v>
      </c>
      <c r="M247" s="29">
        <v>0.15</v>
      </c>
      <c r="N247" s="28" t="str">
        <f t="shared" si="84"/>
        <v>,{"CollectableType":"HomeCollector.Models.StampBase, HomeCollector, Version=1.0.0.0, Culture=neutral, PublicKeyToken=null"</v>
      </c>
      <c r="O247" s="16" t="str">
        <f t="shared" si="63"/>
        <v xml:space="preserve">,"DisplayName":"Columbian" </v>
      </c>
      <c r="P247" s="16" t="str">
        <f t="shared" si="64"/>
        <v xml:space="preserve">,"Description":"" </v>
      </c>
      <c r="Q247" s="16" t="str">
        <f t="shared" si="65"/>
        <v xml:space="preserve">,"Country":"USA" </v>
      </c>
      <c r="R247" s="16" t="str">
        <f t="shared" si="66"/>
        <v xml:space="preserve">,"IsPostageStamp":true </v>
      </c>
      <c r="S247" s="16" t="str">
        <f t="shared" si="67"/>
        <v xml:space="preserve">,"ScottNumber":"231" </v>
      </c>
      <c r="T247" s="16" t="str">
        <f t="shared" si="68"/>
        <v xml:space="preserve">,"AlternateId":"" </v>
      </c>
      <c r="U247" s="16" t="str">
        <f t="shared" si="69"/>
        <v>,"IssueYearStart":1893</v>
      </c>
      <c r="V247" s="16" t="str">
        <f t="shared" si="70"/>
        <v>,"IssueYearEnd":0</v>
      </c>
      <c r="W247" s="16" t="str">
        <f t="shared" si="71"/>
        <v xml:space="preserve">,"FirstDayOfIssue":" " </v>
      </c>
      <c r="X247" s="16" t="str">
        <f t="shared" si="62"/>
        <v xml:space="preserve">,"Perforation":"p12" </v>
      </c>
      <c r="Y247" s="16" t="str">
        <f t="shared" si="72"/>
        <v xml:space="preserve">,"IsWatermarked":false </v>
      </c>
      <c r="Z247" s="16" t="str">
        <f t="shared" si="73"/>
        <v xml:space="preserve">,"CatalogImageCode":"" </v>
      </c>
      <c r="AA247" s="16" t="str">
        <f t="shared" si="74"/>
        <v xml:space="preserve">,"Color":"" </v>
      </c>
      <c r="AB247" s="16" t="str">
        <f t="shared" si="75"/>
        <v xml:space="preserve">,"Denomination":"2" </v>
      </c>
      <c r="AD247" s="16" t="str">
        <f t="shared" si="76"/>
        <v>,"ItemInstances":[</v>
      </c>
      <c r="AE247" s="16" t="str">
        <f t="shared" si="77"/>
        <v>{"CollectableType":"HomeCollector.Models.StampBase, HomeCollector, Version=1.0.0.0, Culture=neutral, PublicKeyToken=null"</v>
      </c>
      <c r="AF247" s="16" t="str">
        <f t="shared" si="78"/>
        <v xml:space="preserve">,"ItemDetails":"" </v>
      </c>
      <c r="AG247" s="16" t="str">
        <f t="shared" si="79"/>
        <v xml:space="preserve">,"IsFavorite":false </v>
      </c>
      <c r="AH247" s="16" t="str">
        <f t="shared" si="80"/>
        <v xml:space="preserve">,"EstimatedValue":0 </v>
      </c>
      <c r="AI247" s="16" t="str">
        <f t="shared" si="81"/>
        <v xml:space="preserve">,"IsMintCondition":false </v>
      </c>
      <c r="AJ247" s="16" t="str">
        <f t="shared" si="82"/>
        <v xml:space="preserve">,"Condition":"UNDEFINED" </v>
      </c>
      <c r="AK247" s="16" t="str">
        <f xml:space="preserve"> IF($D247+$E247&gt;0,  CONCATENATE($AD247,$AE247,$AF247,$AG247,$AH247,$AI247,$AJ247)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7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,"ScottNumber":"231" ,"AlternateId":"" ,"IssueYearStart":1893,"IssueYearEnd":0,"FirstDayOfIssue":" " ,"Perforation":"p12"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8" spans="1:38" x14ac:dyDescent="0.25">
      <c r="A248" s="17" t="s">
        <v>258</v>
      </c>
      <c r="B248" s="29">
        <v>2</v>
      </c>
      <c r="C248" s="30"/>
      <c r="D248" s="31"/>
      <c r="E248" s="32">
        <v>1</v>
      </c>
      <c r="F248" s="42" t="s">
        <v>65</v>
      </c>
      <c r="G248" s="38" t="s">
        <v>259</v>
      </c>
      <c r="H248" s="19" t="s">
        <v>257</v>
      </c>
      <c r="I248" s="29">
        <v>1893</v>
      </c>
      <c r="J248" s="29">
        <v>1893</v>
      </c>
      <c r="K248" s="33" t="s">
        <v>1337</v>
      </c>
      <c r="L248" s="34">
        <v>50</v>
      </c>
      <c r="M248" s="29">
        <v>0.2</v>
      </c>
      <c r="N248" s="28" t="str">
        <f t="shared" si="84"/>
        <v>,{"CollectableType":"HomeCollector.Models.StampBase, HomeCollector, Version=1.0.0.0, Culture=neutral, PublicKeyToken=null"</v>
      </c>
      <c r="O248" s="16" t="str">
        <f t="shared" si="63"/>
        <v xml:space="preserve">,"DisplayName":"Columbian" </v>
      </c>
      <c r="P248" s="16" t="str">
        <f t="shared" si="64"/>
        <v xml:space="preserve">,"Description":"broke hat" </v>
      </c>
      <c r="Q248" s="16" t="str">
        <f t="shared" si="65"/>
        <v xml:space="preserve">,"Country":"USA" </v>
      </c>
      <c r="R248" s="16" t="str">
        <f t="shared" si="66"/>
        <v xml:space="preserve">,"IsPostageStamp":true </v>
      </c>
      <c r="S248" s="16" t="str">
        <f t="shared" si="67"/>
        <v xml:space="preserve">,"ScottNumber":"231c" </v>
      </c>
      <c r="T248" s="16" t="str">
        <f t="shared" si="68"/>
        <v xml:space="preserve">,"AlternateId":"" </v>
      </c>
      <c r="U248" s="16" t="str">
        <f t="shared" si="69"/>
        <v>,"IssueYearStart":1893</v>
      </c>
      <c r="V248" s="16" t="str">
        <f t="shared" si="70"/>
        <v>,"IssueYearEnd":0</v>
      </c>
      <c r="W248" s="16" t="str">
        <f t="shared" si="71"/>
        <v xml:space="preserve">,"FirstDayOfIssue":" " </v>
      </c>
      <c r="X248" s="16" t="str">
        <f t="shared" si="62"/>
        <v xml:space="preserve">,"Perforation":"p12" </v>
      </c>
      <c r="Y248" s="16" t="str">
        <f t="shared" si="72"/>
        <v xml:space="preserve">,"IsWatermarked":false </v>
      </c>
      <c r="Z248" s="16" t="str">
        <f t="shared" si="73"/>
        <v xml:space="preserve">,"CatalogImageCode":"" </v>
      </c>
      <c r="AA248" s="16" t="str">
        <f t="shared" si="74"/>
        <v xml:space="preserve">,"Color":"" </v>
      </c>
      <c r="AB248" s="16" t="str">
        <f t="shared" si="75"/>
        <v xml:space="preserve">,"Denomination":"2" </v>
      </c>
      <c r="AD248" s="16" t="str">
        <f t="shared" si="76"/>
        <v>,"ItemInstances":[</v>
      </c>
      <c r="AE248" s="16" t="str">
        <f t="shared" si="77"/>
        <v>{"CollectableType":"HomeCollector.Models.StampBase, HomeCollector, Version=1.0.0.0, Culture=neutral, PublicKeyToken=null"</v>
      </c>
      <c r="AF248" s="16" t="str">
        <f t="shared" si="78"/>
        <v xml:space="preserve">,"ItemDetails":"broke hat" </v>
      </c>
      <c r="AG248" s="16" t="str">
        <f t="shared" si="79"/>
        <v xml:space="preserve">,"IsFavorite":false </v>
      </c>
      <c r="AH248" s="16" t="str">
        <f t="shared" si="80"/>
        <v xml:space="preserve">,"EstimatedValue":0 </v>
      </c>
      <c r="AI248" s="16" t="str">
        <f t="shared" si="81"/>
        <v xml:space="preserve">,"IsMintCondition":false </v>
      </c>
      <c r="AJ248" s="16" t="str">
        <f t="shared" si="82"/>
        <v xml:space="preserve">,"Condition":"UNDEFINED" </v>
      </c>
      <c r="AK248" s="16" t="str">
        <f xml:space="preserve"> IF($D248+$E248&gt;0,  CONCATENATE($AD248,$AE248,$AF248,$AG248,$AH248,$AI248,$AJ248) &amp; "} ]}","}")</f>
        <v>,"ItemInstances":[{"CollectableType":"HomeCollector.Models.StampBase, HomeCollector, Version=1.0.0.0, Culture=neutral, PublicKeyToken=null","ItemDetails":"broke hat" ,"IsFavorite":false ,"EstimatedValue":0 ,"IsMintCondition":false ,"Condition":"UNDEFINED" } ]}</v>
      </c>
      <c r="AL248" s="16" t="str">
        <f t="shared" si="83"/>
        <v>,{"CollectableType":"HomeCollector.Models.StampBase, HomeCollector, Version=1.0.0.0, Culture=neutral, PublicKeyToken=null","DisplayName":"Columbian" ,"Description":"broke hat" ,"Country":"USA" ,"IsPostageStamp":true ,"ScottNumber":"231c" ,"AlternateId":"" ,"IssueYearStart":1893,"IssueYearEnd":0,"FirstDayOfIssue":" " ,"Perforation":"p12" ,"IsWatermarked":false ,"CatalogImageCode":"" ,"Color":"" ,"Denomination":"2" ,"ItemInstances":[{"CollectableType":"HomeCollector.Models.StampBase, HomeCollector, Version=1.0.0.0, Culture=neutral, PublicKeyToken=null","ItemDetails":"broke hat" ,"IsFavorite":false ,"EstimatedValue":0 ,"IsMintCondition":false ,"Condition":"UNDEFINED" } ]}</v>
      </c>
    </row>
    <row r="249" spans="1:38" x14ac:dyDescent="0.25">
      <c r="A249" s="34" t="s">
        <v>1478</v>
      </c>
      <c r="B249" s="29">
        <v>3</v>
      </c>
      <c r="C249" s="30"/>
      <c r="D249" s="31"/>
      <c r="E249" s="32">
        <v>1</v>
      </c>
      <c r="F249" s="42" t="s">
        <v>65</v>
      </c>
      <c r="G249" s="30"/>
      <c r="H249" s="19" t="s">
        <v>257</v>
      </c>
      <c r="I249" s="29">
        <v>1893</v>
      </c>
      <c r="J249" s="29">
        <v>1893</v>
      </c>
      <c r="K249" s="33" t="s">
        <v>1337</v>
      </c>
      <c r="L249" s="34">
        <v>42.5</v>
      </c>
      <c r="M249" s="29">
        <v>12.5</v>
      </c>
      <c r="N249" s="28" t="str">
        <f t="shared" si="84"/>
        <v>,{"CollectableType":"HomeCollector.Models.StampBase, HomeCollector, Version=1.0.0.0, Culture=neutral, PublicKeyToken=null"</v>
      </c>
      <c r="O249" s="16" t="str">
        <f t="shared" si="63"/>
        <v xml:space="preserve">,"DisplayName":"Columbian" </v>
      </c>
      <c r="P249" s="16" t="str">
        <f t="shared" si="64"/>
        <v xml:space="preserve">,"Description":"" </v>
      </c>
      <c r="Q249" s="16" t="str">
        <f t="shared" si="65"/>
        <v xml:space="preserve">,"Country":"USA" </v>
      </c>
      <c r="R249" s="16" t="str">
        <f t="shared" si="66"/>
        <v xml:space="preserve">,"IsPostageStamp":true </v>
      </c>
      <c r="S249" s="16" t="str">
        <f t="shared" si="67"/>
        <v xml:space="preserve">,"ScottNumber":"232" </v>
      </c>
      <c r="T249" s="16" t="str">
        <f t="shared" si="68"/>
        <v xml:space="preserve">,"AlternateId":"" </v>
      </c>
      <c r="U249" s="16" t="str">
        <f t="shared" si="69"/>
        <v>,"IssueYearStart":1893</v>
      </c>
      <c r="V249" s="16" t="str">
        <f t="shared" si="70"/>
        <v>,"IssueYearEnd":0</v>
      </c>
      <c r="W249" s="16" t="str">
        <f t="shared" si="71"/>
        <v xml:space="preserve">,"FirstDayOfIssue":" " </v>
      </c>
      <c r="X249" s="16" t="str">
        <f t="shared" si="62"/>
        <v xml:space="preserve">,"Perforation":"p12" </v>
      </c>
      <c r="Y249" s="16" t="str">
        <f t="shared" si="72"/>
        <v xml:space="preserve">,"IsWatermarked":false </v>
      </c>
      <c r="Z249" s="16" t="str">
        <f t="shared" si="73"/>
        <v xml:space="preserve">,"CatalogImageCode":"" </v>
      </c>
      <c r="AA249" s="16" t="str">
        <f t="shared" si="74"/>
        <v xml:space="preserve">,"Color":"" </v>
      </c>
      <c r="AB249" s="16" t="str">
        <f t="shared" si="75"/>
        <v xml:space="preserve">,"Denomination":"3" </v>
      </c>
      <c r="AD249" s="16" t="str">
        <f t="shared" si="76"/>
        <v>,"ItemInstances":[</v>
      </c>
      <c r="AE249" s="16" t="str">
        <f t="shared" si="77"/>
        <v>{"CollectableType":"HomeCollector.Models.StampBase, HomeCollector, Version=1.0.0.0, Culture=neutral, PublicKeyToken=null"</v>
      </c>
      <c r="AF249" s="16" t="str">
        <f t="shared" si="78"/>
        <v xml:space="preserve">,"ItemDetails":"" </v>
      </c>
      <c r="AG249" s="16" t="str">
        <f t="shared" si="79"/>
        <v xml:space="preserve">,"IsFavorite":false </v>
      </c>
      <c r="AH249" s="16" t="str">
        <f t="shared" si="80"/>
        <v xml:space="preserve">,"EstimatedValue":0 </v>
      </c>
      <c r="AI249" s="16" t="str">
        <f t="shared" si="81"/>
        <v xml:space="preserve">,"IsMintCondition":false </v>
      </c>
      <c r="AJ249" s="16" t="str">
        <f t="shared" si="82"/>
        <v xml:space="preserve">,"Condition":"UNDEFINED" </v>
      </c>
      <c r="AK249" s="16" t="str">
        <f xml:space="preserve"> IF($D249+$E249&gt;0,  CONCATENATE($AD249,$AE249,$AF249,$AG249,$AH249,$AI249,$AJ249)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9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,"ScottNumber":"232" ,"AlternateId":"" ,"IssueYearStart":1893,"IssueYearEnd":0,"FirstDayOfIssue":" " ,"Perforation":"p12"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50" spans="1:38" x14ac:dyDescent="0.25">
      <c r="A250" s="34" t="s">
        <v>1479</v>
      </c>
      <c r="B250" s="29">
        <v>4</v>
      </c>
      <c r="C250" s="30"/>
      <c r="D250" s="31"/>
      <c r="E250" s="32">
        <v>1</v>
      </c>
      <c r="F250" s="42" t="s">
        <v>65</v>
      </c>
      <c r="G250" s="30"/>
      <c r="H250" s="19" t="s">
        <v>257</v>
      </c>
      <c r="I250" s="29">
        <v>1893</v>
      </c>
      <c r="J250" s="29">
        <v>1893</v>
      </c>
      <c r="K250" s="33" t="s">
        <v>1337</v>
      </c>
      <c r="L250" s="34">
        <v>62.5</v>
      </c>
      <c r="M250" s="29">
        <v>5.5</v>
      </c>
      <c r="N250" s="28" t="str">
        <f t="shared" si="84"/>
        <v>,{"CollectableType":"HomeCollector.Models.StampBase, HomeCollector, Version=1.0.0.0, Culture=neutral, PublicKeyToken=null"</v>
      </c>
      <c r="O250" s="16" t="str">
        <f t="shared" si="63"/>
        <v xml:space="preserve">,"DisplayName":"Columbian" </v>
      </c>
      <c r="P250" s="16" t="str">
        <f t="shared" si="64"/>
        <v xml:space="preserve">,"Description":"" </v>
      </c>
      <c r="Q250" s="16" t="str">
        <f t="shared" si="65"/>
        <v xml:space="preserve">,"Country":"USA" </v>
      </c>
      <c r="R250" s="16" t="str">
        <f t="shared" si="66"/>
        <v xml:space="preserve">,"IsPostageStamp":true </v>
      </c>
      <c r="S250" s="16" t="str">
        <f t="shared" si="67"/>
        <v xml:space="preserve">,"ScottNumber":"233" </v>
      </c>
      <c r="T250" s="16" t="str">
        <f t="shared" si="68"/>
        <v xml:space="preserve">,"AlternateId":"" </v>
      </c>
      <c r="U250" s="16" t="str">
        <f t="shared" si="69"/>
        <v>,"IssueYearStart":1893</v>
      </c>
      <c r="V250" s="16" t="str">
        <f t="shared" si="70"/>
        <v>,"IssueYearEnd":0</v>
      </c>
      <c r="W250" s="16" t="str">
        <f t="shared" si="71"/>
        <v xml:space="preserve">,"FirstDayOfIssue":" " </v>
      </c>
      <c r="X250" s="16" t="str">
        <f t="shared" si="62"/>
        <v xml:space="preserve">,"Perforation":"p12" </v>
      </c>
      <c r="Y250" s="16" t="str">
        <f t="shared" si="72"/>
        <v xml:space="preserve">,"IsWatermarked":false </v>
      </c>
      <c r="Z250" s="16" t="str">
        <f t="shared" si="73"/>
        <v xml:space="preserve">,"CatalogImageCode":"" </v>
      </c>
      <c r="AA250" s="16" t="str">
        <f t="shared" si="74"/>
        <v xml:space="preserve">,"Color":"" </v>
      </c>
      <c r="AB250" s="16" t="str">
        <f t="shared" si="75"/>
        <v xml:space="preserve">,"Denomination":"4" </v>
      </c>
      <c r="AD250" s="16" t="str">
        <f t="shared" si="76"/>
        <v>,"ItemInstances":[</v>
      </c>
      <c r="AE250" s="16" t="str">
        <f t="shared" si="77"/>
        <v>{"CollectableType":"HomeCollector.Models.StampBase, HomeCollector, Version=1.0.0.0, Culture=neutral, PublicKeyToken=null"</v>
      </c>
      <c r="AF250" s="16" t="str">
        <f t="shared" si="78"/>
        <v xml:space="preserve">,"ItemDetails":"" </v>
      </c>
      <c r="AG250" s="16" t="str">
        <f t="shared" si="79"/>
        <v xml:space="preserve">,"IsFavorite":false </v>
      </c>
      <c r="AH250" s="16" t="str">
        <f t="shared" si="80"/>
        <v xml:space="preserve">,"EstimatedValue":0 </v>
      </c>
      <c r="AI250" s="16" t="str">
        <f t="shared" si="81"/>
        <v xml:space="preserve">,"IsMintCondition":false </v>
      </c>
      <c r="AJ250" s="16" t="str">
        <f t="shared" si="82"/>
        <v xml:space="preserve">,"Condition":"UNDEFINED" </v>
      </c>
      <c r="AK250" s="16" t="str">
        <f xml:space="preserve"> IF($D250+$E250&gt;0,  CONCATENATE($AD250,$AE250,$AF250,$AG250,$AH250,$AI250,$AJ250)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50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,"ScottNumber":"233" ,"AlternateId":"" ,"IssueYearStart":1893,"IssueYearEnd":0,"FirstDayOfIssue":" " ,"Perforation":"p12"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51" spans="1:38" x14ac:dyDescent="0.25">
      <c r="A251" s="34" t="s">
        <v>1480</v>
      </c>
      <c r="B251" s="29">
        <v>5</v>
      </c>
      <c r="C251" s="30"/>
      <c r="D251" s="31"/>
      <c r="E251" s="32">
        <v>1</v>
      </c>
      <c r="F251" s="42" t="s">
        <v>65</v>
      </c>
      <c r="G251" s="30"/>
      <c r="H251" s="19" t="s">
        <v>257</v>
      </c>
      <c r="I251" s="29">
        <v>1893</v>
      </c>
      <c r="J251" s="29">
        <v>1893</v>
      </c>
      <c r="K251" s="33" t="s">
        <v>1337</v>
      </c>
      <c r="L251" s="34">
        <v>67.5</v>
      </c>
      <c r="M251" s="29">
        <v>6.5</v>
      </c>
      <c r="N251" s="28" t="str">
        <f t="shared" si="84"/>
        <v>,{"CollectableType":"HomeCollector.Models.StampBase, HomeCollector, Version=1.0.0.0, Culture=neutral, PublicKeyToken=null"</v>
      </c>
      <c r="O251" s="16" t="str">
        <f t="shared" si="63"/>
        <v xml:space="preserve">,"DisplayName":"Columbian" </v>
      </c>
      <c r="P251" s="16" t="str">
        <f t="shared" si="64"/>
        <v xml:space="preserve">,"Description":"" </v>
      </c>
      <c r="Q251" s="16" t="str">
        <f t="shared" si="65"/>
        <v xml:space="preserve">,"Country":"USA" </v>
      </c>
      <c r="R251" s="16" t="str">
        <f t="shared" si="66"/>
        <v xml:space="preserve">,"IsPostageStamp":true </v>
      </c>
      <c r="S251" s="16" t="str">
        <f t="shared" si="67"/>
        <v xml:space="preserve">,"ScottNumber":"234" </v>
      </c>
      <c r="T251" s="16" t="str">
        <f t="shared" si="68"/>
        <v xml:space="preserve">,"AlternateId":"" </v>
      </c>
      <c r="U251" s="16" t="str">
        <f t="shared" si="69"/>
        <v>,"IssueYearStart":1893</v>
      </c>
      <c r="V251" s="16" t="str">
        <f t="shared" si="70"/>
        <v>,"IssueYearEnd":0</v>
      </c>
      <c r="W251" s="16" t="str">
        <f t="shared" si="71"/>
        <v xml:space="preserve">,"FirstDayOfIssue":" " </v>
      </c>
      <c r="X251" s="16" t="str">
        <f t="shared" si="62"/>
        <v xml:space="preserve">,"Perforation":"p12" </v>
      </c>
      <c r="Y251" s="16" t="str">
        <f t="shared" si="72"/>
        <v xml:space="preserve">,"IsWatermarked":false </v>
      </c>
      <c r="Z251" s="16" t="str">
        <f t="shared" si="73"/>
        <v xml:space="preserve">,"CatalogImageCode":"" </v>
      </c>
      <c r="AA251" s="16" t="str">
        <f t="shared" si="74"/>
        <v xml:space="preserve">,"Color":"" </v>
      </c>
      <c r="AB251" s="16" t="str">
        <f t="shared" si="75"/>
        <v xml:space="preserve">,"Denomination":"5" </v>
      </c>
      <c r="AD251" s="16" t="str">
        <f t="shared" si="76"/>
        <v>,"ItemInstances":[</v>
      </c>
      <c r="AE251" s="16" t="str">
        <f t="shared" si="77"/>
        <v>{"CollectableType":"HomeCollector.Models.StampBase, HomeCollector, Version=1.0.0.0, Culture=neutral, PublicKeyToken=null"</v>
      </c>
      <c r="AF251" s="16" t="str">
        <f t="shared" si="78"/>
        <v xml:space="preserve">,"ItemDetails":"" </v>
      </c>
      <c r="AG251" s="16" t="str">
        <f t="shared" si="79"/>
        <v xml:space="preserve">,"IsFavorite":false </v>
      </c>
      <c r="AH251" s="16" t="str">
        <f t="shared" si="80"/>
        <v xml:space="preserve">,"EstimatedValue":0 </v>
      </c>
      <c r="AI251" s="16" t="str">
        <f t="shared" si="81"/>
        <v xml:space="preserve">,"IsMintCondition":false </v>
      </c>
      <c r="AJ251" s="16" t="str">
        <f t="shared" si="82"/>
        <v xml:space="preserve">,"Condition":"UNDEFINED" </v>
      </c>
      <c r="AK251" s="16" t="str">
        <f xml:space="preserve"> IF($D251+$E251&gt;0,  CONCATENATE($AD251,$AE251,$AF251,$AG251,$AH251,$AI251,$AJ251)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51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,"ScottNumber":"234" ,"AlternateId":"" ,"IssueYearStart":1893,"IssueYearEnd":0,"FirstDayOfIssue":" " ,"Perforation":"p12"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52" spans="1:38" x14ac:dyDescent="0.25">
      <c r="A252" s="34" t="s">
        <v>1481</v>
      </c>
      <c r="B252" s="29">
        <v>6</v>
      </c>
      <c r="C252" s="30"/>
      <c r="D252" s="31"/>
      <c r="E252" s="32"/>
      <c r="F252" s="42" t="s">
        <v>65</v>
      </c>
      <c r="G252" s="30"/>
      <c r="H252" s="19" t="s">
        <v>257</v>
      </c>
      <c r="I252" s="29">
        <v>1893</v>
      </c>
      <c r="J252" s="29">
        <v>1893</v>
      </c>
      <c r="K252" s="33" t="s">
        <v>1337</v>
      </c>
      <c r="L252" s="34">
        <v>62.5</v>
      </c>
      <c r="M252" s="29">
        <v>18</v>
      </c>
      <c r="N252" s="28" t="str">
        <f t="shared" si="84"/>
        <v>,{"CollectableType":"HomeCollector.Models.StampBase, HomeCollector, Version=1.0.0.0, Culture=neutral, PublicKeyToken=null"</v>
      </c>
      <c r="O252" s="16" t="str">
        <f t="shared" si="63"/>
        <v xml:space="preserve">,"DisplayName":"Columbian" </v>
      </c>
      <c r="P252" s="16" t="str">
        <f t="shared" si="64"/>
        <v xml:space="preserve">,"Description":"" </v>
      </c>
      <c r="Q252" s="16" t="str">
        <f t="shared" si="65"/>
        <v xml:space="preserve">,"Country":"USA" </v>
      </c>
      <c r="R252" s="16" t="str">
        <f t="shared" si="66"/>
        <v xml:space="preserve">,"IsPostageStamp":true </v>
      </c>
      <c r="S252" s="16" t="str">
        <f t="shared" si="67"/>
        <v xml:space="preserve">,"ScottNumber":"235" </v>
      </c>
      <c r="T252" s="16" t="str">
        <f t="shared" si="68"/>
        <v xml:space="preserve">,"AlternateId":"" </v>
      </c>
      <c r="U252" s="16" t="str">
        <f t="shared" si="69"/>
        <v>,"IssueYearStart":1893</v>
      </c>
      <c r="V252" s="16" t="str">
        <f t="shared" si="70"/>
        <v>,"IssueYearEnd":0</v>
      </c>
      <c r="W252" s="16" t="str">
        <f t="shared" si="71"/>
        <v xml:space="preserve">,"FirstDayOfIssue":" " </v>
      </c>
      <c r="X252" s="16" t="str">
        <f t="shared" si="62"/>
        <v xml:space="preserve">,"Perforation":"p12" </v>
      </c>
      <c r="Y252" s="16" t="str">
        <f t="shared" si="72"/>
        <v xml:space="preserve">,"IsWatermarked":false </v>
      </c>
      <c r="Z252" s="16" t="str">
        <f t="shared" si="73"/>
        <v xml:space="preserve">,"CatalogImageCode":"" </v>
      </c>
      <c r="AA252" s="16" t="str">
        <f t="shared" si="74"/>
        <v xml:space="preserve">,"Color":"" </v>
      </c>
      <c r="AB252" s="16" t="str">
        <f t="shared" si="75"/>
        <v xml:space="preserve">,"Denomination":"6" </v>
      </c>
      <c r="AD252" s="16" t="str">
        <f t="shared" si="76"/>
        <v/>
      </c>
      <c r="AE252" s="16" t="str">
        <f t="shared" si="77"/>
        <v>{"CollectableType":"HomeCollector.Models.StampBase, HomeCollector, Version=1.0.0.0, Culture=neutral, PublicKeyToken=null"</v>
      </c>
      <c r="AF252" s="16" t="str">
        <f t="shared" si="78"/>
        <v xml:space="preserve">,"ItemDetails":"" </v>
      </c>
      <c r="AG252" s="16" t="str">
        <f t="shared" si="79"/>
        <v xml:space="preserve">,"IsFavorite":false </v>
      </c>
      <c r="AH252" s="16" t="str">
        <f t="shared" si="80"/>
        <v xml:space="preserve">,"EstimatedValue":0 </v>
      </c>
      <c r="AI252" s="16" t="str">
        <f t="shared" si="81"/>
        <v xml:space="preserve">,"IsMintCondition":false </v>
      </c>
      <c r="AJ252" s="16" t="str">
        <f t="shared" si="82"/>
        <v xml:space="preserve">,"Condition":"UNDEFINED" </v>
      </c>
      <c r="AK252" s="16" t="str">
        <f xml:space="preserve"> IF($D252+$E252&gt;0,  CONCATENATE($AD252,$AE252,$AF252,$AG252,$AH252,$AI252,$AJ252) &amp; "} ]}","}")</f>
        <v>}</v>
      </c>
      <c r="AL252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,"ScottNumber":"235" ,"AlternateId":"" ,"IssueYearStart":1893,"IssueYearEnd":0,"FirstDayOfIssue":" " ,"Perforation":"p12" ,"IsWatermarked":false ,"CatalogImageCode":"" ,"Color":"" ,"Denomination":"6" }</v>
      </c>
    </row>
    <row r="253" spans="1:38" x14ac:dyDescent="0.25">
      <c r="A253" s="34" t="s">
        <v>1482</v>
      </c>
      <c r="B253" s="29">
        <v>8</v>
      </c>
      <c r="C253" s="30"/>
      <c r="D253" s="31"/>
      <c r="E253" s="32">
        <v>1</v>
      </c>
      <c r="F253" s="42" t="s">
        <v>65</v>
      </c>
      <c r="G253" s="30"/>
      <c r="H253" s="19" t="s">
        <v>257</v>
      </c>
      <c r="I253" s="29">
        <v>1893</v>
      </c>
      <c r="J253" s="29">
        <v>1893</v>
      </c>
      <c r="K253" s="33" t="s">
        <v>1337</v>
      </c>
      <c r="L253" s="34">
        <v>50</v>
      </c>
      <c r="M253" s="29">
        <v>8</v>
      </c>
      <c r="N253" s="28" t="str">
        <f t="shared" si="84"/>
        <v>,{"CollectableType":"HomeCollector.Models.StampBase, HomeCollector, Version=1.0.0.0, Culture=neutral, PublicKeyToken=null"</v>
      </c>
      <c r="O253" s="16" t="str">
        <f t="shared" si="63"/>
        <v xml:space="preserve">,"DisplayName":"Columbian" </v>
      </c>
      <c r="P253" s="16" t="str">
        <f t="shared" si="64"/>
        <v xml:space="preserve">,"Description":"" </v>
      </c>
      <c r="Q253" s="16" t="str">
        <f t="shared" si="65"/>
        <v xml:space="preserve">,"Country":"USA" </v>
      </c>
      <c r="R253" s="16" t="str">
        <f t="shared" si="66"/>
        <v xml:space="preserve">,"IsPostageStamp":true </v>
      </c>
      <c r="S253" s="16" t="str">
        <f t="shared" si="67"/>
        <v xml:space="preserve">,"ScottNumber":"236" </v>
      </c>
      <c r="T253" s="16" t="str">
        <f t="shared" si="68"/>
        <v xml:space="preserve">,"AlternateId":"" </v>
      </c>
      <c r="U253" s="16" t="str">
        <f t="shared" si="69"/>
        <v>,"IssueYearStart":1893</v>
      </c>
      <c r="V253" s="16" t="str">
        <f t="shared" si="70"/>
        <v>,"IssueYearEnd":0</v>
      </c>
      <c r="W253" s="16" t="str">
        <f t="shared" si="71"/>
        <v xml:space="preserve">,"FirstDayOfIssue":" " </v>
      </c>
      <c r="X253" s="16" t="str">
        <f t="shared" si="62"/>
        <v xml:space="preserve">,"Perforation":"p12" </v>
      </c>
      <c r="Y253" s="16" t="str">
        <f t="shared" si="72"/>
        <v xml:space="preserve">,"IsWatermarked":false </v>
      </c>
      <c r="Z253" s="16" t="str">
        <f t="shared" si="73"/>
        <v xml:space="preserve">,"CatalogImageCode":"" </v>
      </c>
      <c r="AA253" s="16" t="str">
        <f t="shared" si="74"/>
        <v xml:space="preserve">,"Color":"" </v>
      </c>
      <c r="AB253" s="16" t="str">
        <f t="shared" si="75"/>
        <v xml:space="preserve">,"Denomination":"8" </v>
      </c>
      <c r="AD253" s="16" t="str">
        <f t="shared" si="76"/>
        <v>,"ItemInstances":[</v>
      </c>
      <c r="AE253" s="16" t="str">
        <f t="shared" si="77"/>
        <v>{"CollectableType":"HomeCollector.Models.StampBase, HomeCollector, Version=1.0.0.0, Culture=neutral, PublicKeyToken=null"</v>
      </c>
      <c r="AF253" s="16" t="str">
        <f t="shared" si="78"/>
        <v xml:space="preserve">,"ItemDetails":"" </v>
      </c>
      <c r="AG253" s="16" t="str">
        <f t="shared" si="79"/>
        <v xml:space="preserve">,"IsFavorite":false </v>
      </c>
      <c r="AH253" s="16" t="str">
        <f t="shared" si="80"/>
        <v xml:space="preserve">,"EstimatedValue":0 </v>
      </c>
      <c r="AI253" s="16" t="str">
        <f t="shared" si="81"/>
        <v xml:space="preserve">,"IsMintCondition":false </v>
      </c>
      <c r="AJ253" s="16" t="str">
        <f t="shared" si="82"/>
        <v xml:space="preserve">,"Condition":"UNDEFINED" </v>
      </c>
      <c r="AK253" s="16" t="str">
        <f xml:space="preserve"> IF($D253+$E253&gt;0,  CONCATENATE($AD253,$AE253,$AF253,$AG253,$AH253,$AI253,$AJ253)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53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,"ScottNumber":"236" ,"AlternateId":"" ,"IssueYearStart":1893,"IssueYearEnd":0,"FirstDayOfIssue":" " ,"Perforation":"p12"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54" spans="1:38" x14ac:dyDescent="0.25">
      <c r="A254" s="34" t="s">
        <v>1483</v>
      </c>
      <c r="B254" s="29">
        <v>10</v>
      </c>
      <c r="C254" s="30"/>
      <c r="D254" s="31"/>
      <c r="E254" s="32">
        <v>1</v>
      </c>
      <c r="F254" s="42" t="s">
        <v>65</v>
      </c>
      <c r="G254" s="30"/>
      <c r="H254" s="19" t="s">
        <v>257</v>
      </c>
      <c r="I254" s="29">
        <v>1893</v>
      </c>
      <c r="J254" s="29">
        <v>1893</v>
      </c>
      <c r="K254" s="33" t="s">
        <v>1337</v>
      </c>
      <c r="L254" s="34">
        <v>100</v>
      </c>
      <c r="M254" s="29">
        <v>5.5</v>
      </c>
      <c r="N254" s="28" t="str">
        <f t="shared" si="84"/>
        <v>,{"CollectableType":"HomeCollector.Models.StampBase, HomeCollector, Version=1.0.0.0, Culture=neutral, PublicKeyToken=null"</v>
      </c>
      <c r="O254" s="16" t="str">
        <f t="shared" si="63"/>
        <v xml:space="preserve">,"DisplayName":"Columbian" </v>
      </c>
      <c r="P254" s="16" t="str">
        <f t="shared" si="64"/>
        <v xml:space="preserve">,"Description":"" </v>
      </c>
      <c r="Q254" s="16" t="str">
        <f t="shared" si="65"/>
        <v xml:space="preserve">,"Country":"USA" </v>
      </c>
      <c r="R254" s="16" t="str">
        <f t="shared" si="66"/>
        <v xml:space="preserve">,"IsPostageStamp":true </v>
      </c>
      <c r="S254" s="16" t="str">
        <f t="shared" si="67"/>
        <v xml:space="preserve">,"ScottNumber":"237" </v>
      </c>
      <c r="T254" s="16" t="str">
        <f t="shared" si="68"/>
        <v xml:space="preserve">,"AlternateId":"" </v>
      </c>
      <c r="U254" s="16" t="str">
        <f t="shared" si="69"/>
        <v>,"IssueYearStart":1893</v>
      </c>
      <c r="V254" s="16" t="str">
        <f t="shared" si="70"/>
        <v>,"IssueYearEnd":0</v>
      </c>
      <c r="W254" s="16" t="str">
        <f t="shared" si="71"/>
        <v xml:space="preserve">,"FirstDayOfIssue":" " </v>
      </c>
      <c r="X254" s="16" t="str">
        <f t="shared" si="62"/>
        <v xml:space="preserve">,"Perforation":"p12" </v>
      </c>
      <c r="Y254" s="16" t="str">
        <f t="shared" si="72"/>
        <v xml:space="preserve">,"IsWatermarked":false </v>
      </c>
      <c r="Z254" s="16" t="str">
        <f t="shared" si="73"/>
        <v xml:space="preserve">,"CatalogImageCode":"" </v>
      </c>
      <c r="AA254" s="16" t="str">
        <f t="shared" si="74"/>
        <v xml:space="preserve">,"Color":"" </v>
      </c>
      <c r="AB254" s="16" t="str">
        <f t="shared" si="75"/>
        <v xml:space="preserve">,"Denomination":"10" </v>
      </c>
      <c r="AD254" s="16" t="str">
        <f t="shared" si="76"/>
        <v>,"ItemInstances":[</v>
      </c>
      <c r="AE254" s="16" t="str">
        <f t="shared" si="77"/>
        <v>{"CollectableType":"HomeCollector.Models.StampBase, HomeCollector, Version=1.0.0.0, Culture=neutral, PublicKeyToken=null"</v>
      </c>
      <c r="AF254" s="16" t="str">
        <f t="shared" si="78"/>
        <v xml:space="preserve">,"ItemDetails":"" </v>
      </c>
      <c r="AG254" s="16" t="str">
        <f t="shared" si="79"/>
        <v xml:space="preserve">,"IsFavorite":false </v>
      </c>
      <c r="AH254" s="16" t="str">
        <f t="shared" si="80"/>
        <v xml:space="preserve">,"EstimatedValue":0 </v>
      </c>
      <c r="AI254" s="16" t="str">
        <f t="shared" si="81"/>
        <v xml:space="preserve">,"IsMintCondition":false </v>
      </c>
      <c r="AJ254" s="16" t="str">
        <f t="shared" si="82"/>
        <v xml:space="preserve">,"Condition":"UNDEFINED" </v>
      </c>
      <c r="AK254" s="16" t="str">
        <f xml:space="preserve"> IF($D254+$E254&gt;0,  CONCATENATE($AD254,$AE254,$AF254,$AG254,$AH254,$AI254,$AJ254)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54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,"ScottNumber":"237" ,"AlternateId":"" ,"IssueYearStart":1893,"IssueYearEnd":0,"FirstDayOfIssue":" " ,"Perforation":"p12"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55" spans="1:38" x14ac:dyDescent="0.25">
      <c r="A255" s="34" t="s">
        <v>1484</v>
      </c>
      <c r="B255" s="29">
        <v>15</v>
      </c>
      <c r="C255" s="30"/>
      <c r="D255" s="31"/>
      <c r="E255" s="32"/>
      <c r="F255" s="42" t="s">
        <v>65</v>
      </c>
      <c r="G255" s="30"/>
      <c r="H255" s="19" t="s">
        <v>257</v>
      </c>
      <c r="I255" s="29">
        <v>1893</v>
      </c>
      <c r="J255" s="29">
        <v>1893</v>
      </c>
      <c r="K255" s="33" t="s">
        <v>1337</v>
      </c>
      <c r="L255" s="34">
        <v>170</v>
      </c>
      <c r="M255" s="29">
        <v>50</v>
      </c>
      <c r="N255" s="28" t="str">
        <f t="shared" si="84"/>
        <v>,{"CollectableType":"HomeCollector.Models.StampBase, HomeCollector, Version=1.0.0.0, Culture=neutral, PublicKeyToken=null"</v>
      </c>
      <c r="O255" s="16" t="str">
        <f t="shared" si="63"/>
        <v xml:space="preserve">,"DisplayName":"Columbian" </v>
      </c>
      <c r="P255" s="16" t="str">
        <f t="shared" si="64"/>
        <v xml:space="preserve">,"Description":"" </v>
      </c>
      <c r="Q255" s="16" t="str">
        <f t="shared" si="65"/>
        <v xml:space="preserve">,"Country":"USA" </v>
      </c>
      <c r="R255" s="16" t="str">
        <f t="shared" si="66"/>
        <v xml:space="preserve">,"IsPostageStamp":true </v>
      </c>
      <c r="S255" s="16" t="str">
        <f t="shared" si="67"/>
        <v xml:space="preserve">,"ScottNumber":"238" </v>
      </c>
      <c r="T255" s="16" t="str">
        <f t="shared" si="68"/>
        <v xml:space="preserve">,"AlternateId":"" </v>
      </c>
      <c r="U255" s="16" t="str">
        <f t="shared" si="69"/>
        <v>,"IssueYearStart":1893</v>
      </c>
      <c r="V255" s="16" t="str">
        <f t="shared" si="70"/>
        <v>,"IssueYearEnd":0</v>
      </c>
      <c r="W255" s="16" t="str">
        <f t="shared" si="71"/>
        <v xml:space="preserve">,"FirstDayOfIssue":" " </v>
      </c>
      <c r="X255" s="16" t="str">
        <f t="shared" si="62"/>
        <v xml:space="preserve">,"Perforation":"p12" </v>
      </c>
      <c r="Y255" s="16" t="str">
        <f t="shared" si="72"/>
        <v xml:space="preserve">,"IsWatermarked":false </v>
      </c>
      <c r="Z255" s="16" t="str">
        <f t="shared" si="73"/>
        <v xml:space="preserve">,"CatalogImageCode":"" </v>
      </c>
      <c r="AA255" s="16" t="str">
        <f t="shared" si="74"/>
        <v xml:space="preserve">,"Color":"" </v>
      </c>
      <c r="AB255" s="16" t="str">
        <f t="shared" si="75"/>
        <v xml:space="preserve">,"Denomination":"15" </v>
      </c>
      <c r="AD255" s="16" t="str">
        <f t="shared" si="76"/>
        <v/>
      </c>
      <c r="AE255" s="16" t="str">
        <f t="shared" si="77"/>
        <v>{"CollectableType":"HomeCollector.Models.StampBase, HomeCollector, Version=1.0.0.0, Culture=neutral, PublicKeyToken=null"</v>
      </c>
      <c r="AF255" s="16" t="str">
        <f t="shared" si="78"/>
        <v xml:space="preserve">,"ItemDetails":"" </v>
      </c>
      <c r="AG255" s="16" t="str">
        <f t="shared" si="79"/>
        <v xml:space="preserve">,"IsFavorite":false </v>
      </c>
      <c r="AH255" s="16" t="str">
        <f t="shared" si="80"/>
        <v xml:space="preserve">,"EstimatedValue":0 </v>
      </c>
      <c r="AI255" s="16" t="str">
        <f t="shared" si="81"/>
        <v xml:space="preserve">,"IsMintCondition":false </v>
      </c>
      <c r="AJ255" s="16" t="str">
        <f t="shared" si="82"/>
        <v xml:space="preserve">,"Condition":"UNDEFINED" </v>
      </c>
      <c r="AK255" s="16" t="str">
        <f xml:space="preserve"> IF($D255+$E255&gt;0,  CONCATENATE($AD255,$AE255,$AF255,$AG255,$AH255,$AI255,$AJ255) &amp; "} ]}","}")</f>
        <v>}</v>
      </c>
      <c r="AL255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,"ScottNumber":"238" ,"AlternateId":"" ,"IssueYearStart":1893,"IssueYearEnd":0,"FirstDayOfIssue":" " ,"Perforation":"p12" ,"IsWatermarked":false ,"CatalogImageCode":"" ,"Color":"" ,"Denomination":"15" }</v>
      </c>
    </row>
    <row r="256" spans="1:38" x14ac:dyDescent="0.25">
      <c r="A256" s="34" t="s">
        <v>1485</v>
      </c>
      <c r="B256" s="29">
        <v>30</v>
      </c>
      <c r="C256" s="30"/>
      <c r="D256" s="31"/>
      <c r="E256" s="32"/>
      <c r="F256" s="42" t="s">
        <v>65</v>
      </c>
      <c r="G256" s="30"/>
      <c r="H256" s="19" t="s">
        <v>257</v>
      </c>
      <c r="I256" s="29">
        <v>1893</v>
      </c>
      <c r="J256" s="29">
        <v>1893</v>
      </c>
      <c r="K256" s="33" t="s">
        <v>1337</v>
      </c>
      <c r="L256" s="34">
        <v>225</v>
      </c>
      <c r="M256" s="29">
        <v>70</v>
      </c>
      <c r="N256" s="28" t="str">
        <f t="shared" si="84"/>
        <v>,{"CollectableType":"HomeCollector.Models.StampBase, HomeCollector, Version=1.0.0.0, Culture=neutral, PublicKeyToken=null"</v>
      </c>
      <c r="O256" s="16" t="str">
        <f t="shared" si="63"/>
        <v xml:space="preserve">,"DisplayName":"Columbian" </v>
      </c>
      <c r="P256" s="16" t="str">
        <f t="shared" si="64"/>
        <v xml:space="preserve">,"Description":"" </v>
      </c>
      <c r="Q256" s="16" t="str">
        <f t="shared" si="65"/>
        <v xml:space="preserve">,"Country":"USA" </v>
      </c>
      <c r="R256" s="16" t="str">
        <f t="shared" si="66"/>
        <v xml:space="preserve">,"IsPostageStamp":true </v>
      </c>
      <c r="S256" s="16" t="str">
        <f t="shared" si="67"/>
        <v xml:space="preserve">,"ScottNumber":"239" </v>
      </c>
      <c r="T256" s="16" t="str">
        <f t="shared" si="68"/>
        <v xml:space="preserve">,"AlternateId":"" </v>
      </c>
      <c r="U256" s="16" t="str">
        <f t="shared" si="69"/>
        <v>,"IssueYearStart":1893</v>
      </c>
      <c r="V256" s="16" t="str">
        <f t="shared" si="70"/>
        <v>,"IssueYearEnd":0</v>
      </c>
      <c r="W256" s="16" t="str">
        <f t="shared" si="71"/>
        <v xml:space="preserve">,"FirstDayOfIssue":" " </v>
      </c>
      <c r="X256" s="16" t="str">
        <f t="shared" si="62"/>
        <v xml:space="preserve">,"Perforation":"p12" </v>
      </c>
      <c r="Y256" s="16" t="str">
        <f t="shared" si="72"/>
        <v xml:space="preserve">,"IsWatermarked":false </v>
      </c>
      <c r="Z256" s="16" t="str">
        <f t="shared" si="73"/>
        <v xml:space="preserve">,"CatalogImageCode":"" </v>
      </c>
      <c r="AA256" s="16" t="str">
        <f t="shared" si="74"/>
        <v xml:space="preserve">,"Color":"" </v>
      </c>
      <c r="AB256" s="16" t="str">
        <f t="shared" si="75"/>
        <v xml:space="preserve">,"Denomination":"30" </v>
      </c>
      <c r="AD256" s="16" t="str">
        <f t="shared" si="76"/>
        <v/>
      </c>
      <c r="AE256" s="16" t="str">
        <f t="shared" si="77"/>
        <v>{"CollectableType":"HomeCollector.Models.StampBase, HomeCollector, Version=1.0.0.0, Culture=neutral, PublicKeyToken=null"</v>
      </c>
      <c r="AF256" s="16" t="str">
        <f t="shared" si="78"/>
        <v xml:space="preserve">,"ItemDetails":"" </v>
      </c>
      <c r="AG256" s="16" t="str">
        <f t="shared" si="79"/>
        <v xml:space="preserve">,"IsFavorite":false </v>
      </c>
      <c r="AH256" s="16" t="str">
        <f t="shared" si="80"/>
        <v xml:space="preserve">,"EstimatedValue":0 </v>
      </c>
      <c r="AI256" s="16" t="str">
        <f t="shared" si="81"/>
        <v xml:space="preserve">,"IsMintCondition":false </v>
      </c>
      <c r="AJ256" s="16" t="str">
        <f t="shared" si="82"/>
        <v xml:space="preserve">,"Condition":"UNDEFINED" </v>
      </c>
      <c r="AK256" s="16" t="str">
        <f xml:space="preserve"> IF($D256+$E256&gt;0,  CONCATENATE($AD256,$AE256,$AF256,$AG256,$AH256,$AI256,$AJ256) &amp; "} ]}","}")</f>
        <v>}</v>
      </c>
      <c r="AL256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,"ScottNumber":"239" ,"AlternateId":"" ,"IssueYearStart":1893,"IssueYearEnd":0,"FirstDayOfIssue":" " ,"Perforation":"p12" ,"IsWatermarked":false ,"CatalogImageCode":"" ,"Color":"" ,"Denomination":"30" }</v>
      </c>
    </row>
    <row r="257" spans="1:38" x14ac:dyDescent="0.25">
      <c r="A257" s="34" t="s">
        <v>1486</v>
      </c>
      <c r="B257" s="29">
        <v>50</v>
      </c>
      <c r="C257" s="30"/>
      <c r="D257" s="31"/>
      <c r="E257" s="32"/>
      <c r="F257" s="42" t="s">
        <v>65</v>
      </c>
      <c r="G257" s="30"/>
      <c r="H257" s="19" t="s">
        <v>257</v>
      </c>
      <c r="I257" s="29">
        <v>1893</v>
      </c>
      <c r="J257" s="29">
        <v>1893</v>
      </c>
      <c r="K257" s="33" t="s">
        <v>1337</v>
      </c>
      <c r="L257" s="34">
        <v>350</v>
      </c>
      <c r="M257" s="29">
        <v>120</v>
      </c>
      <c r="N257" s="28" t="str">
        <f t="shared" si="84"/>
        <v>,{"CollectableType":"HomeCollector.Models.StampBase, HomeCollector, Version=1.0.0.0, Culture=neutral, PublicKeyToken=null"</v>
      </c>
      <c r="O257" s="16" t="str">
        <f t="shared" si="63"/>
        <v xml:space="preserve">,"DisplayName":"Columbian" </v>
      </c>
      <c r="P257" s="16" t="str">
        <f t="shared" si="64"/>
        <v xml:space="preserve">,"Description":"" </v>
      </c>
      <c r="Q257" s="16" t="str">
        <f t="shared" si="65"/>
        <v xml:space="preserve">,"Country":"USA" </v>
      </c>
      <c r="R257" s="16" t="str">
        <f t="shared" si="66"/>
        <v xml:space="preserve">,"IsPostageStamp":true </v>
      </c>
      <c r="S257" s="16" t="str">
        <f t="shared" si="67"/>
        <v xml:space="preserve">,"ScottNumber":"240" </v>
      </c>
      <c r="T257" s="16" t="str">
        <f t="shared" si="68"/>
        <v xml:space="preserve">,"AlternateId":"" </v>
      </c>
      <c r="U257" s="16" t="str">
        <f t="shared" si="69"/>
        <v>,"IssueYearStart":1893</v>
      </c>
      <c r="V257" s="16" t="str">
        <f t="shared" si="70"/>
        <v>,"IssueYearEnd":0</v>
      </c>
      <c r="W257" s="16" t="str">
        <f t="shared" si="71"/>
        <v xml:space="preserve">,"FirstDayOfIssue":" " </v>
      </c>
      <c r="X257" s="16" t="str">
        <f t="shared" si="62"/>
        <v xml:space="preserve">,"Perforation":"p12" </v>
      </c>
      <c r="Y257" s="16" t="str">
        <f t="shared" si="72"/>
        <v xml:space="preserve">,"IsWatermarked":false </v>
      </c>
      <c r="Z257" s="16" t="str">
        <f t="shared" si="73"/>
        <v xml:space="preserve">,"CatalogImageCode":"" </v>
      </c>
      <c r="AA257" s="16" t="str">
        <f t="shared" si="74"/>
        <v xml:space="preserve">,"Color":"" </v>
      </c>
      <c r="AB257" s="16" t="str">
        <f t="shared" si="75"/>
        <v xml:space="preserve">,"Denomination":"50" </v>
      </c>
      <c r="AD257" s="16" t="str">
        <f t="shared" si="76"/>
        <v/>
      </c>
      <c r="AE257" s="16" t="str">
        <f t="shared" si="77"/>
        <v>{"CollectableType":"HomeCollector.Models.StampBase, HomeCollector, Version=1.0.0.0, Culture=neutral, PublicKeyToken=null"</v>
      </c>
      <c r="AF257" s="16" t="str">
        <f t="shared" si="78"/>
        <v xml:space="preserve">,"ItemDetails":"" </v>
      </c>
      <c r="AG257" s="16" t="str">
        <f t="shared" si="79"/>
        <v xml:space="preserve">,"IsFavorite":false </v>
      </c>
      <c r="AH257" s="16" t="str">
        <f t="shared" si="80"/>
        <v xml:space="preserve">,"EstimatedValue":0 </v>
      </c>
      <c r="AI257" s="16" t="str">
        <f t="shared" si="81"/>
        <v xml:space="preserve">,"IsMintCondition":false </v>
      </c>
      <c r="AJ257" s="16" t="str">
        <f t="shared" si="82"/>
        <v xml:space="preserve">,"Condition":"UNDEFINED" </v>
      </c>
      <c r="AK257" s="16" t="str">
        <f xml:space="preserve"> IF($D257+$E257&gt;0,  CONCATENATE($AD257,$AE257,$AF257,$AG257,$AH257,$AI257,$AJ257) &amp; "} ]}","}")</f>
        <v>}</v>
      </c>
      <c r="AL257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,"ScottNumber":"240" ,"AlternateId":"" ,"IssueYearStart":1893,"IssueYearEnd":0,"FirstDayOfIssue":" " ,"Perforation":"p12" ,"IsWatermarked":false ,"CatalogImageCode":"" ,"Color":"" ,"Denomination":"50" }</v>
      </c>
    </row>
    <row r="258" spans="1:38" x14ac:dyDescent="0.25">
      <c r="A258" s="34" t="s">
        <v>1487</v>
      </c>
      <c r="B258" s="19" t="s">
        <v>260</v>
      </c>
      <c r="C258" s="30"/>
      <c r="D258" s="31"/>
      <c r="E258" s="32"/>
      <c r="F258" s="42" t="s">
        <v>65</v>
      </c>
      <c r="G258" s="30"/>
      <c r="H258" s="19" t="s">
        <v>257</v>
      </c>
      <c r="I258" s="29">
        <v>1893</v>
      </c>
      <c r="J258" s="29">
        <v>1893</v>
      </c>
      <c r="K258" s="33" t="s">
        <v>1337</v>
      </c>
      <c r="L258" s="34">
        <v>1150</v>
      </c>
      <c r="M258" s="29">
        <v>525</v>
      </c>
      <c r="N258" s="28" t="str">
        <f t="shared" si="84"/>
        <v>,{"CollectableType":"HomeCollector.Models.StampBase, HomeCollector, Version=1.0.0.0, Culture=neutral, PublicKeyToken=null"</v>
      </c>
      <c r="O258" s="16" t="str">
        <f t="shared" si="63"/>
        <v xml:space="preserve">,"DisplayName":"Columbian" </v>
      </c>
      <c r="P258" s="16" t="str">
        <f t="shared" si="64"/>
        <v xml:space="preserve">,"Description":"" </v>
      </c>
      <c r="Q258" s="16" t="str">
        <f t="shared" si="65"/>
        <v xml:space="preserve">,"Country":"USA" </v>
      </c>
      <c r="R258" s="16" t="str">
        <f t="shared" si="66"/>
        <v xml:space="preserve">,"IsPostageStamp":true </v>
      </c>
      <c r="S258" s="16" t="str">
        <f t="shared" si="67"/>
        <v xml:space="preserve">,"ScottNumber":"241" </v>
      </c>
      <c r="T258" s="16" t="str">
        <f t="shared" si="68"/>
        <v xml:space="preserve">,"AlternateId":"" </v>
      </c>
      <c r="U258" s="16" t="str">
        <f t="shared" si="69"/>
        <v>,"IssueYearStart":1893</v>
      </c>
      <c r="V258" s="16" t="str">
        <f t="shared" si="70"/>
        <v>,"IssueYearEnd":0</v>
      </c>
      <c r="W258" s="16" t="str">
        <f t="shared" si="71"/>
        <v xml:space="preserve">,"FirstDayOfIssue":" " </v>
      </c>
      <c r="X258" s="16" t="str">
        <f t="shared" si="62"/>
        <v xml:space="preserve">,"Perforation":"p12" </v>
      </c>
      <c r="Y258" s="16" t="str">
        <f t="shared" si="72"/>
        <v xml:space="preserve">,"IsWatermarked":false </v>
      </c>
      <c r="Z258" s="16" t="str">
        <f t="shared" si="73"/>
        <v xml:space="preserve">,"CatalogImageCode":"" </v>
      </c>
      <c r="AA258" s="16" t="str">
        <f t="shared" si="74"/>
        <v xml:space="preserve">,"Color":"" </v>
      </c>
      <c r="AB258" s="16" t="str">
        <f t="shared" si="75"/>
        <v xml:space="preserve">,"Denomination":"$1" </v>
      </c>
      <c r="AD258" s="16" t="str">
        <f t="shared" si="76"/>
        <v/>
      </c>
      <c r="AE258" s="16" t="str">
        <f t="shared" si="77"/>
        <v>{"CollectableType":"HomeCollector.Models.StampBase, HomeCollector, Version=1.0.0.0, Culture=neutral, PublicKeyToken=null"</v>
      </c>
      <c r="AF258" s="16" t="str">
        <f t="shared" si="78"/>
        <v xml:space="preserve">,"ItemDetails":"" </v>
      </c>
      <c r="AG258" s="16" t="str">
        <f t="shared" si="79"/>
        <v xml:space="preserve">,"IsFavorite":false </v>
      </c>
      <c r="AH258" s="16" t="str">
        <f t="shared" si="80"/>
        <v xml:space="preserve">,"EstimatedValue":0 </v>
      </c>
      <c r="AI258" s="16" t="str">
        <f t="shared" si="81"/>
        <v xml:space="preserve">,"IsMintCondition":false </v>
      </c>
      <c r="AJ258" s="16" t="str">
        <f t="shared" si="82"/>
        <v xml:space="preserve">,"Condition":"UNDEFINED" </v>
      </c>
      <c r="AK258" s="16" t="str">
        <f xml:space="preserve"> IF($D258+$E258&gt;0,  CONCATENATE($AD258,$AE258,$AF258,$AG258,$AH258,$AI258,$AJ258) &amp; "} ]}","}")</f>
        <v>}</v>
      </c>
      <c r="AL258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,"ScottNumber":"241" ,"AlternateId":"" ,"IssueYearStart":1893,"IssueYearEnd":0,"FirstDayOfIssue":" " ,"Perforation":"p12" ,"IsWatermarked":false ,"CatalogImageCode":"" ,"Color":"" ,"Denomination":"$1" }</v>
      </c>
    </row>
    <row r="259" spans="1:38" x14ac:dyDescent="0.25">
      <c r="A259" s="34" t="s">
        <v>1488</v>
      </c>
      <c r="B259" s="19" t="s">
        <v>261</v>
      </c>
      <c r="C259" s="30"/>
      <c r="D259" s="31"/>
      <c r="E259" s="32"/>
      <c r="F259" s="42" t="s">
        <v>65</v>
      </c>
      <c r="G259" s="30"/>
      <c r="H259" s="19" t="s">
        <v>257</v>
      </c>
      <c r="I259" s="29">
        <v>1893</v>
      </c>
      <c r="J259" s="29">
        <v>1893</v>
      </c>
      <c r="K259" s="33" t="s">
        <v>1337</v>
      </c>
      <c r="L259" s="34">
        <v>1250</v>
      </c>
      <c r="M259" s="29">
        <v>450</v>
      </c>
      <c r="N259" s="28" t="str">
        <f t="shared" si="84"/>
        <v>,{"CollectableType":"HomeCollector.Models.StampBase, HomeCollector, Version=1.0.0.0, Culture=neutral, PublicKeyToken=null"</v>
      </c>
      <c r="O259" s="16" t="str">
        <f t="shared" si="63"/>
        <v xml:space="preserve">,"DisplayName":"Columbian" </v>
      </c>
      <c r="P259" s="16" t="str">
        <f t="shared" si="64"/>
        <v xml:space="preserve">,"Description":"" </v>
      </c>
      <c r="Q259" s="16" t="str">
        <f t="shared" si="65"/>
        <v xml:space="preserve">,"Country":"USA" </v>
      </c>
      <c r="R259" s="16" t="str">
        <f t="shared" si="66"/>
        <v xml:space="preserve">,"IsPostageStamp":true </v>
      </c>
      <c r="S259" s="16" t="str">
        <f t="shared" si="67"/>
        <v xml:space="preserve">,"ScottNumber":"242" </v>
      </c>
      <c r="T259" s="16" t="str">
        <f t="shared" si="68"/>
        <v xml:space="preserve">,"AlternateId":"" </v>
      </c>
      <c r="U259" s="16" t="str">
        <f t="shared" si="69"/>
        <v>,"IssueYearStart":1893</v>
      </c>
      <c r="V259" s="16" t="str">
        <f t="shared" si="70"/>
        <v>,"IssueYearEnd":0</v>
      </c>
      <c r="W259" s="16" t="str">
        <f t="shared" si="71"/>
        <v xml:space="preserve">,"FirstDayOfIssue":" " </v>
      </c>
      <c r="X259" s="16" t="str">
        <f t="shared" si="62"/>
        <v xml:space="preserve">,"Perforation":"p12" </v>
      </c>
      <c r="Y259" s="16" t="str">
        <f t="shared" si="72"/>
        <v xml:space="preserve">,"IsWatermarked":false </v>
      </c>
      <c r="Z259" s="16" t="str">
        <f t="shared" si="73"/>
        <v xml:space="preserve">,"CatalogImageCode":"" </v>
      </c>
      <c r="AA259" s="16" t="str">
        <f t="shared" si="74"/>
        <v xml:space="preserve">,"Color":"" </v>
      </c>
      <c r="AB259" s="16" t="str">
        <f t="shared" si="75"/>
        <v xml:space="preserve">,"Denomination":"$2" </v>
      </c>
      <c r="AD259" s="16" t="str">
        <f t="shared" si="76"/>
        <v/>
      </c>
      <c r="AE259" s="16" t="str">
        <f t="shared" si="77"/>
        <v>{"CollectableType":"HomeCollector.Models.StampBase, HomeCollector, Version=1.0.0.0, Culture=neutral, PublicKeyToken=null"</v>
      </c>
      <c r="AF259" s="16" t="str">
        <f t="shared" si="78"/>
        <v xml:space="preserve">,"ItemDetails":"" </v>
      </c>
      <c r="AG259" s="16" t="str">
        <f t="shared" si="79"/>
        <v xml:space="preserve">,"IsFavorite":false </v>
      </c>
      <c r="AH259" s="16" t="str">
        <f t="shared" si="80"/>
        <v xml:space="preserve">,"EstimatedValue":0 </v>
      </c>
      <c r="AI259" s="16" t="str">
        <f t="shared" si="81"/>
        <v xml:space="preserve">,"IsMintCondition":false </v>
      </c>
      <c r="AJ259" s="16" t="str">
        <f t="shared" si="82"/>
        <v xml:space="preserve">,"Condition":"UNDEFINED" </v>
      </c>
      <c r="AK259" s="16" t="str">
        <f xml:space="preserve"> IF($D259+$E259&gt;0,  CONCATENATE($AD259,$AE259,$AF259,$AG259,$AH259,$AI259,$AJ259) &amp; "} ]}","}")</f>
        <v>}</v>
      </c>
      <c r="AL259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,"ScottNumber":"242" ,"AlternateId":"" ,"IssueYearStart":1893,"IssueYearEnd":0,"FirstDayOfIssue":" " ,"Perforation":"p12" ,"IsWatermarked":false ,"CatalogImageCode":"" ,"Color":"" ,"Denomination":"$2" }</v>
      </c>
    </row>
    <row r="260" spans="1:38" x14ac:dyDescent="0.25">
      <c r="A260" s="34" t="s">
        <v>1489</v>
      </c>
      <c r="B260" s="19" t="s">
        <v>262</v>
      </c>
      <c r="C260" s="30"/>
      <c r="D260" s="31"/>
      <c r="E260" s="32"/>
      <c r="F260" s="42" t="s">
        <v>65</v>
      </c>
      <c r="G260" s="30"/>
      <c r="H260" s="19" t="s">
        <v>257</v>
      </c>
      <c r="I260" s="29">
        <v>1893</v>
      </c>
      <c r="J260" s="29">
        <v>1893</v>
      </c>
      <c r="K260" s="33" t="s">
        <v>1337</v>
      </c>
      <c r="L260" s="34">
        <v>2100</v>
      </c>
      <c r="M260" s="29">
        <v>800</v>
      </c>
      <c r="N260" s="28" t="str">
        <f t="shared" si="84"/>
        <v>,{"CollectableType":"HomeCollector.Models.StampBase, HomeCollector, Version=1.0.0.0, Culture=neutral, PublicKeyToken=null"</v>
      </c>
      <c r="O260" s="16" t="str">
        <f t="shared" si="63"/>
        <v xml:space="preserve">,"DisplayName":"Columbian" </v>
      </c>
      <c r="P260" s="16" t="str">
        <f t="shared" si="64"/>
        <v xml:space="preserve">,"Description":"" </v>
      </c>
      <c r="Q260" s="16" t="str">
        <f t="shared" si="65"/>
        <v xml:space="preserve">,"Country":"USA" </v>
      </c>
      <c r="R260" s="16" t="str">
        <f t="shared" si="66"/>
        <v xml:space="preserve">,"IsPostageStamp":true </v>
      </c>
      <c r="S260" s="16" t="str">
        <f t="shared" si="67"/>
        <v xml:space="preserve">,"ScottNumber":"243" </v>
      </c>
      <c r="T260" s="16" t="str">
        <f t="shared" si="68"/>
        <v xml:space="preserve">,"AlternateId":"" </v>
      </c>
      <c r="U260" s="16" t="str">
        <f t="shared" si="69"/>
        <v>,"IssueYearStart":1893</v>
      </c>
      <c r="V260" s="16" t="str">
        <f t="shared" si="70"/>
        <v>,"IssueYearEnd":0</v>
      </c>
      <c r="W260" s="16" t="str">
        <f t="shared" si="71"/>
        <v xml:space="preserve">,"FirstDayOfIssue":" " </v>
      </c>
      <c r="X260" s="16" t="str">
        <f t="shared" ref="X260:X323" si="85">",""Perforation"":""" &amp; IF(ISBLANK($F260)=1,"",$F260) &amp; """ "</f>
        <v xml:space="preserve">,"Perforation":"p12" </v>
      </c>
      <c r="Y260" s="16" t="str">
        <f t="shared" si="72"/>
        <v xml:space="preserve">,"IsWatermarked":false </v>
      </c>
      <c r="Z260" s="16" t="str">
        <f t="shared" si="73"/>
        <v xml:space="preserve">,"CatalogImageCode":"" </v>
      </c>
      <c r="AA260" s="16" t="str">
        <f t="shared" si="74"/>
        <v xml:space="preserve">,"Color":"" </v>
      </c>
      <c r="AB260" s="16" t="str">
        <f t="shared" si="75"/>
        <v xml:space="preserve">,"Denomination":"$3" </v>
      </c>
      <c r="AD260" s="16" t="str">
        <f t="shared" si="76"/>
        <v/>
      </c>
      <c r="AE260" s="16" t="str">
        <f t="shared" si="77"/>
        <v>{"CollectableType":"HomeCollector.Models.StampBase, HomeCollector, Version=1.0.0.0, Culture=neutral, PublicKeyToken=null"</v>
      </c>
      <c r="AF260" s="16" t="str">
        <f t="shared" si="78"/>
        <v xml:space="preserve">,"ItemDetails":"" </v>
      </c>
      <c r="AG260" s="16" t="str">
        <f t="shared" si="79"/>
        <v xml:space="preserve">,"IsFavorite":false </v>
      </c>
      <c r="AH260" s="16" t="str">
        <f t="shared" si="80"/>
        <v xml:space="preserve">,"EstimatedValue":0 </v>
      </c>
      <c r="AI260" s="16" t="str">
        <f t="shared" si="81"/>
        <v xml:space="preserve">,"IsMintCondition":false </v>
      </c>
      <c r="AJ260" s="16" t="str">
        <f t="shared" si="82"/>
        <v xml:space="preserve">,"Condition":"UNDEFINED" </v>
      </c>
      <c r="AK260" s="16" t="str">
        <f xml:space="preserve"> IF($D260+$E260&gt;0,  CONCATENATE($AD260,$AE260,$AF260,$AG260,$AH260,$AI260,$AJ260) &amp; "} ]}","}")</f>
        <v>}</v>
      </c>
      <c r="AL260" s="16" t="str">
        <f t="shared" si="83"/>
        <v>,{"CollectableType":"HomeCollector.Models.StampBase, HomeCollector, Version=1.0.0.0, Culture=neutral, PublicKeyToken=null","DisplayName":"Columbian" ,"Description":"" ,"Country":"USA" ,"IsPostageStamp":true ,"ScottNumber":"243" ,"AlternateId":"" ,"IssueYearStart":1893,"IssueYearEnd":0,"FirstDayOfIssue":" " ,"Perforation":"p12" ,"IsWatermarked":false ,"CatalogImageCode":"" ,"Color":"" ,"Denomination":"$3" }</v>
      </c>
    </row>
    <row r="261" spans="1:38" x14ac:dyDescent="0.25">
      <c r="A261" s="34" t="s">
        <v>1490</v>
      </c>
      <c r="B261" s="19" t="s">
        <v>263</v>
      </c>
      <c r="C261" s="30"/>
      <c r="D261" s="31"/>
      <c r="E261" s="32"/>
      <c r="F261" s="42" t="s">
        <v>65</v>
      </c>
      <c r="G261" s="30"/>
      <c r="H261" s="19" t="s">
        <v>257</v>
      </c>
      <c r="I261" s="29">
        <v>1893</v>
      </c>
      <c r="J261" s="29">
        <v>1893</v>
      </c>
      <c r="K261" s="33" t="s">
        <v>1337</v>
      </c>
      <c r="L261" s="34">
        <v>2500</v>
      </c>
      <c r="M261" s="29">
        <v>1000</v>
      </c>
      <c r="N261" s="28" t="str">
        <f t="shared" si="84"/>
        <v>,{"CollectableType":"HomeCollector.Models.StampBase, HomeCollector, Version=1.0.0.0, Culture=neutral, PublicKeyToken=null"</v>
      </c>
      <c r="O261" s="16" t="str">
        <f t="shared" ref="O261:O324" si="86">",""DisplayName"":""" &amp; $H261 &amp; """ "</f>
        <v xml:space="preserve">,"DisplayName":"Columbian" </v>
      </c>
      <c r="P261" s="16" t="str">
        <f t="shared" ref="P261:P324" si="87">",""Description"":""" &amp; IF(ISBLANK($G261),"",$G261) &amp; """ "</f>
        <v xml:space="preserve">,"Description":"" </v>
      </c>
      <c r="Q261" s="16" t="str">
        <f t="shared" ref="Q261:Q324" si="88">",""Country"":""" &amp; $B$1 &amp; """ "</f>
        <v xml:space="preserve">,"Country":"USA" </v>
      </c>
      <c r="R261" s="16" t="str">
        <f t="shared" ref="R261:R324" si="89">",""IsPostageStamp"":" &amp; "true" &amp; " "</f>
        <v xml:space="preserve">,"IsPostageStamp":true </v>
      </c>
      <c r="S261" s="16" t="str">
        <f t="shared" ref="S261:S324" si="90">",""ScottNumber"":""" &amp; $A261 &amp; """ "</f>
        <v xml:space="preserve">,"ScottNumber":"244" </v>
      </c>
      <c r="T261" s="16" t="str">
        <f t="shared" ref="T261:T324" si="91">",""AlternateId"":""" &amp; "" &amp; """ "</f>
        <v xml:space="preserve">,"AlternateId":"" </v>
      </c>
      <c r="U261" s="16" t="str">
        <f t="shared" ref="U261:U324" si="92">",""IssueYearStart"":" &amp; TEXT(IF(ISNUMBER($J261)=0,0,$J261),"0")</f>
        <v>,"IssueYearStart":1893</v>
      </c>
      <c r="V261" s="16" t="str">
        <f t="shared" ref="V261:V324" si="93">",""IssueYearEnd"":" &amp; TEXT(IF(ISNUMBER($K261)=0,0,$K261),"0")</f>
        <v>,"IssueYearEnd":0</v>
      </c>
      <c r="W261" s="16" t="str">
        <f t="shared" ref="W261:W324" si="94">",""FirstDayOfIssue"":""" &amp; " " &amp; """ "</f>
        <v xml:space="preserve">,"FirstDayOfIssue":" " </v>
      </c>
      <c r="X261" s="16" t="str">
        <f t="shared" si="85"/>
        <v xml:space="preserve">,"Perforation":"p12" </v>
      </c>
      <c r="Y261" s="16" t="str">
        <f t="shared" ref="Y261:Y324" si="95">",""IsWatermarked"":" &amp; IF(ISNUMBER(FIND("mk",$G278)) =1,"true","false") &amp; " "</f>
        <v xml:space="preserve">,"IsWatermarked":false </v>
      </c>
      <c r="Z261" s="16" t="str">
        <f t="shared" ref="Z261:Z324" si="96">",""CatalogImageCode"":""" &amp; "" &amp; """ "</f>
        <v xml:space="preserve">,"CatalogImageCode":"" </v>
      </c>
      <c r="AA261" s="16" t="str">
        <f t="shared" ref="AA261:AA324" si="97">",""Color"":""" &amp; IF(ISBLANK($C261)=1,"",$C261) &amp; """ "</f>
        <v xml:space="preserve">,"Color":"" </v>
      </c>
      <c r="AB261" s="16" t="str">
        <f t="shared" ref="AB261:AB324" si="98">",""Denomination"":""" &amp; IF(ISNUMBER($B261),TEXT($B261,"0"),$B261) &amp; """ "</f>
        <v xml:space="preserve">,"Denomination":"$4" </v>
      </c>
      <c r="AD261" s="16" t="str">
        <f t="shared" ref="AD261:AD324" si="99" xml:space="preserve"> IF($D261 + $E261 &gt; 0,",""ItemInstances"":[","")</f>
        <v/>
      </c>
      <c r="AE261" s="16" t="str">
        <f t="shared" ref="AE261:AE324" si="100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261" s="16" t="str">
        <f t="shared" ref="AF261:AF324" si="101">",""ItemDetails"":""" &amp; IF(ISBLANK($G261)=1,"",$G261) &amp; """ "</f>
        <v xml:space="preserve">,"ItemDetails":"" </v>
      </c>
      <c r="AG261" s="16" t="str">
        <f t="shared" ref="AG261:AG324" si="102">",""IsFavorite"":" &amp; "false" &amp; " "</f>
        <v xml:space="preserve">,"IsFavorite":false </v>
      </c>
      <c r="AH261" s="16" t="str">
        <f t="shared" ref="AH261:AH324" si="103">",""EstimatedValue"":" &amp; "0" &amp; " "</f>
        <v xml:space="preserve">,"EstimatedValue":0 </v>
      </c>
      <c r="AI261" s="16" t="str">
        <f t="shared" ref="AI261:AI324" si="104">",""IsMintCondition"":" &amp; IF($D261&gt;0,"true","false") &amp; " "</f>
        <v xml:space="preserve">,"IsMintCondition":false </v>
      </c>
      <c r="AJ261" s="16" t="str">
        <f t="shared" ref="AJ261:AJ324" si="105">",""Condition"":" &amp; """UNDEFINED""" &amp; " "</f>
        <v xml:space="preserve">,"Condition":"UNDEFINED" </v>
      </c>
      <c r="AK261" s="16" t="str">
        <f xml:space="preserve"> IF($D261+$E261&gt;0,  CONCATENATE($AD261,$AE261,$AF261,$AG261,$AH261,$AI261,$AJ261) &amp; "} ]}","}")</f>
        <v>}</v>
      </c>
      <c r="AL261" s="16" t="str">
        <f t="shared" ref="AL261:AL324" si="106">CONCATENATE( $N261, $O261, $P261,$Q261,$R261,$S261,$T261,$U261,$V261,$W261,$X261, $Y261,$Z261,$AA261, $AB261) &amp; $AK261</f>
        <v>,{"CollectableType":"HomeCollector.Models.StampBase, HomeCollector, Version=1.0.0.0, Culture=neutral, PublicKeyToken=null","DisplayName":"Columbian" ,"Description":"" ,"Country":"USA" ,"IsPostageStamp":true ,"ScottNumber":"244" ,"AlternateId":"" ,"IssueYearStart":1893,"IssueYearEnd":0,"FirstDayOfIssue":" " ,"Perforation":"p12" ,"IsWatermarked":false ,"CatalogImageCode":"" ,"Color":"" ,"Denomination":"$4" }</v>
      </c>
    </row>
    <row r="262" spans="1:38" x14ac:dyDescent="0.25">
      <c r="A262" s="34" t="s">
        <v>1491</v>
      </c>
      <c r="B262" s="19" t="s">
        <v>264</v>
      </c>
      <c r="C262" s="30"/>
      <c r="D262" s="31"/>
      <c r="E262" s="32"/>
      <c r="F262" s="42" t="s">
        <v>65</v>
      </c>
      <c r="G262" s="30"/>
      <c r="H262" s="19" t="s">
        <v>257</v>
      </c>
      <c r="I262" s="29">
        <v>1893</v>
      </c>
      <c r="J262" s="29">
        <v>1893</v>
      </c>
      <c r="K262" s="33" t="s">
        <v>1337</v>
      </c>
      <c r="L262" s="34">
        <v>2850</v>
      </c>
      <c r="M262" s="29">
        <v>1200</v>
      </c>
      <c r="N262" s="28" t="str">
        <f t="shared" ref="N262:N325" si="107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262" s="16" t="str">
        <f t="shared" si="86"/>
        <v xml:space="preserve">,"DisplayName":"Columbian" </v>
      </c>
      <c r="P262" s="16" t="str">
        <f t="shared" si="87"/>
        <v xml:space="preserve">,"Description":"" </v>
      </c>
      <c r="Q262" s="16" t="str">
        <f t="shared" si="88"/>
        <v xml:space="preserve">,"Country":"USA" </v>
      </c>
      <c r="R262" s="16" t="str">
        <f t="shared" si="89"/>
        <v xml:space="preserve">,"IsPostageStamp":true </v>
      </c>
      <c r="S262" s="16" t="str">
        <f t="shared" si="90"/>
        <v xml:space="preserve">,"ScottNumber":"245" </v>
      </c>
      <c r="T262" s="16" t="str">
        <f t="shared" si="91"/>
        <v xml:space="preserve">,"AlternateId":"" </v>
      </c>
      <c r="U262" s="16" t="str">
        <f t="shared" si="92"/>
        <v>,"IssueYearStart":1893</v>
      </c>
      <c r="V262" s="16" t="str">
        <f t="shared" si="93"/>
        <v>,"IssueYearEnd":0</v>
      </c>
      <c r="W262" s="16" t="str">
        <f t="shared" si="94"/>
        <v xml:space="preserve">,"FirstDayOfIssue":" " </v>
      </c>
      <c r="X262" s="16" t="str">
        <f t="shared" si="85"/>
        <v xml:space="preserve">,"Perforation":"p12" </v>
      </c>
      <c r="Y262" s="16" t="str">
        <f t="shared" si="95"/>
        <v xml:space="preserve">,"IsWatermarked":false </v>
      </c>
      <c r="Z262" s="16" t="str">
        <f t="shared" si="96"/>
        <v xml:space="preserve">,"CatalogImageCode":"" </v>
      </c>
      <c r="AA262" s="16" t="str">
        <f t="shared" si="97"/>
        <v xml:space="preserve">,"Color":"" </v>
      </c>
      <c r="AB262" s="16" t="str">
        <f t="shared" si="98"/>
        <v xml:space="preserve">,"Denomination":"$5" </v>
      </c>
      <c r="AD262" s="16" t="str">
        <f t="shared" si="99"/>
        <v/>
      </c>
      <c r="AE262" s="16" t="str">
        <f t="shared" si="100"/>
        <v>{"CollectableType":"HomeCollector.Models.StampBase, HomeCollector, Version=1.0.0.0, Culture=neutral, PublicKeyToken=null"</v>
      </c>
      <c r="AF262" s="16" t="str">
        <f t="shared" si="101"/>
        <v xml:space="preserve">,"ItemDetails":"" </v>
      </c>
      <c r="AG262" s="16" t="str">
        <f t="shared" si="102"/>
        <v xml:space="preserve">,"IsFavorite":false </v>
      </c>
      <c r="AH262" s="16" t="str">
        <f t="shared" si="103"/>
        <v xml:space="preserve">,"EstimatedValue":0 </v>
      </c>
      <c r="AI262" s="16" t="str">
        <f t="shared" si="104"/>
        <v xml:space="preserve">,"IsMintCondition":false </v>
      </c>
      <c r="AJ262" s="16" t="str">
        <f t="shared" si="105"/>
        <v xml:space="preserve">,"Condition":"UNDEFINED" </v>
      </c>
      <c r="AK262" s="16" t="str">
        <f xml:space="preserve"> IF($D262+$E262&gt;0,  CONCATENATE($AD262,$AE262,$AF262,$AG262,$AH262,$AI262,$AJ262) &amp; "} ]}","}")</f>
        <v>}</v>
      </c>
      <c r="AL262" s="16" t="str">
        <f t="shared" si="106"/>
        <v>,{"CollectableType":"HomeCollector.Models.StampBase, HomeCollector, Version=1.0.0.0, Culture=neutral, PublicKeyToken=null","DisplayName":"Columbian" ,"Description":"" ,"Country":"USA" ,"IsPostageStamp":true ,"ScottNumber":"245" ,"AlternateId":"" ,"IssueYearStart":1893,"IssueYearEnd":0,"FirstDayOfIssue":" " ,"Perforation":"p12" ,"IsWatermarked":false ,"CatalogImageCode":"" ,"Color":"" ,"Denomination":"$5" }</v>
      </c>
    </row>
    <row r="263" spans="1:38" x14ac:dyDescent="0.25">
      <c r="A263" s="34" t="s">
        <v>1492</v>
      </c>
      <c r="B263" s="29">
        <v>1</v>
      </c>
      <c r="C263" s="19" t="s">
        <v>175</v>
      </c>
      <c r="D263" s="31"/>
      <c r="E263" s="32">
        <v>2</v>
      </c>
      <c r="F263" s="42" t="s">
        <v>65</v>
      </c>
      <c r="G263" s="39" t="s">
        <v>11</v>
      </c>
      <c r="H263" s="19" t="s">
        <v>13</v>
      </c>
      <c r="I263" s="29">
        <v>1894</v>
      </c>
      <c r="J263" s="29">
        <v>1894</v>
      </c>
      <c r="K263" s="33" t="s">
        <v>1337</v>
      </c>
      <c r="L263" s="34">
        <v>15</v>
      </c>
      <c r="M263" s="29">
        <v>2</v>
      </c>
      <c r="N263" s="28" t="str">
        <f t="shared" si="107"/>
        <v>,{"CollectableType":"HomeCollector.Models.StampBase, HomeCollector, Version=1.0.0.0, Culture=neutral, PublicKeyToken=null"</v>
      </c>
      <c r="O263" s="16" t="str">
        <f t="shared" si="86"/>
        <v xml:space="preserve">,"DisplayName":"Franklin" </v>
      </c>
      <c r="P263" s="16" t="str">
        <f t="shared" si="87"/>
        <v xml:space="preserve">,"Description":"1" </v>
      </c>
      <c r="Q263" s="16" t="str">
        <f t="shared" si="88"/>
        <v xml:space="preserve">,"Country":"USA" </v>
      </c>
      <c r="R263" s="16" t="str">
        <f t="shared" si="89"/>
        <v xml:space="preserve">,"IsPostageStamp":true </v>
      </c>
      <c r="S263" s="16" t="str">
        <f t="shared" si="90"/>
        <v xml:space="preserve">,"ScottNumber":"246" </v>
      </c>
      <c r="T263" s="16" t="str">
        <f t="shared" si="91"/>
        <v xml:space="preserve">,"AlternateId":"" </v>
      </c>
      <c r="U263" s="16" t="str">
        <f t="shared" si="92"/>
        <v>,"IssueYearStart":1894</v>
      </c>
      <c r="V263" s="16" t="str">
        <f t="shared" si="93"/>
        <v>,"IssueYearEnd":0</v>
      </c>
      <c r="W263" s="16" t="str">
        <f t="shared" si="94"/>
        <v xml:space="preserve">,"FirstDayOfIssue":" " </v>
      </c>
      <c r="X263" s="16" t="str">
        <f t="shared" si="85"/>
        <v xml:space="preserve">,"Perforation":"p12" </v>
      </c>
      <c r="Y263" s="16" t="str">
        <f t="shared" si="95"/>
        <v xml:space="preserve">,"IsWatermarked":false </v>
      </c>
      <c r="Z263" s="16" t="str">
        <f t="shared" si="96"/>
        <v xml:space="preserve">,"CatalogImageCode":"" </v>
      </c>
      <c r="AA263" s="16" t="str">
        <f t="shared" si="97"/>
        <v xml:space="preserve">,"Color":"ultra" </v>
      </c>
      <c r="AB263" s="16" t="str">
        <f t="shared" si="98"/>
        <v xml:space="preserve">,"Denomination":"1" </v>
      </c>
      <c r="AD263" s="16" t="str">
        <f t="shared" si="99"/>
        <v>,"ItemInstances":[</v>
      </c>
      <c r="AE263" s="16" t="str">
        <f t="shared" si="100"/>
        <v>{"CollectableType":"HomeCollector.Models.StampBase, HomeCollector, Version=1.0.0.0, Culture=neutral, PublicKeyToken=null"</v>
      </c>
      <c r="AF263" s="16" t="str">
        <f t="shared" si="101"/>
        <v xml:space="preserve">,"ItemDetails":"1" </v>
      </c>
      <c r="AG263" s="16" t="str">
        <f t="shared" si="102"/>
        <v xml:space="preserve">,"IsFavorite":false </v>
      </c>
      <c r="AH263" s="16" t="str">
        <f t="shared" si="103"/>
        <v xml:space="preserve">,"EstimatedValue":0 </v>
      </c>
      <c r="AI263" s="16" t="str">
        <f t="shared" si="104"/>
        <v xml:space="preserve">,"IsMintCondition":false </v>
      </c>
      <c r="AJ263" s="16" t="str">
        <f t="shared" si="105"/>
        <v xml:space="preserve">,"Condition":"UNDEFINED" </v>
      </c>
      <c r="AK263" s="16" t="str">
        <f xml:space="preserve"> IF($D263+$E263&gt;0,  CONCATENATE($AD263,$AE263,$AF263,$AG263,$AH263,$AI263,$AJ263) &amp; "} ]}","}")</f>
        <v>,"ItemInstances":[{"CollectableType":"HomeCollector.Models.StampBase, HomeCollector, Version=1.0.0.0, Culture=neutral, PublicKeyToken=null","ItemDetails":"1" ,"IsFavorite":false ,"EstimatedValue":0 ,"IsMintCondition":false ,"Condition":"UNDEFINED" } ]}</v>
      </c>
      <c r="AL263" s="16" t="str">
        <f t="shared" si="106"/>
        <v>,{"CollectableType":"HomeCollector.Models.StampBase, HomeCollector, Version=1.0.0.0, Culture=neutral, PublicKeyToken=null","DisplayName":"Franklin" ,"Description":"1" ,"Country":"USA" ,"IsPostageStamp":true ,"ScottNumber":"246" ,"AlternateId":"" ,"IssueYearStart":1894,"IssueYearEnd":0,"FirstDayOfIssue":" " ,"Perforation":"p12" ,"IsWatermarked":false ,"CatalogImageCode":"" ,"Color":"ultra" ,"Denomination":"1" ,"ItemInstances":[{"CollectableType":"HomeCollector.Models.StampBase, HomeCollector, Version=1.0.0.0, Culture=neutral, PublicKeyToken=null","ItemDetails":"1" ,"IsFavorite":false ,"EstimatedValue":0 ,"IsMintCondition":false ,"Condition":"UNDEFINED" } ]}</v>
      </c>
    </row>
    <row r="264" spans="1:38" x14ac:dyDescent="0.25">
      <c r="A264" s="34" t="s">
        <v>1493</v>
      </c>
      <c r="B264" s="29">
        <v>1</v>
      </c>
      <c r="C264" s="19" t="s">
        <v>22</v>
      </c>
      <c r="D264" s="31"/>
      <c r="E264" s="32">
        <v>1</v>
      </c>
      <c r="F264" s="42" t="s">
        <v>65</v>
      </c>
      <c r="G264" s="39" t="s">
        <v>11</v>
      </c>
      <c r="H264" s="19" t="s">
        <v>13</v>
      </c>
      <c r="I264" s="29">
        <v>1894</v>
      </c>
      <c r="J264" s="29">
        <v>1894</v>
      </c>
      <c r="K264" s="33" t="s">
        <v>1337</v>
      </c>
      <c r="L264" s="34">
        <v>37.5</v>
      </c>
      <c r="M264" s="29">
        <v>0.85</v>
      </c>
      <c r="N264" s="28" t="str">
        <f t="shared" si="107"/>
        <v>,{"CollectableType":"HomeCollector.Models.StampBase, HomeCollector, Version=1.0.0.0, Culture=neutral, PublicKeyToken=null"</v>
      </c>
      <c r="O264" s="16" t="str">
        <f t="shared" si="86"/>
        <v xml:space="preserve">,"DisplayName":"Franklin" </v>
      </c>
      <c r="P264" s="16" t="str">
        <f t="shared" si="87"/>
        <v xml:space="preserve">,"Description":"1" </v>
      </c>
      <c r="Q264" s="16" t="str">
        <f t="shared" si="88"/>
        <v xml:space="preserve">,"Country":"USA" </v>
      </c>
      <c r="R264" s="16" t="str">
        <f t="shared" si="89"/>
        <v xml:space="preserve">,"IsPostageStamp":true </v>
      </c>
      <c r="S264" s="16" t="str">
        <f t="shared" si="90"/>
        <v xml:space="preserve">,"ScottNumber":"247" </v>
      </c>
      <c r="T264" s="16" t="str">
        <f t="shared" si="91"/>
        <v xml:space="preserve">,"AlternateId":"" </v>
      </c>
      <c r="U264" s="16" t="str">
        <f t="shared" si="92"/>
        <v>,"IssueYearStart":1894</v>
      </c>
      <c r="V264" s="16" t="str">
        <f t="shared" si="93"/>
        <v>,"IssueYearEnd":0</v>
      </c>
      <c r="W264" s="16" t="str">
        <f t="shared" si="94"/>
        <v xml:space="preserve">,"FirstDayOfIssue":" " </v>
      </c>
      <c r="X264" s="16" t="str">
        <f t="shared" si="85"/>
        <v xml:space="preserve">,"Perforation":"p12" </v>
      </c>
      <c r="Y264" s="16" t="str">
        <f t="shared" si="95"/>
        <v xml:space="preserve">,"IsWatermarked":false </v>
      </c>
      <c r="Z264" s="16" t="str">
        <f t="shared" si="96"/>
        <v xml:space="preserve">,"CatalogImageCode":"" </v>
      </c>
      <c r="AA264" s="16" t="str">
        <f t="shared" si="97"/>
        <v xml:space="preserve">,"Color":"blue" </v>
      </c>
      <c r="AB264" s="16" t="str">
        <f t="shared" si="98"/>
        <v xml:space="preserve">,"Denomination":"1" </v>
      </c>
      <c r="AD264" s="16" t="str">
        <f t="shared" si="99"/>
        <v>,"ItemInstances":[</v>
      </c>
      <c r="AE264" s="16" t="str">
        <f t="shared" si="100"/>
        <v>{"CollectableType":"HomeCollector.Models.StampBase, HomeCollector, Version=1.0.0.0, Culture=neutral, PublicKeyToken=null"</v>
      </c>
      <c r="AF264" s="16" t="str">
        <f t="shared" si="101"/>
        <v xml:space="preserve">,"ItemDetails":"1" </v>
      </c>
      <c r="AG264" s="16" t="str">
        <f t="shared" si="102"/>
        <v xml:space="preserve">,"IsFavorite":false </v>
      </c>
      <c r="AH264" s="16" t="str">
        <f t="shared" si="103"/>
        <v xml:space="preserve">,"EstimatedValue":0 </v>
      </c>
      <c r="AI264" s="16" t="str">
        <f t="shared" si="104"/>
        <v xml:space="preserve">,"IsMintCondition":false </v>
      </c>
      <c r="AJ264" s="16" t="str">
        <f t="shared" si="105"/>
        <v xml:space="preserve">,"Condition":"UNDEFINED" </v>
      </c>
      <c r="AK264" s="16" t="str">
        <f xml:space="preserve"> IF($D264+$E264&gt;0,  CONCATENATE($AD264,$AE264,$AF264,$AG264,$AH264,$AI264,$AJ264) &amp; "} ]}","}")</f>
        <v>,"ItemInstances":[{"CollectableType":"HomeCollector.Models.StampBase, HomeCollector, Version=1.0.0.0, Culture=neutral, PublicKeyToken=null","ItemDetails":"1" ,"IsFavorite":false ,"EstimatedValue":0 ,"IsMintCondition":false ,"Condition":"UNDEFINED" } ]}</v>
      </c>
      <c r="AL264" s="16" t="str">
        <f t="shared" si="106"/>
        <v>,{"CollectableType":"HomeCollector.Models.StampBase, HomeCollector, Version=1.0.0.0, Culture=neutral, PublicKeyToken=null","DisplayName":"Franklin" ,"Description":"1" ,"Country":"USA" ,"IsPostageStamp":true ,"ScottNumber":"247" ,"AlternateId":"" ,"IssueYearStart":1894,"IssueYearEnd":0,"FirstDayOfIssue":" " ,"Perforation":"p12" ,"IsWatermarked":false ,"CatalogImageCode":"" ,"Color":"blue" ,"Denomination":"1" ,"ItemInstances":[{"CollectableType":"HomeCollector.Models.StampBase, HomeCollector, Version=1.0.0.0, Culture=neutral, PublicKeyToken=null","ItemDetails":"1" ,"IsFavorite":false ,"EstimatedValue":0 ,"IsMintCondition":false ,"Condition":"UNDEFINED" } ]}</v>
      </c>
    </row>
    <row r="265" spans="1:38" x14ac:dyDescent="0.25">
      <c r="A265" s="34" t="s">
        <v>1494</v>
      </c>
      <c r="B265" s="29">
        <v>2</v>
      </c>
      <c r="C265" s="19" t="s">
        <v>91</v>
      </c>
      <c r="D265" s="31"/>
      <c r="E265" s="32">
        <v>1</v>
      </c>
      <c r="F265" s="42" t="s">
        <v>65</v>
      </c>
      <c r="G265" s="30"/>
      <c r="H265" s="19" t="s">
        <v>15</v>
      </c>
      <c r="I265" s="29">
        <v>1894</v>
      </c>
      <c r="J265" s="29">
        <v>1894</v>
      </c>
      <c r="K265" s="33" t="s">
        <v>1337</v>
      </c>
      <c r="L265" s="34">
        <v>12.5</v>
      </c>
      <c r="M265" s="29">
        <v>1.5</v>
      </c>
      <c r="N265" s="28" t="str">
        <f t="shared" si="107"/>
        <v>,{"CollectableType":"HomeCollector.Models.StampBase, HomeCollector, Version=1.0.0.0, Culture=neutral, PublicKeyToken=null"</v>
      </c>
      <c r="O265" s="16" t="str">
        <f t="shared" si="86"/>
        <v xml:space="preserve">,"DisplayName":"Washington" </v>
      </c>
      <c r="P265" s="16" t="str">
        <f t="shared" si="87"/>
        <v xml:space="preserve">,"Description":"" </v>
      </c>
      <c r="Q265" s="16" t="str">
        <f t="shared" si="88"/>
        <v xml:space="preserve">,"Country":"USA" </v>
      </c>
      <c r="R265" s="16" t="str">
        <f t="shared" si="89"/>
        <v xml:space="preserve">,"IsPostageStamp":true </v>
      </c>
      <c r="S265" s="16" t="str">
        <f t="shared" si="90"/>
        <v xml:space="preserve">,"ScottNumber":"248" </v>
      </c>
      <c r="T265" s="16" t="str">
        <f t="shared" si="91"/>
        <v xml:space="preserve">,"AlternateId":"" </v>
      </c>
      <c r="U265" s="16" t="str">
        <f t="shared" si="92"/>
        <v>,"IssueYearStart":1894</v>
      </c>
      <c r="V265" s="16" t="str">
        <f t="shared" si="93"/>
        <v>,"IssueYearEnd":0</v>
      </c>
      <c r="W265" s="16" t="str">
        <f t="shared" si="94"/>
        <v xml:space="preserve">,"FirstDayOfIssue":" " </v>
      </c>
      <c r="X265" s="16" t="str">
        <f t="shared" si="85"/>
        <v xml:space="preserve">,"Perforation":"p12" </v>
      </c>
      <c r="Y265" s="16" t="str">
        <f t="shared" si="95"/>
        <v xml:space="preserve">,"IsWatermarked":false </v>
      </c>
      <c r="Z265" s="16" t="str">
        <f t="shared" si="96"/>
        <v xml:space="preserve">,"CatalogImageCode":"" </v>
      </c>
      <c r="AA265" s="16" t="str">
        <f t="shared" si="97"/>
        <v xml:space="preserve">,"Color":"pink" </v>
      </c>
      <c r="AB265" s="16" t="str">
        <f t="shared" si="98"/>
        <v xml:space="preserve">,"Denomination":"2" </v>
      </c>
      <c r="AD265" s="16" t="str">
        <f t="shared" si="99"/>
        <v>,"ItemInstances":[</v>
      </c>
      <c r="AE265" s="16" t="str">
        <f t="shared" si="100"/>
        <v>{"CollectableType":"HomeCollector.Models.StampBase, HomeCollector, Version=1.0.0.0, Culture=neutral, PublicKeyToken=null"</v>
      </c>
      <c r="AF265" s="16" t="str">
        <f t="shared" si="101"/>
        <v xml:space="preserve">,"ItemDetails":"" </v>
      </c>
      <c r="AG265" s="16" t="str">
        <f t="shared" si="102"/>
        <v xml:space="preserve">,"IsFavorite":false </v>
      </c>
      <c r="AH265" s="16" t="str">
        <f t="shared" si="103"/>
        <v xml:space="preserve">,"EstimatedValue":0 </v>
      </c>
      <c r="AI265" s="16" t="str">
        <f t="shared" si="104"/>
        <v xml:space="preserve">,"IsMintCondition":false </v>
      </c>
      <c r="AJ265" s="16" t="str">
        <f t="shared" si="105"/>
        <v xml:space="preserve">,"Condition":"UNDEFINED" </v>
      </c>
      <c r="AK265" s="16" t="str">
        <f xml:space="preserve"> IF($D265+$E265&gt;0,  CONCATENATE($AD265,$AE265,$AF265,$AG265,$AH265,$AI265,$AJ265)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65" s="16" t="str">
        <f t="shared" si="106"/>
        <v>,{"CollectableType":"HomeCollector.Models.StampBase, HomeCollector, Version=1.0.0.0, Culture=neutral, PublicKeyToken=null","DisplayName":"Washington" ,"Description":"" ,"Country":"USA" ,"IsPostageStamp":true ,"ScottNumber":"248" ,"AlternateId":"" ,"IssueYearStart":1894,"IssueYearEnd":0,"FirstDayOfIssue":" " ,"Perforation":"p12" ,"IsWatermarked":false ,"CatalogImageCode":"" ,"Color":"pink"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66" spans="1:38" x14ac:dyDescent="0.25">
      <c r="A266" s="34" t="s">
        <v>1495</v>
      </c>
      <c r="B266" s="29">
        <v>2</v>
      </c>
      <c r="C266" s="19" t="s">
        <v>265</v>
      </c>
      <c r="D266" s="31"/>
      <c r="E266" s="32">
        <v>1</v>
      </c>
      <c r="F266" s="42" t="s">
        <v>65</v>
      </c>
      <c r="G266" s="30"/>
      <c r="H266" s="19" t="s">
        <v>15</v>
      </c>
      <c r="I266" s="29">
        <v>1894</v>
      </c>
      <c r="J266" s="29">
        <v>1894</v>
      </c>
      <c r="K266" s="33" t="s">
        <v>1337</v>
      </c>
      <c r="L266" s="34">
        <v>75</v>
      </c>
      <c r="M266" s="29">
        <v>0.95</v>
      </c>
      <c r="N266" s="28" t="str">
        <f t="shared" si="107"/>
        <v>,{"CollectableType":"HomeCollector.Models.StampBase, HomeCollector, Version=1.0.0.0, Culture=neutral, PublicKeyToken=null"</v>
      </c>
      <c r="O266" s="16" t="str">
        <f t="shared" si="86"/>
        <v xml:space="preserve">,"DisplayName":"Washington" </v>
      </c>
      <c r="P266" s="16" t="str">
        <f t="shared" si="87"/>
        <v xml:space="preserve">,"Description":"" </v>
      </c>
      <c r="Q266" s="16" t="str">
        <f t="shared" si="88"/>
        <v xml:space="preserve">,"Country":"USA" </v>
      </c>
      <c r="R266" s="16" t="str">
        <f t="shared" si="89"/>
        <v xml:space="preserve">,"IsPostageStamp":true </v>
      </c>
      <c r="S266" s="16" t="str">
        <f t="shared" si="90"/>
        <v xml:space="preserve">,"ScottNumber":"249" </v>
      </c>
      <c r="T266" s="16" t="str">
        <f t="shared" si="91"/>
        <v xml:space="preserve">,"AlternateId":"" </v>
      </c>
      <c r="U266" s="16" t="str">
        <f t="shared" si="92"/>
        <v>,"IssueYearStart":1894</v>
      </c>
      <c r="V266" s="16" t="str">
        <f t="shared" si="93"/>
        <v>,"IssueYearEnd":0</v>
      </c>
      <c r="W266" s="16" t="str">
        <f t="shared" si="94"/>
        <v xml:space="preserve">,"FirstDayOfIssue":" " </v>
      </c>
      <c r="X266" s="16" t="str">
        <f t="shared" si="85"/>
        <v xml:space="preserve">,"Perforation":"p12" </v>
      </c>
      <c r="Y266" s="16" t="str">
        <f t="shared" si="95"/>
        <v xml:space="preserve">,"IsWatermarked":false </v>
      </c>
      <c r="Z266" s="16" t="str">
        <f t="shared" si="96"/>
        <v xml:space="preserve">,"CatalogImageCode":"" </v>
      </c>
      <c r="AA266" s="16" t="str">
        <f t="shared" si="97"/>
        <v xml:space="preserve">,"Color":"carm lake" </v>
      </c>
      <c r="AB266" s="16" t="str">
        <f t="shared" si="98"/>
        <v xml:space="preserve">,"Denomination":"2" </v>
      </c>
      <c r="AD266" s="16" t="str">
        <f t="shared" si="99"/>
        <v>,"ItemInstances":[</v>
      </c>
      <c r="AE266" s="16" t="str">
        <f t="shared" si="100"/>
        <v>{"CollectableType":"HomeCollector.Models.StampBase, HomeCollector, Version=1.0.0.0, Culture=neutral, PublicKeyToken=null"</v>
      </c>
      <c r="AF266" s="16" t="str">
        <f t="shared" si="101"/>
        <v xml:space="preserve">,"ItemDetails":"" </v>
      </c>
      <c r="AG266" s="16" t="str">
        <f t="shared" si="102"/>
        <v xml:space="preserve">,"IsFavorite":false </v>
      </c>
      <c r="AH266" s="16" t="str">
        <f t="shared" si="103"/>
        <v xml:space="preserve">,"EstimatedValue":0 </v>
      </c>
      <c r="AI266" s="16" t="str">
        <f t="shared" si="104"/>
        <v xml:space="preserve">,"IsMintCondition":false </v>
      </c>
      <c r="AJ266" s="16" t="str">
        <f t="shared" si="105"/>
        <v xml:space="preserve">,"Condition":"UNDEFINED" </v>
      </c>
      <c r="AK266" s="16" t="str">
        <f xml:space="preserve"> IF($D266+$E266&gt;0,  CONCATENATE($AD266,$AE266,$AF266,$AG266,$AH266,$AI266,$AJ266)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66" s="16" t="str">
        <f t="shared" si="106"/>
        <v>,{"CollectableType":"HomeCollector.Models.StampBase, HomeCollector, Version=1.0.0.0, Culture=neutral, PublicKeyToken=null","DisplayName":"Washington" ,"Description":"" ,"Country":"USA" ,"IsPostageStamp":true ,"ScottNumber":"249" ,"AlternateId":"" ,"IssueYearStart":1894,"IssueYearEnd":0,"FirstDayOfIssue":" " ,"Perforation":"p12" ,"IsWatermarked":false ,"CatalogImageCode":"" ,"Color":"carm lake"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67" spans="1:38" x14ac:dyDescent="0.25">
      <c r="A267" s="34" t="s">
        <v>1496</v>
      </c>
      <c r="B267" s="29">
        <v>2</v>
      </c>
      <c r="C267" s="19" t="s">
        <v>176</v>
      </c>
      <c r="D267" s="31"/>
      <c r="E267" s="32"/>
      <c r="F267" s="42" t="s">
        <v>65</v>
      </c>
      <c r="G267" s="38" t="s">
        <v>36</v>
      </c>
      <c r="H267" s="19" t="s">
        <v>15</v>
      </c>
      <c r="I267" s="29">
        <v>1894</v>
      </c>
      <c r="J267" s="29">
        <v>1894</v>
      </c>
      <c r="K267" s="33" t="s">
        <v>1337</v>
      </c>
      <c r="L267" s="34">
        <v>14</v>
      </c>
      <c r="M267" s="29">
        <v>0.25</v>
      </c>
      <c r="N267" s="28" t="str">
        <f t="shared" si="107"/>
        <v>,{"CollectableType":"HomeCollector.Models.StampBase, HomeCollector, Version=1.0.0.0, Culture=neutral, PublicKeyToken=null"</v>
      </c>
      <c r="O267" s="16" t="str">
        <f t="shared" si="86"/>
        <v xml:space="preserve">,"DisplayName":"Washington" </v>
      </c>
      <c r="P267" s="16" t="str">
        <f t="shared" si="87"/>
        <v xml:space="preserve">,"Description":"type 1" </v>
      </c>
      <c r="Q267" s="16" t="str">
        <f t="shared" si="88"/>
        <v xml:space="preserve">,"Country":"USA" </v>
      </c>
      <c r="R267" s="16" t="str">
        <f t="shared" si="89"/>
        <v xml:space="preserve">,"IsPostageStamp":true </v>
      </c>
      <c r="S267" s="16" t="str">
        <f t="shared" si="90"/>
        <v xml:space="preserve">,"ScottNumber":"250" </v>
      </c>
      <c r="T267" s="16" t="str">
        <f t="shared" si="91"/>
        <v xml:space="preserve">,"AlternateId":"" </v>
      </c>
      <c r="U267" s="16" t="str">
        <f t="shared" si="92"/>
        <v>,"IssueYearStart":1894</v>
      </c>
      <c r="V267" s="16" t="str">
        <f t="shared" si="93"/>
        <v>,"IssueYearEnd":0</v>
      </c>
      <c r="W267" s="16" t="str">
        <f t="shared" si="94"/>
        <v xml:space="preserve">,"FirstDayOfIssue":" " </v>
      </c>
      <c r="X267" s="16" t="str">
        <f t="shared" si="85"/>
        <v xml:space="preserve">,"Perforation":"p12" </v>
      </c>
      <c r="Y267" s="16" t="str">
        <f t="shared" si="95"/>
        <v xml:space="preserve">,"IsWatermarked":false </v>
      </c>
      <c r="Z267" s="16" t="str">
        <f t="shared" si="96"/>
        <v xml:space="preserve">,"CatalogImageCode":"" </v>
      </c>
      <c r="AA267" s="16" t="str">
        <f t="shared" si="97"/>
        <v xml:space="preserve">,"Color":"carmine" </v>
      </c>
      <c r="AB267" s="16" t="str">
        <f t="shared" si="98"/>
        <v xml:space="preserve">,"Denomination":"2" </v>
      </c>
      <c r="AD267" s="16" t="str">
        <f t="shared" si="99"/>
        <v/>
      </c>
      <c r="AE267" s="16" t="str">
        <f t="shared" si="100"/>
        <v>{"CollectableType":"HomeCollector.Models.StampBase, HomeCollector, Version=1.0.0.0, Culture=neutral, PublicKeyToken=null"</v>
      </c>
      <c r="AF267" s="16" t="str">
        <f t="shared" si="101"/>
        <v xml:space="preserve">,"ItemDetails":"type 1" </v>
      </c>
      <c r="AG267" s="16" t="str">
        <f t="shared" si="102"/>
        <v xml:space="preserve">,"IsFavorite":false </v>
      </c>
      <c r="AH267" s="16" t="str">
        <f t="shared" si="103"/>
        <v xml:space="preserve">,"EstimatedValue":0 </v>
      </c>
      <c r="AI267" s="16" t="str">
        <f t="shared" si="104"/>
        <v xml:space="preserve">,"IsMintCondition":false </v>
      </c>
      <c r="AJ267" s="16" t="str">
        <f t="shared" si="105"/>
        <v xml:space="preserve">,"Condition":"UNDEFINED" </v>
      </c>
      <c r="AK267" s="16" t="str">
        <f xml:space="preserve"> IF($D267+$E267&gt;0,  CONCATENATE($AD267,$AE267,$AF267,$AG267,$AH267,$AI267,$AJ267) &amp; "} ]}","}")</f>
        <v>}</v>
      </c>
      <c r="AL267" s="16" t="str">
        <f t="shared" si="106"/>
        <v>,{"CollectableType":"HomeCollector.Models.StampBase, HomeCollector, Version=1.0.0.0, Culture=neutral, PublicKeyToken=null","DisplayName":"Washington" ,"Description":"type 1" ,"Country":"USA" ,"IsPostageStamp":true ,"ScottNumber":"250" ,"AlternateId":"" ,"IssueYearStart":1894,"IssueYearEnd":0,"FirstDayOfIssue":" " ,"Perforation":"p12" ,"IsWatermarked":false ,"CatalogImageCode":"" ,"Color":"carmine" ,"Denomination":"2" }</v>
      </c>
    </row>
    <row r="268" spans="1:38" x14ac:dyDescent="0.25">
      <c r="A268" s="34" t="s">
        <v>1497</v>
      </c>
      <c r="B268" s="29">
        <v>2</v>
      </c>
      <c r="C268" s="19" t="s">
        <v>176</v>
      </c>
      <c r="D268" s="31"/>
      <c r="E268" s="32">
        <v>1</v>
      </c>
      <c r="F268" s="42" t="s">
        <v>65</v>
      </c>
      <c r="G268" s="38" t="s">
        <v>27</v>
      </c>
      <c r="H268" s="19" t="s">
        <v>15</v>
      </c>
      <c r="I268" s="29">
        <v>1894</v>
      </c>
      <c r="J268" s="29">
        <v>1894</v>
      </c>
      <c r="K268" s="33" t="s">
        <v>1337</v>
      </c>
      <c r="L268" s="34">
        <v>125</v>
      </c>
      <c r="M268" s="29">
        <v>1.5</v>
      </c>
      <c r="N268" s="28" t="str">
        <f t="shared" si="107"/>
        <v>,{"CollectableType":"HomeCollector.Models.StampBase, HomeCollector, Version=1.0.0.0, Culture=neutral, PublicKeyToken=null"</v>
      </c>
      <c r="O268" s="16" t="str">
        <f t="shared" si="86"/>
        <v xml:space="preserve">,"DisplayName":"Washington" </v>
      </c>
      <c r="P268" s="16" t="str">
        <f t="shared" si="87"/>
        <v xml:space="preserve">,"Description":"type 2" </v>
      </c>
      <c r="Q268" s="16" t="str">
        <f t="shared" si="88"/>
        <v xml:space="preserve">,"Country":"USA" </v>
      </c>
      <c r="R268" s="16" t="str">
        <f t="shared" si="89"/>
        <v xml:space="preserve">,"IsPostageStamp":true </v>
      </c>
      <c r="S268" s="16" t="str">
        <f t="shared" si="90"/>
        <v xml:space="preserve">,"ScottNumber":"251" </v>
      </c>
      <c r="T268" s="16" t="str">
        <f t="shared" si="91"/>
        <v xml:space="preserve">,"AlternateId":"" </v>
      </c>
      <c r="U268" s="16" t="str">
        <f t="shared" si="92"/>
        <v>,"IssueYearStart":1894</v>
      </c>
      <c r="V268" s="16" t="str">
        <f t="shared" si="93"/>
        <v>,"IssueYearEnd":0</v>
      </c>
      <c r="W268" s="16" t="str">
        <f t="shared" si="94"/>
        <v xml:space="preserve">,"FirstDayOfIssue":" " </v>
      </c>
      <c r="X268" s="16" t="str">
        <f t="shared" si="85"/>
        <v xml:space="preserve">,"Perforation":"p12" </v>
      </c>
      <c r="Y268" s="16" t="str">
        <f t="shared" si="95"/>
        <v xml:space="preserve">,"IsWatermarked":false </v>
      </c>
      <c r="Z268" s="16" t="str">
        <f t="shared" si="96"/>
        <v xml:space="preserve">,"CatalogImageCode":"" </v>
      </c>
      <c r="AA268" s="16" t="str">
        <f t="shared" si="97"/>
        <v xml:space="preserve">,"Color":"carmine" </v>
      </c>
      <c r="AB268" s="16" t="str">
        <f t="shared" si="98"/>
        <v xml:space="preserve">,"Denomination":"2" </v>
      </c>
      <c r="AD268" s="16" t="str">
        <f t="shared" si="99"/>
        <v>,"ItemInstances":[</v>
      </c>
      <c r="AE268" s="16" t="str">
        <f t="shared" si="100"/>
        <v>{"CollectableType":"HomeCollector.Models.StampBase, HomeCollector, Version=1.0.0.0, Culture=neutral, PublicKeyToken=null"</v>
      </c>
      <c r="AF268" s="16" t="str">
        <f t="shared" si="101"/>
        <v xml:space="preserve">,"ItemDetails":"type 2" </v>
      </c>
      <c r="AG268" s="16" t="str">
        <f t="shared" si="102"/>
        <v xml:space="preserve">,"IsFavorite":false </v>
      </c>
      <c r="AH268" s="16" t="str">
        <f t="shared" si="103"/>
        <v xml:space="preserve">,"EstimatedValue":0 </v>
      </c>
      <c r="AI268" s="16" t="str">
        <f t="shared" si="104"/>
        <v xml:space="preserve">,"IsMintCondition":false </v>
      </c>
      <c r="AJ268" s="16" t="str">
        <f t="shared" si="105"/>
        <v xml:space="preserve">,"Condition":"UNDEFINED" </v>
      </c>
      <c r="AK268" s="16" t="str">
        <f xml:space="preserve"> IF($D268+$E268&gt;0,  CONCATENATE($AD268,$AE268,$AF268,$AG268,$AH268,$AI268,$AJ268) &amp; "} ]}","}")</f>
        <v>,"ItemInstances":[{"CollectableType":"HomeCollector.Models.StampBase, HomeCollector, Version=1.0.0.0, Culture=neutral, PublicKeyToken=null","ItemDetails":"type 2" ,"IsFavorite":false ,"EstimatedValue":0 ,"IsMintCondition":false ,"Condition":"UNDEFINED" } ]}</v>
      </c>
      <c r="AL268" s="16" t="str">
        <f t="shared" si="106"/>
        <v>,{"CollectableType":"HomeCollector.Models.StampBase, HomeCollector, Version=1.0.0.0, Culture=neutral, PublicKeyToken=null","DisplayName":"Washington" ,"Description":"type 2" ,"Country":"USA" ,"IsPostageStamp":true ,"ScottNumber":"251" ,"AlternateId":"" ,"IssueYearStart":1894,"IssueYearEnd":0,"FirstDayOfIssue":" " ,"Perforation":"p12" ,"IsWatermarked":false ,"CatalogImageCode":"" ,"Color":"carmine" ,"Denomination":"2" ,"ItemInstances":[{"CollectableType":"HomeCollector.Models.StampBase, HomeCollector, Version=1.0.0.0, Culture=neutral, PublicKeyToken=null","ItemDetails":"type 2" ,"IsFavorite":false ,"EstimatedValue":0 ,"IsMintCondition":false ,"Condition":"UNDEFINED" } ]}</v>
      </c>
    </row>
    <row r="269" spans="1:38" x14ac:dyDescent="0.25">
      <c r="A269" s="34" t="s">
        <v>1498</v>
      </c>
      <c r="B269" s="29">
        <v>2</v>
      </c>
      <c r="C269" s="19" t="s">
        <v>176</v>
      </c>
      <c r="D269" s="31"/>
      <c r="E269" s="32">
        <v>1</v>
      </c>
      <c r="F269" s="42" t="s">
        <v>65</v>
      </c>
      <c r="G269" s="38" t="s">
        <v>39</v>
      </c>
      <c r="H269" s="19" t="s">
        <v>15</v>
      </c>
      <c r="I269" s="29">
        <v>1894</v>
      </c>
      <c r="J269" s="29">
        <v>1894</v>
      </c>
      <c r="K269" s="33" t="s">
        <v>1337</v>
      </c>
      <c r="L269" s="34">
        <v>70</v>
      </c>
      <c r="M269" s="29">
        <v>2</v>
      </c>
      <c r="N269" s="28" t="str">
        <f t="shared" si="107"/>
        <v>,{"CollectableType":"HomeCollector.Models.StampBase, HomeCollector, Version=1.0.0.0, Culture=neutral, PublicKeyToken=null"</v>
      </c>
      <c r="O269" s="16" t="str">
        <f t="shared" si="86"/>
        <v xml:space="preserve">,"DisplayName":"Washington" </v>
      </c>
      <c r="P269" s="16" t="str">
        <f t="shared" si="87"/>
        <v xml:space="preserve">,"Description":"type 3" </v>
      </c>
      <c r="Q269" s="16" t="str">
        <f t="shared" si="88"/>
        <v xml:space="preserve">,"Country":"USA" </v>
      </c>
      <c r="R269" s="16" t="str">
        <f t="shared" si="89"/>
        <v xml:space="preserve">,"IsPostageStamp":true </v>
      </c>
      <c r="S269" s="16" t="str">
        <f t="shared" si="90"/>
        <v xml:space="preserve">,"ScottNumber":"252" </v>
      </c>
      <c r="T269" s="16" t="str">
        <f t="shared" si="91"/>
        <v xml:space="preserve">,"AlternateId":"" </v>
      </c>
      <c r="U269" s="16" t="str">
        <f t="shared" si="92"/>
        <v>,"IssueYearStart":1894</v>
      </c>
      <c r="V269" s="16" t="str">
        <f t="shared" si="93"/>
        <v>,"IssueYearEnd":0</v>
      </c>
      <c r="W269" s="16" t="str">
        <f t="shared" si="94"/>
        <v xml:space="preserve">,"FirstDayOfIssue":" " </v>
      </c>
      <c r="X269" s="16" t="str">
        <f t="shared" si="85"/>
        <v xml:space="preserve">,"Perforation":"p12" </v>
      </c>
      <c r="Y269" s="16" t="str">
        <f t="shared" si="95"/>
        <v xml:space="preserve">,"IsWatermarked":false </v>
      </c>
      <c r="Z269" s="16" t="str">
        <f t="shared" si="96"/>
        <v xml:space="preserve">,"CatalogImageCode":"" </v>
      </c>
      <c r="AA269" s="16" t="str">
        <f t="shared" si="97"/>
        <v xml:space="preserve">,"Color":"carmine" </v>
      </c>
      <c r="AB269" s="16" t="str">
        <f t="shared" si="98"/>
        <v xml:space="preserve">,"Denomination":"2" </v>
      </c>
      <c r="AD269" s="16" t="str">
        <f t="shared" si="99"/>
        <v>,"ItemInstances":[</v>
      </c>
      <c r="AE269" s="16" t="str">
        <f t="shared" si="100"/>
        <v>{"CollectableType":"HomeCollector.Models.StampBase, HomeCollector, Version=1.0.0.0, Culture=neutral, PublicKeyToken=null"</v>
      </c>
      <c r="AF269" s="16" t="str">
        <f t="shared" si="101"/>
        <v xml:space="preserve">,"ItemDetails":"type 3" </v>
      </c>
      <c r="AG269" s="16" t="str">
        <f t="shared" si="102"/>
        <v xml:space="preserve">,"IsFavorite":false </v>
      </c>
      <c r="AH269" s="16" t="str">
        <f t="shared" si="103"/>
        <v xml:space="preserve">,"EstimatedValue":0 </v>
      </c>
      <c r="AI269" s="16" t="str">
        <f t="shared" si="104"/>
        <v xml:space="preserve">,"IsMintCondition":false </v>
      </c>
      <c r="AJ269" s="16" t="str">
        <f t="shared" si="105"/>
        <v xml:space="preserve">,"Condition":"UNDEFINED" </v>
      </c>
      <c r="AK269" s="16" t="str">
        <f xml:space="preserve"> IF($D269+$E269&gt;0,  CONCATENATE($AD269,$AE269,$AF269,$AG269,$AH269,$AI269,$AJ269) &amp; "} ]}","}")</f>
        <v>,"ItemInstances":[{"CollectableType":"HomeCollector.Models.StampBase, HomeCollector, Version=1.0.0.0, Culture=neutral, PublicKeyToken=null","ItemDetails":"type 3" ,"IsFavorite":false ,"EstimatedValue":0 ,"IsMintCondition":false ,"Condition":"UNDEFINED" } ]}</v>
      </c>
      <c r="AL269" s="16" t="str">
        <f t="shared" si="106"/>
        <v>,{"CollectableType":"HomeCollector.Models.StampBase, HomeCollector, Version=1.0.0.0, Culture=neutral, PublicKeyToken=null","DisplayName":"Washington" ,"Description":"type 3" ,"Country":"USA" ,"IsPostageStamp":true ,"ScottNumber":"252" ,"AlternateId":"" ,"IssueYearStart":1894,"IssueYearEnd":0,"FirstDayOfIssue":" " ,"Perforation":"p12" ,"IsWatermarked":false ,"CatalogImageCode":"" ,"Color":"carmine" ,"Denomination":"2" ,"ItemInstances":[{"CollectableType":"HomeCollector.Models.StampBase, HomeCollector, Version=1.0.0.0, Culture=neutral, PublicKeyToken=null","ItemDetails":"type 3" ,"IsFavorite":false ,"EstimatedValue":0 ,"IsMintCondition":false ,"Condition":"UNDEFINED" } ]}</v>
      </c>
    </row>
    <row r="270" spans="1:38" x14ac:dyDescent="0.25">
      <c r="A270" s="34" t="s">
        <v>1499</v>
      </c>
      <c r="B270" s="29">
        <v>3</v>
      </c>
      <c r="C270" s="30"/>
      <c r="D270" s="31"/>
      <c r="E270" s="32">
        <v>1</v>
      </c>
      <c r="F270" s="42" t="s">
        <v>65</v>
      </c>
      <c r="G270" s="30"/>
      <c r="H270" s="19" t="s">
        <v>101</v>
      </c>
      <c r="I270" s="29">
        <v>1894</v>
      </c>
      <c r="J270" s="29">
        <v>1894</v>
      </c>
      <c r="K270" s="33" t="s">
        <v>1337</v>
      </c>
      <c r="L270" s="34">
        <v>50</v>
      </c>
      <c r="M270" s="29">
        <v>4.25</v>
      </c>
      <c r="N270" s="28" t="str">
        <f t="shared" si="107"/>
        <v>,{"CollectableType":"HomeCollector.Models.StampBase, HomeCollector, Version=1.0.0.0, Culture=neutral, PublicKeyToken=null"</v>
      </c>
      <c r="O270" s="16" t="str">
        <f t="shared" si="86"/>
        <v xml:space="preserve">,"DisplayName":"Jackson" </v>
      </c>
      <c r="P270" s="16" t="str">
        <f t="shared" si="87"/>
        <v xml:space="preserve">,"Description":"" </v>
      </c>
      <c r="Q270" s="16" t="str">
        <f t="shared" si="88"/>
        <v xml:space="preserve">,"Country":"USA" </v>
      </c>
      <c r="R270" s="16" t="str">
        <f t="shared" si="89"/>
        <v xml:space="preserve">,"IsPostageStamp":true </v>
      </c>
      <c r="S270" s="16" t="str">
        <f t="shared" si="90"/>
        <v xml:space="preserve">,"ScottNumber":"253" </v>
      </c>
      <c r="T270" s="16" t="str">
        <f t="shared" si="91"/>
        <v xml:space="preserve">,"AlternateId":"" </v>
      </c>
      <c r="U270" s="16" t="str">
        <f t="shared" si="92"/>
        <v>,"IssueYearStart":1894</v>
      </c>
      <c r="V270" s="16" t="str">
        <f t="shared" si="93"/>
        <v>,"IssueYearEnd":0</v>
      </c>
      <c r="W270" s="16" t="str">
        <f t="shared" si="94"/>
        <v xml:space="preserve">,"FirstDayOfIssue":" " </v>
      </c>
      <c r="X270" s="16" t="str">
        <f t="shared" si="85"/>
        <v xml:space="preserve">,"Perforation":"p12" </v>
      </c>
      <c r="Y270" s="16" t="str">
        <f t="shared" si="95"/>
        <v xml:space="preserve">,"IsWatermarked":false </v>
      </c>
      <c r="Z270" s="16" t="str">
        <f t="shared" si="96"/>
        <v xml:space="preserve">,"CatalogImageCode":"" </v>
      </c>
      <c r="AA270" s="16" t="str">
        <f t="shared" si="97"/>
        <v xml:space="preserve">,"Color":"" </v>
      </c>
      <c r="AB270" s="16" t="str">
        <f t="shared" si="98"/>
        <v xml:space="preserve">,"Denomination":"3" </v>
      </c>
      <c r="AD270" s="16" t="str">
        <f t="shared" si="99"/>
        <v>,"ItemInstances":[</v>
      </c>
      <c r="AE270" s="16" t="str">
        <f t="shared" si="100"/>
        <v>{"CollectableType":"HomeCollector.Models.StampBase, HomeCollector, Version=1.0.0.0, Culture=neutral, PublicKeyToken=null"</v>
      </c>
      <c r="AF270" s="16" t="str">
        <f t="shared" si="101"/>
        <v xml:space="preserve">,"ItemDetails":"" </v>
      </c>
      <c r="AG270" s="16" t="str">
        <f t="shared" si="102"/>
        <v xml:space="preserve">,"IsFavorite":false </v>
      </c>
      <c r="AH270" s="16" t="str">
        <f t="shared" si="103"/>
        <v xml:space="preserve">,"EstimatedValue":0 </v>
      </c>
      <c r="AI270" s="16" t="str">
        <f t="shared" si="104"/>
        <v xml:space="preserve">,"IsMintCondition":false </v>
      </c>
      <c r="AJ270" s="16" t="str">
        <f t="shared" si="105"/>
        <v xml:space="preserve">,"Condition":"UNDEFINED" </v>
      </c>
      <c r="AK270" s="16" t="str">
        <f xml:space="preserve"> IF($D270+$E270&gt;0,  CONCATENATE($AD270,$AE270,$AF270,$AG270,$AH270,$AI270,$AJ270)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70" s="16" t="str">
        <f t="shared" si="106"/>
        <v>,{"CollectableType":"HomeCollector.Models.StampBase, HomeCollector, Version=1.0.0.0, Culture=neutral, PublicKeyToken=null","DisplayName":"Jackson" ,"Description":"" ,"Country":"USA" ,"IsPostageStamp":true ,"ScottNumber":"253" ,"AlternateId":"" ,"IssueYearStart":1894,"IssueYearEnd":0,"FirstDayOfIssue":" " ,"Perforation":"p12"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71" spans="1:38" x14ac:dyDescent="0.25">
      <c r="A271" s="34" t="s">
        <v>1500</v>
      </c>
      <c r="B271" s="29">
        <v>4</v>
      </c>
      <c r="C271" s="30"/>
      <c r="D271" s="31"/>
      <c r="E271" s="32">
        <v>1</v>
      </c>
      <c r="F271" s="42" t="s">
        <v>65</v>
      </c>
      <c r="G271" s="30"/>
      <c r="H271" s="19" t="s">
        <v>103</v>
      </c>
      <c r="I271" s="29">
        <v>1894</v>
      </c>
      <c r="J271" s="29">
        <v>1894</v>
      </c>
      <c r="K271" s="33" t="s">
        <v>1337</v>
      </c>
      <c r="L271" s="34">
        <v>60</v>
      </c>
      <c r="M271" s="29">
        <v>1.75</v>
      </c>
      <c r="N271" s="28" t="str">
        <f t="shared" si="107"/>
        <v>,{"CollectableType":"HomeCollector.Models.StampBase, HomeCollector, Version=1.0.0.0, Culture=neutral, PublicKeyToken=null"</v>
      </c>
      <c r="O271" s="16" t="str">
        <f t="shared" si="86"/>
        <v xml:space="preserve">,"DisplayName":"Lincoln" </v>
      </c>
      <c r="P271" s="16" t="str">
        <f t="shared" si="87"/>
        <v xml:space="preserve">,"Description":"" </v>
      </c>
      <c r="Q271" s="16" t="str">
        <f t="shared" si="88"/>
        <v xml:space="preserve">,"Country":"USA" </v>
      </c>
      <c r="R271" s="16" t="str">
        <f t="shared" si="89"/>
        <v xml:space="preserve">,"IsPostageStamp":true </v>
      </c>
      <c r="S271" s="16" t="str">
        <f t="shared" si="90"/>
        <v xml:space="preserve">,"ScottNumber":"254" </v>
      </c>
      <c r="T271" s="16" t="str">
        <f t="shared" si="91"/>
        <v xml:space="preserve">,"AlternateId":"" </v>
      </c>
      <c r="U271" s="16" t="str">
        <f t="shared" si="92"/>
        <v>,"IssueYearStart":1894</v>
      </c>
      <c r="V271" s="16" t="str">
        <f t="shared" si="93"/>
        <v>,"IssueYearEnd":0</v>
      </c>
      <c r="W271" s="16" t="str">
        <f t="shared" si="94"/>
        <v xml:space="preserve">,"FirstDayOfIssue":" " </v>
      </c>
      <c r="X271" s="16" t="str">
        <f t="shared" si="85"/>
        <v xml:space="preserve">,"Perforation":"p12" </v>
      </c>
      <c r="Y271" s="16" t="str">
        <f t="shared" si="95"/>
        <v xml:space="preserve">,"IsWatermarked":false </v>
      </c>
      <c r="Z271" s="16" t="str">
        <f t="shared" si="96"/>
        <v xml:space="preserve">,"CatalogImageCode":"" </v>
      </c>
      <c r="AA271" s="16" t="str">
        <f t="shared" si="97"/>
        <v xml:space="preserve">,"Color":"" </v>
      </c>
      <c r="AB271" s="16" t="str">
        <f t="shared" si="98"/>
        <v xml:space="preserve">,"Denomination":"4" </v>
      </c>
      <c r="AD271" s="16" t="str">
        <f t="shared" si="99"/>
        <v>,"ItemInstances":[</v>
      </c>
      <c r="AE271" s="16" t="str">
        <f t="shared" si="100"/>
        <v>{"CollectableType":"HomeCollector.Models.StampBase, HomeCollector, Version=1.0.0.0, Culture=neutral, PublicKeyToken=null"</v>
      </c>
      <c r="AF271" s="16" t="str">
        <f t="shared" si="101"/>
        <v xml:space="preserve">,"ItemDetails":"" </v>
      </c>
      <c r="AG271" s="16" t="str">
        <f t="shared" si="102"/>
        <v xml:space="preserve">,"IsFavorite":false </v>
      </c>
      <c r="AH271" s="16" t="str">
        <f t="shared" si="103"/>
        <v xml:space="preserve">,"EstimatedValue":0 </v>
      </c>
      <c r="AI271" s="16" t="str">
        <f t="shared" si="104"/>
        <v xml:space="preserve">,"IsMintCondition":false </v>
      </c>
      <c r="AJ271" s="16" t="str">
        <f t="shared" si="105"/>
        <v xml:space="preserve">,"Condition":"UNDEFINED" </v>
      </c>
      <c r="AK271" s="16" t="str">
        <f xml:space="preserve"> IF($D271+$E271&gt;0,  CONCATENATE($AD271,$AE271,$AF271,$AG271,$AH271,$AI271,$AJ271)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71" s="16" t="str">
        <f t="shared" si="106"/>
        <v>,{"CollectableType":"HomeCollector.Models.StampBase, HomeCollector, Version=1.0.0.0, Culture=neutral, PublicKeyToken=null","DisplayName":"Lincoln" ,"Description":"" ,"Country":"USA" ,"IsPostageStamp":true ,"ScottNumber":"254" ,"AlternateId":"" ,"IssueYearStart":1894,"IssueYearEnd":0,"FirstDayOfIssue":" " ,"Perforation":"p12"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72" spans="1:38" x14ac:dyDescent="0.25">
      <c r="A272" s="34" t="s">
        <v>1501</v>
      </c>
      <c r="B272" s="29">
        <v>5</v>
      </c>
      <c r="C272" s="30"/>
      <c r="D272" s="31"/>
      <c r="E272" s="32">
        <v>1</v>
      </c>
      <c r="F272" s="42" t="s">
        <v>65</v>
      </c>
      <c r="G272" s="30"/>
      <c r="H272" s="19" t="s">
        <v>255</v>
      </c>
      <c r="I272" s="29">
        <v>1894</v>
      </c>
      <c r="J272" s="29">
        <v>1894</v>
      </c>
      <c r="K272" s="33" t="s">
        <v>1337</v>
      </c>
      <c r="L272" s="34">
        <v>47.5</v>
      </c>
      <c r="M272" s="29">
        <v>2.5</v>
      </c>
      <c r="N272" s="28" t="str">
        <f t="shared" si="107"/>
        <v>,{"CollectableType":"HomeCollector.Models.StampBase, HomeCollector, Version=1.0.0.0, Culture=neutral, PublicKeyToken=null"</v>
      </c>
      <c r="O272" s="16" t="str">
        <f t="shared" si="86"/>
        <v xml:space="preserve">,"DisplayName":"Grant" </v>
      </c>
      <c r="P272" s="16" t="str">
        <f t="shared" si="87"/>
        <v xml:space="preserve">,"Description":"" </v>
      </c>
      <c r="Q272" s="16" t="str">
        <f t="shared" si="88"/>
        <v xml:space="preserve">,"Country":"USA" </v>
      </c>
      <c r="R272" s="16" t="str">
        <f t="shared" si="89"/>
        <v xml:space="preserve">,"IsPostageStamp":true </v>
      </c>
      <c r="S272" s="16" t="str">
        <f t="shared" si="90"/>
        <v xml:space="preserve">,"ScottNumber":"255" </v>
      </c>
      <c r="T272" s="16" t="str">
        <f t="shared" si="91"/>
        <v xml:space="preserve">,"AlternateId":"" </v>
      </c>
      <c r="U272" s="16" t="str">
        <f t="shared" si="92"/>
        <v>,"IssueYearStart":1894</v>
      </c>
      <c r="V272" s="16" t="str">
        <f t="shared" si="93"/>
        <v>,"IssueYearEnd":0</v>
      </c>
      <c r="W272" s="16" t="str">
        <f t="shared" si="94"/>
        <v xml:space="preserve">,"FirstDayOfIssue":" " </v>
      </c>
      <c r="X272" s="16" t="str">
        <f t="shared" si="85"/>
        <v xml:space="preserve">,"Perforation":"p12" </v>
      </c>
      <c r="Y272" s="16" t="str">
        <f t="shared" si="95"/>
        <v xml:space="preserve">,"IsWatermarked":false </v>
      </c>
      <c r="Z272" s="16" t="str">
        <f t="shared" si="96"/>
        <v xml:space="preserve">,"CatalogImageCode":"" </v>
      </c>
      <c r="AA272" s="16" t="str">
        <f t="shared" si="97"/>
        <v xml:space="preserve">,"Color":"" </v>
      </c>
      <c r="AB272" s="16" t="str">
        <f t="shared" si="98"/>
        <v xml:space="preserve">,"Denomination":"5" </v>
      </c>
      <c r="AD272" s="16" t="str">
        <f t="shared" si="99"/>
        <v>,"ItemInstances":[</v>
      </c>
      <c r="AE272" s="16" t="str">
        <f t="shared" si="100"/>
        <v>{"CollectableType":"HomeCollector.Models.StampBase, HomeCollector, Version=1.0.0.0, Culture=neutral, PublicKeyToken=null"</v>
      </c>
      <c r="AF272" s="16" t="str">
        <f t="shared" si="101"/>
        <v xml:space="preserve">,"ItemDetails":"" </v>
      </c>
      <c r="AG272" s="16" t="str">
        <f t="shared" si="102"/>
        <v xml:space="preserve">,"IsFavorite":false </v>
      </c>
      <c r="AH272" s="16" t="str">
        <f t="shared" si="103"/>
        <v xml:space="preserve">,"EstimatedValue":0 </v>
      </c>
      <c r="AI272" s="16" t="str">
        <f t="shared" si="104"/>
        <v xml:space="preserve">,"IsMintCondition":false </v>
      </c>
      <c r="AJ272" s="16" t="str">
        <f t="shared" si="105"/>
        <v xml:space="preserve">,"Condition":"UNDEFINED" </v>
      </c>
      <c r="AK272" s="16" t="str">
        <f xml:space="preserve"> IF($D272+$E272&gt;0,  CONCATENATE($AD272,$AE272,$AF272,$AG272,$AH272,$AI272,$AJ272)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72" s="16" t="str">
        <f t="shared" si="106"/>
        <v>,{"CollectableType":"HomeCollector.Models.StampBase, HomeCollector, Version=1.0.0.0, Culture=neutral, PublicKeyToken=null","DisplayName":"Grant" ,"Description":"" ,"Country":"USA" ,"IsPostageStamp":true ,"ScottNumber":"255" ,"AlternateId":"" ,"IssueYearStart":1894,"IssueYearEnd":0,"FirstDayOfIssue":" " ,"Perforation":"p12"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73" spans="1:38" x14ac:dyDescent="0.25">
      <c r="A273" s="34" t="s">
        <v>1502</v>
      </c>
      <c r="B273" s="29">
        <v>6</v>
      </c>
      <c r="C273" s="30"/>
      <c r="D273" s="31"/>
      <c r="E273" s="32"/>
      <c r="F273" s="42" t="s">
        <v>65</v>
      </c>
      <c r="G273" s="30"/>
      <c r="H273" s="19" t="s">
        <v>236</v>
      </c>
      <c r="I273" s="29">
        <v>1894</v>
      </c>
      <c r="J273" s="29">
        <v>1894</v>
      </c>
      <c r="K273" s="33" t="s">
        <v>1337</v>
      </c>
      <c r="L273" s="34">
        <v>90</v>
      </c>
      <c r="M273" s="29">
        <v>12</v>
      </c>
      <c r="N273" s="28" t="str">
        <f t="shared" si="107"/>
        <v>,{"CollectableType":"HomeCollector.Models.StampBase, HomeCollector, Version=1.0.0.0, Culture=neutral, PublicKeyToken=null"</v>
      </c>
      <c r="O273" s="16" t="str">
        <f t="shared" si="86"/>
        <v xml:space="preserve">,"DisplayName":"Garfield" </v>
      </c>
      <c r="P273" s="16" t="str">
        <f t="shared" si="87"/>
        <v xml:space="preserve">,"Description":"" </v>
      </c>
      <c r="Q273" s="16" t="str">
        <f t="shared" si="88"/>
        <v xml:space="preserve">,"Country":"USA" </v>
      </c>
      <c r="R273" s="16" t="str">
        <f t="shared" si="89"/>
        <v xml:space="preserve">,"IsPostageStamp":true </v>
      </c>
      <c r="S273" s="16" t="str">
        <f t="shared" si="90"/>
        <v xml:space="preserve">,"ScottNumber":"256" </v>
      </c>
      <c r="T273" s="16" t="str">
        <f t="shared" si="91"/>
        <v xml:space="preserve">,"AlternateId":"" </v>
      </c>
      <c r="U273" s="16" t="str">
        <f t="shared" si="92"/>
        <v>,"IssueYearStart":1894</v>
      </c>
      <c r="V273" s="16" t="str">
        <f t="shared" si="93"/>
        <v>,"IssueYearEnd":0</v>
      </c>
      <c r="W273" s="16" t="str">
        <f t="shared" si="94"/>
        <v xml:space="preserve">,"FirstDayOfIssue":" " </v>
      </c>
      <c r="X273" s="16" t="str">
        <f t="shared" si="85"/>
        <v xml:space="preserve">,"Perforation":"p12" </v>
      </c>
      <c r="Y273" s="16" t="str">
        <f t="shared" si="95"/>
        <v xml:space="preserve">,"IsWatermarked":false </v>
      </c>
      <c r="Z273" s="16" t="str">
        <f t="shared" si="96"/>
        <v xml:space="preserve">,"CatalogImageCode":"" </v>
      </c>
      <c r="AA273" s="16" t="str">
        <f t="shared" si="97"/>
        <v xml:space="preserve">,"Color":"" </v>
      </c>
      <c r="AB273" s="16" t="str">
        <f t="shared" si="98"/>
        <v xml:space="preserve">,"Denomination":"6" </v>
      </c>
      <c r="AD273" s="16" t="str">
        <f t="shared" si="99"/>
        <v/>
      </c>
      <c r="AE273" s="16" t="str">
        <f t="shared" si="100"/>
        <v>{"CollectableType":"HomeCollector.Models.StampBase, HomeCollector, Version=1.0.0.0, Culture=neutral, PublicKeyToken=null"</v>
      </c>
      <c r="AF273" s="16" t="str">
        <f t="shared" si="101"/>
        <v xml:space="preserve">,"ItemDetails":"" </v>
      </c>
      <c r="AG273" s="16" t="str">
        <f t="shared" si="102"/>
        <v xml:space="preserve">,"IsFavorite":false </v>
      </c>
      <c r="AH273" s="16" t="str">
        <f t="shared" si="103"/>
        <v xml:space="preserve">,"EstimatedValue":0 </v>
      </c>
      <c r="AI273" s="16" t="str">
        <f t="shared" si="104"/>
        <v xml:space="preserve">,"IsMintCondition":false </v>
      </c>
      <c r="AJ273" s="16" t="str">
        <f t="shared" si="105"/>
        <v xml:space="preserve">,"Condition":"UNDEFINED" </v>
      </c>
      <c r="AK273" s="16" t="str">
        <f xml:space="preserve"> IF($D273+$E273&gt;0,  CONCATENATE($AD273,$AE273,$AF273,$AG273,$AH273,$AI273,$AJ273) &amp; "} ]}","}")</f>
        <v>}</v>
      </c>
      <c r="AL273" s="16" t="str">
        <f t="shared" si="106"/>
        <v>,{"CollectableType":"HomeCollector.Models.StampBase, HomeCollector, Version=1.0.0.0, Culture=neutral, PublicKeyToken=null","DisplayName":"Garfield" ,"Description":"" ,"Country":"USA" ,"IsPostageStamp":true ,"ScottNumber":"256" ,"AlternateId":"" ,"IssueYearStart":1894,"IssueYearEnd":0,"FirstDayOfIssue":" " ,"Perforation":"p12" ,"IsWatermarked":false ,"CatalogImageCode":"" ,"Color":"" ,"Denomination":"6" }</v>
      </c>
    </row>
    <row r="274" spans="1:38" x14ac:dyDescent="0.25">
      <c r="A274" s="34" t="s">
        <v>1503</v>
      </c>
      <c r="B274" s="29">
        <v>8</v>
      </c>
      <c r="C274" s="30"/>
      <c r="D274" s="31"/>
      <c r="E274" s="32">
        <v>1</v>
      </c>
      <c r="F274" s="42" t="s">
        <v>65</v>
      </c>
      <c r="G274" s="30"/>
      <c r="H274" s="19" t="s">
        <v>256</v>
      </c>
      <c r="I274" s="29">
        <v>1894</v>
      </c>
      <c r="J274" s="29">
        <v>1894</v>
      </c>
      <c r="K274" s="33" t="s">
        <v>1337</v>
      </c>
      <c r="L274" s="34">
        <v>80</v>
      </c>
      <c r="M274" s="29">
        <v>8</v>
      </c>
      <c r="N274" s="28" t="str">
        <f t="shared" si="107"/>
        <v>,{"CollectableType":"HomeCollector.Models.StampBase, HomeCollector, Version=1.0.0.0, Culture=neutral, PublicKeyToken=null"</v>
      </c>
      <c r="O274" s="16" t="str">
        <f t="shared" si="86"/>
        <v xml:space="preserve">,"DisplayName":"Sherman" </v>
      </c>
      <c r="P274" s="16" t="str">
        <f t="shared" si="87"/>
        <v xml:space="preserve">,"Description":"" </v>
      </c>
      <c r="Q274" s="16" t="str">
        <f t="shared" si="88"/>
        <v xml:space="preserve">,"Country":"USA" </v>
      </c>
      <c r="R274" s="16" t="str">
        <f t="shared" si="89"/>
        <v xml:space="preserve">,"IsPostageStamp":true </v>
      </c>
      <c r="S274" s="16" t="str">
        <f t="shared" si="90"/>
        <v xml:space="preserve">,"ScottNumber":"257" </v>
      </c>
      <c r="T274" s="16" t="str">
        <f t="shared" si="91"/>
        <v xml:space="preserve">,"AlternateId":"" </v>
      </c>
      <c r="U274" s="16" t="str">
        <f t="shared" si="92"/>
        <v>,"IssueYearStart":1894</v>
      </c>
      <c r="V274" s="16" t="str">
        <f t="shared" si="93"/>
        <v>,"IssueYearEnd":0</v>
      </c>
      <c r="W274" s="16" t="str">
        <f t="shared" si="94"/>
        <v xml:space="preserve">,"FirstDayOfIssue":" " </v>
      </c>
      <c r="X274" s="16" t="str">
        <f t="shared" si="85"/>
        <v xml:space="preserve">,"Perforation":"p12" </v>
      </c>
      <c r="Y274" s="16" t="str">
        <f t="shared" si="95"/>
        <v xml:space="preserve">,"IsWatermarked":false </v>
      </c>
      <c r="Z274" s="16" t="str">
        <f t="shared" si="96"/>
        <v xml:space="preserve">,"CatalogImageCode":"" </v>
      </c>
      <c r="AA274" s="16" t="str">
        <f t="shared" si="97"/>
        <v xml:space="preserve">,"Color":"" </v>
      </c>
      <c r="AB274" s="16" t="str">
        <f t="shared" si="98"/>
        <v xml:space="preserve">,"Denomination":"8" </v>
      </c>
      <c r="AD274" s="16" t="str">
        <f t="shared" si="99"/>
        <v>,"ItemInstances":[</v>
      </c>
      <c r="AE274" s="16" t="str">
        <f t="shared" si="100"/>
        <v>{"CollectableType":"HomeCollector.Models.StampBase, HomeCollector, Version=1.0.0.0, Culture=neutral, PublicKeyToken=null"</v>
      </c>
      <c r="AF274" s="16" t="str">
        <f t="shared" si="101"/>
        <v xml:space="preserve">,"ItemDetails":"" </v>
      </c>
      <c r="AG274" s="16" t="str">
        <f t="shared" si="102"/>
        <v xml:space="preserve">,"IsFavorite":false </v>
      </c>
      <c r="AH274" s="16" t="str">
        <f t="shared" si="103"/>
        <v xml:space="preserve">,"EstimatedValue":0 </v>
      </c>
      <c r="AI274" s="16" t="str">
        <f t="shared" si="104"/>
        <v xml:space="preserve">,"IsMintCondition":false </v>
      </c>
      <c r="AJ274" s="16" t="str">
        <f t="shared" si="105"/>
        <v xml:space="preserve">,"Condition":"UNDEFINED" </v>
      </c>
      <c r="AK274" s="16" t="str">
        <f xml:space="preserve"> IF($D274+$E274&gt;0,  CONCATENATE($AD274,$AE274,$AF274,$AG274,$AH274,$AI274,$AJ274)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74" s="16" t="str">
        <f t="shared" si="106"/>
        <v>,{"CollectableType":"HomeCollector.Models.StampBase, HomeCollector, Version=1.0.0.0, Culture=neutral, PublicKeyToken=null","DisplayName":"Sherman" ,"Description":"" ,"Country":"USA" ,"IsPostageStamp":true ,"ScottNumber":"257" ,"AlternateId":"" ,"IssueYearStart":1894,"IssueYearEnd":0,"FirstDayOfIssue":" " ,"Perforation":"p12"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75" spans="1:38" x14ac:dyDescent="0.25">
      <c r="A275" s="34" t="s">
        <v>1504</v>
      </c>
      <c r="B275" s="29">
        <v>10</v>
      </c>
      <c r="C275" s="30"/>
      <c r="D275" s="31"/>
      <c r="E275" s="32"/>
      <c r="F275" s="42" t="s">
        <v>65</v>
      </c>
      <c r="G275" s="30"/>
      <c r="H275" s="19" t="s">
        <v>171</v>
      </c>
      <c r="I275" s="29">
        <v>1894</v>
      </c>
      <c r="J275" s="29">
        <v>1894</v>
      </c>
      <c r="K275" s="33" t="s">
        <v>1337</v>
      </c>
      <c r="L275" s="34">
        <v>115</v>
      </c>
      <c r="M275" s="29">
        <v>5</v>
      </c>
      <c r="N275" s="28" t="str">
        <f t="shared" si="107"/>
        <v>,{"CollectableType":"HomeCollector.Models.StampBase, HomeCollector, Version=1.0.0.0, Culture=neutral, PublicKeyToken=null"</v>
      </c>
      <c r="O275" s="16" t="str">
        <f t="shared" si="86"/>
        <v xml:space="preserve">,"DisplayName":"Webster" </v>
      </c>
      <c r="P275" s="16" t="str">
        <f t="shared" si="87"/>
        <v xml:space="preserve">,"Description":"" </v>
      </c>
      <c r="Q275" s="16" t="str">
        <f t="shared" si="88"/>
        <v xml:space="preserve">,"Country":"USA" </v>
      </c>
      <c r="R275" s="16" t="str">
        <f t="shared" si="89"/>
        <v xml:space="preserve">,"IsPostageStamp":true </v>
      </c>
      <c r="S275" s="16" t="str">
        <f t="shared" si="90"/>
        <v xml:space="preserve">,"ScottNumber":"258" </v>
      </c>
      <c r="T275" s="16" t="str">
        <f t="shared" si="91"/>
        <v xml:space="preserve">,"AlternateId":"" </v>
      </c>
      <c r="U275" s="16" t="str">
        <f t="shared" si="92"/>
        <v>,"IssueYearStart":1894</v>
      </c>
      <c r="V275" s="16" t="str">
        <f t="shared" si="93"/>
        <v>,"IssueYearEnd":0</v>
      </c>
      <c r="W275" s="16" t="str">
        <f t="shared" si="94"/>
        <v xml:space="preserve">,"FirstDayOfIssue":" " </v>
      </c>
      <c r="X275" s="16" t="str">
        <f t="shared" si="85"/>
        <v xml:space="preserve">,"Perforation":"p12" </v>
      </c>
      <c r="Y275" s="16" t="str">
        <f t="shared" si="95"/>
        <v xml:space="preserve">,"IsWatermarked":false </v>
      </c>
      <c r="Z275" s="16" t="str">
        <f t="shared" si="96"/>
        <v xml:space="preserve">,"CatalogImageCode":"" </v>
      </c>
      <c r="AA275" s="16" t="str">
        <f t="shared" si="97"/>
        <v xml:space="preserve">,"Color":"" </v>
      </c>
      <c r="AB275" s="16" t="str">
        <f t="shared" si="98"/>
        <v xml:space="preserve">,"Denomination":"10" </v>
      </c>
      <c r="AD275" s="16" t="str">
        <f t="shared" si="99"/>
        <v/>
      </c>
      <c r="AE275" s="16" t="str">
        <f t="shared" si="100"/>
        <v>{"CollectableType":"HomeCollector.Models.StampBase, HomeCollector, Version=1.0.0.0, Culture=neutral, PublicKeyToken=null"</v>
      </c>
      <c r="AF275" s="16" t="str">
        <f t="shared" si="101"/>
        <v xml:space="preserve">,"ItemDetails":"" </v>
      </c>
      <c r="AG275" s="16" t="str">
        <f t="shared" si="102"/>
        <v xml:space="preserve">,"IsFavorite":false </v>
      </c>
      <c r="AH275" s="16" t="str">
        <f t="shared" si="103"/>
        <v xml:space="preserve">,"EstimatedValue":0 </v>
      </c>
      <c r="AI275" s="16" t="str">
        <f t="shared" si="104"/>
        <v xml:space="preserve">,"IsMintCondition":false </v>
      </c>
      <c r="AJ275" s="16" t="str">
        <f t="shared" si="105"/>
        <v xml:space="preserve">,"Condition":"UNDEFINED" </v>
      </c>
      <c r="AK275" s="16" t="str">
        <f xml:space="preserve"> IF($D275+$E275&gt;0,  CONCATENATE($AD275,$AE275,$AF275,$AG275,$AH275,$AI275,$AJ275) &amp; "} ]}","}")</f>
        <v>}</v>
      </c>
      <c r="AL275" s="16" t="str">
        <f t="shared" si="106"/>
        <v>,{"CollectableType":"HomeCollector.Models.StampBase, HomeCollector, Version=1.0.0.0, Culture=neutral, PublicKeyToken=null","DisplayName":"Webster" ,"Description":"" ,"Country":"USA" ,"IsPostageStamp":true ,"ScottNumber":"258" ,"AlternateId":"" ,"IssueYearStart":1894,"IssueYearEnd":0,"FirstDayOfIssue":" " ,"Perforation":"p12" ,"IsWatermarked":false ,"CatalogImageCode":"" ,"Color":"" ,"Denomination":"10" }</v>
      </c>
    </row>
    <row r="276" spans="1:38" x14ac:dyDescent="0.25">
      <c r="A276" s="34" t="s">
        <v>1505</v>
      </c>
      <c r="B276" s="29">
        <v>15</v>
      </c>
      <c r="C276" s="30"/>
      <c r="D276" s="31"/>
      <c r="E276" s="32"/>
      <c r="F276" s="42" t="s">
        <v>65</v>
      </c>
      <c r="G276" s="30"/>
      <c r="H276" s="19" t="s">
        <v>170</v>
      </c>
      <c r="I276" s="29">
        <v>1894</v>
      </c>
      <c r="J276" s="29">
        <v>1894</v>
      </c>
      <c r="K276" s="33" t="s">
        <v>1337</v>
      </c>
      <c r="L276" s="34">
        <v>185</v>
      </c>
      <c r="M276" s="29">
        <v>30</v>
      </c>
      <c r="N276" s="28" t="str">
        <f t="shared" si="107"/>
        <v>,{"CollectableType":"HomeCollector.Models.StampBase, HomeCollector, Version=1.0.0.0, Culture=neutral, PublicKeyToken=null"</v>
      </c>
      <c r="O276" s="16" t="str">
        <f t="shared" si="86"/>
        <v xml:space="preserve">,"DisplayName":"Clay" </v>
      </c>
      <c r="P276" s="16" t="str">
        <f t="shared" si="87"/>
        <v xml:space="preserve">,"Description":"" </v>
      </c>
      <c r="Q276" s="16" t="str">
        <f t="shared" si="88"/>
        <v xml:space="preserve">,"Country":"USA" </v>
      </c>
      <c r="R276" s="16" t="str">
        <f t="shared" si="89"/>
        <v xml:space="preserve">,"IsPostageStamp":true </v>
      </c>
      <c r="S276" s="16" t="str">
        <f t="shared" si="90"/>
        <v xml:space="preserve">,"ScottNumber":"259" </v>
      </c>
      <c r="T276" s="16" t="str">
        <f t="shared" si="91"/>
        <v xml:space="preserve">,"AlternateId":"" </v>
      </c>
      <c r="U276" s="16" t="str">
        <f t="shared" si="92"/>
        <v>,"IssueYearStart":1894</v>
      </c>
      <c r="V276" s="16" t="str">
        <f t="shared" si="93"/>
        <v>,"IssueYearEnd":0</v>
      </c>
      <c r="W276" s="16" t="str">
        <f t="shared" si="94"/>
        <v xml:space="preserve">,"FirstDayOfIssue":" " </v>
      </c>
      <c r="X276" s="16" t="str">
        <f t="shared" si="85"/>
        <v xml:space="preserve">,"Perforation":"p12" </v>
      </c>
      <c r="Y276" s="16" t="str">
        <f t="shared" si="95"/>
        <v xml:space="preserve">,"IsWatermarked":false </v>
      </c>
      <c r="Z276" s="16" t="str">
        <f t="shared" si="96"/>
        <v xml:space="preserve">,"CatalogImageCode":"" </v>
      </c>
      <c r="AA276" s="16" t="str">
        <f t="shared" si="97"/>
        <v xml:space="preserve">,"Color":"" </v>
      </c>
      <c r="AB276" s="16" t="str">
        <f t="shared" si="98"/>
        <v xml:space="preserve">,"Denomination":"15" </v>
      </c>
      <c r="AD276" s="16" t="str">
        <f t="shared" si="99"/>
        <v/>
      </c>
      <c r="AE276" s="16" t="str">
        <f t="shared" si="100"/>
        <v>{"CollectableType":"HomeCollector.Models.StampBase, HomeCollector, Version=1.0.0.0, Culture=neutral, PublicKeyToken=null"</v>
      </c>
      <c r="AF276" s="16" t="str">
        <f t="shared" si="101"/>
        <v xml:space="preserve">,"ItemDetails":"" </v>
      </c>
      <c r="AG276" s="16" t="str">
        <f t="shared" si="102"/>
        <v xml:space="preserve">,"IsFavorite":false </v>
      </c>
      <c r="AH276" s="16" t="str">
        <f t="shared" si="103"/>
        <v xml:space="preserve">,"EstimatedValue":0 </v>
      </c>
      <c r="AI276" s="16" t="str">
        <f t="shared" si="104"/>
        <v xml:space="preserve">,"IsMintCondition":false </v>
      </c>
      <c r="AJ276" s="16" t="str">
        <f t="shared" si="105"/>
        <v xml:space="preserve">,"Condition":"UNDEFINED" </v>
      </c>
      <c r="AK276" s="16" t="str">
        <f xml:space="preserve"> IF($D276+$E276&gt;0,  CONCATENATE($AD276,$AE276,$AF276,$AG276,$AH276,$AI276,$AJ276) &amp; "} ]}","}")</f>
        <v>}</v>
      </c>
      <c r="AL276" s="16" t="str">
        <f t="shared" si="106"/>
        <v>,{"CollectableType":"HomeCollector.Models.StampBase, HomeCollector, Version=1.0.0.0, Culture=neutral, PublicKeyToken=null","DisplayName":"Clay" ,"Description":"" ,"Country":"USA" ,"IsPostageStamp":true ,"ScottNumber":"259" ,"AlternateId":"" ,"IssueYearStart":1894,"IssueYearEnd":0,"FirstDayOfIssue":" " ,"Perforation":"p12" ,"IsWatermarked":false ,"CatalogImageCode":"" ,"Color":"" ,"Denomination":"15" }</v>
      </c>
    </row>
    <row r="277" spans="1:38" x14ac:dyDescent="0.25">
      <c r="A277" s="34" t="s">
        <v>1506</v>
      </c>
      <c r="B277" s="29">
        <v>50</v>
      </c>
      <c r="C277" s="30"/>
      <c r="D277" s="31"/>
      <c r="E277" s="32"/>
      <c r="F277" s="42" t="s">
        <v>65</v>
      </c>
      <c r="G277" s="30"/>
      <c r="H277" s="19" t="s">
        <v>37</v>
      </c>
      <c r="I277" s="29">
        <v>1894</v>
      </c>
      <c r="J277" s="29">
        <v>1894</v>
      </c>
      <c r="K277" s="33" t="s">
        <v>1337</v>
      </c>
      <c r="L277" s="34">
        <v>225</v>
      </c>
      <c r="M277" s="29">
        <v>50</v>
      </c>
      <c r="N277" s="28" t="str">
        <f t="shared" si="107"/>
        <v>,{"CollectableType":"HomeCollector.Models.StampBase, HomeCollector, Version=1.0.0.0, Culture=neutral, PublicKeyToken=null"</v>
      </c>
      <c r="O277" s="16" t="str">
        <f t="shared" si="86"/>
        <v xml:space="preserve">,"DisplayName":"Jefferson" </v>
      </c>
      <c r="P277" s="16" t="str">
        <f t="shared" si="87"/>
        <v xml:space="preserve">,"Description":"" </v>
      </c>
      <c r="Q277" s="16" t="str">
        <f t="shared" si="88"/>
        <v xml:space="preserve">,"Country":"USA" </v>
      </c>
      <c r="R277" s="16" t="str">
        <f t="shared" si="89"/>
        <v xml:space="preserve">,"IsPostageStamp":true </v>
      </c>
      <c r="S277" s="16" t="str">
        <f t="shared" si="90"/>
        <v xml:space="preserve">,"ScottNumber":"260" </v>
      </c>
      <c r="T277" s="16" t="str">
        <f t="shared" si="91"/>
        <v xml:space="preserve">,"AlternateId":"" </v>
      </c>
      <c r="U277" s="16" t="str">
        <f t="shared" si="92"/>
        <v>,"IssueYearStart":1894</v>
      </c>
      <c r="V277" s="16" t="str">
        <f t="shared" si="93"/>
        <v>,"IssueYearEnd":0</v>
      </c>
      <c r="W277" s="16" t="str">
        <f t="shared" si="94"/>
        <v xml:space="preserve">,"FirstDayOfIssue":" " </v>
      </c>
      <c r="X277" s="16" t="str">
        <f t="shared" si="85"/>
        <v xml:space="preserve">,"Perforation":"p12" </v>
      </c>
      <c r="Y277" s="16" t="str">
        <f t="shared" si="95"/>
        <v xml:space="preserve">,"IsWatermarked":false </v>
      </c>
      <c r="Z277" s="16" t="str">
        <f t="shared" si="96"/>
        <v xml:space="preserve">,"CatalogImageCode":"" </v>
      </c>
      <c r="AA277" s="16" t="str">
        <f t="shared" si="97"/>
        <v xml:space="preserve">,"Color":"" </v>
      </c>
      <c r="AB277" s="16" t="str">
        <f t="shared" si="98"/>
        <v xml:space="preserve">,"Denomination":"50" </v>
      </c>
      <c r="AD277" s="16" t="str">
        <f t="shared" si="99"/>
        <v/>
      </c>
      <c r="AE277" s="16" t="str">
        <f t="shared" si="100"/>
        <v>{"CollectableType":"HomeCollector.Models.StampBase, HomeCollector, Version=1.0.0.0, Culture=neutral, PublicKeyToken=null"</v>
      </c>
      <c r="AF277" s="16" t="str">
        <f t="shared" si="101"/>
        <v xml:space="preserve">,"ItemDetails":"" </v>
      </c>
      <c r="AG277" s="16" t="str">
        <f t="shared" si="102"/>
        <v xml:space="preserve">,"IsFavorite":false </v>
      </c>
      <c r="AH277" s="16" t="str">
        <f t="shared" si="103"/>
        <v xml:space="preserve">,"EstimatedValue":0 </v>
      </c>
      <c r="AI277" s="16" t="str">
        <f t="shared" si="104"/>
        <v xml:space="preserve">,"IsMintCondition":false </v>
      </c>
      <c r="AJ277" s="16" t="str">
        <f t="shared" si="105"/>
        <v xml:space="preserve">,"Condition":"UNDEFINED" </v>
      </c>
      <c r="AK277" s="16" t="str">
        <f xml:space="preserve"> IF($D277+$E277&gt;0,  CONCATENATE($AD277,$AE277,$AF277,$AG277,$AH277,$AI277,$AJ277) &amp; "} ]}","}")</f>
        <v>}</v>
      </c>
      <c r="AL277" s="16" t="str">
        <f t="shared" si="106"/>
        <v>,{"CollectableType":"HomeCollector.Models.StampBase, HomeCollector, Version=1.0.0.0, Culture=neutral, PublicKeyToken=null","DisplayName":"Jefferson" ,"Description":"" ,"Country":"USA" ,"IsPostageStamp":true ,"ScottNumber":"260" ,"AlternateId":"" ,"IssueYearStart":1894,"IssueYearEnd":0,"FirstDayOfIssue":" " ,"Perforation":"p12" ,"IsWatermarked":false ,"CatalogImageCode":"" ,"Color":"" ,"Denomination":"50" }</v>
      </c>
    </row>
    <row r="278" spans="1:38" x14ac:dyDescent="0.25">
      <c r="A278" s="34" t="s">
        <v>1507</v>
      </c>
      <c r="B278" s="19" t="s">
        <v>260</v>
      </c>
      <c r="C278" s="30"/>
      <c r="D278" s="31"/>
      <c r="E278" s="32"/>
      <c r="F278" s="42" t="s">
        <v>65</v>
      </c>
      <c r="G278" s="38" t="s">
        <v>36</v>
      </c>
      <c r="H278" s="19" t="s">
        <v>219</v>
      </c>
      <c r="I278" s="29">
        <v>1894</v>
      </c>
      <c r="J278" s="29">
        <v>1894</v>
      </c>
      <c r="K278" s="33" t="s">
        <v>1337</v>
      </c>
      <c r="L278" s="34">
        <v>500</v>
      </c>
      <c r="M278" s="29">
        <v>160</v>
      </c>
      <c r="N278" s="28" t="str">
        <f t="shared" si="107"/>
        <v>,{"CollectableType":"HomeCollector.Models.StampBase, HomeCollector, Version=1.0.0.0, Culture=neutral, PublicKeyToken=null"</v>
      </c>
      <c r="O278" s="16" t="str">
        <f t="shared" si="86"/>
        <v xml:space="preserve">,"DisplayName":"Perry" </v>
      </c>
      <c r="P278" s="16" t="str">
        <f t="shared" si="87"/>
        <v xml:space="preserve">,"Description":"type 1" </v>
      </c>
      <c r="Q278" s="16" t="str">
        <f t="shared" si="88"/>
        <v xml:space="preserve">,"Country":"USA" </v>
      </c>
      <c r="R278" s="16" t="str">
        <f t="shared" si="89"/>
        <v xml:space="preserve">,"IsPostageStamp":true </v>
      </c>
      <c r="S278" s="16" t="str">
        <f t="shared" si="90"/>
        <v xml:space="preserve">,"ScottNumber":"261" </v>
      </c>
      <c r="T278" s="16" t="str">
        <f t="shared" si="91"/>
        <v xml:space="preserve">,"AlternateId":"" </v>
      </c>
      <c r="U278" s="16" t="str">
        <f t="shared" si="92"/>
        <v>,"IssueYearStart":1894</v>
      </c>
      <c r="V278" s="16" t="str">
        <f t="shared" si="93"/>
        <v>,"IssueYearEnd":0</v>
      </c>
      <c r="W278" s="16" t="str">
        <f t="shared" si="94"/>
        <v xml:space="preserve">,"FirstDayOfIssue":" " </v>
      </c>
      <c r="X278" s="16" t="str">
        <f t="shared" si="85"/>
        <v xml:space="preserve">,"Perforation":"p12" </v>
      </c>
      <c r="Y278" s="16" t="str">
        <f t="shared" si="95"/>
        <v xml:space="preserve">,"IsWatermarked":false </v>
      </c>
      <c r="Z278" s="16" t="str">
        <f t="shared" si="96"/>
        <v xml:space="preserve">,"CatalogImageCode":"" </v>
      </c>
      <c r="AA278" s="16" t="str">
        <f t="shared" si="97"/>
        <v xml:space="preserve">,"Color":"" </v>
      </c>
      <c r="AB278" s="16" t="str">
        <f t="shared" si="98"/>
        <v xml:space="preserve">,"Denomination":"$1" </v>
      </c>
      <c r="AD278" s="16" t="str">
        <f t="shared" si="99"/>
        <v/>
      </c>
      <c r="AE278" s="16" t="str">
        <f t="shared" si="100"/>
        <v>{"CollectableType":"HomeCollector.Models.StampBase, HomeCollector, Version=1.0.0.0, Culture=neutral, PublicKeyToken=null"</v>
      </c>
      <c r="AF278" s="16" t="str">
        <f t="shared" si="101"/>
        <v xml:space="preserve">,"ItemDetails":"type 1" </v>
      </c>
      <c r="AG278" s="16" t="str">
        <f t="shared" si="102"/>
        <v xml:space="preserve">,"IsFavorite":false </v>
      </c>
      <c r="AH278" s="16" t="str">
        <f t="shared" si="103"/>
        <v xml:space="preserve">,"EstimatedValue":0 </v>
      </c>
      <c r="AI278" s="16" t="str">
        <f t="shared" si="104"/>
        <v xml:space="preserve">,"IsMintCondition":false </v>
      </c>
      <c r="AJ278" s="16" t="str">
        <f t="shared" si="105"/>
        <v xml:space="preserve">,"Condition":"UNDEFINED" </v>
      </c>
      <c r="AK278" s="16" t="str">
        <f xml:space="preserve"> IF($D278+$E278&gt;0,  CONCATENATE($AD278,$AE278,$AF278,$AG278,$AH278,$AI278,$AJ278) &amp; "} ]}","}")</f>
        <v>}</v>
      </c>
      <c r="AL278" s="16" t="str">
        <f t="shared" si="106"/>
        <v>,{"CollectableType":"HomeCollector.Models.StampBase, HomeCollector, Version=1.0.0.0, Culture=neutral, PublicKeyToken=null","DisplayName":"Perry" ,"Description":"type 1" ,"Country":"USA" ,"IsPostageStamp":true ,"ScottNumber":"261" ,"AlternateId":"" ,"IssueYearStart":1894,"IssueYearEnd":0,"FirstDayOfIssue":" " ,"Perforation":"p12" ,"IsWatermarked":false ,"CatalogImageCode":"" ,"Color":"" ,"Denomination":"$1" }</v>
      </c>
    </row>
    <row r="279" spans="1:38" x14ac:dyDescent="0.25">
      <c r="A279" s="17" t="s">
        <v>266</v>
      </c>
      <c r="B279" s="19" t="s">
        <v>260</v>
      </c>
      <c r="C279" s="19" t="s">
        <v>60</v>
      </c>
      <c r="D279" s="31"/>
      <c r="E279" s="32"/>
      <c r="F279" s="42" t="s">
        <v>65</v>
      </c>
      <c r="G279" s="38" t="s">
        <v>27</v>
      </c>
      <c r="H279" s="19" t="s">
        <v>219</v>
      </c>
      <c r="I279" s="29">
        <v>1894</v>
      </c>
      <c r="J279" s="29">
        <v>1894</v>
      </c>
      <c r="K279" s="33" t="s">
        <v>1337</v>
      </c>
      <c r="L279" s="34">
        <v>1200</v>
      </c>
      <c r="M279" s="29">
        <v>325</v>
      </c>
      <c r="N279" s="28" t="str">
        <f t="shared" si="107"/>
        <v>,{"CollectableType":"HomeCollector.Models.StampBase, HomeCollector, Version=1.0.0.0, Culture=neutral, PublicKeyToken=null"</v>
      </c>
      <c r="O279" s="16" t="str">
        <f t="shared" si="86"/>
        <v xml:space="preserve">,"DisplayName":"Perry" </v>
      </c>
      <c r="P279" s="16" t="str">
        <f t="shared" si="87"/>
        <v xml:space="preserve">,"Description":"type 2" </v>
      </c>
      <c r="Q279" s="16" t="str">
        <f t="shared" si="88"/>
        <v xml:space="preserve">,"Country":"USA" </v>
      </c>
      <c r="R279" s="16" t="str">
        <f t="shared" si="89"/>
        <v xml:space="preserve">,"IsPostageStamp":true </v>
      </c>
      <c r="S279" s="16" t="str">
        <f t="shared" si="90"/>
        <v xml:space="preserve">,"ScottNumber":"261A" </v>
      </c>
      <c r="T279" s="16" t="str">
        <f t="shared" si="91"/>
        <v xml:space="preserve">,"AlternateId":"" </v>
      </c>
      <c r="U279" s="16" t="str">
        <f t="shared" si="92"/>
        <v>,"IssueYearStart":1894</v>
      </c>
      <c r="V279" s="16" t="str">
        <f t="shared" si="93"/>
        <v>,"IssueYearEnd":0</v>
      </c>
      <c r="W279" s="16" t="str">
        <f t="shared" si="94"/>
        <v xml:space="preserve">,"FirstDayOfIssue":" " </v>
      </c>
      <c r="X279" s="16" t="str">
        <f t="shared" si="85"/>
        <v xml:space="preserve">,"Perforation":"p12" </v>
      </c>
      <c r="Y279" s="16" t="str">
        <f t="shared" si="95"/>
        <v xml:space="preserve">,"IsWatermarked":false </v>
      </c>
      <c r="Z279" s="16" t="str">
        <f t="shared" si="96"/>
        <v xml:space="preserve">,"CatalogImageCode":"" </v>
      </c>
      <c r="AA279" s="16" t="str">
        <f t="shared" si="97"/>
        <v xml:space="preserve">,"Color":"black" </v>
      </c>
      <c r="AB279" s="16" t="str">
        <f t="shared" si="98"/>
        <v xml:space="preserve">,"Denomination":"$1" </v>
      </c>
      <c r="AD279" s="16" t="str">
        <f t="shared" si="99"/>
        <v/>
      </c>
      <c r="AE279" s="16" t="str">
        <f t="shared" si="100"/>
        <v>{"CollectableType":"HomeCollector.Models.StampBase, HomeCollector, Version=1.0.0.0, Culture=neutral, PublicKeyToken=null"</v>
      </c>
      <c r="AF279" s="16" t="str">
        <f t="shared" si="101"/>
        <v xml:space="preserve">,"ItemDetails":"type 2" </v>
      </c>
      <c r="AG279" s="16" t="str">
        <f t="shared" si="102"/>
        <v xml:space="preserve">,"IsFavorite":false </v>
      </c>
      <c r="AH279" s="16" t="str">
        <f t="shared" si="103"/>
        <v xml:space="preserve">,"EstimatedValue":0 </v>
      </c>
      <c r="AI279" s="16" t="str">
        <f t="shared" si="104"/>
        <v xml:space="preserve">,"IsMintCondition":false </v>
      </c>
      <c r="AJ279" s="16" t="str">
        <f t="shared" si="105"/>
        <v xml:space="preserve">,"Condition":"UNDEFINED" </v>
      </c>
      <c r="AK279" s="16" t="str">
        <f xml:space="preserve"> IF($D279+$E279&gt;0,  CONCATENATE($AD279,$AE279,$AF279,$AG279,$AH279,$AI279,$AJ279) &amp; "} ]}","}")</f>
        <v>}</v>
      </c>
      <c r="AL279" s="16" t="str">
        <f t="shared" si="106"/>
        <v>,{"CollectableType":"HomeCollector.Models.StampBase, HomeCollector, Version=1.0.0.0, Culture=neutral, PublicKeyToken=null","DisplayName":"Perry" ,"Description":"type 2" ,"Country":"USA" ,"IsPostageStamp":true ,"ScottNumber":"261A" ,"AlternateId":"" ,"IssueYearStart":1894,"IssueYearEnd":0,"FirstDayOfIssue":" " ,"Perforation":"p12" ,"IsWatermarked":false ,"CatalogImageCode":"" ,"Color":"black" ,"Denomination":"$1" }</v>
      </c>
    </row>
    <row r="280" spans="1:38" x14ac:dyDescent="0.25">
      <c r="A280" s="34" t="s">
        <v>1508</v>
      </c>
      <c r="B280" s="19" t="s">
        <v>261</v>
      </c>
      <c r="C280" s="30"/>
      <c r="D280" s="31"/>
      <c r="E280" s="32"/>
      <c r="F280" s="42" t="s">
        <v>65</v>
      </c>
      <c r="G280" s="30"/>
      <c r="H280" s="19" t="s">
        <v>267</v>
      </c>
      <c r="I280" s="29">
        <v>1894</v>
      </c>
      <c r="J280" s="29">
        <v>1894</v>
      </c>
      <c r="K280" s="33" t="s">
        <v>1337</v>
      </c>
      <c r="L280" s="34">
        <v>1500</v>
      </c>
      <c r="M280" s="29">
        <v>400</v>
      </c>
      <c r="N280" s="28" t="str">
        <f t="shared" si="107"/>
        <v>,{"CollectableType":"HomeCollector.Models.StampBase, HomeCollector, Version=1.0.0.0, Culture=neutral, PublicKeyToken=null"</v>
      </c>
      <c r="O280" s="16" t="str">
        <f t="shared" si="86"/>
        <v xml:space="preserve">,"DisplayName":"Madison" </v>
      </c>
      <c r="P280" s="16" t="str">
        <f t="shared" si="87"/>
        <v xml:space="preserve">,"Description":"" </v>
      </c>
      <c r="Q280" s="16" t="str">
        <f t="shared" si="88"/>
        <v xml:space="preserve">,"Country":"USA" </v>
      </c>
      <c r="R280" s="16" t="str">
        <f t="shared" si="89"/>
        <v xml:space="preserve">,"IsPostageStamp":true </v>
      </c>
      <c r="S280" s="16" t="str">
        <f t="shared" si="90"/>
        <v xml:space="preserve">,"ScottNumber":"262" </v>
      </c>
      <c r="T280" s="16" t="str">
        <f t="shared" si="91"/>
        <v xml:space="preserve">,"AlternateId":"" </v>
      </c>
      <c r="U280" s="16" t="str">
        <f t="shared" si="92"/>
        <v>,"IssueYearStart":1894</v>
      </c>
      <c r="V280" s="16" t="str">
        <f t="shared" si="93"/>
        <v>,"IssueYearEnd":0</v>
      </c>
      <c r="W280" s="16" t="str">
        <f t="shared" si="94"/>
        <v xml:space="preserve">,"FirstDayOfIssue":" " </v>
      </c>
      <c r="X280" s="16" t="str">
        <f t="shared" si="85"/>
        <v xml:space="preserve">,"Perforation":"p12" </v>
      </c>
      <c r="Y280" s="16" t="str">
        <f t="shared" si="95"/>
        <v xml:space="preserve">,"IsWatermarked":false </v>
      </c>
      <c r="Z280" s="16" t="str">
        <f t="shared" si="96"/>
        <v xml:space="preserve">,"CatalogImageCode":"" </v>
      </c>
      <c r="AA280" s="16" t="str">
        <f t="shared" si="97"/>
        <v xml:space="preserve">,"Color":"" </v>
      </c>
      <c r="AB280" s="16" t="str">
        <f t="shared" si="98"/>
        <v xml:space="preserve">,"Denomination":"$2" </v>
      </c>
      <c r="AD280" s="16" t="str">
        <f t="shared" si="99"/>
        <v/>
      </c>
      <c r="AE280" s="16" t="str">
        <f t="shared" si="100"/>
        <v>{"CollectableType":"HomeCollector.Models.StampBase, HomeCollector, Version=1.0.0.0, Culture=neutral, PublicKeyToken=null"</v>
      </c>
      <c r="AF280" s="16" t="str">
        <f t="shared" si="101"/>
        <v xml:space="preserve">,"ItemDetails":"" </v>
      </c>
      <c r="AG280" s="16" t="str">
        <f t="shared" si="102"/>
        <v xml:space="preserve">,"IsFavorite":false </v>
      </c>
      <c r="AH280" s="16" t="str">
        <f t="shared" si="103"/>
        <v xml:space="preserve">,"EstimatedValue":0 </v>
      </c>
      <c r="AI280" s="16" t="str">
        <f t="shared" si="104"/>
        <v xml:space="preserve">,"IsMintCondition":false </v>
      </c>
      <c r="AJ280" s="16" t="str">
        <f t="shared" si="105"/>
        <v xml:space="preserve">,"Condition":"UNDEFINED" </v>
      </c>
      <c r="AK280" s="16" t="str">
        <f xml:space="preserve"> IF($D280+$E280&gt;0,  CONCATENATE($AD280,$AE280,$AF280,$AG280,$AH280,$AI280,$AJ280) &amp; "} ]}","}")</f>
        <v>}</v>
      </c>
      <c r="AL280" s="16" t="str">
        <f t="shared" si="106"/>
        <v>,{"CollectableType":"HomeCollector.Models.StampBase, HomeCollector, Version=1.0.0.0, Culture=neutral, PublicKeyToken=null","DisplayName":"Madison" ,"Description":"" ,"Country":"USA" ,"IsPostageStamp":true ,"ScottNumber":"262" ,"AlternateId":"" ,"IssueYearStart":1894,"IssueYearEnd":0,"FirstDayOfIssue":" " ,"Perforation":"p12" ,"IsWatermarked":false ,"CatalogImageCode":"" ,"Color":"" ,"Denomination":"$2" }</v>
      </c>
    </row>
    <row r="281" spans="1:38" x14ac:dyDescent="0.25">
      <c r="A281" s="34" t="s">
        <v>1509</v>
      </c>
      <c r="B281" s="19" t="s">
        <v>264</v>
      </c>
      <c r="C281" s="30"/>
      <c r="D281" s="31"/>
      <c r="E281" s="32"/>
      <c r="F281" s="42" t="s">
        <v>65</v>
      </c>
      <c r="G281" s="30"/>
      <c r="H281" s="19" t="s">
        <v>268</v>
      </c>
      <c r="I281" s="29">
        <v>1894</v>
      </c>
      <c r="J281" s="29">
        <v>1894</v>
      </c>
      <c r="K281" s="33" t="s">
        <v>1337</v>
      </c>
      <c r="L281" s="34">
        <v>2000</v>
      </c>
      <c r="M281" s="29">
        <v>650</v>
      </c>
      <c r="N281" s="28" t="str">
        <f t="shared" si="107"/>
        <v>,{"CollectableType":"HomeCollector.Models.StampBase, HomeCollector, Version=1.0.0.0, Culture=neutral, PublicKeyToken=null"</v>
      </c>
      <c r="O281" s="16" t="str">
        <f t="shared" si="86"/>
        <v xml:space="preserve">,"DisplayName":"Marshall" </v>
      </c>
      <c r="P281" s="16" t="str">
        <f t="shared" si="87"/>
        <v xml:space="preserve">,"Description":"" </v>
      </c>
      <c r="Q281" s="16" t="str">
        <f t="shared" si="88"/>
        <v xml:space="preserve">,"Country":"USA" </v>
      </c>
      <c r="R281" s="16" t="str">
        <f t="shared" si="89"/>
        <v xml:space="preserve">,"IsPostageStamp":true </v>
      </c>
      <c r="S281" s="16" t="str">
        <f t="shared" si="90"/>
        <v xml:space="preserve">,"ScottNumber":"263" </v>
      </c>
      <c r="T281" s="16" t="str">
        <f t="shared" si="91"/>
        <v xml:space="preserve">,"AlternateId":"" </v>
      </c>
      <c r="U281" s="16" t="str">
        <f t="shared" si="92"/>
        <v>,"IssueYearStart":1894</v>
      </c>
      <c r="V281" s="16" t="str">
        <f t="shared" si="93"/>
        <v>,"IssueYearEnd":0</v>
      </c>
      <c r="W281" s="16" t="str">
        <f t="shared" si="94"/>
        <v xml:space="preserve">,"FirstDayOfIssue":" " </v>
      </c>
      <c r="X281" s="16" t="str">
        <f t="shared" si="85"/>
        <v xml:space="preserve">,"Perforation":"p12" </v>
      </c>
      <c r="Y281" s="16" t="str">
        <f t="shared" si="95"/>
        <v xml:space="preserve">,"IsWatermarked":false </v>
      </c>
      <c r="Z281" s="16" t="str">
        <f t="shared" si="96"/>
        <v xml:space="preserve">,"CatalogImageCode":"" </v>
      </c>
      <c r="AA281" s="16" t="str">
        <f t="shared" si="97"/>
        <v xml:space="preserve">,"Color":"" </v>
      </c>
      <c r="AB281" s="16" t="str">
        <f t="shared" si="98"/>
        <v xml:space="preserve">,"Denomination":"$5" </v>
      </c>
      <c r="AD281" s="16" t="str">
        <f t="shared" si="99"/>
        <v/>
      </c>
      <c r="AE281" s="16" t="str">
        <f t="shared" si="100"/>
        <v>{"CollectableType":"HomeCollector.Models.StampBase, HomeCollector, Version=1.0.0.0, Culture=neutral, PublicKeyToken=null"</v>
      </c>
      <c r="AF281" s="16" t="str">
        <f t="shared" si="101"/>
        <v xml:space="preserve">,"ItemDetails":"" </v>
      </c>
      <c r="AG281" s="16" t="str">
        <f t="shared" si="102"/>
        <v xml:space="preserve">,"IsFavorite":false </v>
      </c>
      <c r="AH281" s="16" t="str">
        <f t="shared" si="103"/>
        <v xml:space="preserve">,"EstimatedValue":0 </v>
      </c>
      <c r="AI281" s="16" t="str">
        <f t="shared" si="104"/>
        <v xml:space="preserve">,"IsMintCondition":false </v>
      </c>
      <c r="AJ281" s="16" t="str">
        <f t="shared" si="105"/>
        <v xml:space="preserve">,"Condition":"UNDEFINED" </v>
      </c>
      <c r="AK281" s="16" t="str">
        <f xml:space="preserve"> IF($D281+$E281&gt;0,  CONCATENATE($AD281,$AE281,$AF281,$AG281,$AH281,$AI281,$AJ281) &amp; "} ]}","}")</f>
        <v>}</v>
      </c>
      <c r="AL281" s="16" t="str">
        <f t="shared" si="106"/>
        <v>,{"CollectableType":"HomeCollector.Models.StampBase, HomeCollector, Version=1.0.0.0, Culture=neutral, PublicKeyToken=null","DisplayName":"Marshall" ,"Description":"" ,"Country":"USA" ,"IsPostageStamp":true ,"ScottNumber":"263" ,"AlternateId":"" ,"IssueYearStart":1894,"IssueYearEnd":0,"FirstDayOfIssue":" " ,"Perforation":"p12" ,"IsWatermarked":false ,"CatalogImageCode":"" ,"Color":"" ,"Denomination":"$5" }</v>
      </c>
    </row>
    <row r="282" spans="1:38" x14ac:dyDescent="0.25">
      <c r="A282" s="34" t="s">
        <v>1510</v>
      </c>
      <c r="B282" s="29">
        <v>1</v>
      </c>
      <c r="C282" s="19" t="s">
        <v>22</v>
      </c>
      <c r="D282" s="31"/>
      <c r="E282" s="32"/>
      <c r="F282" s="42" t="s">
        <v>65</v>
      </c>
      <c r="G282" s="38" t="s">
        <v>269</v>
      </c>
      <c r="H282" s="19" t="s">
        <v>13</v>
      </c>
      <c r="I282" s="29">
        <v>1895</v>
      </c>
      <c r="J282" s="29">
        <v>1895</v>
      </c>
      <c r="K282" s="33" t="s">
        <v>1337</v>
      </c>
      <c r="L282" s="34">
        <v>3.5</v>
      </c>
      <c r="M282" s="29">
        <v>0.15</v>
      </c>
      <c r="N282" s="28" t="str">
        <f t="shared" si="107"/>
        <v>,{"CollectableType":"HomeCollector.Models.StampBase, HomeCollector, Version=1.0.0.0, Culture=neutral, PublicKeyToken=null"</v>
      </c>
      <c r="O282" s="16" t="str">
        <f t="shared" si="86"/>
        <v xml:space="preserve">,"DisplayName":"Franklin" </v>
      </c>
      <c r="P282" s="16" t="str">
        <f t="shared" si="87"/>
        <v xml:space="preserve">,"Description":"wm" </v>
      </c>
      <c r="Q282" s="16" t="str">
        <f t="shared" si="88"/>
        <v xml:space="preserve">,"Country":"USA" </v>
      </c>
      <c r="R282" s="16" t="str">
        <f t="shared" si="89"/>
        <v xml:space="preserve">,"IsPostageStamp":true </v>
      </c>
      <c r="S282" s="16" t="str">
        <f t="shared" si="90"/>
        <v xml:space="preserve">,"ScottNumber":"264" </v>
      </c>
      <c r="T282" s="16" t="str">
        <f t="shared" si="91"/>
        <v xml:space="preserve">,"AlternateId":"" </v>
      </c>
      <c r="U282" s="16" t="str">
        <f t="shared" si="92"/>
        <v>,"IssueYearStart":1895</v>
      </c>
      <c r="V282" s="16" t="str">
        <f t="shared" si="93"/>
        <v>,"IssueYearEnd":0</v>
      </c>
      <c r="W282" s="16" t="str">
        <f t="shared" si="94"/>
        <v xml:space="preserve">,"FirstDayOfIssue":" " </v>
      </c>
      <c r="X282" s="16" t="str">
        <f t="shared" si="85"/>
        <v xml:space="preserve">,"Perforation":"p12" </v>
      </c>
      <c r="Y282" s="16" t="str">
        <f t="shared" si="95"/>
        <v xml:space="preserve">,"IsWatermarked":false </v>
      </c>
      <c r="Z282" s="16" t="str">
        <f t="shared" si="96"/>
        <v xml:space="preserve">,"CatalogImageCode":"" </v>
      </c>
      <c r="AA282" s="16" t="str">
        <f t="shared" si="97"/>
        <v xml:space="preserve">,"Color":"blue" </v>
      </c>
      <c r="AB282" s="16" t="str">
        <f t="shared" si="98"/>
        <v xml:space="preserve">,"Denomination":"1" </v>
      </c>
      <c r="AD282" s="16" t="str">
        <f t="shared" si="99"/>
        <v/>
      </c>
      <c r="AE282" s="16" t="str">
        <f t="shared" si="100"/>
        <v>{"CollectableType":"HomeCollector.Models.StampBase, HomeCollector, Version=1.0.0.0, Culture=neutral, PublicKeyToken=null"</v>
      </c>
      <c r="AF282" s="16" t="str">
        <f t="shared" si="101"/>
        <v xml:space="preserve">,"ItemDetails":"wm" </v>
      </c>
      <c r="AG282" s="16" t="str">
        <f t="shared" si="102"/>
        <v xml:space="preserve">,"IsFavorite":false </v>
      </c>
      <c r="AH282" s="16" t="str">
        <f t="shared" si="103"/>
        <v xml:space="preserve">,"EstimatedValue":0 </v>
      </c>
      <c r="AI282" s="16" t="str">
        <f t="shared" si="104"/>
        <v xml:space="preserve">,"IsMintCondition":false </v>
      </c>
      <c r="AJ282" s="16" t="str">
        <f t="shared" si="105"/>
        <v xml:space="preserve">,"Condition":"UNDEFINED" </v>
      </c>
      <c r="AK282" s="16" t="str">
        <f xml:space="preserve"> IF($D282+$E282&gt;0,  CONCATENATE($AD282,$AE282,$AF282,$AG282,$AH282,$AI282,$AJ282) &amp; "} ]}","}")</f>
        <v>}</v>
      </c>
      <c r="AL282" s="16" t="str">
        <f t="shared" si="106"/>
        <v>,{"CollectableType":"HomeCollector.Models.StampBase, HomeCollector, Version=1.0.0.0, Culture=neutral, PublicKeyToken=null","DisplayName":"Franklin" ,"Description":"wm" ,"Country":"USA" ,"IsPostageStamp":true ,"ScottNumber":"264" ,"AlternateId":"" ,"IssueYearStart":1895,"IssueYearEnd":0,"FirstDayOfIssue":" " ,"Perforation":"p12" ,"IsWatermarked":false ,"CatalogImageCode":"" ,"Color":"blue" ,"Denomination":"1" }</v>
      </c>
    </row>
    <row r="283" spans="1:38" x14ac:dyDescent="0.25">
      <c r="A283" s="34" t="s">
        <v>1511</v>
      </c>
      <c r="B283" s="29">
        <v>2</v>
      </c>
      <c r="C283" s="19" t="s">
        <v>176</v>
      </c>
      <c r="D283" s="31"/>
      <c r="E283" s="32">
        <v>1</v>
      </c>
      <c r="F283" s="42" t="s">
        <v>65</v>
      </c>
      <c r="G283" s="38" t="s">
        <v>270</v>
      </c>
      <c r="H283" s="19" t="s">
        <v>15</v>
      </c>
      <c r="I283" s="29">
        <v>1895</v>
      </c>
      <c r="J283" s="29">
        <v>1895</v>
      </c>
      <c r="K283" s="33" t="s">
        <v>1337</v>
      </c>
      <c r="L283" s="34">
        <v>18</v>
      </c>
      <c r="M283" s="29">
        <v>0.4</v>
      </c>
      <c r="N283" s="28" t="str">
        <f t="shared" si="107"/>
        <v>,{"CollectableType":"HomeCollector.Models.StampBase, HomeCollector, Version=1.0.0.0, Culture=neutral, PublicKeyToken=null"</v>
      </c>
      <c r="O283" s="16" t="str">
        <f t="shared" si="86"/>
        <v xml:space="preserve">,"DisplayName":"Washington" </v>
      </c>
      <c r="P283" s="16" t="str">
        <f t="shared" si="87"/>
        <v xml:space="preserve">,"Description":"wm,type 1" </v>
      </c>
      <c r="Q283" s="16" t="str">
        <f t="shared" si="88"/>
        <v xml:space="preserve">,"Country":"USA" </v>
      </c>
      <c r="R283" s="16" t="str">
        <f t="shared" si="89"/>
        <v xml:space="preserve">,"IsPostageStamp":true </v>
      </c>
      <c r="S283" s="16" t="str">
        <f t="shared" si="90"/>
        <v xml:space="preserve">,"ScottNumber":"265" </v>
      </c>
      <c r="T283" s="16" t="str">
        <f t="shared" si="91"/>
        <v xml:space="preserve">,"AlternateId":"" </v>
      </c>
      <c r="U283" s="16" t="str">
        <f t="shared" si="92"/>
        <v>,"IssueYearStart":1895</v>
      </c>
      <c r="V283" s="16" t="str">
        <f t="shared" si="93"/>
        <v>,"IssueYearEnd":0</v>
      </c>
      <c r="W283" s="16" t="str">
        <f t="shared" si="94"/>
        <v xml:space="preserve">,"FirstDayOfIssue":" " </v>
      </c>
      <c r="X283" s="16" t="str">
        <f t="shared" si="85"/>
        <v xml:space="preserve">,"Perforation":"p12" </v>
      </c>
      <c r="Y283" s="16" t="str">
        <f t="shared" si="95"/>
        <v xml:space="preserve">,"IsWatermarked":false </v>
      </c>
      <c r="Z283" s="16" t="str">
        <f t="shared" si="96"/>
        <v xml:space="preserve">,"CatalogImageCode":"" </v>
      </c>
      <c r="AA283" s="16" t="str">
        <f t="shared" si="97"/>
        <v xml:space="preserve">,"Color":"carmine" </v>
      </c>
      <c r="AB283" s="16" t="str">
        <f t="shared" si="98"/>
        <v xml:space="preserve">,"Denomination":"2" </v>
      </c>
      <c r="AD283" s="16" t="str">
        <f t="shared" si="99"/>
        <v>,"ItemInstances":[</v>
      </c>
      <c r="AE283" s="16" t="str">
        <f t="shared" si="100"/>
        <v>{"CollectableType":"HomeCollector.Models.StampBase, HomeCollector, Version=1.0.0.0, Culture=neutral, PublicKeyToken=null"</v>
      </c>
      <c r="AF283" s="16" t="str">
        <f t="shared" si="101"/>
        <v xml:space="preserve">,"ItemDetails":"wm,type 1" </v>
      </c>
      <c r="AG283" s="16" t="str">
        <f t="shared" si="102"/>
        <v xml:space="preserve">,"IsFavorite":false </v>
      </c>
      <c r="AH283" s="16" t="str">
        <f t="shared" si="103"/>
        <v xml:space="preserve">,"EstimatedValue":0 </v>
      </c>
      <c r="AI283" s="16" t="str">
        <f t="shared" si="104"/>
        <v xml:space="preserve">,"IsMintCondition":false </v>
      </c>
      <c r="AJ283" s="16" t="str">
        <f t="shared" si="105"/>
        <v xml:space="preserve">,"Condition":"UNDEFINED" </v>
      </c>
      <c r="AK283" s="16" t="str">
        <f xml:space="preserve"> IF($D283+$E283&gt;0,  CONCATENATE($AD283,$AE283,$AF283,$AG283,$AH283,$AI283,$AJ283) &amp; "} ]}","}")</f>
        <v>,"ItemInstances":[{"CollectableType":"HomeCollector.Models.StampBase, HomeCollector, Version=1.0.0.0, Culture=neutral, PublicKeyToken=null","ItemDetails":"wm,type 1" ,"IsFavorite":false ,"EstimatedValue":0 ,"IsMintCondition":false ,"Condition":"UNDEFINED" } ]}</v>
      </c>
      <c r="AL283" s="16" t="str">
        <f t="shared" si="106"/>
        <v>,{"CollectableType":"HomeCollector.Models.StampBase, HomeCollector, Version=1.0.0.0, Culture=neutral, PublicKeyToken=null","DisplayName":"Washington" ,"Description":"wm,type 1" ,"Country":"USA" ,"IsPostageStamp":true ,"ScottNumber":"265" ,"AlternateId":"" ,"IssueYearStart":1895,"IssueYearEnd":0,"FirstDayOfIssue":" " ,"Perforation":"p12" ,"IsWatermarked":false ,"CatalogImageCode":"" ,"Color":"carmine" ,"Denomination":"2" ,"ItemInstances":[{"CollectableType":"HomeCollector.Models.StampBase, HomeCollector, Version=1.0.0.0, Culture=neutral, PublicKeyToken=null","ItemDetails":"wm,type 1" ,"IsFavorite":false ,"EstimatedValue":0 ,"IsMintCondition":false ,"Condition":"UNDEFINED" } ]}</v>
      </c>
    </row>
    <row r="284" spans="1:38" x14ac:dyDescent="0.25">
      <c r="A284" s="34" t="s">
        <v>1512</v>
      </c>
      <c r="B284" s="29">
        <v>2</v>
      </c>
      <c r="C284" s="19" t="s">
        <v>176</v>
      </c>
      <c r="D284" s="31"/>
      <c r="E284" s="32">
        <v>1</v>
      </c>
      <c r="F284" s="42" t="s">
        <v>65</v>
      </c>
      <c r="G284" s="38" t="s">
        <v>271</v>
      </c>
      <c r="H284" s="19" t="s">
        <v>15</v>
      </c>
      <c r="I284" s="29">
        <v>1895</v>
      </c>
      <c r="J284" s="29">
        <v>1895</v>
      </c>
      <c r="K284" s="33" t="s">
        <v>1337</v>
      </c>
      <c r="L284" s="34">
        <v>15</v>
      </c>
      <c r="M284" s="29">
        <v>1.75</v>
      </c>
      <c r="N284" s="28" t="str">
        <f t="shared" si="107"/>
        <v>,{"CollectableType":"HomeCollector.Models.StampBase, HomeCollector, Version=1.0.0.0, Culture=neutral, PublicKeyToken=null"</v>
      </c>
      <c r="O284" s="16" t="str">
        <f t="shared" si="86"/>
        <v xml:space="preserve">,"DisplayName":"Washington" </v>
      </c>
      <c r="P284" s="16" t="str">
        <f t="shared" si="87"/>
        <v xml:space="preserve">,"Description":"wm,type 2" </v>
      </c>
      <c r="Q284" s="16" t="str">
        <f t="shared" si="88"/>
        <v xml:space="preserve">,"Country":"USA" </v>
      </c>
      <c r="R284" s="16" t="str">
        <f t="shared" si="89"/>
        <v xml:space="preserve">,"IsPostageStamp":true </v>
      </c>
      <c r="S284" s="16" t="str">
        <f t="shared" si="90"/>
        <v xml:space="preserve">,"ScottNumber":"266" </v>
      </c>
      <c r="T284" s="16" t="str">
        <f t="shared" si="91"/>
        <v xml:space="preserve">,"AlternateId":"" </v>
      </c>
      <c r="U284" s="16" t="str">
        <f t="shared" si="92"/>
        <v>,"IssueYearStart":1895</v>
      </c>
      <c r="V284" s="16" t="str">
        <f t="shared" si="93"/>
        <v>,"IssueYearEnd":0</v>
      </c>
      <c r="W284" s="16" t="str">
        <f t="shared" si="94"/>
        <v xml:space="preserve">,"FirstDayOfIssue":" " </v>
      </c>
      <c r="X284" s="16" t="str">
        <f t="shared" si="85"/>
        <v xml:space="preserve">,"Perforation":"p12" </v>
      </c>
      <c r="Y284" s="16" t="str">
        <f t="shared" si="95"/>
        <v xml:space="preserve">,"IsWatermarked":false </v>
      </c>
      <c r="Z284" s="16" t="str">
        <f t="shared" si="96"/>
        <v xml:space="preserve">,"CatalogImageCode":"" </v>
      </c>
      <c r="AA284" s="16" t="str">
        <f t="shared" si="97"/>
        <v xml:space="preserve">,"Color":"carmine" </v>
      </c>
      <c r="AB284" s="16" t="str">
        <f t="shared" si="98"/>
        <v xml:space="preserve">,"Denomination":"2" </v>
      </c>
      <c r="AD284" s="16" t="str">
        <f t="shared" si="99"/>
        <v>,"ItemInstances":[</v>
      </c>
      <c r="AE284" s="16" t="str">
        <f t="shared" si="100"/>
        <v>{"CollectableType":"HomeCollector.Models.StampBase, HomeCollector, Version=1.0.0.0, Culture=neutral, PublicKeyToken=null"</v>
      </c>
      <c r="AF284" s="16" t="str">
        <f t="shared" si="101"/>
        <v xml:space="preserve">,"ItemDetails":"wm,type 2" </v>
      </c>
      <c r="AG284" s="16" t="str">
        <f t="shared" si="102"/>
        <v xml:space="preserve">,"IsFavorite":false </v>
      </c>
      <c r="AH284" s="16" t="str">
        <f t="shared" si="103"/>
        <v xml:space="preserve">,"EstimatedValue":0 </v>
      </c>
      <c r="AI284" s="16" t="str">
        <f t="shared" si="104"/>
        <v xml:space="preserve">,"IsMintCondition":false </v>
      </c>
      <c r="AJ284" s="16" t="str">
        <f t="shared" si="105"/>
        <v xml:space="preserve">,"Condition":"UNDEFINED" </v>
      </c>
      <c r="AK284" s="16" t="str">
        <f xml:space="preserve"> IF($D284+$E284&gt;0,  CONCATENATE($AD284,$AE284,$AF284,$AG284,$AH284,$AI284,$AJ284) &amp; "} ]}","}")</f>
        <v>,"ItemInstances":[{"CollectableType":"HomeCollector.Models.StampBase, HomeCollector, Version=1.0.0.0, Culture=neutral, PublicKeyToken=null","ItemDetails":"wm,type 2" ,"IsFavorite":false ,"EstimatedValue":0 ,"IsMintCondition":false ,"Condition":"UNDEFINED" } ]}</v>
      </c>
      <c r="AL284" s="16" t="str">
        <f t="shared" si="106"/>
        <v>,{"CollectableType":"HomeCollector.Models.StampBase, HomeCollector, Version=1.0.0.0, Culture=neutral, PublicKeyToken=null","DisplayName":"Washington" ,"Description":"wm,type 2" ,"Country":"USA" ,"IsPostageStamp":true ,"ScottNumber":"266" ,"AlternateId":"" ,"IssueYearStart":1895,"IssueYearEnd":0,"FirstDayOfIssue":" " ,"Perforation":"p12" ,"IsWatermarked":false ,"CatalogImageCode":"" ,"Color":"carmine" ,"Denomination":"2" ,"ItemInstances":[{"CollectableType":"HomeCollector.Models.StampBase, HomeCollector, Version=1.0.0.0, Culture=neutral, PublicKeyToken=null","ItemDetails":"wm,type 2" ,"IsFavorite":false ,"EstimatedValue":0 ,"IsMintCondition":false ,"Condition":"UNDEFINED" } ]}</v>
      </c>
    </row>
    <row r="285" spans="1:38" x14ac:dyDescent="0.25">
      <c r="A285" s="34" t="s">
        <v>1513</v>
      </c>
      <c r="B285" s="29">
        <v>2</v>
      </c>
      <c r="C285" s="19" t="s">
        <v>176</v>
      </c>
      <c r="D285" s="31"/>
      <c r="E285" s="32">
        <v>3</v>
      </c>
      <c r="F285" s="42" t="s">
        <v>65</v>
      </c>
      <c r="G285" s="38" t="s">
        <v>272</v>
      </c>
      <c r="H285" s="19" t="s">
        <v>15</v>
      </c>
      <c r="I285" s="29">
        <v>1895</v>
      </c>
      <c r="J285" s="29">
        <v>1895</v>
      </c>
      <c r="K285" s="33" t="s">
        <v>1337</v>
      </c>
      <c r="L285" s="34">
        <v>3</v>
      </c>
      <c r="M285" s="29">
        <v>0.15</v>
      </c>
      <c r="N285" s="28" t="str">
        <f t="shared" si="107"/>
        <v>,{"CollectableType":"HomeCollector.Models.StampBase, HomeCollector, Version=1.0.0.0, Culture=neutral, PublicKeyToken=null"</v>
      </c>
      <c r="O285" s="16" t="str">
        <f t="shared" si="86"/>
        <v xml:space="preserve">,"DisplayName":"Washington" </v>
      </c>
      <c r="P285" s="16" t="str">
        <f t="shared" si="87"/>
        <v xml:space="preserve">,"Description":"wm,type 3" </v>
      </c>
      <c r="Q285" s="16" t="str">
        <f t="shared" si="88"/>
        <v xml:space="preserve">,"Country":"USA" </v>
      </c>
      <c r="R285" s="16" t="str">
        <f t="shared" si="89"/>
        <v xml:space="preserve">,"IsPostageStamp":true </v>
      </c>
      <c r="S285" s="16" t="str">
        <f t="shared" si="90"/>
        <v xml:space="preserve">,"ScottNumber":"267" </v>
      </c>
      <c r="T285" s="16" t="str">
        <f t="shared" si="91"/>
        <v xml:space="preserve">,"AlternateId":"" </v>
      </c>
      <c r="U285" s="16" t="str">
        <f t="shared" si="92"/>
        <v>,"IssueYearStart":1895</v>
      </c>
      <c r="V285" s="16" t="str">
        <f t="shared" si="93"/>
        <v>,"IssueYearEnd":0</v>
      </c>
      <c r="W285" s="16" t="str">
        <f t="shared" si="94"/>
        <v xml:space="preserve">,"FirstDayOfIssue":" " </v>
      </c>
      <c r="X285" s="16" t="str">
        <f t="shared" si="85"/>
        <v xml:space="preserve">,"Perforation":"p12" </v>
      </c>
      <c r="Y285" s="16" t="str">
        <f t="shared" si="95"/>
        <v xml:space="preserve">,"IsWatermarked":false </v>
      </c>
      <c r="Z285" s="16" t="str">
        <f t="shared" si="96"/>
        <v xml:space="preserve">,"CatalogImageCode":"" </v>
      </c>
      <c r="AA285" s="16" t="str">
        <f t="shared" si="97"/>
        <v xml:space="preserve">,"Color":"carmine" </v>
      </c>
      <c r="AB285" s="16" t="str">
        <f t="shared" si="98"/>
        <v xml:space="preserve">,"Denomination":"2" </v>
      </c>
      <c r="AD285" s="16" t="str">
        <f t="shared" si="99"/>
        <v>,"ItemInstances":[</v>
      </c>
      <c r="AE285" s="16" t="str">
        <f t="shared" si="100"/>
        <v>{"CollectableType":"HomeCollector.Models.StampBase, HomeCollector, Version=1.0.0.0, Culture=neutral, PublicKeyToken=null"</v>
      </c>
      <c r="AF285" s="16" t="str">
        <f t="shared" si="101"/>
        <v xml:space="preserve">,"ItemDetails":"wm,type 3" </v>
      </c>
      <c r="AG285" s="16" t="str">
        <f t="shared" si="102"/>
        <v xml:space="preserve">,"IsFavorite":false </v>
      </c>
      <c r="AH285" s="16" t="str">
        <f t="shared" si="103"/>
        <v xml:space="preserve">,"EstimatedValue":0 </v>
      </c>
      <c r="AI285" s="16" t="str">
        <f t="shared" si="104"/>
        <v xml:space="preserve">,"IsMintCondition":false </v>
      </c>
      <c r="AJ285" s="16" t="str">
        <f t="shared" si="105"/>
        <v xml:space="preserve">,"Condition":"UNDEFINED" </v>
      </c>
      <c r="AK285" s="16" t="str">
        <f xml:space="preserve"> IF($D285+$E285&gt;0,  CONCATENATE($AD285,$AE285,$AF285,$AG285,$AH285,$AI285,$AJ285) &amp; "} ]}","}")</f>
        <v>,"ItemInstances":[{"CollectableType":"HomeCollector.Models.StampBase, HomeCollector, Version=1.0.0.0, Culture=neutral, PublicKeyToken=null","ItemDetails":"wm,type 3" ,"IsFavorite":false ,"EstimatedValue":0 ,"IsMintCondition":false ,"Condition":"UNDEFINED" } ]}</v>
      </c>
      <c r="AL285" s="16" t="str">
        <f t="shared" si="106"/>
        <v>,{"CollectableType":"HomeCollector.Models.StampBase, HomeCollector, Version=1.0.0.0, Culture=neutral, PublicKeyToken=null","DisplayName":"Washington" ,"Description":"wm,type 3" ,"Country":"USA" ,"IsPostageStamp":true ,"ScottNumber":"267" ,"AlternateId":"" ,"IssueYearStart":1895,"IssueYearEnd":0,"FirstDayOfIssue":" " ,"Perforation":"p12" ,"IsWatermarked":false ,"CatalogImageCode":"" ,"Color":"carmine" ,"Denomination":"2" ,"ItemInstances":[{"CollectableType":"HomeCollector.Models.StampBase, HomeCollector, Version=1.0.0.0, Culture=neutral, PublicKeyToken=null","ItemDetails":"wm,type 3" ,"IsFavorite":false ,"EstimatedValue":0 ,"IsMintCondition":false ,"Condition":"UNDEFINED" } ]}</v>
      </c>
    </row>
    <row r="286" spans="1:38" x14ac:dyDescent="0.25">
      <c r="A286" s="34" t="s">
        <v>1514</v>
      </c>
      <c r="B286" s="29">
        <v>3</v>
      </c>
      <c r="C286" s="19" t="s">
        <v>180</v>
      </c>
      <c r="D286" s="31"/>
      <c r="E286" s="32">
        <v>1</v>
      </c>
      <c r="F286" s="42" t="s">
        <v>65</v>
      </c>
      <c r="G286" s="38" t="s">
        <v>269</v>
      </c>
      <c r="H286" s="19" t="s">
        <v>101</v>
      </c>
      <c r="I286" s="29">
        <v>1895</v>
      </c>
      <c r="J286" s="29">
        <v>1895</v>
      </c>
      <c r="K286" s="33" t="s">
        <v>1337</v>
      </c>
      <c r="L286" s="34">
        <v>22.5</v>
      </c>
      <c r="M286" s="29">
        <v>0.65</v>
      </c>
      <c r="N286" s="28" t="str">
        <f t="shared" si="107"/>
        <v>,{"CollectableType":"HomeCollector.Models.StampBase, HomeCollector, Version=1.0.0.0, Culture=neutral, PublicKeyToken=null"</v>
      </c>
      <c r="O286" s="16" t="str">
        <f t="shared" si="86"/>
        <v xml:space="preserve">,"DisplayName":"Jackson" </v>
      </c>
      <c r="P286" s="16" t="str">
        <f t="shared" si="87"/>
        <v xml:space="preserve">,"Description":"wm" </v>
      </c>
      <c r="Q286" s="16" t="str">
        <f t="shared" si="88"/>
        <v xml:space="preserve">,"Country":"USA" </v>
      </c>
      <c r="R286" s="16" t="str">
        <f t="shared" si="89"/>
        <v xml:space="preserve">,"IsPostageStamp":true </v>
      </c>
      <c r="S286" s="16" t="str">
        <f t="shared" si="90"/>
        <v xml:space="preserve">,"ScottNumber":"268" </v>
      </c>
      <c r="T286" s="16" t="str">
        <f t="shared" si="91"/>
        <v xml:space="preserve">,"AlternateId":"" </v>
      </c>
      <c r="U286" s="16" t="str">
        <f t="shared" si="92"/>
        <v>,"IssueYearStart":1895</v>
      </c>
      <c r="V286" s="16" t="str">
        <f t="shared" si="93"/>
        <v>,"IssueYearEnd":0</v>
      </c>
      <c r="W286" s="16" t="str">
        <f t="shared" si="94"/>
        <v xml:space="preserve">,"FirstDayOfIssue":" " </v>
      </c>
      <c r="X286" s="16" t="str">
        <f t="shared" si="85"/>
        <v xml:space="preserve">,"Perforation":"p12" </v>
      </c>
      <c r="Y286" s="16" t="str">
        <f t="shared" si="95"/>
        <v xml:space="preserve">,"IsWatermarked":false </v>
      </c>
      <c r="Z286" s="16" t="str">
        <f t="shared" si="96"/>
        <v xml:space="preserve">,"CatalogImageCode":"" </v>
      </c>
      <c r="AA286" s="16" t="str">
        <f t="shared" si="97"/>
        <v xml:space="preserve">,"Color":"purple" </v>
      </c>
      <c r="AB286" s="16" t="str">
        <f t="shared" si="98"/>
        <v xml:space="preserve">,"Denomination":"3" </v>
      </c>
      <c r="AD286" s="16" t="str">
        <f t="shared" si="99"/>
        <v>,"ItemInstances":[</v>
      </c>
      <c r="AE286" s="16" t="str">
        <f t="shared" si="100"/>
        <v>{"CollectableType":"HomeCollector.Models.StampBase, HomeCollector, Version=1.0.0.0, Culture=neutral, PublicKeyToken=null"</v>
      </c>
      <c r="AF286" s="16" t="str">
        <f t="shared" si="101"/>
        <v xml:space="preserve">,"ItemDetails":"wm" </v>
      </c>
      <c r="AG286" s="16" t="str">
        <f t="shared" si="102"/>
        <v xml:space="preserve">,"IsFavorite":false </v>
      </c>
      <c r="AH286" s="16" t="str">
        <f t="shared" si="103"/>
        <v xml:space="preserve">,"EstimatedValue":0 </v>
      </c>
      <c r="AI286" s="16" t="str">
        <f t="shared" si="104"/>
        <v xml:space="preserve">,"IsMintCondition":false </v>
      </c>
      <c r="AJ286" s="16" t="str">
        <f t="shared" si="105"/>
        <v xml:space="preserve">,"Condition":"UNDEFINED" </v>
      </c>
      <c r="AK286" s="16" t="str">
        <f xml:space="preserve"> IF($D286+$E286&gt;0,  CONCATENATE($AD286,$AE286,$AF286,$AG286,$AH286,$AI286,$AJ286)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286" s="16" t="str">
        <f t="shared" si="106"/>
        <v>,{"CollectableType":"HomeCollector.Models.StampBase, HomeCollector, Version=1.0.0.0, Culture=neutral, PublicKeyToken=null","DisplayName":"Jackson" ,"Description":"wm" ,"Country":"USA" ,"IsPostageStamp":true ,"ScottNumber":"268" ,"AlternateId":"" ,"IssueYearStart":1895,"IssueYearEnd":0,"FirstDayOfIssue":" " ,"Perforation":"p12" ,"IsWatermarked":false ,"CatalogImageCode":"" ,"Color":"purple" ,"Denomination":"3"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287" spans="1:38" x14ac:dyDescent="0.25">
      <c r="A287" s="34" t="s">
        <v>1515</v>
      </c>
      <c r="B287" s="29">
        <v>4</v>
      </c>
      <c r="C287" s="19" t="s">
        <v>191</v>
      </c>
      <c r="D287" s="31"/>
      <c r="E287" s="32">
        <v>1</v>
      </c>
      <c r="F287" s="42" t="s">
        <v>65</v>
      </c>
      <c r="G287" s="38" t="s">
        <v>269</v>
      </c>
      <c r="H287" s="19" t="s">
        <v>103</v>
      </c>
      <c r="I287" s="29">
        <v>1895</v>
      </c>
      <c r="J287" s="29">
        <v>1895</v>
      </c>
      <c r="K287" s="33" t="s">
        <v>1337</v>
      </c>
      <c r="L287" s="34">
        <v>24</v>
      </c>
      <c r="M287" s="29">
        <v>0.75</v>
      </c>
      <c r="N287" s="28" t="str">
        <f t="shared" si="107"/>
        <v>,{"CollectableType":"HomeCollector.Models.StampBase, HomeCollector, Version=1.0.0.0, Culture=neutral, PublicKeyToken=null"</v>
      </c>
      <c r="O287" s="16" t="str">
        <f t="shared" si="86"/>
        <v xml:space="preserve">,"DisplayName":"Lincoln" </v>
      </c>
      <c r="P287" s="16" t="str">
        <f t="shared" si="87"/>
        <v xml:space="preserve">,"Description":"wm" </v>
      </c>
      <c r="Q287" s="16" t="str">
        <f t="shared" si="88"/>
        <v xml:space="preserve">,"Country":"USA" </v>
      </c>
      <c r="R287" s="16" t="str">
        <f t="shared" si="89"/>
        <v xml:space="preserve">,"IsPostageStamp":true </v>
      </c>
      <c r="S287" s="16" t="str">
        <f t="shared" si="90"/>
        <v xml:space="preserve">,"ScottNumber":"269" </v>
      </c>
      <c r="T287" s="16" t="str">
        <f t="shared" si="91"/>
        <v xml:space="preserve">,"AlternateId":"" </v>
      </c>
      <c r="U287" s="16" t="str">
        <f t="shared" si="92"/>
        <v>,"IssueYearStart":1895</v>
      </c>
      <c r="V287" s="16" t="str">
        <f t="shared" si="93"/>
        <v>,"IssueYearEnd":0</v>
      </c>
      <c r="W287" s="16" t="str">
        <f t="shared" si="94"/>
        <v xml:space="preserve">,"FirstDayOfIssue":" " </v>
      </c>
      <c r="X287" s="16" t="str">
        <f t="shared" si="85"/>
        <v xml:space="preserve">,"Perforation":"p12" </v>
      </c>
      <c r="Y287" s="16" t="str">
        <f t="shared" si="95"/>
        <v xml:space="preserve">,"IsWatermarked":false </v>
      </c>
      <c r="Z287" s="16" t="str">
        <f t="shared" si="96"/>
        <v xml:space="preserve">,"CatalogImageCode":"" </v>
      </c>
      <c r="AA287" s="16" t="str">
        <f t="shared" si="97"/>
        <v xml:space="preserve">,"Color":"dk brown" </v>
      </c>
      <c r="AB287" s="16" t="str">
        <f t="shared" si="98"/>
        <v xml:space="preserve">,"Denomination":"4" </v>
      </c>
      <c r="AD287" s="16" t="str">
        <f t="shared" si="99"/>
        <v>,"ItemInstances":[</v>
      </c>
      <c r="AE287" s="16" t="str">
        <f t="shared" si="100"/>
        <v>{"CollectableType":"HomeCollector.Models.StampBase, HomeCollector, Version=1.0.0.0, Culture=neutral, PublicKeyToken=null"</v>
      </c>
      <c r="AF287" s="16" t="str">
        <f t="shared" si="101"/>
        <v xml:space="preserve">,"ItemDetails":"wm" </v>
      </c>
      <c r="AG287" s="16" t="str">
        <f t="shared" si="102"/>
        <v xml:space="preserve">,"IsFavorite":false </v>
      </c>
      <c r="AH287" s="16" t="str">
        <f t="shared" si="103"/>
        <v xml:space="preserve">,"EstimatedValue":0 </v>
      </c>
      <c r="AI287" s="16" t="str">
        <f t="shared" si="104"/>
        <v xml:space="preserve">,"IsMintCondition":false </v>
      </c>
      <c r="AJ287" s="16" t="str">
        <f t="shared" si="105"/>
        <v xml:space="preserve">,"Condition":"UNDEFINED" </v>
      </c>
      <c r="AK287" s="16" t="str">
        <f xml:space="preserve"> IF($D287+$E287&gt;0,  CONCATENATE($AD287,$AE287,$AF287,$AG287,$AH287,$AI287,$AJ287)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287" s="16" t="str">
        <f t="shared" si="106"/>
        <v>,{"CollectableType":"HomeCollector.Models.StampBase, HomeCollector, Version=1.0.0.0, Culture=neutral, PublicKeyToken=null","DisplayName":"Lincoln" ,"Description":"wm" ,"Country":"USA" ,"IsPostageStamp":true ,"ScottNumber":"269" ,"AlternateId":"" ,"IssueYearStart":1895,"IssueYearEnd":0,"FirstDayOfIssue":" " ,"Perforation":"p12" ,"IsWatermarked":false ,"CatalogImageCode":"" ,"Color":"dk brown" ,"Denomination":"4"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288" spans="1:38" x14ac:dyDescent="0.25">
      <c r="A288" s="34" t="s">
        <v>1516</v>
      </c>
      <c r="B288" s="29">
        <v>5</v>
      </c>
      <c r="C288" s="19" t="s">
        <v>273</v>
      </c>
      <c r="D288" s="31"/>
      <c r="E288" s="32">
        <v>1</v>
      </c>
      <c r="F288" s="42" t="s">
        <v>65</v>
      </c>
      <c r="G288" s="38" t="s">
        <v>269</v>
      </c>
      <c r="H288" s="19" t="s">
        <v>255</v>
      </c>
      <c r="I288" s="29">
        <v>1895</v>
      </c>
      <c r="J288" s="29">
        <v>1895</v>
      </c>
      <c r="K288" s="33" t="s">
        <v>1337</v>
      </c>
      <c r="L288" s="34">
        <v>22.5</v>
      </c>
      <c r="M288" s="29">
        <v>1.2</v>
      </c>
      <c r="N288" s="28" t="str">
        <f t="shared" si="107"/>
        <v>,{"CollectableType":"HomeCollector.Models.StampBase, HomeCollector, Version=1.0.0.0, Culture=neutral, PublicKeyToken=null"</v>
      </c>
      <c r="O288" s="16" t="str">
        <f t="shared" si="86"/>
        <v xml:space="preserve">,"DisplayName":"Grant" </v>
      </c>
      <c r="P288" s="16" t="str">
        <f t="shared" si="87"/>
        <v xml:space="preserve">,"Description":"wm" </v>
      </c>
      <c r="Q288" s="16" t="str">
        <f t="shared" si="88"/>
        <v xml:space="preserve">,"Country":"USA" </v>
      </c>
      <c r="R288" s="16" t="str">
        <f t="shared" si="89"/>
        <v xml:space="preserve">,"IsPostageStamp":true </v>
      </c>
      <c r="S288" s="16" t="str">
        <f t="shared" si="90"/>
        <v xml:space="preserve">,"ScottNumber":"270" </v>
      </c>
      <c r="T288" s="16" t="str">
        <f t="shared" si="91"/>
        <v xml:space="preserve">,"AlternateId":"" </v>
      </c>
      <c r="U288" s="16" t="str">
        <f t="shared" si="92"/>
        <v>,"IssueYearStart":1895</v>
      </c>
      <c r="V288" s="16" t="str">
        <f t="shared" si="93"/>
        <v>,"IssueYearEnd":0</v>
      </c>
      <c r="W288" s="16" t="str">
        <f t="shared" si="94"/>
        <v xml:space="preserve">,"FirstDayOfIssue":" " </v>
      </c>
      <c r="X288" s="16" t="str">
        <f t="shared" si="85"/>
        <v xml:space="preserve">,"Perforation":"p12" </v>
      </c>
      <c r="Y288" s="16" t="str">
        <f t="shared" si="95"/>
        <v xml:space="preserve">,"IsWatermarked":false </v>
      </c>
      <c r="Z288" s="16" t="str">
        <f t="shared" si="96"/>
        <v xml:space="preserve">,"CatalogImageCode":"" </v>
      </c>
      <c r="AA288" s="16" t="str">
        <f t="shared" si="97"/>
        <v xml:space="preserve">,"Color":"chocolate" </v>
      </c>
      <c r="AB288" s="16" t="str">
        <f t="shared" si="98"/>
        <v xml:space="preserve">,"Denomination":"5" </v>
      </c>
      <c r="AD288" s="16" t="str">
        <f t="shared" si="99"/>
        <v>,"ItemInstances":[</v>
      </c>
      <c r="AE288" s="16" t="str">
        <f t="shared" si="100"/>
        <v>{"CollectableType":"HomeCollector.Models.StampBase, HomeCollector, Version=1.0.0.0, Culture=neutral, PublicKeyToken=null"</v>
      </c>
      <c r="AF288" s="16" t="str">
        <f t="shared" si="101"/>
        <v xml:space="preserve">,"ItemDetails":"wm" </v>
      </c>
      <c r="AG288" s="16" t="str">
        <f t="shared" si="102"/>
        <v xml:space="preserve">,"IsFavorite":false </v>
      </c>
      <c r="AH288" s="16" t="str">
        <f t="shared" si="103"/>
        <v xml:space="preserve">,"EstimatedValue":0 </v>
      </c>
      <c r="AI288" s="16" t="str">
        <f t="shared" si="104"/>
        <v xml:space="preserve">,"IsMintCondition":false </v>
      </c>
      <c r="AJ288" s="16" t="str">
        <f t="shared" si="105"/>
        <v xml:space="preserve">,"Condition":"UNDEFINED" </v>
      </c>
      <c r="AK288" s="16" t="str">
        <f xml:space="preserve"> IF($D288+$E288&gt;0,  CONCATENATE($AD288,$AE288,$AF288,$AG288,$AH288,$AI288,$AJ288)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288" s="16" t="str">
        <f t="shared" si="106"/>
        <v>,{"CollectableType":"HomeCollector.Models.StampBase, HomeCollector, Version=1.0.0.0, Culture=neutral, PublicKeyToken=null","DisplayName":"Grant" ,"Description":"wm" ,"Country":"USA" ,"IsPostageStamp":true ,"ScottNumber":"270" ,"AlternateId":"" ,"IssueYearStart":1895,"IssueYearEnd":0,"FirstDayOfIssue":" " ,"Perforation":"p12" ,"IsWatermarked":false ,"CatalogImageCode":"" ,"Color":"chocolate" ,"Denomination":"5"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289" spans="1:38" x14ac:dyDescent="0.25">
      <c r="A289" s="34" t="s">
        <v>1517</v>
      </c>
      <c r="B289" s="29">
        <v>6</v>
      </c>
      <c r="C289" s="19" t="s">
        <v>274</v>
      </c>
      <c r="D289" s="31"/>
      <c r="E289" s="32">
        <v>1</v>
      </c>
      <c r="F289" s="42" t="s">
        <v>65</v>
      </c>
      <c r="G289" s="38" t="s">
        <v>269</v>
      </c>
      <c r="H289" s="19" t="s">
        <v>236</v>
      </c>
      <c r="I289" s="29">
        <v>1895</v>
      </c>
      <c r="J289" s="29">
        <v>1895</v>
      </c>
      <c r="K289" s="33" t="s">
        <v>1337</v>
      </c>
      <c r="L289" s="34">
        <v>42.5</v>
      </c>
      <c r="M289" s="29">
        <v>2.5</v>
      </c>
      <c r="N289" s="28" t="str">
        <f t="shared" si="107"/>
        <v>,{"CollectableType":"HomeCollector.Models.StampBase, HomeCollector, Version=1.0.0.0, Culture=neutral, PublicKeyToken=null"</v>
      </c>
      <c r="O289" s="16" t="str">
        <f t="shared" si="86"/>
        <v xml:space="preserve">,"DisplayName":"Garfield" </v>
      </c>
      <c r="P289" s="16" t="str">
        <f t="shared" si="87"/>
        <v xml:space="preserve">,"Description":"wm" </v>
      </c>
      <c r="Q289" s="16" t="str">
        <f t="shared" si="88"/>
        <v xml:space="preserve">,"Country":"USA" </v>
      </c>
      <c r="R289" s="16" t="str">
        <f t="shared" si="89"/>
        <v xml:space="preserve">,"IsPostageStamp":true </v>
      </c>
      <c r="S289" s="16" t="str">
        <f t="shared" si="90"/>
        <v xml:space="preserve">,"ScottNumber":"271" </v>
      </c>
      <c r="T289" s="16" t="str">
        <f t="shared" si="91"/>
        <v xml:space="preserve">,"AlternateId":"" </v>
      </c>
      <c r="U289" s="16" t="str">
        <f t="shared" si="92"/>
        <v>,"IssueYearStart":1895</v>
      </c>
      <c r="V289" s="16" t="str">
        <f t="shared" si="93"/>
        <v>,"IssueYearEnd":0</v>
      </c>
      <c r="W289" s="16" t="str">
        <f t="shared" si="94"/>
        <v xml:space="preserve">,"FirstDayOfIssue":" " </v>
      </c>
      <c r="X289" s="16" t="str">
        <f t="shared" si="85"/>
        <v xml:space="preserve">,"Perforation":"p12" </v>
      </c>
      <c r="Y289" s="16" t="str">
        <f t="shared" si="95"/>
        <v xml:space="preserve">,"IsWatermarked":false </v>
      </c>
      <c r="Z289" s="16" t="str">
        <f t="shared" si="96"/>
        <v xml:space="preserve">,"CatalogImageCode":"" </v>
      </c>
      <c r="AA289" s="16" t="str">
        <f t="shared" si="97"/>
        <v xml:space="preserve">,"Color":"dull brn" </v>
      </c>
      <c r="AB289" s="16" t="str">
        <f t="shared" si="98"/>
        <v xml:space="preserve">,"Denomination":"6" </v>
      </c>
      <c r="AD289" s="16" t="str">
        <f t="shared" si="99"/>
        <v>,"ItemInstances":[</v>
      </c>
      <c r="AE289" s="16" t="str">
        <f t="shared" si="100"/>
        <v>{"CollectableType":"HomeCollector.Models.StampBase, HomeCollector, Version=1.0.0.0, Culture=neutral, PublicKeyToken=null"</v>
      </c>
      <c r="AF289" s="16" t="str">
        <f t="shared" si="101"/>
        <v xml:space="preserve">,"ItemDetails":"wm" </v>
      </c>
      <c r="AG289" s="16" t="str">
        <f t="shared" si="102"/>
        <v xml:space="preserve">,"IsFavorite":false </v>
      </c>
      <c r="AH289" s="16" t="str">
        <f t="shared" si="103"/>
        <v xml:space="preserve">,"EstimatedValue":0 </v>
      </c>
      <c r="AI289" s="16" t="str">
        <f t="shared" si="104"/>
        <v xml:space="preserve">,"IsMintCondition":false </v>
      </c>
      <c r="AJ289" s="16" t="str">
        <f t="shared" si="105"/>
        <v xml:space="preserve">,"Condition":"UNDEFINED" </v>
      </c>
      <c r="AK289" s="16" t="str">
        <f xml:space="preserve"> IF($D289+$E289&gt;0,  CONCATENATE($AD289,$AE289,$AF289,$AG289,$AH289,$AI289,$AJ289)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289" s="16" t="str">
        <f t="shared" si="106"/>
        <v>,{"CollectableType":"HomeCollector.Models.StampBase, HomeCollector, Version=1.0.0.0, Culture=neutral, PublicKeyToken=null","DisplayName":"Garfield" ,"Description":"wm" ,"Country":"USA" ,"IsPostageStamp":true ,"ScottNumber":"271" ,"AlternateId":"" ,"IssueYearStart":1895,"IssueYearEnd":0,"FirstDayOfIssue":" " ,"Perforation":"p12" ,"IsWatermarked":false ,"CatalogImageCode":"" ,"Color":"dull brn" ,"Denomination":"6"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290" spans="1:38" x14ac:dyDescent="0.25">
      <c r="A290" s="34" t="s">
        <v>1518</v>
      </c>
      <c r="B290" s="29">
        <v>8</v>
      </c>
      <c r="C290" s="19" t="s">
        <v>275</v>
      </c>
      <c r="D290" s="31"/>
      <c r="E290" s="32">
        <v>1</v>
      </c>
      <c r="F290" s="42" t="s">
        <v>65</v>
      </c>
      <c r="G290" s="38" t="s">
        <v>269</v>
      </c>
      <c r="H290" s="19" t="s">
        <v>256</v>
      </c>
      <c r="I290" s="29">
        <v>1895</v>
      </c>
      <c r="J290" s="29">
        <v>1895</v>
      </c>
      <c r="K290" s="33" t="s">
        <v>1337</v>
      </c>
      <c r="L290" s="34">
        <v>30</v>
      </c>
      <c r="M290" s="29">
        <v>0.65</v>
      </c>
      <c r="N290" s="28" t="str">
        <f t="shared" si="107"/>
        <v>,{"CollectableType":"HomeCollector.Models.StampBase, HomeCollector, Version=1.0.0.0, Culture=neutral, PublicKeyToken=null"</v>
      </c>
      <c r="O290" s="16" t="str">
        <f t="shared" si="86"/>
        <v xml:space="preserve">,"DisplayName":"Sherman" </v>
      </c>
      <c r="P290" s="16" t="str">
        <f t="shared" si="87"/>
        <v xml:space="preserve">,"Description":"wm" </v>
      </c>
      <c r="Q290" s="16" t="str">
        <f t="shared" si="88"/>
        <v xml:space="preserve">,"Country":"USA" </v>
      </c>
      <c r="R290" s="16" t="str">
        <f t="shared" si="89"/>
        <v xml:space="preserve">,"IsPostageStamp":true </v>
      </c>
      <c r="S290" s="16" t="str">
        <f t="shared" si="90"/>
        <v xml:space="preserve">,"ScottNumber":"272" </v>
      </c>
      <c r="T290" s="16" t="str">
        <f t="shared" si="91"/>
        <v xml:space="preserve">,"AlternateId":"" </v>
      </c>
      <c r="U290" s="16" t="str">
        <f t="shared" si="92"/>
        <v>,"IssueYearStart":1895</v>
      </c>
      <c r="V290" s="16" t="str">
        <f t="shared" si="93"/>
        <v>,"IssueYearEnd":0</v>
      </c>
      <c r="W290" s="16" t="str">
        <f t="shared" si="94"/>
        <v xml:space="preserve">,"FirstDayOfIssue":" " </v>
      </c>
      <c r="X290" s="16" t="str">
        <f t="shared" si="85"/>
        <v xml:space="preserve">,"Perforation":"p12" </v>
      </c>
      <c r="Y290" s="16" t="str">
        <f t="shared" si="95"/>
        <v xml:space="preserve">,"IsWatermarked":false </v>
      </c>
      <c r="Z290" s="16" t="str">
        <f t="shared" si="96"/>
        <v xml:space="preserve">,"CatalogImageCode":"" </v>
      </c>
      <c r="AA290" s="16" t="str">
        <f t="shared" si="97"/>
        <v xml:space="preserve">,"Color":"violet brn" </v>
      </c>
      <c r="AB290" s="16" t="str">
        <f t="shared" si="98"/>
        <v xml:space="preserve">,"Denomination":"8" </v>
      </c>
      <c r="AD290" s="16" t="str">
        <f t="shared" si="99"/>
        <v>,"ItemInstances":[</v>
      </c>
      <c r="AE290" s="16" t="str">
        <f t="shared" si="100"/>
        <v>{"CollectableType":"HomeCollector.Models.StampBase, HomeCollector, Version=1.0.0.0, Culture=neutral, PublicKeyToken=null"</v>
      </c>
      <c r="AF290" s="16" t="str">
        <f t="shared" si="101"/>
        <v xml:space="preserve">,"ItemDetails":"wm" </v>
      </c>
      <c r="AG290" s="16" t="str">
        <f t="shared" si="102"/>
        <v xml:space="preserve">,"IsFavorite":false </v>
      </c>
      <c r="AH290" s="16" t="str">
        <f t="shared" si="103"/>
        <v xml:space="preserve">,"EstimatedValue":0 </v>
      </c>
      <c r="AI290" s="16" t="str">
        <f t="shared" si="104"/>
        <v xml:space="preserve">,"IsMintCondition":false </v>
      </c>
      <c r="AJ290" s="16" t="str">
        <f t="shared" si="105"/>
        <v xml:space="preserve">,"Condition":"UNDEFINED" </v>
      </c>
      <c r="AK290" s="16" t="str">
        <f xml:space="preserve"> IF($D290+$E290&gt;0,  CONCATENATE($AD290,$AE290,$AF290,$AG290,$AH290,$AI290,$AJ290)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290" s="16" t="str">
        <f t="shared" si="106"/>
        <v>,{"CollectableType":"HomeCollector.Models.StampBase, HomeCollector, Version=1.0.0.0, Culture=neutral, PublicKeyToken=null","DisplayName":"Sherman" ,"Description":"wm" ,"Country":"USA" ,"IsPostageStamp":true ,"ScottNumber":"272" ,"AlternateId":"" ,"IssueYearStart":1895,"IssueYearEnd":0,"FirstDayOfIssue":" " ,"Perforation":"p12" ,"IsWatermarked":false ,"CatalogImageCode":"" ,"Color":"violet brn" ,"Denomination":"8"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291" spans="1:38" x14ac:dyDescent="0.25">
      <c r="A291" s="34" t="s">
        <v>1519</v>
      </c>
      <c r="B291" s="29">
        <v>10</v>
      </c>
      <c r="C291" s="19" t="s">
        <v>276</v>
      </c>
      <c r="D291" s="31"/>
      <c r="E291" s="32">
        <v>2</v>
      </c>
      <c r="F291" s="42" t="s">
        <v>65</v>
      </c>
      <c r="G291" s="38" t="s">
        <v>269</v>
      </c>
      <c r="H291" s="19" t="s">
        <v>171</v>
      </c>
      <c r="I291" s="29">
        <v>1895</v>
      </c>
      <c r="J291" s="29">
        <v>1895</v>
      </c>
      <c r="K291" s="33" t="s">
        <v>1337</v>
      </c>
      <c r="L291" s="34">
        <v>40</v>
      </c>
      <c r="M291" s="29">
        <v>0.8</v>
      </c>
      <c r="N291" s="28" t="str">
        <f t="shared" si="107"/>
        <v>,{"CollectableType":"HomeCollector.Models.StampBase, HomeCollector, Version=1.0.0.0, Culture=neutral, PublicKeyToken=null"</v>
      </c>
      <c r="O291" s="16" t="str">
        <f t="shared" si="86"/>
        <v xml:space="preserve">,"DisplayName":"Webster" </v>
      </c>
      <c r="P291" s="16" t="str">
        <f t="shared" si="87"/>
        <v xml:space="preserve">,"Description":"wm" </v>
      </c>
      <c r="Q291" s="16" t="str">
        <f t="shared" si="88"/>
        <v xml:space="preserve">,"Country":"USA" </v>
      </c>
      <c r="R291" s="16" t="str">
        <f t="shared" si="89"/>
        <v xml:space="preserve">,"IsPostageStamp":true </v>
      </c>
      <c r="S291" s="16" t="str">
        <f t="shared" si="90"/>
        <v xml:space="preserve">,"ScottNumber":"273" </v>
      </c>
      <c r="T291" s="16" t="str">
        <f t="shared" si="91"/>
        <v xml:space="preserve">,"AlternateId":"" </v>
      </c>
      <c r="U291" s="16" t="str">
        <f t="shared" si="92"/>
        <v>,"IssueYearStart":1895</v>
      </c>
      <c r="V291" s="16" t="str">
        <f t="shared" si="93"/>
        <v>,"IssueYearEnd":0</v>
      </c>
      <c r="W291" s="16" t="str">
        <f t="shared" si="94"/>
        <v xml:space="preserve">,"FirstDayOfIssue":" " </v>
      </c>
      <c r="X291" s="16" t="str">
        <f t="shared" si="85"/>
        <v xml:space="preserve">,"Perforation":"p12" </v>
      </c>
      <c r="Y291" s="16" t="str">
        <f t="shared" si="95"/>
        <v xml:space="preserve">,"IsWatermarked":false </v>
      </c>
      <c r="Z291" s="16" t="str">
        <f t="shared" si="96"/>
        <v xml:space="preserve">,"CatalogImageCode":"" </v>
      </c>
      <c r="AA291" s="16" t="str">
        <f t="shared" si="97"/>
        <v xml:space="preserve">,"Color":"dk green" </v>
      </c>
      <c r="AB291" s="16" t="str">
        <f t="shared" si="98"/>
        <v xml:space="preserve">,"Denomination":"10" </v>
      </c>
      <c r="AD291" s="16" t="str">
        <f t="shared" si="99"/>
        <v>,"ItemInstances":[</v>
      </c>
      <c r="AE291" s="16" t="str">
        <f t="shared" si="100"/>
        <v>{"CollectableType":"HomeCollector.Models.StampBase, HomeCollector, Version=1.0.0.0, Culture=neutral, PublicKeyToken=null"</v>
      </c>
      <c r="AF291" s="16" t="str">
        <f t="shared" si="101"/>
        <v xml:space="preserve">,"ItemDetails":"wm" </v>
      </c>
      <c r="AG291" s="16" t="str">
        <f t="shared" si="102"/>
        <v xml:space="preserve">,"IsFavorite":false </v>
      </c>
      <c r="AH291" s="16" t="str">
        <f t="shared" si="103"/>
        <v xml:space="preserve">,"EstimatedValue":0 </v>
      </c>
      <c r="AI291" s="16" t="str">
        <f t="shared" si="104"/>
        <v xml:space="preserve">,"IsMintCondition":false </v>
      </c>
      <c r="AJ291" s="16" t="str">
        <f t="shared" si="105"/>
        <v xml:space="preserve">,"Condition":"UNDEFINED" </v>
      </c>
      <c r="AK291" s="16" t="str">
        <f xml:space="preserve"> IF($D291+$E291&gt;0,  CONCATENATE($AD291,$AE291,$AF291,$AG291,$AH291,$AI291,$AJ291)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291" s="16" t="str">
        <f t="shared" si="106"/>
        <v>,{"CollectableType":"HomeCollector.Models.StampBase, HomeCollector, Version=1.0.0.0, Culture=neutral, PublicKeyToken=null","DisplayName":"Webster" ,"Description":"wm" ,"Country":"USA" ,"IsPostageStamp":true ,"ScottNumber":"273" ,"AlternateId":"" ,"IssueYearStart":1895,"IssueYearEnd":0,"FirstDayOfIssue":" " ,"Perforation":"p12" ,"IsWatermarked":false ,"CatalogImageCode":"" ,"Color":"dk green" ,"Denomination":"10"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292" spans="1:38" x14ac:dyDescent="0.25">
      <c r="A292" s="34" t="s">
        <v>1520</v>
      </c>
      <c r="B292" s="29">
        <v>15</v>
      </c>
      <c r="C292" s="19" t="s">
        <v>25</v>
      </c>
      <c r="D292" s="31"/>
      <c r="E292" s="32"/>
      <c r="F292" s="42" t="s">
        <v>65</v>
      </c>
      <c r="G292" s="38" t="s">
        <v>269</v>
      </c>
      <c r="H292" s="19" t="s">
        <v>170</v>
      </c>
      <c r="I292" s="29">
        <v>1895</v>
      </c>
      <c r="J292" s="29">
        <v>1895</v>
      </c>
      <c r="K292" s="33" t="s">
        <v>1337</v>
      </c>
      <c r="L292" s="34">
        <v>110</v>
      </c>
      <c r="M292" s="29">
        <v>5.5</v>
      </c>
      <c r="N292" s="28" t="str">
        <f t="shared" si="107"/>
        <v>,{"CollectableType":"HomeCollector.Models.StampBase, HomeCollector, Version=1.0.0.0, Culture=neutral, PublicKeyToken=null"</v>
      </c>
      <c r="O292" s="16" t="str">
        <f t="shared" si="86"/>
        <v xml:space="preserve">,"DisplayName":"Clay" </v>
      </c>
      <c r="P292" s="16" t="str">
        <f t="shared" si="87"/>
        <v xml:space="preserve">,"Description":"wm" </v>
      </c>
      <c r="Q292" s="16" t="str">
        <f t="shared" si="88"/>
        <v xml:space="preserve">,"Country":"USA" </v>
      </c>
      <c r="R292" s="16" t="str">
        <f t="shared" si="89"/>
        <v xml:space="preserve">,"IsPostageStamp":true </v>
      </c>
      <c r="S292" s="16" t="str">
        <f t="shared" si="90"/>
        <v xml:space="preserve">,"ScottNumber":"274" </v>
      </c>
      <c r="T292" s="16" t="str">
        <f t="shared" si="91"/>
        <v xml:space="preserve">,"AlternateId":"" </v>
      </c>
      <c r="U292" s="16" t="str">
        <f t="shared" si="92"/>
        <v>,"IssueYearStart":1895</v>
      </c>
      <c r="V292" s="16" t="str">
        <f t="shared" si="93"/>
        <v>,"IssueYearEnd":0</v>
      </c>
      <c r="W292" s="16" t="str">
        <f t="shared" si="94"/>
        <v xml:space="preserve">,"FirstDayOfIssue":" " </v>
      </c>
      <c r="X292" s="16" t="str">
        <f t="shared" si="85"/>
        <v xml:space="preserve">,"Perforation":"p12" </v>
      </c>
      <c r="Y292" s="16" t="str">
        <f t="shared" si="95"/>
        <v xml:space="preserve">,"IsWatermarked":false </v>
      </c>
      <c r="Z292" s="16" t="str">
        <f t="shared" si="96"/>
        <v xml:space="preserve">,"CatalogImageCode":"" </v>
      </c>
      <c r="AA292" s="16" t="str">
        <f t="shared" si="97"/>
        <v xml:space="preserve">,"Color":"dk blue" </v>
      </c>
      <c r="AB292" s="16" t="str">
        <f t="shared" si="98"/>
        <v xml:space="preserve">,"Denomination":"15" </v>
      </c>
      <c r="AD292" s="16" t="str">
        <f t="shared" si="99"/>
        <v/>
      </c>
      <c r="AE292" s="16" t="str">
        <f t="shared" si="100"/>
        <v>{"CollectableType":"HomeCollector.Models.StampBase, HomeCollector, Version=1.0.0.0, Culture=neutral, PublicKeyToken=null"</v>
      </c>
      <c r="AF292" s="16" t="str">
        <f t="shared" si="101"/>
        <v xml:space="preserve">,"ItemDetails":"wm" </v>
      </c>
      <c r="AG292" s="16" t="str">
        <f t="shared" si="102"/>
        <v xml:space="preserve">,"IsFavorite":false </v>
      </c>
      <c r="AH292" s="16" t="str">
        <f t="shared" si="103"/>
        <v xml:space="preserve">,"EstimatedValue":0 </v>
      </c>
      <c r="AI292" s="16" t="str">
        <f t="shared" si="104"/>
        <v xml:space="preserve">,"IsMintCondition":false </v>
      </c>
      <c r="AJ292" s="16" t="str">
        <f t="shared" si="105"/>
        <v xml:space="preserve">,"Condition":"UNDEFINED" </v>
      </c>
      <c r="AK292" s="16" t="str">
        <f xml:space="preserve"> IF($D292+$E292&gt;0,  CONCATENATE($AD292,$AE292,$AF292,$AG292,$AH292,$AI292,$AJ292) &amp; "} ]}","}")</f>
        <v>}</v>
      </c>
      <c r="AL292" s="16" t="str">
        <f t="shared" si="106"/>
        <v>,{"CollectableType":"HomeCollector.Models.StampBase, HomeCollector, Version=1.0.0.0, Culture=neutral, PublicKeyToken=null","DisplayName":"Clay" ,"Description":"wm" ,"Country":"USA" ,"IsPostageStamp":true ,"ScottNumber":"274" ,"AlternateId":"" ,"IssueYearStart":1895,"IssueYearEnd":0,"FirstDayOfIssue":" " ,"Perforation":"p12" ,"IsWatermarked":false ,"CatalogImageCode":"" ,"Color":"dk blue" ,"Denomination":"15" }</v>
      </c>
    </row>
    <row r="293" spans="1:38" x14ac:dyDescent="0.25">
      <c r="A293" s="34" t="s">
        <v>1521</v>
      </c>
      <c r="B293" s="29">
        <v>50</v>
      </c>
      <c r="C293" s="19" t="s">
        <v>100</v>
      </c>
      <c r="D293" s="31"/>
      <c r="E293" s="32"/>
      <c r="F293" s="42" t="s">
        <v>65</v>
      </c>
      <c r="G293" s="38" t="s">
        <v>269</v>
      </c>
      <c r="H293" s="19" t="s">
        <v>37</v>
      </c>
      <c r="I293" s="29">
        <v>1895</v>
      </c>
      <c r="J293" s="29">
        <v>1895</v>
      </c>
      <c r="K293" s="33" t="s">
        <v>1337</v>
      </c>
      <c r="L293" s="34">
        <v>160</v>
      </c>
      <c r="M293" s="29">
        <v>14</v>
      </c>
      <c r="N293" s="28" t="str">
        <f t="shared" si="107"/>
        <v>,{"CollectableType":"HomeCollector.Models.StampBase, HomeCollector, Version=1.0.0.0, Culture=neutral, PublicKeyToken=null"</v>
      </c>
      <c r="O293" s="16" t="str">
        <f t="shared" si="86"/>
        <v xml:space="preserve">,"DisplayName":"Jefferson" </v>
      </c>
      <c r="P293" s="16" t="str">
        <f t="shared" si="87"/>
        <v xml:space="preserve">,"Description":"wm" </v>
      </c>
      <c r="Q293" s="16" t="str">
        <f t="shared" si="88"/>
        <v xml:space="preserve">,"Country":"USA" </v>
      </c>
      <c r="R293" s="16" t="str">
        <f t="shared" si="89"/>
        <v xml:space="preserve">,"IsPostageStamp":true </v>
      </c>
      <c r="S293" s="16" t="str">
        <f t="shared" si="90"/>
        <v xml:space="preserve">,"ScottNumber":"275" </v>
      </c>
      <c r="T293" s="16" t="str">
        <f t="shared" si="91"/>
        <v xml:space="preserve">,"AlternateId":"" </v>
      </c>
      <c r="U293" s="16" t="str">
        <f t="shared" si="92"/>
        <v>,"IssueYearStart":1895</v>
      </c>
      <c r="V293" s="16" t="str">
        <f t="shared" si="93"/>
        <v>,"IssueYearEnd":0</v>
      </c>
      <c r="W293" s="16" t="str">
        <f t="shared" si="94"/>
        <v xml:space="preserve">,"FirstDayOfIssue":" " </v>
      </c>
      <c r="X293" s="16" t="str">
        <f t="shared" si="85"/>
        <v xml:space="preserve">,"Perforation":"p12" </v>
      </c>
      <c r="Y293" s="16" t="str">
        <f t="shared" si="95"/>
        <v xml:space="preserve">,"IsWatermarked":false </v>
      </c>
      <c r="Z293" s="16" t="str">
        <f t="shared" si="96"/>
        <v xml:space="preserve">,"CatalogImageCode":"" </v>
      </c>
      <c r="AA293" s="16" t="str">
        <f t="shared" si="97"/>
        <v xml:space="preserve">,"Color":"orange" </v>
      </c>
      <c r="AB293" s="16" t="str">
        <f t="shared" si="98"/>
        <v xml:space="preserve">,"Denomination":"50" </v>
      </c>
      <c r="AD293" s="16" t="str">
        <f t="shared" si="99"/>
        <v/>
      </c>
      <c r="AE293" s="16" t="str">
        <f t="shared" si="100"/>
        <v>{"CollectableType":"HomeCollector.Models.StampBase, HomeCollector, Version=1.0.0.0, Culture=neutral, PublicKeyToken=null"</v>
      </c>
      <c r="AF293" s="16" t="str">
        <f t="shared" si="101"/>
        <v xml:space="preserve">,"ItemDetails":"wm" </v>
      </c>
      <c r="AG293" s="16" t="str">
        <f t="shared" si="102"/>
        <v xml:space="preserve">,"IsFavorite":false </v>
      </c>
      <c r="AH293" s="16" t="str">
        <f t="shared" si="103"/>
        <v xml:space="preserve">,"EstimatedValue":0 </v>
      </c>
      <c r="AI293" s="16" t="str">
        <f t="shared" si="104"/>
        <v xml:space="preserve">,"IsMintCondition":false </v>
      </c>
      <c r="AJ293" s="16" t="str">
        <f t="shared" si="105"/>
        <v xml:space="preserve">,"Condition":"UNDEFINED" </v>
      </c>
      <c r="AK293" s="16" t="str">
        <f xml:space="preserve"> IF($D293+$E293&gt;0,  CONCATENATE($AD293,$AE293,$AF293,$AG293,$AH293,$AI293,$AJ293) &amp; "} ]}","}")</f>
        <v>}</v>
      </c>
      <c r="AL293" s="16" t="str">
        <f t="shared" si="106"/>
        <v>,{"CollectableType":"HomeCollector.Models.StampBase, HomeCollector, Version=1.0.0.0, Culture=neutral, PublicKeyToken=null","DisplayName":"Jefferson" ,"Description":"wm" ,"Country":"USA" ,"IsPostageStamp":true ,"ScottNumber":"275" ,"AlternateId":"" ,"IssueYearStart":1895,"IssueYearEnd":0,"FirstDayOfIssue":" " ,"Perforation":"p12" ,"IsWatermarked":false ,"CatalogImageCode":"" ,"Color":"orange" ,"Denomination":"50" }</v>
      </c>
    </row>
    <row r="294" spans="1:38" x14ac:dyDescent="0.25">
      <c r="A294" s="34" t="s">
        <v>1522</v>
      </c>
      <c r="B294" s="19" t="s">
        <v>260</v>
      </c>
      <c r="C294" s="19" t="s">
        <v>60</v>
      </c>
      <c r="D294" s="31"/>
      <c r="E294" s="32"/>
      <c r="F294" s="42" t="s">
        <v>65</v>
      </c>
      <c r="G294" s="38" t="s">
        <v>270</v>
      </c>
      <c r="H294" s="19" t="s">
        <v>219</v>
      </c>
      <c r="I294" s="29">
        <v>1895</v>
      </c>
      <c r="J294" s="29">
        <v>1895</v>
      </c>
      <c r="K294" s="33" t="s">
        <v>1337</v>
      </c>
      <c r="L294" s="34">
        <v>375</v>
      </c>
      <c r="M294" s="29">
        <v>45</v>
      </c>
      <c r="N294" s="28" t="str">
        <f t="shared" si="107"/>
        <v>,{"CollectableType":"HomeCollector.Models.StampBase, HomeCollector, Version=1.0.0.0, Culture=neutral, PublicKeyToken=null"</v>
      </c>
      <c r="O294" s="16" t="str">
        <f t="shared" si="86"/>
        <v xml:space="preserve">,"DisplayName":"Perry" </v>
      </c>
      <c r="P294" s="16" t="str">
        <f t="shared" si="87"/>
        <v xml:space="preserve">,"Description":"wm,type 1" </v>
      </c>
      <c r="Q294" s="16" t="str">
        <f t="shared" si="88"/>
        <v xml:space="preserve">,"Country":"USA" </v>
      </c>
      <c r="R294" s="16" t="str">
        <f t="shared" si="89"/>
        <v xml:space="preserve">,"IsPostageStamp":true </v>
      </c>
      <c r="S294" s="16" t="str">
        <f t="shared" si="90"/>
        <v xml:space="preserve">,"ScottNumber":"276" </v>
      </c>
      <c r="T294" s="16" t="str">
        <f t="shared" si="91"/>
        <v xml:space="preserve">,"AlternateId":"" </v>
      </c>
      <c r="U294" s="16" t="str">
        <f t="shared" si="92"/>
        <v>,"IssueYearStart":1895</v>
      </c>
      <c r="V294" s="16" t="str">
        <f t="shared" si="93"/>
        <v>,"IssueYearEnd":0</v>
      </c>
      <c r="W294" s="16" t="str">
        <f t="shared" si="94"/>
        <v xml:space="preserve">,"FirstDayOfIssue":" " </v>
      </c>
      <c r="X294" s="16" t="str">
        <f t="shared" si="85"/>
        <v xml:space="preserve">,"Perforation":"p12" </v>
      </c>
      <c r="Y294" s="16" t="str">
        <f t="shared" si="95"/>
        <v xml:space="preserve">,"IsWatermarked":false </v>
      </c>
      <c r="Z294" s="16" t="str">
        <f t="shared" si="96"/>
        <v xml:space="preserve">,"CatalogImageCode":"" </v>
      </c>
      <c r="AA294" s="16" t="str">
        <f t="shared" si="97"/>
        <v xml:space="preserve">,"Color":"black" </v>
      </c>
      <c r="AB294" s="16" t="str">
        <f t="shared" si="98"/>
        <v xml:space="preserve">,"Denomination":"$1" </v>
      </c>
      <c r="AD294" s="16" t="str">
        <f t="shared" si="99"/>
        <v/>
      </c>
      <c r="AE294" s="16" t="str">
        <f t="shared" si="100"/>
        <v>{"CollectableType":"HomeCollector.Models.StampBase, HomeCollector, Version=1.0.0.0, Culture=neutral, PublicKeyToken=null"</v>
      </c>
      <c r="AF294" s="16" t="str">
        <f t="shared" si="101"/>
        <v xml:space="preserve">,"ItemDetails":"wm,type 1" </v>
      </c>
      <c r="AG294" s="16" t="str">
        <f t="shared" si="102"/>
        <v xml:space="preserve">,"IsFavorite":false </v>
      </c>
      <c r="AH294" s="16" t="str">
        <f t="shared" si="103"/>
        <v xml:space="preserve">,"EstimatedValue":0 </v>
      </c>
      <c r="AI294" s="16" t="str">
        <f t="shared" si="104"/>
        <v xml:space="preserve">,"IsMintCondition":false </v>
      </c>
      <c r="AJ294" s="16" t="str">
        <f t="shared" si="105"/>
        <v xml:space="preserve">,"Condition":"UNDEFINED" </v>
      </c>
      <c r="AK294" s="16" t="str">
        <f xml:space="preserve"> IF($D294+$E294&gt;0,  CONCATENATE($AD294,$AE294,$AF294,$AG294,$AH294,$AI294,$AJ294) &amp; "} ]}","}")</f>
        <v>}</v>
      </c>
      <c r="AL294" s="16" t="str">
        <f t="shared" si="106"/>
        <v>,{"CollectableType":"HomeCollector.Models.StampBase, HomeCollector, Version=1.0.0.0, Culture=neutral, PublicKeyToken=null","DisplayName":"Perry" ,"Description":"wm,type 1" ,"Country":"USA" ,"IsPostageStamp":true ,"ScottNumber":"276" ,"AlternateId":"" ,"IssueYearStart":1895,"IssueYearEnd":0,"FirstDayOfIssue":" " ,"Perforation":"p12" ,"IsWatermarked":false ,"CatalogImageCode":"" ,"Color":"black" ,"Denomination":"$1" }</v>
      </c>
    </row>
    <row r="295" spans="1:38" x14ac:dyDescent="0.25">
      <c r="A295" s="17" t="s">
        <v>277</v>
      </c>
      <c r="B295" s="19" t="s">
        <v>260</v>
      </c>
      <c r="C295" s="19" t="s">
        <v>60</v>
      </c>
      <c r="D295" s="31"/>
      <c r="E295" s="32"/>
      <c r="F295" s="42" t="s">
        <v>65</v>
      </c>
      <c r="G295" s="38" t="s">
        <v>271</v>
      </c>
      <c r="H295" s="19" t="s">
        <v>219</v>
      </c>
      <c r="I295" s="29">
        <v>1895</v>
      </c>
      <c r="J295" s="29">
        <v>1895</v>
      </c>
      <c r="K295" s="33" t="s">
        <v>1337</v>
      </c>
      <c r="L295" s="34">
        <v>825</v>
      </c>
      <c r="M295" s="29">
        <v>92.5</v>
      </c>
      <c r="N295" s="28" t="str">
        <f t="shared" si="107"/>
        <v>,{"CollectableType":"HomeCollector.Models.StampBase, HomeCollector, Version=1.0.0.0, Culture=neutral, PublicKeyToken=null"</v>
      </c>
      <c r="O295" s="16" t="str">
        <f t="shared" si="86"/>
        <v xml:space="preserve">,"DisplayName":"Perry" </v>
      </c>
      <c r="P295" s="16" t="str">
        <f t="shared" si="87"/>
        <v xml:space="preserve">,"Description":"wm,type 2" </v>
      </c>
      <c r="Q295" s="16" t="str">
        <f t="shared" si="88"/>
        <v xml:space="preserve">,"Country":"USA" </v>
      </c>
      <c r="R295" s="16" t="str">
        <f t="shared" si="89"/>
        <v xml:space="preserve">,"IsPostageStamp":true </v>
      </c>
      <c r="S295" s="16" t="str">
        <f t="shared" si="90"/>
        <v xml:space="preserve">,"ScottNumber":"276A" </v>
      </c>
      <c r="T295" s="16" t="str">
        <f t="shared" si="91"/>
        <v xml:space="preserve">,"AlternateId":"" </v>
      </c>
      <c r="U295" s="16" t="str">
        <f t="shared" si="92"/>
        <v>,"IssueYearStart":1895</v>
      </c>
      <c r="V295" s="16" t="str">
        <f t="shared" si="93"/>
        <v>,"IssueYearEnd":0</v>
      </c>
      <c r="W295" s="16" t="str">
        <f t="shared" si="94"/>
        <v xml:space="preserve">,"FirstDayOfIssue":" " </v>
      </c>
      <c r="X295" s="16" t="str">
        <f t="shared" si="85"/>
        <v xml:space="preserve">,"Perforation":"p12" </v>
      </c>
      <c r="Y295" s="16" t="str">
        <f t="shared" si="95"/>
        <v xml:space="preserve">,"IsWatermarked":false </v>
      </c>
      <c r="Z295" s="16" t="str">
        <f t="shared" si="96"/>
        <v xml:space="preserve">,"CatalogImageCode":"" </v>
      </c>
      <c r="AA295" s="16" t="str">
        <f t="shared" si="97"/>
        <v xml:space="preserve">,"Color":"black" </v>
      </c>
      <c r="AB295" s="16" t="str">
        <f t="shared" si="98"/>
        <v xml:space="preserve">,"Denomination":"$1" </v>
      </c>
      <c r="AD295" s="16" t="str">
        <f t="shared" si="99"/>
        <v/>
      </c>
      <c r="AE295" s="16" t="str">
        <f t="shared" si="100"/>
        <v>{"CollectableType":"HomeCollector.Models.StampBase, HomeCollector, Version=1.0.0.0, Culture=neutral, PublicKeyToken=null"</v>
      </c>
      <c r="AF295" s="16" t="str">
        <f t="shared" si="101"/>
        <v xml:space="preserve">,"ItemDetails":"wm,type 2" </v>
      </c>
      <c r="AG295" s="16" t="str">
        <f t="shared" si="102"/>
        <v xml:space="preserve">,"IsFavorite":false </v>
      </c>
      <c r="AH295" s="16" t="str">
        <f t="shared" si="103"/>
        <v xml:space="preserve">,"EstimatedValue":0 </v>
      </c>
      <c r="AI295" s="16" t="str">
        <f t="shared" si="104"/>
        <v xml:space="preserve">,"IsMintCondition":false </v>
      </c>
      <c r="AJ295" s="16" t="str">
        <f t="shared" si="105"/>
        <v xml:space="preserve">,"Condition":"UNDEFINED" </v>
      </c>
      <c r="AK295" s="16" t="str">
        <f xml:space="preserve"> IF($D295+$E295&gt;0,  CONCATENATE($AD295,$AE295,$AF295,$AG295,$AH295,$AI295,$AJ295) &amp; "} ]}","}")</f>
        <v>}</v>
      </c>
      <c r="AL295" s="16" t="str">
        <f t="shared" si="106"/>
        <v>,{"CollectableType":"HomeCollector.Models.StampBase, HomeCollector, Version=1.0.0.0, Culture=neutral, PublicKeyToken=null","DisplayName":"Perry" ,"Description":"wm,type 2" ,"Country":"USA" ,"IsPostageStamp":true ,"ScottNumber":"276A" ,"AlternateId":"" ,"IssueYearStart":1895,"IssueYearEnd":0,"FirstDayOfIssue":" " ,"Perforation":"p12" ,"IsWatermarked":false ,"CatalogImageCode":"" ,"Color":"black" ,"Denomination":"$1" }</v>
      </c>
    </row>
    <row r="296" spans="1:38" x14ac:dyDescent="0.25">
      <c r="A296" s="34" t="s">
        <v>1523</v>
      </c>
      <c r="B296" s="19" t="s">
        <v>261</v>
      </c>
      <c r="C296" s="19" t="s">
        <v>64</v>
      </c>
      <c r="D296" s="31"/>
      <c r="E296" s="32"/>
      <c r="F296" s="42" t="s">
        <v>65</v>
      </c>
      <c r="G296" s="38" t="s">
        <v>269</v>
      </c>
      <c r="H296" s="19" t="s">
        <v>267</v>
      </c>
      <c r="I296" s="29">
        <v>1895</v>
      </c>
      <c r="J296" s="29">
        <v>1895</v>
      </c>
      <c r="K296" s="33" t="s">
        <v>1337</v>
      </c>
      <c r="L296" s="34">
        <v>600</v>
      </c>
      <c r="M296" s="29">
        <v>200</v>
      </c>
      <c r="N296" s="28" t="str">
        <f t="shared" si="107"/>
        <v>,{"CollectableType":"HomeCollector.Models.StampBase, HomeCollector, Version=1.0.0.0, Culture=neutral, PublicKeyToken=null"</v>
      </c>
      <c r="O296" s="16" t="str">
        <f t="shared" si="86"/>
        <v xml:space="preserve">,"DisplayName":"Madison" </v>
      </c>
      <c r="P296" s="16" t="str">
        <f t="shared" si="87"/>
        <v xml:space="preserve">,"Description":"wm" </v>
      </c>
      <c r="Q296" s="16" t="str">
        <f t="shared" si="88"/>
        <v xml:space="preserve">,"Country":"USA" </v>
      </c>
      <c r="R296" s="16" t="str">
        <f t="shared" si="89"/>
        <v xml:space="preserve">,"IsPostageStamp":true </v>
      </c>
      <c r="S296" s="16" t="str">
        <f t="shared" si="90"/>
        <v xml:space="preserve">,"ScottNumber":"277" </v>
      </c>
      <c r="T296" s="16" t="str">
        <f t="shared" si="91"/>
        <v xml:space="preserve">,"AlternateId":"" </v>
      </c>
      <c r="U296" s="16" t="str">
        <f t="shared" si="92"/>
        <v>,"IssueYearStart":1895</v>
      </c>
      <c r="V296" s="16" t="str">
        <f t="shared" si="93"/>
        <v>,"IssueYearEnd":0</v>
      </c>
      <c r="W296" s="16" t="str">
        <f t="shared" si="94"/>
        <v xml:space="preserve">,"FirstDayOfIssue":" " </v>
      </c>
      <c r="X296" s="16" t="str">
        <f t="shared" si="85"/>
        <v xml:space="preserve">,"Perforation":"p12" </v>
      </c>
      <c r="Y296" s="16" t="str">
        <f t="shared" si="95"/>
        <v xml:space="preserve">,"IsWatermarked":false </v>
      </c>
      <c r="Z296" s="16" t="str">
        <f t="shared" si="96"/>
        <v xml:space="preserve">,"CatalogImageCode":"" </v>
      </c>
      <c r="AA296" s="16" t="str">
        <f t="shared" si="97"/>
        <v xml:space="preserve">,"Color":"brt blue" </v>
      </c>
      <c r="AB296" s="16" t="str">
        <f t="shared" si="98"/>
        <v xml:space="preserve">,"Denomination":"$2" </v>
      </c>
      <c r="AD296" s="16" t="str">
        <f t="shared" si="99"/>
        <v/>
      </c>
      <c r="AE296" s="16" t="str">
        <f t="shared" si="100"/>
        <v>{"CollectableType":"HomeCollector.Models.StampBase, HomeCollector, Version=1.0.0.0, Culture=neutral, PublicKeyToken=null"</v>
      </c>
      <c r="AF296" s="16" t="str">
        <f t="shared" si="101"/>
        <v xml:space="preserve">,"ItemDetails":"wm" </v>
      </c>
      <c r="AG296" s="16" t="str">
        <f t="shared" si="102"/>
        <v xml:space="preserve">,"IsFavorite":false </v>
      </c>
      <c r="AH296" s="16" t="str">
        <f t="shared" si="103"/>
        <v xml:space="preserve">,"EstimatedValue":0 </v>
      </c>
      <c r="AI296" s="16" t="str">
        <f t="shared" si="104"/>
        <v xml:space="preserve">,"IsMintCondition":false </v>
      </c>
      <c r="AJ296" s="16" t="str">
        <f t="shared" si="105"/>
        <v xml:space="preserve">,"Condition":"UNDEFINED" </v>
      </c>
      <c r="AK296" s="16" t="str">
        <f xml:space="preserve"> IF($D296+$E296&gt;0,  CONCATENATE($AD296,$AE296,$AF296,$AG296,$AH296,$AI296,$AJ296) &amp; "} ]}","}")</f>
        <v>}</v>
      </c>
      <c r="AL296" s="16" t="str">
        <f t="shared" si="106"/>
        <v>,{"CollectableType":"HomeCollector.Models.StampBase, HomeCollector, Version=1.0.0.0, Culture=neutral, PublicKeyToken=null","DisplayName":"Madison" ,"Description":"wm" ,"Country":"USA" ,"IsPostageStamp":true ,"ScottNumber":"277" ,"AlternateId":"" ,"IssueYearStart":1895,"IssueYearEnd":0,"FirstDayOfIssue":" " ,"Perforation":"p12" ,"IsWatermarked":false ,"CatalogImageCode":"" ,"Color":"brt blue" ,"Denomination":"$2" }</v>
      </c>
    </row>
    <row r="297" spans="1:38" x14ac:dyDescent="0.25">
      <c r="A297" s="34" t="s">
        <v>1524</v>
      </c>
      <c r="B297" s="19" t="s">
        <v>264</v>
      </c>
      <c r="C297" s="19" t="s">
        <v>276</v>
      </c>
      <c r="D297" s="31"/>
      <c r="E297" s="32"/>
      <c r="F297" s="42" t="s">
        <v>65</v>
      </c>
      <c r="G297" s="38" t="s">
        <v>269</v>
      </c>
      <c r="H297" s="19" t="s">
        <v>268</v>
      </c>
      <c r="I297" s="29">
        <v>1895</v>
      </c>
      <c r="J297" s="29">
        <v>1895</v>
      </c>
      <c r="K297" s="33" t="s">
        <v>1337</v>
      </c>
      <c r="L297" s="34">
        <v>1350</v>
      </c>
      <c r="M297" s="29">
        <v>275</v>
      </c>
      <c r="N297" s="28" t="str">
        <f t="shared" si="107"/>
        <v>,{"CollectableType":"HomeCollector.Models.StampBase, HomeCollector, Version=1.0.0.0, Culture=neutral, PublicKeyToken=null"</v>
      </c>
      <c r="O297" s="16" t="str">
        <f t="shared" si="86"/>
        <v xml:space="preserve">,"DisplayName":"Marshall" </v>
      </c>
      <c r="P297" s="16" t="str">
        <f t="shared" si="87"/>
        <v xml:space="preserve">,"Description":"wm" </v>
      </c>
      <c r="Q297" s="16" t="str">
        <f t="shared" si="88"/>
        <v xml:space="preserve">,"Country":"USA" </v>
      </c>
      <c r="R297" s="16" t="str">
        <f t="shared" si="89"/>
        <v xml:space="preserve">,"IsPostageStamp":true </v>
      </c>
      <c r="S297" s="16" t="str">
        <f t="shared" si="90"/>
        <v xml:space="preserve">,"ScottNumber":"278" </v>
      </c>
      <c r="T297" s="16" t="str">
        <f t="shared" si="91"/>
        <v xml:space="preserve">,"AlternateId":"" </v>
      </c>
      <c r="U297" s="16" t="str">
        <f t="shared" si="92"/>
        <v>,"IssueYearStart":1895</v>
      </c>
      <c r="V297" s="16" t="str">
        <f t="shared" si="93"/>
        <v>,"IssueYearEnd":0</v>
      </c>
      <c r="W297" s="16" t="str">
        <f t="shared" si="94"/>
        <v xml:space="preserve">,"FirstDayOfIssue":" " </v>
      </c>
      <c r="X297" s="16" t="str">
        <f t="shared" si="85"/>
        <v xml:space="preserve">,"Perforation":"p12" </v>
      </c>
      <c r="Y297" s="16" t="str">
        <f t="shared" si="95"/>
        <v xml:space="preserve">,"IsWatermarked":false </v>
      </c>
      <c r="Z297" s="16" t="str">
        <f t="shared" si="96"/>
        <v xml:space="preserve">,"CatalogImageCode":"" </v>
      </c>
      <c r="AA297" s="16" t="str">
        <f t="shared" si="97"/>
        <v xml:space="preserve">,"Color":"dk green" </v>
      </c>
      <c r="AB297" s="16" t="str">
        <f t="shared" si="98"/>
        <v xml:space="preserve">,"Denomination":"$5" </v>
      </c>
      <c r="AD297" s="16" t="str">
        <f t="shared" si="99"/>
        <v/>
      </c>
      <c r="AE297" s="16" t="str">
        <f t="shared" si="100"/>
        <v>{"CollectableType":"HomeCollector.Models.StampBase, HomeCollector, Version=1.0.0.0, Culture=neutral, PublicKeyToken=null"</v>
      </c>
      <c r="AF297" s="16" t="str">
        <f t="shared" si="101"/>
        <v xml:space="preserve">,"ItemDetails":"wm" </v>
      </c>
      <c r="AG297" s="16" t="str">
        <f t="shared" si="102"/>
        <v xml:space="preserve">,"IsFavorite":false </v>
      </c>
      <c r="AH297" s="16" t="str">
        <f t="shared" si="103"/>
        <v xml:space="preserve">,"EstimatedValue":0 </v>
      </c>
      <c r="AI297" s="16" t="str">
        <f t="shared" si="104"/>
        <v xml:space="preserve">,"IsMintCondition":false </v>
      </c>
      <c r="AJ297" s="16" t="str">
        <f t="shared" si="105"/>
        <v xml:space="preserve">,"Condition":"UNDEFINED" </v>
      </c>
      <c r="AK297" s="16" t="str">
        <f xml:space="preserve"> IF($D297+$E297&gt;0,  CONCATENATE($AD297,$AE297,$AF297,$AG297,$AH297,$AI297,$AJ297) &amp; "} ]}","}")</f>
        <v>}</v>
      </c>
      <c r="AL297" s="16" t="str">
        <f t="shared" si="106"/>
        <v>,{"CollectableType":"HomeCollector.Models.StampBase, HomeCollector, Version=1.0.0.0, Culture=neutral, PublicKeyToken=null","DisplayName":"Marshall" ,"Description":"wm" ,"Country":"USA" ,"IsPostageStamp":true ,"ScottNumber":"278" ,"AlternateId":"" ,"IssueYearStart":1895,"IssueYearEnd":0,"FirstDayOfIssue":" " ,"Perforation":"p12" ,"IsWatermarked":false ,"CatalogImageCode":"" ,"Color":"dk green" ,"Denomination":"$5" }</v>
      </c>
    </row>
    <row r="298" spans="1:38" x14ac:dyDescent="0.25">
      <c r="A298" s="34" t="s">
        <v>1525</v>
      </c>
      <c r="B298" s="29">
        <v>1</v>
      </c>
      <c r="C298" s="19" t="s">
        <v>278</v>
      </c>
      <c r="D298" s="31"/>
      <c r="E298" s="32">
        <v>2</v>
      </c>
      <c r="F298" s="42" t="s">
        <v>65</v>
      </c>
      <c r="G298" s="38" t="s">
        <v>269</v>
      </c>
      <c r="H298" s="19" t="s">
        <v>13</v>
      </c>
      <c r="I298" s="29">
        <v>1898</v>
      </c>
      <c r="J298" s="29">
        <v>1898</v>
      </c>
      <c r="K298" s="33" t="s">
        <v>1337</v>
      </c>
      <c r="L298" s="34">
        <v>6</v>
      </c>
      <c r="M298" s="29">
        <v>0.15</v>
      </c>
      <c r="N298" s="28" t="str">
        <f t="shared" si="107"/>
        <v>,{"CollectableType":"HomeCollector.Models.StampBase, HomeCollector, Version=1.0.0.0, Culture=neutral, PublicKeyToken=null"</v>
      </c>
      <c r="O298" s="16" t="str">
        <f t="shared" si="86"/>
        <v xml:space="preserve">,"DisplayName":"Franklin" </v>
      </c>
      <c r="P298" s="16" t="str">
        <f t="shared" si="87"/>
        <v xml:space="preserve">,"Description":"wm" </v>
      </c>
      <c r="Q298" s="16" t="str">
        <f t="shared" si="88"/>
        <v xml:space="preserve">,"Country":"USA" </v>
      </c>
      <c r="R298" s="16" t="str">
        <f t="shared" si="89"/>
        <v xml:space="preserve">,"IsPostageStamp":true </v>
      </c>
      <c r="S298" s="16" t="str">
        <f t="shared" si="90"/>
        <v xml:space="preserve">,"ScottNumber":"279" </v>
      </c>
      <c r="T298" s="16" t="str">
        <f t="shared" si="91"/>
        <v xml:space="preserve">,"AlternateId":"" </v>
      </c>
      <c r="U298" s="16" t="str">
        <f t="shared" si="92"/>
        <v>,"IssueYearStart":1898</v>
      </c>
      <c r="V298" s="16" t="str">
        <f t="shared" si="93"/>
        <v>,"IssueYearEnd":0</v>
      </c>
      <c r="W298" s="16" t="str">
        <f t="shared" si="94"/>
        <v xml:space="preserve">,"FirstDayOfIssue":" " </v>
      </c>
      <c r="X298" s="16" t="str">
        <f t="shared" si="85"/>
        <v xml:space="preserve">,"Perforation":"p12" </v>
      </c>
      <c r="Y298" s="16" t="str">
        <f t="shared" si="95"/>
        <v xml:space="preserve">,"IsWatermarked":false </v>
      </c>
      <c r="Z298" s="16" t="str">
        <f t="shared" si="96"/>
        <v xml:space="preserve">,"CatalogImageCode":"" </v>
      </c>
      <c r="AA298" s="16" t="str">
        <f t="shared" si="97"/>
        <v xml:space="preserve">,"Color":"deep grn" </v>
      </c>
      <c r="AB298" s="16" t="str">
        <f t="shared" si="98"/>
        <v xml:space="preserve">,"Denomination":"1" </v>
      </c>
      <c r="AD298" s="16" t="str">
        <f t="shared" si="99"/>
        <v>,"ItemInstances":[</v>
      </c>
      <c r="AE298" s="16" t="str">
        <f t="shared" si="100"/>
        <v>{"CollectableType":"HomeCollector.Models.StampBase, HomeCollector, Version=1.0.0.0, Culture=neutral, PublicKeyToken=null"</v>
      </c>
      <c r="AF298" s="16" t="str">
        <f t="shared" si="101"/>
        <v xml:space="preserve">,"ItemDetails":"wm" </v>
      </c>
      <c r="AG298" s="16" t="str">
        <f t="shared" si="102"/>
        <v xml:space="preserve">,"IsFavorite":false </v>
      </c>
      <c r="AH298" s="16" t="str">
        <f t="shared" si="103"/>
        <v xml:space="preserve">,"EstimatedValue":0 </v>
      </c>
      <c r="AI298" s="16" t="str">
        <f t="shared" si="104"/>
        <v xml:space="preserve">,"IsMintCondition":false </v>
      </c>
      <c r="AJ298" s="16" t="str">
        <f t="shared" si="105"/>
        <v xml:space="preserve">,"Condition":"UNDEFINED" </v>
      </c>
      <c r="AK298" s="16" t="str">
        <f xml:space="preserve"> IF($D298+$E298&gt;0,  CONCATENATE($AD298,$AE298,$AF298,$AG298,$AH298,$AI298,$AJ298)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298" s="16" t="str">
        <f t="shared" si="106"/>
        <v>,{"CollectableType":"HomeCollector.Models.StampBase, HomeCollector, Version=1.0.0.0, Culture=neutral, PublicKeyToken=null","DisplayName":"Franklin" ,"Description":"wm" ,"Country":"USA" ,"IsPostageStamp":true ,"ScottNumber":"279" ,"AlternateId":"" ,"IssueYearStart":1898,"IssueYearEnd":0,"FirstDayOfIssue":" " ,"Perforation":"p12" ,"IsWatermarked":false ,"CatalogImageCode":"" ,"Color":"deep grn" ,"Denomination":"1"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299" spans="1:38" x14ac:dyDescent="0.25">
      <c r="A299" s="17" t="s">
        <v>279</v>
      </c>
      <c r="B299" s="29">
        <v>2</v>
      </c>
      <c r="C299" s="19" t="s">
        <v>117</v>
      </c>
      <c r="D299" s="31"/>
      <c r="E299" s="32">
        <v>1</v>
      </c>
      <c r="F299" s="42" t="s">
        <v>65</v>
      </c>
      <c r="G299" s="38" t="s">
        <v>272</v>
      </c>
      <c r="H299" s="19" t="s">
        <v>15</v>
      </c>
      <c r="I299" s="29">
        <v>1898</v>
      </c>
      <c r="J299" s="29">
        <v>1898</v>
      </c>
      <c r="K299" s="33" t="s">
        <v>1337</v>
      </c>
      <c r="L299" s="34">
        <v>5.5</v>
      </c>
      <c r="M299" s="29">
        <v>0.15</v>
      </c>
      <c r="N299" s="28" t="str">
        <f t="shared" si="107"/>
        <v>,{"CollectableType":"HomeCollector.Models.StampBase, HomeCollector, Version=1.0.0.0, Culture=neutral, PublicKeyToken=null"</v>
      </c>
      <c r="O299" s="16" t="str">
        <f t="shared" si="86"/>
        <v xml:space="preserve">,"DisplayName":"Washington" </v>
      </c>
      <c r="P299" s="16" t="str">
        <f t="shared" si="87"/>
        <v xml:space="preserve">,"Description":"wm,type 3" </v>
      </c>
      <c r="Q299" s="16" t="str">
        <f t="shared" si="88"/>
        <v xml:space="preserve">,"Country":"USA" </v>
      </c>
      <c r="R299" s="16" t="str">
        <f t="shared" si="89"/>
        <v xml:space="preserve">,"IsPostageStamp":true </v>
      </c>
      <c r="S299" s="16" t="str">
        <f t="shared" si="90"/>
        <v xml:space="preserve">,"ScottNumber":"279B" </v>
      </c>
      <c r="T299" s="16" t="str">
        <f t="shared" si="91"/>
        <v xml:space="preserve">,"AlternateId":"" </v>
      </c>
      <c r="U299" s="16" t="str">
        <f t="shared" si="92"/>
        <v>,"IssueYearStart":1898</v>
      </c>
      <c r="V299" s="16" t="str">
        <f t="shared" si="93"/>
        <v>,"IssueYearEnd":0</v>
      </c>
      <c r="W299" s="16" t="str">
        <f t="shared" si="94"/>
        <v xml:space="preserve">,"FirstDayOfIssue":" " </v>
      </c>
      <c r="X299" s="16" t="str">
        <f t="shared" si="85"/>
        <v xml:space="preserve">,"Perforation":"p12" </v>
      </c>
      <c r="Y299" s="16" t="str">
        <f t="shared" si="95"/>
        <v xml:space="preserve">,"IsWatermarked":false </v>
      </c>
      <c r="Z299" s="16" t="str">
        <f t="shared" si="96"/>
        <v xml:space="preserve">,"CatalogImageCode":"" </v>
      </c>
      <c r="AA299" s="16" t="str">
        <f t="shared" si="97"/>
        <v xml:space="preserve">,"Color":"red" </v>
      </c>
      <c r="AB299" s="16" t="str">
        <f t="shared" si="98"/>
        <v xml:space="preserve">,"Denomination":"2" </v>
      </c>
      <c r="AD299" s="16" t="str">
        <f t="shared" si="99"/>
        <v>,"ItemInstances":[</v>
      </c>
      <c r="AE299" s="16" t="str">
        <f t="shared" si="100"/>
        <v>{"CollectableType":"HomeCollector.Models.StampBase, HomeCollector, Version=1.0.0.0, Culture=neutral, PublicKeyToken=null"</v>
      </c>
      <c r="AF299" s="16" t="str">
        <f t="shared" si="101"/>
        <v xml:space="preserve">,"ItemDetails":"wm,type 3" </v>
      </c>
      <c r="AG299" s="16" t="str">
        <f t="shared" si="102"/>
        <v xml:space="preserve">,"IsFavorite":false </v>
      </c>
      <c r="AH299" s="16" t="str">
        <f t="shared" si="103"/>
        <v xml:space="preserve">,"EstimatedValue":0 </v>
      </c>
      <c r="AI299" s="16" t="str">
        <f t="shared" si="104"/>
        <v xml:space="preserve">,"IsMintCondition":false </v>
      </c>
      <c r="AJ299" s="16" t="str">
        <f t="shared" si="105"/>
        <v xml:space="preserve">,"Condition":"UNDEFINED" </v>
      </c>
      <c r="AK299" s="16" t="str">
        <f xml:space="preserve"> IF($D299+$E299&gt;0,  CONCATENATE($AD299,$AE299,$AF299,$AG299,$AH299,$AI299,$AJ299) &amp; "} ]}","}")</f>
        <v>,"ItemInstances":[{"CollectableType":"HomeCollector.Models.StampBase, HomeCollector, Version=1.0.0.0, Culture=neutral, PublicKeyToken=null","ItemDetails":"wm,type 3" ,"IsFavorite":false ,"EstimatedValue":0 ,"IsMintCondition":false ,"Condition":"UNDEFINED" } ]}</v>
      </c>
      <c r="AL299" s="16" t="str">
        <f t="shared" si="106"/>
        <v>,{"CollectableType":"HomeCollector.Models.StampBase, HomeCollector, Version=1.0.0.0, Culture=neutral, PublicKeyToken=null","DisplayName":"Washington" ,"Description":"wm,type 3" ,"Country":"USA" ,"IsPostageStamp":true ,"ScottNumber":"279B" ,"AlternateId":"" ,"IssueYearStart":1898,"IssueYearEnd":0,"FirstDayOfIssue":" " ,"Perforation":"p12" ,"IsWatermarked":false ,"CatalogImageCode":"" ,"Color":"red" ,"Denomination":"2" ,"ItemInstances":[{"CollectableType":"HomeCollector.Models.StampBase, HomeCollector, Version=1.0.0.0, Culture=neutral, PublicKeyToken=null","ItemDetails":"wm,type 3" ,"IsFavorite":false ,"EstimatedValue":0 ,"IsMintCondition":false ,"Condition":"UNDEFINED" } ]}</v>
      </c>
    </row>
    <row r="300" spans="1:38" x14ac:dyDescent="0.25">
      <c r="A300" s="34" t="s">
        <v>1526</v>
      </c>
      <c r="B300" s="29">
        <v>4</v>
      </c>
      <c r="C300" s="19" t="s">
        <v>280</v>
      </c>
      <c r="D300" s="31"/>
      <c r="E300" s="32">
        <v>1</v>
      </c>
      <c r="F300" s="42" t="s">
        <v>65</v>
      </c>
      <c r="G300" s="38" t="s">
        <v>269</v>
      </c>
      <c r="H300" s="19" t="s">
        <v>103</v>
      </c>
      <c r="I300" s="29">
        <v>1898</v>
      </c>
      <c r="J300" s="29">
        <v>1898</v>
      </c>
      <c r="K300" s="33" t="s">
        <v>1337</v>
      </c>
      <c r="L300" s="34">
        <v>20</v>
      </c>
      <c r="M300" s="29">
        <v>0.45</v>
      </c>
      <c r="N300" s="28" t="str">
        <f t="shared" si="107"/>
        <v>,{"CollectableType":"HomeCollector.Models.StampBase, HomeCollector, Version=1.0.0.0, Culture=neutral, PublicKeyToken=null"</v>
      </c>
      <c r="O300" s="16" t="str">
        <f t="shared" si="86"/>
        <v xml:space="preserve">,"DisplayName":"Lincoln" </v>
      </c>
      <c r="P300" s="16" t="str">
        <f t="shared" si="87"/>
        <v xml:space="preserve">,"Description":"wm" </v>
      </c>
      <c r="Q300" s="16" t="str">
        <f t="shared" si="88"/>
        <v xml:space="preserve">,"Country":"USA" </v>
      </c>
      <c r="R300" s="16" t="str">
        <f t="shared" si="89"/>
        <v xml:space="preserve">,"IsPostageStamp":true </v>
      </c>
      <c r="S300" s="16" t="str">
        <f t="shared" si="90"/>
        <v xml:space="preserve">,"ScottNumber":"280" </v>
      </c>
      <c r="T300" s="16" t="str">
        <f t="shared" si="91"/>
        <v xml:space="preserve">,"AlternateId":"" </v>
      </c>
      <c r="U300" s="16" t="str">
        <f t="shared" si="92"/>
        <v>,"IssueYearStart":1898</v>
      </c>
      <c r="V300" s="16" t="str">
        <f t="shared" si="93"/>
        <v>,"IssueYearEnd":0</v>
      </c>
      <c r="W300" s="16" t="str">
        <f t="shared" si="94"/>
        <v xml:space="preserve">,"FirstDayOfIssue":" " </v>
      </c>
      <c r="X300" s="16" t="str">
        <f t="shared" si="85"/>
        <v xml:space="preserve">,"Perforation":"p12" </v>
      </c>
      <c r="Y300" s="16" t="str">
        <f t="shared" si="95"/>
        <v xml:space="preserve">,"IsWatermarked":false </v>
      </c>
      <c r="Z300" s="16" t="str">
        <f t="shared" si="96"/>
        <v xml:space="preserve">,"CatalogImageCode":"" </v>
      </c>
      <c r="AA300" s="16" t="str">
        <f t="shared" si="97"/>
        <v xml:space="preserve">,"Color":"rose brn" </v>
      </c>
      <c r="AB300" s="16" t="str">
        <f t="shared" si="98"/>
        <v xml:space="preserve">,"Denomination":"4" </v>
      </c>
      <c r="AD300" s="16" t="str">
        <f t="shared" si="99"/>
        <v>,"ItemInstances":[</v>
      </c>
      <c r="AE300" s="16" t="str">
        <f t="shared" si="100"/>
        <v>{"CollectableType":"HomeCollector.Models.StampBase, HomeCollector, Version=1.0.0.0, Culture=neutral, PublicKeyToken=null"</v>
      </c>
      <c r="AF300" s="16" t="str">
        <f t="shared" si="101"/>
        <v xml:space="preserve">,"ItemDetails":"wm" </v>
      </c>
      <c r="AG300" s="16" t="str">
        <f t="shared" si="102"/>
        <v xml:space="preserve">,"IsFavorite":false </v>
      </c>
      <c r="AH300" s="16" t="str">
        <f t="shared" si="103"/>
        <v xml:space="preserve">,"EstimatedValue":0 </v>
      </c>
      <c r="AI300" s="16" t="str">
        <f t="shared" si="104"/>
        <v xml:space="preserve">,"IsMintCondition":false </v>
      </c>
      <c r="AJ300" s="16" t="str">
        <f t="shared" si="105"/>
        <v xml:space="preserve">,"Condition":"UNDEFINED" </v>
      </c>
      <c r="AK300" s="16" t="str">
        <f xml:space="preserve"> IF($D300+$E300&gt;0,  CONCATENATE($AD300,$AE300,$AF300,$AG300,$AH300,$AI300,$AJ300)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00" s="16" t="str">
        <f t="shared" si="106"/>
        <v>,{"CollectableType":"HomeCollector.Models.StampBase, HomeCollector, Version=1.0.0.0, Culture=neutral, PublicKeyToken=null","DisplayName":"Lincoln" ,"Description":"wm" ,"Country":"USA" ,"IsPostageStamp":true ,"ScottNumber":"280" ,"AlternateId":"" ,"IssueYearStart":1898,"IssueYearEnd":0,"FirstDayOfIssue":" " ,"Perforation":"p12" ,"IsWatermarked":false ,"CatalogImageCode":"" ,"Color":"rose brn" ,"Denomination":"4"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01" spans="1:38" x14ac:dyDescent="0.25">
      <c r="A301" s="34" t="s">
        <v>1527</v>
      </c>
      <c r="B301" s="29">
        <v>5</v>
      </c>
      <c r="C301" s="19" t="s">
        <v>25</v>
      </c>
      <c r="D301" s="31"/>
      <c r="E301" s="32">
        <v>1</v>
      </c>
      <c r="F301" s="42" t="s">
        <v>65</v>
      </c>
      <c r="G301" s="38" t="s">
        <v>269</v>
      </c>
      <c r="H301" s="19" t="s">
        <v>255</v>
      </c>
      <c r="I301" s="29">
        <v>1898</v>
      </c>
      <c r="J301" s="29">
        <v>1898</v>
      </c>
      <c r="K301" s="33" t="s">
        <v>1337</v>
      </c>
      <c r="L301" s="34">
        <v>22.5</v>
      </c>
      <c r="M301" s="29">
        <v>0.4</v>
      </c>
      <c r="N301" s="28" t="str">
        <f t="shared" si="107"/>
        <v>,{"CollectableType":"HomeCollector.Models.StampBase, HomeCollector, Version=1.0.0.0, Culture=neutral, PublicKeyToken=null"</v>
      </c>
      <c r="O301" s="16" t="str">
        <f t="shared" si="86"/>
        <v xml:space="preserve">,"DisplayName":"Grant" </v>
      </c>
      <c r="P301" s="16" t="str">
        <f t="shared" si="87"/>
        <v xml:space="preserve">,"Description":"wm" </v>
      </c>
      <c r="Q301" s="16" t="str">
        <f t="shared" si="88"/>
        <v xml:space="preserve">,"Country":"USA" </v>
      </c>
      <c r="R301" s="16" t="str">
        <f t="shared" si="89"/>
        <v xml:space="preserve">,"IsPostageStamp":true </v>
      </c>
      <c r="S301" s="16" t="str">
        <f t="shared" si="90"/>
        <v xml:space="preserve">,"ScottNumber":"281" </v>
      </c>
      <c r="T301" s="16" t="str">
        <f t="shared" si="91"/>
        <v xml:space="preserve">,"AlternateId":"" </v>
      </c>
      <c r="U301" s="16" t="str">
        <f t="shared" si="92"/>
        <v>,"IssueYearStart":1898</v>
      </c>
      <c r="V301" s="16" t="str">
        <f t="shared" si="93"/>
        <v>,"IssueYearEnd":0</v>
      </c>
      <c r="W301" s="16" t="str">
        <f t="shared" si="94"/>
        <v xml:space="preserve">,"FirstDayOfIssue":" " </v>
      </c>
      <c r="X301" s="16" t="str">
        <f t="shared" si="85"/>
        <v xml:space="preserve">,"Perforation":"p12" </v>
      </c>
      <c r="Y301" s="16" t="str">
        <f t="shared" si="95"/>
        <v xml:space="preserve">,"IsWatermarked":false </v>
      </c>
      <c r="Z301" s="16" t="str">
        <f t="shared" si="96"/>
        <v xml:space="preserve">,"CatalogImageCode":"" </v>
      </c>
      <c r="AA301" s="16" t="str">
        <f t="shared" si="97"/>
        <v xml:space="preserve">,"Color":"dk blue" </v>
      </c>
      <c r="AB301" s="16" t="str">
        <f t="shared" si="98"/>
        <v xml:space="preserve">,"Denomination":"5" </v>
      </c>
      <c r="AD301" s="16" t="str">
        <f t="shared" si="99"/>
        <v>,"ItemInstances":[</v>
      </c>
      <c r="AE301" s="16" t="str">
        <f t="shared" si="100"/>
        <v>{"CollectableType":"HomeCollector.Models.StampBase, HomeCollector, Version=1.0.0.0, Culture=neutral, PublicKeyToken=null"</v>
      </c>
      <c r="AF301" s="16" t="str">
        <f t="shared" si="101"/>
        <v xml:space="preserve">,"ItemDetails":"wm" </v>
      </c>
      <c r="AG301" s="16" t="str">
        <f t="shared" si="102"/>
        <v xml:space="preserve">,"IsFavorite":false </v>
      </c>
      <c r="AH301" s="16" t="str">
        <f t="shared" si="103"/>
        <v xml:space="preserve">,"EstimatedValue":0 </v>
      </c>
      <c r="AI301" s="16" t="str">
        <f t="shared" si="104"/>
        <v xml:space="preserve">,"IsMintCondition":false </v>
      </c>
      <c r="AJ301" s="16" t="str">
        <f t="shared" si="105"/>
        <v xml:space="preserve">,"Condition":"UNDEFINED" </v>
      </c>
      <c r="AK301" s="16" t="str">
        <f xml:space="preserve"> IF($D301+$E301&gt;0,  CONCATENATE($AD301,$AE301,$AF301,$AG301,$AH301,$AI301,$AJ301)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01" s="16" t="str">
        <f t="shared" si="106"/>
        <v>,{"CollectableType":"HomeCollector.Models.StampBase, HomeCollector, Version=1.0.0.0, Culture=neutral, PublicKeyToken=null","DisplayName":"Grant" ,"Description":"wm" ,"Country":"USA" ,"IsPostageStamp":true ,"ScottNumber":"281" ,"AlternateId":"" ,"IssueYearStart":1898,"IssueYearEnd":0,"FirstDayOfIssue":" " ,"Perforation":"p12" ,"IsWatermarked":false ,"CatalogImageCode":"" ,"Color":"dk blue" ,"Denomination":"5"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02" spans="1:38" x14ac:dyDescent="0.25">
      <c r="A302" s="34" t="s">
        <v>1528</v>
      </c>
      <c r="B302" s="29">
        <v>6</v>
      </c>
      <c r="C302" s="19" t="s">
        <v>94</v>
      </c>
      <c r="D302" s="31"/>
      <c r="E302" s="32">
        <v>1</v>
      </c>
      <c r="F302" s="42" t="s">
        <v>65</v>
      </c>
      <c r="G302" s="38" t="s">
        <v>269</v>
      </c>
      <c r="H302" s="19" t="s">
        <v>236</v>
      </c>
      <c r="I302" s="29">
        <v>1898</v>
      </c>
      <c r="J302" s="29">
        <v>1898</v>
      </c>
      <c r="K302" s="33" t="s">
        <v>1337</v>
      </c>
      <c r="L302" s="34">
        <v>32.5</v>
      </c>
      <c r="M302" s="29">
        <v>1.4</v>
      </c>
      <c r="N302" s="28" t="str">
        <f t="shared" si="107"/>
        <v>,{"CollectableType":"HomeCollector.Models.StampBase, HomeCollector, Version=1.0.0.0, Culture=neutral, PublicKeyToken=null"</v>
      </c>
      <c r="O302" s="16" t="str">
        <f t="shared" si="86"/>
        <v xml:space="preserve">,"DisplayName":"Garfield" </v>
      </c>
      <c r="P302" s="16" t="str">
        <f t="shared" si="87"/>
        <v xml:space="preserve">,"Description":"wm" </v>
      </c>
      <c r="Q302" s="16" t="str">
        <f t="shared" si="88"/>
        <v xml:space="preserve">,"Country":"USA" </v>
      </c>
      <c r="R302" s="16" t="str">
        <f t="shared" si="89"/>
        <v xml:space="preserve">,"IsPostageStamp":true </v>
      </c>
      <c r="S302" s="16" t="str">
        <f t="shared" si="90"/>
        <v xml:space="preserve">,"ScottNumber":"282" </v>
      </c>
      <c r="T302" s="16" t="str">
        <f t="shared" si="91"/>
        <v xml:space="preserve">,"AlternateId":"" </v>
      </c>
      <c r="U302" s="16" t="str">
        <f t="shared" si="92"/>
        <v>,"IssueYearStart":1898</v>
      </c>
      <c r="V302" s="16" t="str">
        <f t="shared" si="93"/>
        <v>,"IssueYearEnd":0</v>
      </c>
      <c r="W302" s="16" t="str">
        <f t="shared" si="94"/>
        <v xml:space="preserve">,"FirstDayOfIssue":" " </v>
      </c>
      <c r="X302" s="16" t="str">
        <f t="shared" si="85"/>
        <v xml:space="preserve">,"Perforation":"p12" </v>
      </c>
      <c r="Y302" s="16" t="str">
        <f t="shared" si="95"/>
        <v xml:space="preserve">,"IsWatermarked":false </v>
      </c>
      <c r="Z302" s="16" t="str">
        <f t="shared" si="96"/>
        <v xml:space="preserve">,"CatalogImageCode":"" </v>
      </c>
      <c r="AA302" s="16" t="str">
        <f t="shared" si="97"/>
        <v xml:space="preserve">,"Color":"lake" </v>
      </c>
      <c r="AB302" s="16" t="str">
        <f t="shared" si="98"/>
        <v xml:space="preserve">,"Denomination":"6" </v>
      </c>
      <c r="AD302" s="16" t="str">
        <f t="shared" si="99"/>
        <v>,"ItemInstances":[</v>
      </c>
      <c r="AE302" s="16" t="str">
        <f t="shared" si="100"/>
        <v>{"CollectableType":"HomeCollector.Models.StampBase, HomeCollector, Version=1.0.0.0, Culture=neutral, PublicKeyToken=null"</v>
      </c>
      <c r="AF302" s="16" t="str">
        <f t="shared" si="101"/>
        <v xml:space="preserve">,"ItemDetails":"wm" </v>
      </c>
      <c r="AG302" s="16" t="str">
        <f t="shared" si="102"/>
        <v xml:space="preserve">,"IsFavorite":false </v>
      </c>
      <c r="AH302" s="16" t="str">
        <f t="shared" si="103"/>
        <v xml:space="preserve">,"EstimatedValue":0 </v>
      </c>
      <c r="AI302" s="16" t="str">
        <f t="shared" si="104"/>
        <v xml:space="preserve">,"IsMintCondition":false </v>
      </c>
      <c r="AJ302" s="16" t="str">
        <f t="shared" si="105"/>
        <v xml:space="preserve">,"Condition":"UNDEFINED" </v>
      </c>
      <c r="AK302" s="16" t="str">
        <f xml:space="preserve"> IF($D302+$E302&gt;0,  CONCATENATE($AD302,$AE302,$AF302,$AG302,$AH302,$AI302,$AJ302)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02" s="16" t="str">
        <f t="shared" si="106"/>
        <v>,{"CollectableType":"HomeCollector.Models.StampBase, HomeCollector, Version=1.0.0.0, Culture=neutral, PublicKeyToken=null","DisplayName":"Garfield" ,"Description":"wm" ,"Country":"USA" ,"IsPostageStamp":true ,"ScottNumber":"282" ,"AlternateId":"" ,"IssueYearStart":1898,"IssueYearEnd":0,"FirstDayOfIssue":" " ,"Perforation":"p12" ,"IsWatermarked":false ,"CatalogImageCode":"" ,"Color":"lake" ,"Denomination":"6"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03" spans="1:38" x14ac:dyDescent="0.25">
      <c r="A303" s="17" t="s">
        <v>281</v>
      </c>
      <c r="B303" s="29">
        <v>10</v>
      </c>
      <c r="C303" s="19" t="s">
        <v>56</v>
      </c>
      <c r="D303" s="31"/>
      <c r="E303" s="32">
        <v>1</v>
      </c>
      <c r="F303" s="42" t="s">
        <v>65</v>
      </c>
      <c r="G303" s="38" t="s">
        <v>270</v>
      </c>
      <c r="H303" s="19" t="s">
        <v>171</v>
      </c>
      <c r="I303" s="29">
        <v>1898</v>
      </c>
      <c r="J303" s="29">
        <v>1898</v>
      </c>
      <c r="K303" s="33" t="s">
        <v>1337</v>
      </c>
      <c r="L303" s="34">
        <v>100</v>
      </c>
      <c r="M303" s="29">
        <v>1.2</v>
      </c>
      <c r="N303" s="28" t="str">
        <f t="shared" si="107"/>
        <v>,{"CollectableType":"HomeCollector.Models.StampBase, HomeCollector, Version=1.0.0.0, Culture=neutral, PublicKeyToken=null"</v>
      </c>
      <c r="O303" s="16" t="str">
        <f t="shared" si="86"/>
        <v xml:space="preserve">,"DisplayName":"Webster" </v>
      </c>
      <c r="P303" s="16" t="str">
        <f t="shared" si="87"/>
        <v xml:space="preserve">,"Description":"wm,type 1" </v>
      </c>
      <c r="Q303" s="16" t="str">
        <f t="shared" si="88"/>
        <v xml:space="preserve">,"Country":"USA" </v>
      </c>
      <c r="R303" s="16" t="str">
        <f t="shared" si="89"/>
        <v xml:space="preserve">,"IsPostageStamp":true </v>
      </c>
      <c r="S303" s="16" t="str">
        <f t="shared" si="90"/>
        <v xml:space="preserve">,"ScottNumber":"282C" </v>
      </c>
      <c r="T303" s="16" t="str">
        <f t="shared" si="91"/>
        <v xml:space="preserve">,"AlternateId":"" </v>
      </c>
      <c r="U303" s="16" t="str">
        <f t="shared" si="92"/>
        <v>,"IssueYearStart":1898</v>
      </c>
      <c r="V303" s="16" t="str">
        <f t="shared" si="93"/>
        <v>,"IssueYearEnd":0</v>
      </c>
      <c r="W303" s="16" t="str">
        <f t="shared" si="94"/>
        <v xml:space="preserve">,"FirstDayOfIssue":" " </v>
      </c>
      <c r="X303" s="16" t="str">
        <f t="shared" si="85"/>
        <v xml:space="preserve">,"Perforation":"p12" </v>
      </c>
      <c r="Y303" s="16" t="str">
        <f t="shared" si="95"/>
        <v xml:space="preserve">,"IsWatermarked":false </v>
      </c>
      <c r="Z303" s="16" t="str">
        <f t="shared" si="96"/>
        <v xml:space="preserve">,"CatalogImageCode":"" </v>
      </c>
      <c r="AA303" s="16" t="str">
        <f t="shared" si="97"/>
        <v xml:space="preserve">,"Color":"brown" </v>
      </c>
      <c r="AB303" s="16" t="str">
        <f t="shared" si="98"/>
        <v xml:space="preserve">,"Denomination":"10" </v>
      </c>
      <c r="AD303" s="16" t="str">
        <f t="shared" si="99"/>
        <v>,"ItemInstances":[</v>
      </c>
      <c r="AE303" s="16" t="str">
        <f t="shared" si="100"/>
        <v>{"CollectableType":"HomeCollector.Models.StampBase, HomeCollector, Version=1.0.0.0, Culture=neutral, PublicKeyToken=null"</v>
      </c>
      <c r="AF303" s="16" t="str">
        <f t="shared" si="101"/>
        <v xml:space="preserve">,"ItemDetails":"wm,type 1" </v>
      </c>
      <c r="AG303" s="16" t="str">
        <f t="shared" si="102"/>
        <v xml:space="preserve">,"IsFavorite":false </v>
      </c>
      <c r="AH303" s="16" t="str">
        <f t="shared" si="103"/>
        <v xml:space="preserve">,"EstimatedValue":0 </v>
      </c>
      <c r="AI303" s="16" t="str">
        <f t="shared" si="104"/>
        <v xml:space="preserve">,"IsMintCondition":false </v>
      </c>
      <c r="AJ303" s="16" t="str">
        <f t="shared" si="105"/>
        <v xml:space="preserve">,"Condition":"UNDEFINED" </v>
      </c>
      <c r="AK303" s="16" t="str">
        <f xml:space="preserve"> IF($D303+$E303&gt;0,  CONCATENATE($AD303,$AE303,$AF303,$AG303,$AH303,$AI303,$AJ303) &amp; "} ]}","}")</f>
        <v>,"ItemInstances":[{"CollectableType":"HomeCollector.Models.StampBase, HomeCollector, Version=1.0.0.0, Culture=neutral, PublicKeyToken=null","ItemDetails":"wm,type 1" ,"IsFavorite":false ,"EstimatedValue":0 ,"IsMintCondition":false ,"Condition":"UNDEFINED" } ]}</v>
      </c>
      <c r="AL303" s="16" t="str">
        <f t="shared" si="106"/>
        <v>,{"CollectableType":"HomeCollector.Models.StampBase, HomeCollector, Version=1.0.0.0, Culture=neutral, PublicKeyToken=null","DisplayName":"Webster" ,"Description":"wm,type 1" ,"Country":"USA" ,"IsPostageStamp":true ,"ScottNumber":"282C" ,"AlternateId":"" ,"IssueYearStart":1898,"IssueYearEnd":0,"FirstDayOfIssue":" " ,"Perforation":"p12" ,"IsWatermarked":false ,"CatalogImageCode":"" ,"Color":"brown" ,"Denomination":"10" ,"ItemInstances":[{"CollectableType":"HomeCollector.Models.StampBase, HomeCollector, Version=1.0.0.0, Culture=neutral, PublicKeyToken=null","ItemDetails":"wm,type 1" ,"IsFavorite":false ,"EstimatedValue":0 ,"IsMintCondition":false ,"Condition":"UNDEFINED" } ]}</v>
      </c>
    </row>
    <row r="304" spans="1:38" x14ac:dyDescent="0.25">
      <c r="A304" s="34" t="s">
        <v>1529</v>
      </c>
      <c r="B304" s="29">
        <v>10</v>
      </c>
      <c r="C304" s="19" t="s">
        <v>56</v>
      </c>
      <c r="D304" s="31"/>
      <c r="E304" s="32">
        <v>1</v>
      </c>
      <c r="F304" s="42" t="s">
        <v>65</v>
      </c>
      <c r="G304" s="38" t="s">
        <v>271</v>
      </c>
      <c r="H304" s="19" t="s">
        <v>171</v>
      </c>
      <c r="I304" s="29">
        <v>1898</v>
      </c>
      <c r="J304" s="29">
        <v>1898</v>
      </c>
      <c r="K304" s="33" t="s">
        <v>1337</v>
      </c>
      <c r="L304" s="34">
        <v>60</v>
      </c>
      <c r="M304" s="29">
        <v>1</v>
      </c>
      <c r="N304" s="28" t="str">
        <f t="shared" si="107"/>
        <v>,{"CollectableType":"HomeCollector.Models.StampBase, HomeCollector, Version=1.0.0.0, Culture=neutral, PublicKeyToken=null"</v>
      </c>
      <c r="O304" s="16" t="str">
        <f t="shared" si="86"/>
        <v xml:space="preserve">,"DisplayName":"Webster" </v>
      </c>
      <c r="P304" s="16" t="str">
        <f t="shared" si="87"/>
        <v xml:space="preserve">,"Description":"wm,type 2" </v>
      </c>
      <c r="Q304" s="16" t="str">
        <f t="shared" si="88"/>
        <v xml:space="preserve">,"Country":"USA" </v>
      </c>
      <c r="R304" s="16" t="str">
        <f t="shared" si="89"/>
        <v xml:space="preserve">,"IsPostageStamp":true </v>
      </c>
      <c r="S304" s="16" t="str">
        <f t="shared" si="90"/>
        <v xml:space="preserve">,"ScottNumber":"283" </v>
      </c>
      <c r="T304" s="16" t="str">
        <f t="shared" si="91"/>
        <v xml:space="preserve">,"AlternateId":"" </v>
      </c>
      <c r="U304" s="16" t="str">
        <f t="shared" si="92"/>
        <v>,"IssueYearStart":1898</v>
      </c>
      <c r="V304" s="16" t="str">
        <f t="shared" si="93"/>
        <v>,"IssueYearEnd":0</v>
      </c>
      <c r="W304" s="16" t="str">
        <f t="shared" si="94"/>
        <v xml:space="preserve">,"FirstDayOfIssue":" " </v>
      </c>
      <c r="X304" s="16" t="str">
        <f t="shared" si="85"/>
        <v xml:space="preserve">,"Perforation":"p12" </v>
      </c>
      <c r="Y304" s="16" t="str">
        <f t="shared" si="95"/>
        <v xml:space="preserve">,"IsWatermarked":false </v>
      </c>
      <c r="Z304" s="16" t="str">
        <f t="shared" si="96"/>
        <v xml:space="preserve">,"CatalogImageCode":"" </v>
      </c>
      <c r="AA304" s="16" t="str">
        <f t="shared" si="97"/>
        <v xml:space="preserve">,"Color":"brown" </v>
      </c>
      <c r="AB304" s="16" t="str">
        <f t="shared" si="98"/>
        <v xml:space="preserve">,"Denomination":"10" </v>
      </c>
      <c r="AD304" s="16" t="str">
        <f t="shared" si="99"/>
        <v>,"ItemInstances":[</v>
      </c>
      <c r="AE304" s="16" t="str">
        <f t="shared" si="100"/>
        <v>{"CollectableType":"HomeCollector.Models.StampBase, HomeCollector, Version=1.0.0.0, Culture=neutral, PublicKeyToken=null"</v>
      </c>
      <c r="AF304" s="16" t="str">
        <f t="shared" si="101"/>
        <v xml:space="preserve">,"ItemDetails":"wm,type 2" </v>
      </c>
      <c r="AG304" s="16" t="str">
        <f t="shared" si="102"/>
        <v xml:space="preserve">,"IsFavorite":false </v>
      </c>
      <c r="AH304" s="16" t="str">
        <f t="shared" si="103"/>
        <v xml:space="preserve">,"EstimatedValue":0 </v>
      </c>
      <c r="AI304" s="16" t="str">
        <f t="shared" si="104"/>
        <v xml:space="preserve">,"IsMintCondition":false </v>
      </c>
      <c r="AJ304" s="16" t="str">
        <f t="shared" si="105"/>
        <v xml:space="preserve">,"Condition":"UNDEFINED" </v>
      </c>
      <c r="AK304" s="16" t="str">
        <f xml:space="preserve"> IF($D304+$E304&gt;0,  CONCATENATE($AD304,$AE304,$AF304,$AG304,$AH304,$AI304,$AJ304) &amp; "} ]}","}")</f>
        <v>,"ItemInstances":[{"CollectableType":"HomeCollector.Models.StampBase, HomeCollector, Version=1.0.0.0, Culture=neutral, PublicKeyToken=null","ItemDetails":"wm,type 2" ,"IsFavorite":false ,"EstimatedValue":0 ,"IsMintCondition":false ,"Condition":"UNDEFINED" } ]}</v>
      </c>
      <c r="AL304" s="16" t="str">
        <f t="shared" si="106"/>
        <v>,{"CollectableType":"HomeCollector.Models.StampBase, HomeCollector, Version=1.0.0.0, Culture=neutral, PublicKeyToken=null","DisplayName":"Webster" ,"Description":"wm,type 2" ,"Country":"USA" ,"IsPostageStamp":true ,"ScottNumber":"283" ,"AlternateId":"" ,"IssueYearStart":1898,"IssueYearEnd":0,"FirstDayOfIssue":" " ,"Perforation":"p12" ,"IsWatermarked":false ,"CatalogImageCode":"" ,"Color":"brown" ,"Denomination":"10" ,"ItemInstances":[{"CollectableType":"HomeCollector.Models.StampBase, HomeCollector, Version=1.0.0.0, Culture=neutral, PublicKeyToken=null","ItemDetails":"wm,type 2" ,"IsFavorite":false ,"EstimatedValue":0 ,"IsMintCondition":false ,"Condition":"UNDEFINED" } ]}</v>
      </c>
    </row>
    <row r="305" spans="1:38" x14ac:dyDescent="0.25">
      <c r="A305" s="34" t="s">
        <v>1530</v>
      </c>
      <c r="B305" s="29">
        <v>15</v>
      </c>
      <c r="C305" s="19" t="s">
        <v>282</v>
      </c>
      <c r="D305" s="31"/>
      <c r="E305" s="32">
        <v>1</v>
      </c>
      <c r="F305" s="42" t="s">
        <v>65</v>
      </c>
      <c r="G305" s="38" t="s">
        <v>269</v>
      </c>
      <c r="H305" s="19" t="s">
        <v>170</v>
      </c>
      <c r="I305" s="29">
        <v>1898</v>
      </c>
      <c r="J305" s="29">
        <v>1898</v>
      </c>
      <c r="K305" s="33" t="s">
        <v>1337</v>
      </c>
      <c r="L305" s="34">
        <v>85</v>
      </c>
      <c r="M305" s="29">
        <v>4.5</v>
      </c>
      <c r="N305" s="28" t="str">
        <f t="shared" si="107"/>
        <v>,{"CollectableType":"HomeCollector.Models.StampBase, HomeCollector, Version=1.0.0.0, Culture=neutral, PublicKeyToken=null"</v>
      </c>
      <c r="O305" s="16" t="str">
        <f t="shared" si="86"/>
        <v xml:space="preserve">,"DisplayName":"Clay" </v>
      </c>
      <c r="P305" s="16" t="str">
        <f t="shared" si="87"/>
        <v xml:space="preserve">,"Description":"wm" </v>
      </c>
      <c r="Q305" s="16" t="str">
        <f t="shared" si="88"/>
        <v xml:space="preserve">,"Country":"USA" </v>
      </c>
      <c r="R305" s="16" t="str">
        <f t="shared" si="89"/>
        <v xml:space="preserve">,"IsPostageStamp":true </v>
      </c>
      <c r="S305" s="16" t="str">
        <f t="shared" si="90"/>
        <v xml:space="preserve">,"ScottNumber":"284" </v>
      </c>
      <c r="T305" s="16" t="str">
        <f t="shared" si="91"/>
        <v xml:space="preserve">,"AlternateId":"" </v>
      </c>
      <c r="U305" s="16" t="str">
        <f t="shared" si="92"/>
        <v>,"IssueYearStart":1898</v>
      </c>
      <c r="V305" s="16" t="str">
        <f t="shared" si="93"/>
        <v>,"IssueYearEnd":0</v>
      </c>
      <c r="W305" s="16" t="str">
        <f t="shared" si="94"/>
        <v xml:space="preserve">,"FirstDayOfIssue":" " </v>
      </c>
      <c r="X305" s="16" t="str">
        <f t="shared" si="85"/>
        <v xml:space="preserve">,"Perforation":"p12" </v>
      </c>
      <c r="Y305" s="16" t="str">
        <f t="shared" si="95"/>
        <v xml:space="preserve">,"IsWatermarked":false </v>
      </c>
      <c r="Z305" s="16" t="str">
        <f t="shared" si="96"/>
        <v xml:space="preserve">,"CatalogImageCode":"" </v>
      </c>
      <c r="AA305" s="16" t="str">
        <f t="shared" si="97"/>
        <v xml:space="preserve">,"Color":"olive green" </v>
      </c>
      <c r="AB305" s="16" t="str">
        <f t="shared" si="98"/>
        <v xml:space="preserve">,"Denomination":"15" </v>
      </c>
      <c r="AD305" s="16" t="str">
        <f t="shared" si="99"/>
        <v>,"ItemInstances":[</v>
      </c>
      <c r="AE305" s="16" t="str">
        <f t="shared" si="100"/>
        <v>{"CollectableType":"HomeCollector.Models.StampBase, HomeCollector, Version=1.0.0.0, Culture=neutral, PublicKeyToken=null"</v>
      </c>
      <c r="AF305" s="16" t="str">
        <f t="shared" si="101"/>
        <v xml:space="preserve">,"ItemDetails":"wm" </v>
      </c>
      <c r="AG305" s="16" t="str">
        <f t="shared" si="102"/>
        <v xml:space="preserve">,"IsFavorite":false </v>
      </c>
      <c r="AH305" s="16" t="str">
        <f t="shared" si="103"/>
        <v xml:space="preserve">,"EstimatedValue":0 </v>
      </c>
      <c r="AI305" s="16" t="str">
        <f t="shared" si="104"/>
        <v xml:space="preserve">,"IsMintCondition":false </v>
      </c>
      <c r="AJ305" s="16" t="str">
        <f t="shared" si="105"/>
        <v xml:space="preserve">,"Condition":"UNDEFINED" </v>
      </c>
      <c r="AK305" s="16" t="str">
        <f xml:space="preserve"> IF($D305+$E305&gt;0,  CONCATENATE($AD305,$AE305,$AF305,$AG305,$AH305,$AI305,$AJ305)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05" s="16" t="str">
        <f t="shared" si="106"/>
        <v>,{"CollectableType":"HomeCollector.Models.StampBase, HomeCollector, Version=1.0.0.0, Culture=neutral, PublicKeyToken=null","DisplayName":"Clay" ,"Description":"wm" ,"Country":"USA" ,"IsPostageStamp":true ,"ScottNumber":"284" ,"AlternateId":"" ,"IssueYearStart":1898,"IssueYearEnd":0,"FirstDayOfIssue":" " ,"Perforation":"p12" ,"IsWatermarked":false ,"CatalogImageCode":"" ,"Color":"olive green" ,"Denomination":"15"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06" spans="1:38" x14ac:dyDescent="0.25">
      <c r="A306" s="34" t="s">
        <v>1531</v>
      </c>
      <c r="B306" s="29">
        <v>1</v>
      </c>
      <c r="C306" s="30"/>
      <c r="D306" s="31"/>
      <c r="E306" s="32">
        <v>1</v>
      </c>
      <c r="F306" s="42" t="s">
        <v>65</v>
      </c>
      <c r="G306" s="30"/>
      <c r="H306" s="19" t="s">
        <v>283</v>
      </c>
      <c r="I306" s="29">
        <v>1898</v>
      </c>
      <c r="J306" s="29">
        <v>1898</v>
      </c>
      <c r="K306" s="33" t="s">
        <v>1337</v>
      </c>
      <c r="L306" s="34">
        <v>20</v>
      </c>
      <c r="M306" s="29">
        <v>3.75</v>
      </c>
      <c r="N306" s="28" t="str">
        <f t="shared" si="107"/>
        <v>,{"CollectableType":"HomeCollector.Models.StampBase, HomeCollector, Version=1.0.0.0, Culture=neutral, PublicKeyToken=null"</v>
      </c>
      <c r="O306" s="16" t="str">
        <f t="shared" si="86"/>
        <v xml:space="preserve">,"DisplayName":"Trans-Miss" </v>
      </c>
      <c r="P306" s="16" t="str">
        <f t="shared" si="87"/>
        <v xml:space="preserve">,"Description":"" </v>
      </c>
      <c r="Q306" s="16" t="str">
        <f t="shared" si="88"/>
        <v xml:space="preserve">,"Country":"USA" </v>
      </c>
      <c r="R306" s="16" t="str">
        <f t="shared" si="89"/>
        <v xml:space="preserve">,"IsPostageStamp":true </v>
      </c>
      <c r="S306" s="16" t="str">
        <f t="shared" si="90"/>
        <v xml:space="preserve">,"ScottNumber":"285" </v>
      </c>
      <c r="T306" s="16" t="str">
        <f t="shared" si="91"/>
        <v xml:space="preserve">,"AlternateId":"" </v>
      </c>
      <c r="U306" s="16" t="str">
        <f t="shared" si="92"/>
        <v>,"IssueYearStart":1898</v>
      </c>
      <c r="V306" s="16" t="str">
        <f t="shared" si="93"/>
        <v>,"IssueYearEnd":0</v>
      </c>
      <c r="W306" s="16" t="str">
        <f t="shared" si="94"/>
        <v xml:space="preserve">,"FirstDayOfIssue":" " </v>
      </c>
      <c r="X306" s="16" t="str">
        <f t="shared" si="85"/>
        <v xml:space="preserve">,"Perforation":"p12" </v>
      </c>
      <c r="Y306" s="16" t="str">
        <f t="shared" si="95"/>
        <v xml:space="preserve">,"IsWatermarked":false </v>
      </c>
      <c r="Z306" s="16" t="str">
        <f t="shared" si="96"/>
        <v xml:space="preserve">,"CatalogImageCode":"" </v>
      </c>
      <c r="AA306" s="16" t="str">
        <f t="shared" si="97"/>
        <v xml:space="preserve">,"Color":"" </v>
      </c>
      <c r="AB306" s="16" t="str">
        <f t="shared" si="98"/>
        <v xml:space="preserve">,"Denomination":"1" </v>
      </c>
      <c r="AD306" s="16" t="str">
        <f t="shared" si="99"/>
        <v>,"ItemInstances":[</v>
      </c>
      <c r="AE306" s="16" t="str">
        <f t="shared" si="100"/>
        <v>{"CollectableType":"HomeCollector.Models.StampBase, HomeCollector, Version=1.0.0.0, Culture=neutral, PublicKeyToken=null"</v>
      </c>
      <c r="AF306" s="16" t="str">
        <f t="shared" si="101"/>
        <v xml:space="preserve">,"ItemDetails":"" </v>
      </c>
      <c r="AG306" s="16" t="str">
        <f t="shared" si="102"/>
        <v xml:space="preserve">,"IsFavorite":false </v>
      </c>
      <c r="AH306" s="16" t="str">
        <f t="shared" si="103"/>
        <v xml:space="preserve">,"EstimatedValue":0 </v>
      </c>
      <c r="AI306" s="16" t="str">
        <f t="shared" si="104"/>
        <v xml:space="preserve">,"IsMintCondition":false </v>
      </c>
      <c r="AJ306" s="16" t="str">
        <f t="shared" si="105"/>
        <v xml:space="preserve">,"Condition":"UNDEFINED" </v>
      </c>
      <c r="AK306" s="16" t="str">
        <f xml:space="preserve"> IF($D306+$E306&gt;0,  CONCATENATE($AD306,$AE306,$AF306,$AG306,$AH306,$AI306,$AJ306)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6" s="16" t="str">
        <f t="shared" si="106"/>
        <v>,{"CollectableType":"HomeCollector.Models.StampBase, HomeCollector, Version=1.0.0.0, Culture=neutral, PublicKeyToken=null","DisplayName":"Trans-Miss" ,"Description":"" ,"Country":"USA" ,"IsPostageStamp":true ,"ScottNumber":"285" ,"AlternateId":"" ,"IssueYearStart":1898,"IssueYearEnd":0,"FirstDayOfIssue":" " ,"Perforation":"p12"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7" spans="1:38" x14ac:dyDescent="0.25">
      <c r="A307" s="34" t="s">
        <v>1532</v>
      </c>
      <c r="B307" s="29">
        <v>2</v>
      </c>
      <c r="C307" s="30"/>
      <c r="D307" s="31"/>
      <c r="E307" s="32">
        <v>1</v>
      </c>
      <c r="F307" s="42" t="s">
        <v>65</v>
      </c>
      <c r="G307" s="30"/>
      <c r="H307" s="19" t="s">
        <v>283</v>
      </c>
      <c r="I307" s="29">
        <v>1898</v>
      </c>
      <c r="J307" s="29">
        <v>1898</v>
      </c>
      <c r="K307" s="33" t="s">
        <v>1337</v>
      </c>
      <c r="L307" s="34">
        <v>17.5</v>
      </c>
      <c r="M307" s="29">
        <v>1</v>
      </c>
      <c r="N307" s="28" t="str">
        <f t="shared" si="107"/>
        <v>,{"CollectableType":"HomeCollector.Models.StampBase, HomeCollector, Version=1.0.0.0, Culture=neutral, PublicKeyToken=null"</v>
      </c>
      <c r="O307" s="16" t="str">
        <f t="shared" si="86"/>
        <v xml:space="preserve">,"DisplayName":"Trans-Miss" </v>
      </c>
      <c r="P307" s="16" t="str">
        <f t="shared" si="87"/>
        <v xml:space="preserve">,"Description":"" </v>
      </c>
      <c r="Q307" s="16" t="str">
        <f t="shared" si="88"/>
        <v xml:space="preserve">,"Country":"USA" </v>
      </c>
      <c r="R307" s="16" t="str">
        <f t="shared" si="89"/>
        <v xml:space="preserve">,"IsPostageStamp":true </v>
      </c>
      <c r="S307" s="16" t="str">
        <f t="shared" si="90"/>
        <v xml:space="preserve">,"ScottNumber":"286" </v>
      </c>
      <c r="T307" s="16" t="str">
        <f t="shared" si="91"/>
        <v xml:space="preserve">,"AlternateId":"" </v>
      </c>
      <c r="U307" s="16" t="str">
        <f t="shared" si="92"/>
        <v>,"IssueYearStart":1898</v>
      </c>
      <c r="V307" s="16" t="str">
        <f t="shared" si="93"/>
        <v>,"IssueYearEnd":0</v>
      </c>
      <c r="W307" s="16" t="str">
        <f t="shared" si="94"/>
        <v xml:space="preserve">,"FirstDayOfIssue":" " </v>
      </c>
      <c r="X307" s="16" t="str">
        <f t="shared" si="85"/>
        <v xml:space="preserve">,"Perforation":"p12" </v>
      </c>
      <c r="Y307" s="16" t="str">
        <f t="shared" si="95"/>
        <v xml:space="preserve">,"IsWatermarked":false </v>
      </c>
      <c r="Z307" s="16" t="str">
        <f t="shared" si="96"/>
        <v xml:space="preserve">,"CatalogImageCode":"" </v>
      </c>
      <c r="AA307" s="16" t="str">
        <f t="shared" si="97"/>
        <v xml:space="preserve">,"Color":"" </v>
      </c>
      <c r="AB307" s="16" t="str">
        <f t="shared" si="98"/>
        <v xml:space="preserve">,"Denomination":"2" </v>
      </c>
      <c r="AD307" s="16" t="str">
        <f t="shared" si="99"/>
        <v>,"ItemInstances":[</v>
      </c>
      <c r="AE307" s="16" t="str">
        <f t="shared" si="100"/>
        <v>{"CollectableType":"HomeCollector.Models.StampBase, HomeCollector, Version=1.0.0.0, Culture=neutral, PublicKeyToken=null"</v>
      </c>
      <c r="AF307" s="16" t="str">
        <f t="shared" si="101"/>
        <v xml:space="preserve">,"ItemDetails":"" </v>
      </c>
      <c r="AG307" s="16" t="str">
        <f t="shared" si="102"/>
        <v xml:space="preserve">,"IsFavorite":false </v>
      </c>
      <c r="AH307" s="16" t="str">
        <f t="shared" si="103"/>
        <v xml:space="preserve">,"EstimatedValue":0 </v>
      </c>
      <c r="AI307" s="16" t="str">
        <f t="shared" si="104"/>
        <v xml:space="preserve">,"IsMintCondition":false </v>
      </c>
      <c r="AJ307" s="16" t="str">
        <f t="shared" si="105"/>
        <v xml:space="preserve">,"Condition":"UNDEFINED" </v>
      </c>
      <c r="AK307" s="16" t="str">
        <f xml:space="preserve"> IF($D307+$E307&gt;0,  CONCATENATE($AD307,$AE307,$AF307,$AG307,$AH307,$AI307,$AJ307)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7" s="16" t="str">
        <f t="shared" si="106"/>
        <v>,{"CollectableType":"HomeCollector.Models.StampBase, HomeCollector, Version=1.0.0.0, Culture=neutral, PublicKeyToken=null","DisplayName":"Trans-Miss" ,"Description":"" ,"Country":"USA" ,"IsPostageStamp":true ,"ScottNumber":"286" ,"AlternateId":"" ,"IssueYearStart":1898,"IssueYearEnd":0,"FirstDayOfIssue":" " ,"Perforation":"p12"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8" spans="1:38" x14ac:dyDescent="0.25">
      <c r="A308" s="34" t="s">
        <v>1533</v>
      </c>
      <c r="B308" s="29">
        <v>4</v>
      </c>
      <c r="C308" s="30"/>
      <c r="D308" s="31"/>
      <c r="E308" s="32">
        <v>1</v>
      </c>
      <c r="F308" s="42" t="s">
        <v>65</v>
      </c>
      <c r="G308" s="30"/>
      <c r="H308" s="19" t="s">
        <v>283</v>
      </c>
      <c r="I308" s="29">
        <v>1898</v>
      </c>
      <c r="J308" s="29">
        <v>1898</v>
      </c>
      <c r="K308" s="33" t="s">
        <v>1337</v>
      </c>
      <c r="L308" s="34">
        <v>110</v>
      </c>
      <c r="M308" s="29">
        <v>16</v>
      </c>
      <c r="N308" s="28" t="str">
        <f t="shared" si="107"/>
        <v>,{"CollectableType":"HomeCollector.Models.StampBase, HomeCollector, Version=1.0.0.0, Culture=neutral, PublicKeyToken=null"</v>
      </c>
      <c r="O308" s="16" t="str">
        <f t="shared" si="86"/>
        <v xml:space="preserve">,"DisplayName":"Trans-Miss" </v>
      </c>
      <c r="P308" s="16" t="str">
        <f t="shared" si="87"/>
        <v xml:space="preserve">,"Description":"" </v>
      </c>
      <c r="Q308" s="16" t="str">
        <f t="shared" si="88"/>
        <v xml:space="preserve">,"Country":"USA" </v>
      </c>
      <c r="R308" s="16" t="str">
        <f t="shared" si="89"/>
        <v xml:space="preserve">,"IsPostageStamp":true </v>
      </c>
      <c r="S308" s="16" t="str">
        <f t="shared" si="90"/>
        <v xml:space="preserve">,"ScottNumber":"287" </v>
      </c>
      <c r="T308" s="16" t="str">
        <f t="shared" si="91"/>
        <v xml:space="preserve">,"AlternateId":"" </v>
      </c>
      <c r="U308" s="16" t="str">
        <f t="shared" si="92"/>
        <v>,"IssueYearStart":1898</v>
      </c>
      <c r="V308" s="16" t="str">
        <f t="shared" si="93"/>
        <v>,"IssueYearEnd":0</v>
      </c>
      <c r="W308" s="16" t="str">
        <f t="shared" si="94"/>
        <v xml:space="preserve">,"FirstDayOfIssue":" " </v>
      </c>
      <c r="X308" s="16" t="str">
        <f t="shared" si="85"/>
        <v xml:space="preserve">,"Perforation":"p12" </v>
      </c>
      <c r="Y308" s="16" t="str">
        <f t="shared" si="95"/>
        <v xml:space="preserve">,"IsWatermarked":false </v>
      </c>
      <c r="Z308" s="16" t="str">
        <f t="shared" si="96"/>
        <v xml:space="preserve">,"CatalogImageCode":"" </v>
      </c>
      <c r="AA308" s="16" t="str">
        <f t="shared" si="97"/>
        <v xml:space="preserve">,"Color":"" </v>
      </c>
      <c r="AB308" s="16" t="str">
        <f t="shared" si="98"/>
        <v xml:space="preserve">,"Denomination":"4" </v>
      </c>
      <c r="AD308" s="16" t="str">
        <f t="shared" si="99"/>
        <v>,"ItemInstances":[</v>
      </c>
      <c r="AE308" s="16" t="str">
        <f t="shared" si="100"/>
        <v>{"CollectableType":"HomeCollector.Models.StampBase, HomeCollector, Version=1.0.0.0, Culture=neutral, PublicKeyToken=null"</v>
      </c>
      <c r="AF308" s="16" t="str">
        <f t="shared" si="101"/>
        <v xml:space="preserve">,"ItemDetails":"" </v>
      </c>
      <c r="AG308" s="16" t="str">
        <f t="shared" si="102"/>
        <v xml:space="preserve">,"IsFavorite":false </v>
      </c>
      <c r="AH308" s="16" t="str">
        <f t="shared" si="103"/>
        <v xml:space="preserve">,"EstimatedValue":0 </v>
      </c>
      <c r="AI308" s="16" t="str">
        <f t="shared" si="104"/>
        <v xml:space="preserve">,"IsMintCondition":false </v>
      </c>
      <c r="AJ308" s="16" t="str">
        <f t="shared" si="105"/>
        <v xml:space="preserve">,"Condition":"UNDEFINED" </v>
      </c>
      <c r="AK308" s="16" t="str">
        <f xml:space="preserve"> IF($D308+$E308&gt;0,  CONCATENATE($AD308,$AE308,$AF308,$AG308,$AH308,$AI308,$AJ308)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8" s="16" t="str">
        <f t="shared" si="106"/>
        <v>,{"CollectableType":"HomeCollector.Models.StampBase, HomeCollector, Version=1.0.0.0, Culture=neutral, PublicKeyToken=null","DisplayName":"Trans-Miss" ,"Description":"" ,"Country":"USA" ,"IsPostageStamp":true ,"ScottNumber":"287" ,"AlternateId":"" ,"IssueYearStart":1898,"IssueYearEnd":0,"FirstDayOfIssue":" " ,"Perforation":"p12"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9" spans="1:38" x14ac:dyDescent="0.25">
      <c r="A309" s="34" t="s">
        <v>1534</v>
      </c>
      <c r="B309" s="29">
        <v>5</v>
      </c>
      <c r="C309" s="30"/>
      <c r="D309" s="31"/>
      <c r="E309" s="32">
        <v>1</v>
      </c>
      <c r="F309" s="42" t="s">
        <v>65</v>
      </c>
      <c r="G309" s="30"/>
      <c r="H309" s="19" t="s">
        <v>283</v>
      </c>
      <c r="I309" s="29">
        <v>1898</v>
      </c>
      <c r="J309" s="29">
        <v>1898</v>
      </c>
      <c r="K309" s="33" t="s">
        <v>1337</v>
      </c>
      <c r="L309" s="34">
        <v>80</v>
      </c>
      <c r="M309" s="29">
        <v>14</v>
      </c>
      <c r="N309" s="28" t="str">
        <f t="shared" si="107"/>
        <v>,{"CollectableType":"HomeCollector.Models.StampBase, HomeCollector, Version=1.0.0.0, Culture=neutral, PublicKeyToken=null"</v>
      </c>
      <c r="O309" s="16" t="str">
        <f t="shared" si="86"/>
        <v xml:space="preserve">,"DisplayName":"Trans-Miss" </v>
      </c>
      <c r="P309" s="16" t="str">
        <f t="shared" si="87"/>
        <v xml:space="preserve">,"Description":"" </v>
      </c>
      <c r="Q309" s="16" t="str">
        <f t="shared" si="88"/>
        <v xml:space="preserve">,"Country":"USA" </v>
      </c>
      <c r="R309" s="16" t="str">
        <f t="shared" si="89"/>
        <v xml:space="preserve">,"IsPostageStamp":true </v>
      </c>
      <c r="S309" s="16" t="str">
        <f t="shared" si="90"/>
        <v xml:space="preserve">,"ScottNumber":"288" </v>
      </c>
      <c r="T309" s="16" t="str">
        <f t="shared" si="91"/>
        <v xml:space="preserve">,"AlternateId":"" </v>
      </c>
      <c r="U309" s="16" t="str">
        <f t="shared" si="92"/>
        <v>,"IssueYearStart":1898</v>
      </c>
      <c r="V309" s="16" t="str">
        <f t="shared" si="93"/>
        <v>,"IssueYearEnd":0</v>
      </c>
      <c r="W309" s="16" t="str">
        <f t="shared" si="94"/>
        <v xml:space="preserve">,"FirstDayOfIssue":" " </v>
      </c>
      <c r="X309" s="16" t="str">
        <f t="shared" si="85"/>
        <v xml:space="preserve">,"Perforation":"p12" </v>
      </c>
      <c r="Y309" s="16" t="str">
        <f t="shared" si="95"/>
        <v xml:space="preserve">,"IsWatermarked":false </v>
      </c>
      <c r="Z309" s="16" t="str">
        <f t="shared" si="96"/>
        <v xml:space="preserve">,"CatalogImageCode":"" </v>
      </c>
      <c r="AA309" s="16" t="str">
        <f t="shared" si="97"/>
        <v xml:space="preserve">,"Color":"" </v>
      </c>
      <c r="AB309" s="16" t="str">
        <f t="shared" si="98"/>
        <v xml:space="preserve">,"Denomination":"5" </v>
      </c>
      <c r="AD309" s="16" t="str">
        <f t="shared" si="99"/>
        <v>,"ItemInstances":[</v>
      </c>
      <c r="AE309" s="16" t="str">
        <f t="shared" si="100"/>
        <v>{"CollectableType":"HomeCollector.Models.StampBase, HomeCollector, Version=1.0.0.0, Culture=neutral, PublicKeyToken=null"</v>
      </c>
      <c r="AF309" s="16" t="str">
        <f t="shared" si="101"/>
        <v xml:space="preserve">,"ItemDetails":"" </v>
      </c>
      <c r="AG309" s="16" t="str">
        <f t="shared" si="102"/>
        <v xml:space="preserve">,"IsFavorite":false </v>
      </c>
      <c r="AH309" s="16" t="str">
        <f t="shared" si="103"/>
        <v xml:space="preserve">,"EstimatedValue":0 </v>
      </c>
      <c r="AI309" s="16" t="str">
        <f t="shared" si="104"/>
        <v xml:space="preserve">,"IsMintCondition":false </v>
      </c>
      <c r="AJ309" s="16" t="str">
        <f t="shared" si="105"/>
        <v xml:space="preserve">,"Condition":"UNDEFINED" </v>
      </c>
      <c r="AK309" s="16" t="str">
        <f xml:space="preserve"> IF($D309+$E309&gt;0,  CONCATENATE($AD309,$AE309,$AF309,$AG309,$AH309,$AI309,$AJ309)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9" s="16" t="str">
        <f t="shared" si="106"/>
        <v>,{"CollectableType":"HomeCollector.Models.StampBase, HomeCollector, Version=1.0.0.0, Culture=neutral, PublicKeyToken=null","DisplayName":"Trans-Miss" ,"Description":"" ,"Country":"USA" ,"IsPostageStamp":true ,"ScottNumber":"288" ,"AlternateId":"" ,"IssueYearStart":1898,"IssueYearEnd":0,"FirstDayOfIssue":" " ,"Perforation":"p12"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0" spans="1:38" x14ac:dyDescent="0.25">
      <c r="A310" s="34" t="s">
        <v>1535</v>
      </c>
      <c r="B310" s="29">
        <v>8</v>
      </c>
      <c r="C310" s="30"/>
      <c r="D310" s="31"/>
      <c r="E310" s="32"/>
      <c r="F310" s="42" t="s">
        <v>65</v>
      </c>
      <c r="G310" s="30"/>
      <c r="H310" s="19" t="s">
        <v>283</v>
      </c>
      <c r="I310" s="29">
        <v>1898</v>
      </c>
      <c r="J310" s="29">
        <v>1898</v>
      </c>
      <c r="K310" s="33" t="s">
        <v>1337</v>
      </c>
      <c r="L310" s="34">
        <v>120</v>
      </c>
      <c r="M310" s="29">
        <v>30</v>
      </c>
      <c r="N310" s="28" t="str">
        <f t="shared" si="107"/>
        <v>,{"CollectableType":"HomeCollector.Models.StampBase, HomeCollector, Version=1.0.0.0, Culture=neutral, PublicKeyToken=null"</v>
      </c>
      <c r="O310" s="16" t="str">
        <f t="shared" si="86"/>
        <v xml:space="preserve">,"DisplayName":"Trans-Miss" </v>
      </c>
      <c r="P310" s="16" t="str">
        <f t="shared" si="87"/>
        <v xml:space="preserve">,"Description":"" </v>
      </c>
      <c r="Q310" s="16" t="str">
        <f t="shared" si="88"/>
        <v xml:space="preserve">,"Country":"USA" </v>
      </c>
      <c r="R310" s="16" t="str">
        <f t="shared" si="89"/>
        <v xml:space="preserve">,"IsPostageStamp":true </v>
      </c>
      <c r="S310" s="16" t="str">
        <f t="shared" si="90"/>
        <v xml:space="preserve">,"ScottNumber":"289" </v>
      </c>
      <c r="T310" s="16" t="str">
        <f t="shared" si="91"/>
        <v xml:space="preserve">,"AlternateId":"" </v>
      </c>
      <c r="U310" s="16" t="str">
        <f t="shared" si="92"/>
        <v>,"IssueYearStart":1898</v>
      </c>
      <c r="V310" s="16" t="str">
        <f t="shared" si="93"/>
        <v>,"IssueYearEnd":0</v>
      </c>
      <c r="W310" s="16" t="str">
        <f t="shared" si="94"/>
        <v xml:space="preserve">,"FirstDayOfIssue":" " </v>
      </c>
      <c r="X310" s="16" t="str">
        <f t="shared" si="85"/>
        <v xml:space="preserve">,"Perforation":"p12" </v>
      </c>
      <c r="Y310" s="16" t="str">
        <f t="shared" si="95"/>
        <v xml:space="preserve">,"IsWatermarked":false </v>
      </c>
      <c r="Z310" s="16" t="str">
        <f t="shared" si="96"/>
        <v xml:space="preserve">,"CatalogImageCode":"" </v>
      </c>
      <c r="AA310" s="16" t="str">
        <f t="shared" si="97"/>
        <v xml:space="preserve">,"Color":"" </v>
      </c>
      <c r="AB310" s="16" t="str">
        <f t="shared" si="98"/>
        <v xml:space="preserve">,"Denomination":"8" </v>
      </c>
      <c r="AD310" s="16" t="str">
        <f t="shared" si="99"/>
        <v/>
      </c>
      <c r="AE310" s="16" t="str">
        <f t="shared" si="100"/>
        <v>{"CollectableType":"HomeCollector.Models.StampBase, HomeCollector, Version=1.0.0.0, Culture=neutral, PublicKeyToken=null"</v>
      </c>
      <c r="AF310" s="16" t="str">
        <f t="shared" si="101"/>
        <v xml:space="preserve">,"ItemDetails":"" </v>
      </c>
      <c r="AG310" s="16" t="str">
        <f t="shared" si="102"/>
        <v xml:space="preserve">,"IsFavorite":false </v>
      </c>
      <c r="AH310" s="16" t="str">
        <f t="shared" si="103"/>
        <v xml:space="preserve">,"EstimatedValue":0 </v>
      </c>
      <c r="AI310" s="16" t="str">
        <f t="shared" si="104"/>
        <v xml:space="preserve">,"IsMintCondition":false </v>
      </c>
      <c r="AJ310" s="16" t="str">
        <f t="shared" si="105"/>
        <v xml:space="preserve">,"Condition":"UNDEFINED" </v>
      </c>
      <c r="AK310" s="16" t="str">
        <f xml:space="preserve"> IF($D310+$E310&gt;0,  CONCATENATE($AD310,$AE310,$AF310,$AG310,$AH310,$AI310,$AJ310) &amp; "} ]}","}")</f>
        <v>}</v>
      </c>
      <c r="AL310" s="16" t="str">
        <f t="shared" si="106"/>
        <v>,{"CollectableType":"HomeCollector.Models.StampBase, HomeCollector, Version=1.0.0.0, Culture=neutral, PublicKeyToken=null","DisplayName":"Trans-Miss" ,"Description":"" ,"Country":"USA" ,"IsPostageStamp":true ,"ScottNumber":"289" ,"AlternateId":"" ,"IssueYearStart":1898,"IssueYearEnd":0,"FirstDayOfIssue":" " ,"Perforation":"p12" ,"IsWatermarked":false ,"CatalogImageCode":"" ,"Color":"" ,"Denomination":"8" }</v>
      </c>
    </row>
    <row r="311" spans="1:38" x14ac:dyDescent="0.25">
      <c r="A311" s="34" t="s">
        <v>1536</v>
      </c>
      <c r="B311" s="29">
        <v>10</v>
      </c>
      <c r="C311" s="30"/>
      <c r="D311" s="31"/>
      <c r="E311" s="32"/>
      <c r="F311" s="42" t="s">
        <v>65</v>
      </c>
      <c r="G311" s="30"/>
      <c r="H311" s="19" t="s">
        <v>283</v>
      </c>
      <c r="I311" s="29">
        <v>1898</v>
      </c>
      <c r="J311" s="29">
        <v>1898</v>
      </c>
      <c r="K311" s="33" t="s">
        <v>1337</v>
      </c>
      <c r="L311" s="34">
        <v>125</v>
      </c>
      <c r="M311" s="29">
        <v>17.5</v>
      </c>
      <c r="N311" s="28" t="str">
        <f t="shared" si="107"/>
        <v>,{"CollectableType":"HomeCollector.Models.StampBase, HomeCollector, Version=1.0.0.0, Culture=neutral, PublicKeyToken=null"</v>
      </c>
      <c r="O311" s="16" t="str">
        <f t="shared" si="86"/>
        <v xml:space="preserve">,"DisplayName":"Trans-Miss" </v>
      </c>
      <c r="P311" s="16" t="str">
        <f t="shared" si="87"/>
        <v xml:space="preserve">,"Description":"" </v>
      </c>
      <c r="Q311" s="16" t="str">
        <f t="shared" si="88"/>
        <v xml:space="preserve">,"Country":"USA" </v>
      </c>
      <c r="R311" s="16" t="str">
        <f t="shared" si="89"/>
        <v xml:space="preserve">,"IsPostageStamp":true </v>
      </c>
      <c r="S311" s="16" t="str">
        <f t="shared" si="90"/>
        <v xml:space="preserve">,"ScottNumber":"290" </v>
      </c>
      <c r="T311" s="16" t="str">
        <f t="shared" si="91"/>
        <v xml:space="preserve">,"AlternateId":"" </v>
      </c>
      <c r="U311" s="16" t="str">
        <f t="shared" si="92"/>
        <v>,"IssueYearStart":1898</v>
      </c>
      <c r="V311" s="16" t="str">
        <f t="shared" si="93"/>
        <v>,"IssueYearEnd":0</v>
      </c>
      <c r="W311" s="16" t="str">
        <f t="shared" si="94"/>
        <v xml:space="preserve">,"FirstDayOfIssue":" " </v>
      </c>
      <c r="X311" s="16" t="str">
        <f t="shared" si="85"/>
        <v xml:space="preserve">,"Perforation":"p12" </v>
      </c>
      <c r="Y311" s="16" t="str">
        <f t="shared" si="95"/>
        <v xml:space="preserve">,"IsWatermarked":false </v>
      </c>
      <c r="Z311" s="16" t="str">
        <f t="shared" si="96"/>
        <v xml:space="preserve">,"CatalogImageCode":"" </v>
      </c>
      <c r="AA311" s="16" t="str">
        <f t="shared" si="97"/>
        <v xml:space="preserve">,"Color":"" </v>
      </c>
      <c r="AB311" s="16" t="str">
        <f t="shared" si="98"/>
        <v xml:space="preserve">,"Denomination":"10" </v>
      </c>
      <c r="AD311" s="16" t="str">
        <f t="shared" si="99"/>
        <v/>
      </c>
      <c r="AE311" s="16" t="str">
        <f t="shared" si="100"/>
        <v>{"CollectableType":"HomeCollector.Models.StampBase, HomeCollector, Version=1.0.0.0, Culture=neutral, PublicKeyToken=null"</v>
      </c>
      <c r="AF311" s="16" t="str">
        <f t="shared" si="101"/>
        <v xml:space="preserve">,"ItemDetails":"" </v>
      </c>
      <c r="AG311" s="16" t="str">
        <f t="shared" si="102"/>
        <v xml:space="preserve">,"IsFavorite":false </v>
      </c>
      <c r="AH311" s="16" t="str">
        <f t="shared" si="103"/>
        <v xml:space="preserve">,"EstimatedValue":0 </v>
      </c>
      <c r="AI311" s="16" t="str">
        <f t="shared" si="104"/>
        <v xml:space="preserve">,"IsMintCondition":false </v>
      </c>
      <c r="AJ311" s="16" t="str">
        <f t="shared" si="105"/>
        <v xml:space="preserve">,"Condition":"UNDEFINED" </v>
      </c>
      <c r="AK311" s="16" t="str">
        <f xml:space="preserve"> IF($D311+$E311&gt;0,  CONCATENATE($AD311,$AE311,$AF311,$AG311,$AH311,$AI311,$AJ311) &amp; "} ]}","}")</f>
        <v>}</v>
      </c>
      <c r="AL311" s="16" t="str">
        <f t="shared" si="106"/>
        <v>,{"CollectableType":"HomeCollector.Models.StampBase, HomeCollector, Version=1.0.0.0, Culture=neutral, PublicKeyToken=null","DisplayName":"Trans-Miss" ,"Description":"" ,"Country":"USA" ,"IsPostageStamp":true ,"ScottNumber":"290" ,"AlternateId":"" ,"IssueYearStart":1898,"IssueYearEnd":0,"FirstDayOfIssue":" " ,"Perforation":"p12" ,"IsWatermarked":false ,"CatalogImageCode":"" ,"Color":"" ,"Denomination":"10" }</v>
      </c>
    </row>
    <row r="312" spans="1:38" x14ac:dyDescent="0.25">
      <c r="A312" s="34" t="s">
        <v>1537</v>
      </c>
      <c r="B312" s="29">
        <v>50</v>
      </c>
      <c r="C312" s="30"/>
      <c r="D312" s="31"/>
      <c r="E312" s="32"/>
      <c r="F312" s="42" t="s">
        <v>65</v>
      </c>
      <c r="G312" s="30"/>
      <c r="H312" s="19" t="s">
        <v>283</v>
      </c>
      <c r="I312" s="29">
        <v>1898</v>
      </c>
      <c r="J312" s="29">
        <v>1898</v>
      </c>
      <c r="K312" s="33" t="s">
        <v>1337</v>
      </c>
      <c r="L312" s="34">
        <v>400</v>
      </c>
      <c r="M312" s="29">
        <v>150</v>
      </c>
      <c r="N312" s="28" t="str">
        <f t="shared" si="107"/>
        <v>,{"CollectableType":"HomeCollector.Models.StampBase, HomeCollector, Version=1.0.0.0, Culture=neutral, PublicKeyToken=null"</v>
      </c>
      <c r="O312" s="16" t="str">
        <f t="shared" si="86"/>
        <v xml:space="preserve">,"DisplayName":"Trans-Miss" </v>
      </c>
      <c r="P312" s="16" t="str">
        <f t="shared" si="87"/>
        <v xml:space="preserve">,"Description":"" </v>
      </c>
      <c r="Q312" s="16" t="str">
        <f t="shared" si="88"/>
        <v xml:space="preserve">,"Country":"USA" </v>
      </c>
      <c r="R312" s="16" t="str">
        <f t="shared" si="89"/>
        <v xml:space="preserve">,"IsPostageStamp":true </v>
      </c>
      <c r="S312" s="16" t="str">
        <f t="shared" si="90"/>
        <v xml:space="preserve">,"ScottNumber":"291" </v>
      </c>
      <c r="T312" s="16" t="str">
        <f t="shared" si="91"/>
        <v xml:space="preserve">,"AlternateId":"" </v>
      </c>
      <c r="U312" s="16" t="str">
        <f t="shared" si="92"/>
        <v>,"IssueYearStart":1898</v>
      </c>
      <c r="V312" s="16" t="str">
        <f t="shared" si="93"/>
        <v>,"IssueYearEnd":0</v>
      </c>
      <c r="W312" s="16" t="str">
        <f t="shared" si="94"/>
        <v xml:space="preserve">,"FirstDayOfIssue":" " </v>
      </c>
      <c r="X312" s="16" t="str">
        <f t="shared" si="85"/>
        <v xml:space="preserve">,"Perforation":"p12" </v>
      </c>
      <c r="Y312" s="16" t="str">
        <f t="shared" si="95"/>
        <v xml:space="preserve">,"IsWatermarked":false </v>
      </c>
      <c r="Z312" s="16" t="str">
        <f t="shared" si="96"/>
        <v xml:space="preserve">,"CatalogImageCode":"" </v>
      </c>
      <c r="AA312" s="16" t="str">
        <f t="shared" si="97"/>
        <v xml:space="preserve">,"Color":"" </v>
      </c>
      <c r="AB312" s="16" t="str">
        <f t="shared" si="98"/>
        <v xml:space="preserve">,"Denomination":"50" </v>
      </c>
      <c r="AD312" s="16" t="str">
        <f t="shared" si="99"/>
        <v/>
      </c>
      <c r="AE312" s="16" t="str">
        <f t="shared" si="100"/>
        <v>{"CollectableType":"HomeCollector.Models.StampBase, HomeCollector, Version=1.0.0.0, Culture=neutral, PublicKeyToken=null"</v>
      </c>
      <c r="AF312" s="16" t="str">
        <f t="shared" si="101"/>
        <v xml:space="preserve">,"ItemDetails":"" </v>
      </c>
      <c r="AG312" s="16" t="str">
        <f t="shared" si="102"/>
        <v xml:space="preserve">,"IsFavorite":false </v>
      </c>
      <c r="AH312" s="16" t="str">
        <f t="shared" si="103"/>
        <v xml:space="preserve">,"EstimatedValue":0 </v>
      </c>
      <c r="AI312" s="16" t="str">
        <f t="shared" si="104"/>
        <v xml:space="preserve">,"IsMintCondition":false </v>
      </c>
      <c r="AJ312" s="16" t="str">
        <f t="shared" si="105"/>
        <v xml:space="preserve">,"Condition":"UNDEFINED" </v>
      </c>
      <c r="AK312" s="16" t="str">
        <f xml:space="preserve"> IF($D312+$E312&gt;0,  CONCATENATE($AD312,$AE312,$AF312,$AG312,$AH312,$AI312,$AJ312) &amp; "} ]}","}")</f>
        <v>}</v>
      </c>
      <c r="AL312" s="16" t="str">
        <f t="shared" si="106"/>
        <v>,{"CollectableType":"HomeCollector.Models.StampBase, HomeCollector, Version=1.0.0.0, Culture=neutral, PublicKeyToken=null","DisplayName":"Trans-Miss" ,"Description":"" ,"Country":"USA" ,"IsPostageStamp":true ,"ScottNumber":"291" ,"AlternateId":"" ,"IssueYearStart":1898,"IssueYearEnd":0,"FirstDayOfIssue":" " ,"Perforation":"p12" ,"IsWatermarked":false ,"CatalogImageCode":"" ,"Color":"" ,"Denomination":"50" }</v>
      </c>
    </row>
    <row r="313" spans="1:38" x14ac:dyDescent="0.25">
      <c r="A313" s="34" t="s">
        <v>1538</v>
      </c>
      <c r="B313" s="19" t="s">
        <v>260</v>
      </c>
      <c r="C313" s="30"/>
      <c r="D313" s="31"/>
      <c r="E313" s="32"/>
      <c r="F313" s="42" t="s">
        <v>65</v>
      </c>
      <c r="G313" s="30"/>
      <c r="H313" s="19" t="s">
        <v>283</v>
      </c>
      <c r="I313" s="29">
        <v>1898</v>
      </c>
      <c r="J313" s="29">
        <v>1898</v>
      </c>
      <c r="K313" s="33" t="s">
        <v>1337</v>
      </c>
      <c r="L313" s="34">
        <v>1150</v>
      </c>
      <c r="M313" s="29">
        <v>400</v>
      </c>
      <c r="N313" s="28" t="str">
        <f t="shared" si="107"/>
        <v>,{"CollectableType":"HomeCollector.Models.StampBase, HomeCollector, Version=1.0.0.0, Culture=neutral, PublicKeyToken=null"</v>
      </c>
      <c r="O313" s="16" t="str">
        <f t="shared" si="86"/>
        <v xml:space="preserve">,"DisplayName":"Trans-Miss" </v>
      </c>
      <c r="P313" s="16" t="str">
        <f t="shared" si="87"/>
        <v xml:space="preserve">,"Description":"" </v>
      </c>
      <c r="Q313" s="16" t="str">
        <f t="shared" si="88"/>
        <v xml:space="preserve">,"Country":"USA" </v>
      </c>
      <c r="R313" s="16" t="str">
        <f t="shared" si="89"/>
        <v xml:space="preserve">,"IsPostageStamp":true </v>
      </c>
      <c r="S313" s="16" t="str">
        <f t="shared" si="90"/>
        <v xml:space="preserve">,"ScottNumber":"292" </v>
      </c>
      <c r="T313" s="16" t="str">
        <f t="shared" si="91"/>
        <v xml:space="preserve">,"AlternateId":"" </v>
      </c>
      <c r="U313" s="16" t="str">
        <f t="shared" si="92"/>
        <v>,"IssueYearStart":1898</v>
      </c>
      <c r="V313" s="16" t="str">
        <f t="shared" si="93"/>
        <v>,"IssueYearEnd":0</v>
      </c>
      <c r="W313" s="16" t="str">
        <f t="shared" si="94"/>
        <v xml:space="preserve">,"FirstDayOfIssue":" " </v>
      </c>
      <c r="X313" s="16" t="str">
        <f t="shared" si="85"/>
        <v xml:space="preserve">,"Perforation":"p12" </v>
      </c>
      <c r="Y313" s="16" t="str">
        <f t="shared" si="95"/>
        <v xml:space="preserve">,"IsWatermarked":false </v>
      </c>
      <c r="Z313" s="16" t="str">
        <f t="shared" si="96"/>
        <v xml:space="preserve">,"CatalogImageCode":"" </v>
      </c>
      <c r="AA313" s="16" t="str">
        <f t="shared" si="97"/>
        <v xml:space="preserve">,"Color":"" </v>
      </c>
      <c r="AB313" s="16" t="str">
        <f t="shared" si="98"/>
        <v xml:space="preserve">,"Denomination":"$1" </v>
      </c>
      <c r="AD313" s="16" t="str">
        <f t="shared" si="99"/>
        <v/>
      </c>
      <c r="AE313" s="16" t="str">
        <f t="shared" si="100"/>
        <v>{"CollectableType":"HomeCollector.Models.StampBase, HomeCollector, Version=1.0.0.0, Culture=neutral, PublicKeyToken=null"</v>
      </c>
      <c r="AF313" s="16" t="str">
        <f t="shared" si="101"/>
        <v xml:space="preserve">,"ItemDetails":"" </v>
      </c>
      <c r="AG313" s="16" t="str">
        <f t="shared" si="102"/>
        <v xml:space="preserve">,"IsFavorite":false </v>
      </c>
      <c r="AH313" s="16" t="str">
        <f t="shared" si="103"/>
        <v xml:space="preserve">,"EstimatedValue":0 </v>
      </c>
      <c r="AI313" s="16" t="str">
        <f t="shared" si="104"/>
        <v xml:space="preserve">,"IsMintCondition":false </v>
      </c>
      <c r="AJ313" s="16" t="str">
        <f t="shared" si="105"/>
        <v xml:space="preserve">,"Condition":"UNDEFINED" </v>
      </c>
      <c r="AK313" s="16" t="str">
        <f xml:space="preserve"> IF($D313+$E313&gt;0,  CONCATENATE($AD313,$AE313,$AF313,$AG313,$AH313,$AI313,$AJ313) &amp; "} ]}","}")</f>
        <v>}</v>
      </c>
      <c r="AL313" s="16" t="str">
        <f t="shared" si="106"/>
        <v>,{"CollectableType":"HomeCollector.Models.StampBase, HomeCollector, Version=1.0.0.0, Culture=neutral, PublicKeyToken=null","DisplayName":"Trans-Miss" ,"Description":"" ,"Country":"USA" ,"IsPostageStamp":true ,"ScottNumber":"292" ,"AlternateId":"" ,"IssueYearStart":1898,"IssueYearEnd":0,"FirstDayOfIssue":" " ,"Perforation":"p12" ,"IsWatermarked":false ,"CatalogImageCode":"" ,"Color":"" ,"Denomination":"$1" }</v>
      </c>
    </row>
    <row r="314" spans="1:38" x14ac:dyDescent="0.25">
      <c r="A314" s="34" t="s">
        <v>1539</v>
      </c>
      <c r="B314" s="19" t="s">
        <v>261</v>
      </c>
      <c r="C314" s="30"/>
      <c r="D314" s="31"/>
      <c r="E314" s="32"/>
      <c r="F314" s="42" t="s">
        <v>65</v>
      </c>
      <c r="G314" s="30"/>
      <c r="H314" s="19" t="s">
        <v>283</v>
      </c>
      <c r="I314" s="29">
        <v>1898</v>
      </c>
      <c r="J314" s="29">
        <v>1898</v>
      </c>
      <c r="K314" s="33" t="s">
        <v>1337</v>
      </c>
      <c r="L314" s="34">
        <v>1800</v>
      </c>
      <c r="M314" s="29">
        <v>700</v>
      </c>
      <c r="N314" s="28" t="str">
        <f t="shared" si="107"/>
        <v>,{"CollectableType":"HomeCollector.Models.StampBase, HomeCollector, Version=1.0.0.0, Culture=neutral, PublicKeyToken=null"</v>
      </c>
      <c r="O314" s="16" t="str">
        <f t="shared" si="86"/>
        <v xml:space="preserve">,"DisplayName":"Trans-Miss" </v>
      </c>
      <c r="P314" s="16" t="str">
        <f t="shared" si="87"/>
        <v xml:space="preserve">,"Description":"" </v>
      </c>
      <c r="Q314" s="16" t="str">
        <f t="shared" si="88"/>
        <v xml:space="preserve">,"Country":"USA" </v>
      </c>
      <c r="R314" s="16" t="str">
        <f t="shared" si="89"/>
        <v xml:space="preserve">,"IsPostageStamp":true </v>
      </c>
      <c r="S314" s="16" t="str">
        <f t="shared" si="90"/>
        <v xml:space="preserve">,"ScottNumber":"293" </v>
      </c>
      <c r="T314" s="16" t="str">
        <f t="shared" si="91"/>
        <v xml:space="preserve">,"AlternateId":"" </v>
      </c>
      <c r="U314" s="16" t="str">
        <f t="shared" si="92"/>
        <v>,"IssueYearStart":1898</v>
      </c>
      <c r="V314" s="16" t="str">
        <f t="shared" si="93"/>
        <v>,"IssueYearEnd":0</v>
      </c>
      <c r="W314" s="16" t="str">
        <f t="shared" si="94"/>
        <v xml:space="preserve">,"FirstDayOfIssue":" " </v>
      </c>
      <c r="X314" s="16" t="str">
        <f t="shared" si="85"/>
        <v xml:space="preserve">,"Perforation":"p12" </v>
      </c>
      <c r="Y314" s="16" t="str">
        <f t="shared" si="95"/>
        <v xml:space="preserve">,"IsWatermarked":false </v>
      </c>
      <c r="Z314" s="16" t="str">
        <f t="shared" si="96"/>
        <v xml:space="preserve">,"CatalogImageCode":"" </v>
      </c>
      <c r="AA314" s="16" t="str">
        <f t="shared" si="97"/>
        <v xml:space="preserve">,"Color":"" </v>
      </c>
      <c r="AB314" s="16" t="str">
        <f t="shared" si="98"/>
        <v xml:space="preserve">,"Denomination":"$2" </v>
      </c>
      <c r="AD314" s="16" t="str">
        <f t="shared" si="99"/>
        <v/>
      </c>
      <c r="AE314" s="16" t="str">
        <f t="shared" si="100"/>
        <v>{"CollectableType":"HomeCollector.Models.StampBase, HomeCollector, Version=1.0.0.0, Culture=neutral, PublicKeyToken=null"</v>
      </c>
      <c r="AF314" s="16" t="str">
        <f t="shared" si="101"/>
        <v xml:space="preserve">,"ItemDetails":"" </v>
      </c>
      <c r="AG314" s="16" t="str">
        <f t="shared" si="102"/>
        <v xml:space="preserve">,"IsFavorite":false </v>
      </c>
      <c r="AH314" s="16" t="str">
        <f t="shared" si="103"/>
        <v xml:space="preserve">,"EstimatedValue":0 </v>
      </c>
      <c r="AI314" s="16" t="str">
        <f t="shared" si="104"/>
        <v xml:space="preserve">,"IsMintCondition":false </v>
      </c>
      <c r="AJ314" s="16" t="str">
        <f t="shared" si="105"/>
        <v xml:space="preserve">,"Condition":"UNDEFINED" </v>
      </c>
      <c r="AK314" s="16" t="str">
        <f xml:space="preserve"> IF($D314+$E314&gt;0,  CONCATENATE($AD314,$AE314,$AF314,$AG314,$AH314,$AI314,$AJ314) &amp; "} ]}","}")</f>
        <v>}</v>
      </c>
      <c r="AL314" s="16" t="str">
        <f t="shared" si="106"/>
        <v>,{"CollectableType":"HomeCollector.Models.StampBase, HomeCollector, Version=1.0.0.0, Culture=neutral, PublicKeyToken=null","DisplayName":"Trans-Miss" ,"Description":"" ,"Country":"USA" ,"IsPostageStamp":true ,"ScottNumber":"293" ,"AlternateId":"" ,"IssueYearStart":1898,"IssueYearEnd":0,"FirstDayOfIssue":" " ,"Perforation":"p12" ,"IsWatermarked":false ,"CatalogImageCode":"" ,"Color":"" ,"Denomination":"$2" }</v>
      </c>
    </row>
    <row r="315" spans="1:38" x14ac:dyDescent="0.25">
      <c r="A315" s="34" t="s">
        <v>1540</v>
      </c>
      <c r="B315" s="29">
        <v>1</v>
      </c>
      <c r="C315" s="30"/>
      <c r="D315" s="31"/>
      <c r="E315" s="32">
        <v>1</v>
      </c>
      <c r="F315" s="42" t="s">
        <v>65</v>
      </c>
      <c r="G315" s="30"/>
      <c r="H315" s="19" t="s">
        <v>284</v>
      </c>
      <c r="I315" s="29">
        <v>1901</v>
      </c>
      <c r="J315" s="29">
        <v>1901</v>
      </c>
      <c r="K315" s="33" t="s">
        <v>1337</v>
      </c>
      <c r="L315" s="34">
        <v>13.5</v>
      </c>
      <c r="M315" s="29">
        <v>2.5</v>
      </c>
      <c r="N315" s="28" t="str">
        <f t="shared" si="107"/>
        <v>,{"CollectableType":"HomeCollector.Models.StampBase, HomeCollector, Version=1.0.0.0, Culture=neutral, PublicKeyToken=null"</v>
      </c>
      <c r="O315" s="16" t="str">
        <f t="shared" si="86"/>
        <v xml:space="preserve">,"DisplayName":"Pan-American" </v>
      </c>
      <c r="P315" s="16" t="str">
        <f t="shared" si="87"/>
        <v xml:space="preserve">,"Description":"" </v>
      </c>
      <c r="Q315" s="16" t="str">
        <f t="shared" si="88"/>
        <v xml:space="preserve">,"Country":"USA" </v>
      </c>
      <c r="R315" s="16" t="str">
        <f t="shared" si="89"/>
        <v xml:space="preserve">,"IsPostageStamp":true </v>
      </c>
      <c r="S315" s="16" t="str">
        <f t="shared" si="90"/>
        <v xml:space="preserve">,"ScottNumber":"294" </v>
      </c>
      <c r="T315" s="16" t="str">
        <f t="shared" si="91"/>
        <v xml:space="preserve">,"AlternateId":"" </v>
      </c>
      <c r="U315" s="16" t="str">
        <f t="shared" si="92"/>
        <v>,"IssueYearStart":1901</v>
      </c>
      <c r="V315" s="16" t="str">
        <f t="shared" si="93"/>
        <v>,"IssueYearEnd":0</v>
      </c>
      <c r="W315" s="16" t="str">
        <f t="shared" si="94"/>
        <v xml:space="preserve">,"FirstDayOfIssue":" " </v>
      </c>
      <c r="X315" s="16" t="str">
        <f t="shared" si="85"/>
        <v xml:space="preserve">,"Perforation":"p12" </v>
      </c>
      <c r="Y315" s="16" t="str">
        <f t="shared" si="95"/>
        <v xml:space="preserve">,"IsWatermarked":false </v>
      </c>
      <c r="Z315" s="16" t="str">
        <f t="shared" si="96"/>
        <v xml:space="preserve">,"CatalogImageCode":"" </v>
      </c>
      <c r="AA315" s="16" t="str">
        <f t="shared" si="97"/>
        <v xml:space="preserve">,"Color":"" </v>
      </c>
      <c r="AB315" s="16" t="str">
        <f t="shared" si="98"/>
        <v xml:space="preserve">,"Denomination":"1" </v>
      </c>
      <c r="AD315" s="16" t="str">
        <f t="shared" si="99"/>
        <v>,"ItemInstances":[</v>
      </c>
      <c r="AE315" s="16" t="str">
        <f t="shared" si="100"/>
        <v>{"CollectableType":"HomeCollector.Models.StampBase, HomeCollector, Version=1.0.0.0, Culture=neutral, PublicKeyToken=null"</v>
      </c>
      <c r="AF315" s="16" t="str">
        <f t="shared" si="101"/>
        <v xml:space="preserve">,"ItemDetails":"" </v>
      </c>
      <c r="AG315" s="16" t="str">
        <f t="shared" si="102"/>
        <v xml:space="preserve">,"IsFavorite":false </v>
      </c>
      <c r="AH315" s="16" t="str">
        <f t="shared" si="103"/>
        <v xml:space="preserve">,"EstimatedValue":0 </v>
      </c>
      <c r="AI315" s="16" t="str">
        <f t="shared" si="104"/>
        <v xml:space="preserve">,"IsMintCondition":false </v>
      </c>
      <c r="AJ315" s="16" t="str">
        <f t="shared" si="105"/>
        <v xml:space="preserve">,"Condition":"UNDEFINED" </v>
      </c>
      <c r="AK315" s="16" t="str">
        <f xml:space="preserve"> IF($D315+$E315&gt;0,  CONCATENATE($AD315,$AE315,$AF315,$AG315,$AH315,$AI315,$AJ315)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5" s="16" t="str">
        <f t="shared" si="106"/>
        <v>,{"CollectableType":"HomeCollector.Models.StampBase, HomeCollector, Version=1.0.0.0, Culture=neutral, PublicKeyToken=null","DisplayName":"Pan-American" ,"Description":"" ,"Country":"USA" ,"IsPostageStamp":true ,"ScottNumber":"294" ,"AlternateId":"" ,"IssueYearStart":1901,"IssueYearEnd":0,"FirstDayOfIssue":" " ,"Perforation":"p12"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6" spans="1:38" x14ac:dyDescent="0.25">
      <c r="A316" s="34" t="s">
        <v>1541</v>
      </c>
      <c r="B316" s="29">
        <v>2</v>
      </c>
      <c r="C316" s="30"/>
      <c r="D316" s="31"/>
      <c r="E316" s="32">
        <v>2</v>
      </c>
      <c r="F316" s="42" t="s">
        <v>65</v>
      </c>
      <c r="G316" s="30"/>
      <c r="H316" s="19" t="s">
        <v>284</v>
      </c>
      <c r="I316" s="29">
        <v>1901</v>
      </c>
      <c r="J316" s="29">
        <v>1901</v>
      </c>
      <c r="K316" s="33" t="s">
        <v>1337</v>
      </c>
      <c r="L316" s="34">
        <v>13.5</v>
      </c>
      <c r="M316" s="29">
        <v>0.75</v>
      </c>
      <c r="N316" s="28" t="str">
        <f t="shared" si="107"/>
        <v>,{"CollectableType":"HomeCollector.Models.StampBase, HomeCollector, Version=1.0.0.0, Culture=neutral, PublicKeyToken=null"</v>
      </c>
      <c r="O316" s="16" t="str">
        <f t="shared" si="86"/>
        <v xml:space="preserve">,"DisplayName":"Pan-American" </v>
      </c>
      <c r="P316" s="16" t="str">
        <f t="shared" si="87"/>
        <v xml:space="preserve">,"Description":"" </v>
      </c>
      <c r="Q316" s="16" t="str">
        <f t="shared" si="88"/>
        <v xml:space="preserve">,"Country":"USA" </v>
      </c>
      <c r="R316" s="16" t="str">
        <f t="shared" si="89"/>
        <v xml:space="preserve">,"IsPostageStamp":true </v>
      </c>
      <c r="S316" s="16" t="str">
        <f t="shared" si="90"/>
        <v xml:space="preserve">,"ScottNumber":"295" </v>
      </c>
      <c r="T316" s="16" t="str">
        <f t="shared" si="91"/>
        <v xml:space="preserve">,"AlternateId":"" </v>
      </c>
      <c r="U316" s="16" t="str">
        <f t="shared" si="92"/>
        <v>,"IssueYearStart":1901</v>
      </c>
      <c r="V316" s="16" t="str">
        <f t="shared" si="93"/>
        <v>,"IssueYearEnd":0</v>
      </c>
      <c r="W316" s="16" t="str">
        <f t="shared" si="94"/>
        <v xml:space="preserve">,"FirstDayOfIssue":" " </v>
      </c>
      <c r="X316" s="16" t="str">
        <f t="shared" si="85"/>
        <v xml:space="preserve">,"Perforation":"p12" </v>
      </c>
      <c r="Y316" s="16" t="str">
        <f t="shared" si="95"/>
        <v xml:space="preserve">,"IsWatermarked":false </v>
      </c>
      <c r="Z316" s="16" t="str">
        <f t="shared" si="96"/>
        <v xml:space="preserve">,"CatalogImageCode":"" </v>
      </c>
      <c r="AA316" s="16" t="str">
        <f t="shared" si="97"/>
        <v xml:space="preserve">,"Color":"" </v>
      </c>
      <c r="AB316" s="16" t="str">
        <f t="shared" si="98"/>
        <v xml:space="preserve">,"Denomination":"2" </v>
      </c>
      <c r="AD316" s="16" t="str">
        <f t="shared" si="99"/>
        <v>,"ItemInstances":[</v>
      </c>
      <c r="AE316" s="16" t="str">
        <f t="shared" si="100"/>
        <v>{"CollectableType":"HomeCollector.Models.StampBase, HomeCollector, Version=1.0.0.0, Culture=neutral, PublicKeyToken=null"</v>
      </c>
      <c r="AF316" s="16" t="str">
        <f t="shared" si="101"/>
        <v xml:space="preserve">,"ItemDetails":"" </v>
      </c>
      <c r="AG316" s="16" t="str">
        <f t="shared" si="102"/>
        <v xml:space="preserve">,"IsFavorite":false </v>
      </c>
      <c r="AH316" s="16" t="str">
        <f t="shared" si="103"/>
        <v xml:space="preserve">,"EstimatedValue":0 </v>
      </c>
      <c r="AI316" s="16" t="str">
        <f t="shared" si="104"/>
        <v xml:space="preserve">,"IsMintCondition":false </v>
      </c>
      <c r="AJ316" s="16" t="str">
        <f t="shared" si="105"/>
        <v xml:space="preserve">,"Condition":"UNDEFINED" </v>
      </c>
      <c r="AK316" s="16" t="str">
        <f xml:space="preserve"> IF($D316+$E316&gt;0,  CONCATENATE($AD316,$AE316,$AF316,$AG316,$AH316,$AI316,$AJ316)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6" s="16" t="str">
        <f t="shared" si="106"/>
        <v>,{"CollectableType":"HomeCollector.Models.StampBase, HomeCollector, Version=1.0.0.0, Culture=neutral, PublicKeyToken=null","DisplayName":"Pan-American" ,"Description":"" ,"Country":"USA" ,"IsPostageStamp":true ,"ScottNumber":"295" ,"AlternateId":"" ,"IssueYearStart":1901,"IssueYearEnd":0,"FirstDayOfIssue":" " ,"Perforation":"p12"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7" spans="1:38" x14ac:dyDescent="0.25">
      <c r="A317" s="34" t="s">
        <v>1542</v>
      </c>
      <c r="B317" s="29">
        <v>4</v>
      </c>
      <c r="C317" s="30"/>
      <c r="D317" s="31"/>
      <c r="E317" s="32"/>
      <c r="F317" s="42" t="s">
        <v>65</v>
      </c>
      <c r="G317" s="30"/>
      <c r="H317" s="19" t="s">
        <v>284</v>
      </c>
      <c r="I317" s="29">
        <v>1901</v>
      </c>
      <c r="J317" s="29">
        <v>1901</v>
      </c>
      <c r="K317" s="33" t="s">
        <v>1337</v>
      </c>
      <c r="L317" s="34">
        <v>70</v>
      </c>
      <c r="M317" s="29">
        <v>12.5</v>
      </c>
      <c r="N317" s="28" t="str">
        <f t="shared" si="107"/>
        <v>,{"CollectableType":"HomeCollector.Models.StampBase, HomeCollector, Version=1.0.0.0, Culture=neutral, PublicKeyToken=null"</v>
      </c>
      <c r="O317" s="16" t="str">
        <f t="shared" si="86"/>
        <v xml:space="preserve">,"DisplayName":"Pan-American" </v>
      </c>
      <c r="P317" s="16" t="str">
        <f t="shared" si="87"/>
        <v xml:space="preserve">,"Description":"" </v>
      </c>
      <c r="Q317" s="16" t="str">
        <f t="shared" si="88"/>
        <v xml:space="preserve">,"Country":"USA" </v>
      </c>
      <c r="R317" s="16" t="str">
        <f t="shared" si="89"/>
        <v xml:space="preserve">,"IsPostageStamp":true </v>
      </c>
      <c r="S317" s="16" t="str">
        <f t="shared" si="90"/>
        <v xml:space="preserve">,"ScottNumber":"296" </v>
      </c>
      <c r="T317" s="16" t="str">
        <f t="shared" si="91"/>
        <v xml:space="preserve">,"AlternateId":"" </v>
      </c>
      <c r="U317" s="16" t="str">
        <f t="shared" si="92"/>
        <v>,"IssueYearStart":1901</v>
      </c>
      <c r="V317" s="16" t="str">
        <f t="shared" si="93"/>
        <v>,"IssueYearEnd":0</v>
      </c>
      <c r="W317" s="16" t="str">
        <f t="shared" si="94"/>
        <v xml:space="preserve">,"FirstDayOfIssue":" " </v>
      </c>
      <c r="X317" s="16" t="str">
        <f t="shared" si="85"/>
        <v xml:space="preserve">,"Perforation":"p12" </v>
      </c>
      <c r="Y317" s="16" t="str">
        <f t="shared" si="95"/>
        <v xml:space="preserve">,"IsWatermarked":false </v>
      </c>
      <c r="Z317" s="16" t="str">
        <f t="shared" si="96"/>
        <v xml:space="preserve">,"CatalogImageCode":"" </v>
      </c>
      <c r="AA317" s="16" t="str">
        <f t="shared" si="97"/>
        <v xml:space="preserve">,"Color":"" </v>
      </c>
      <c r="AB317" s="16" t="str">
        <f t="shared" si="98"/>
        <v xml:space="preserve">,"Denomination":"4" </v>
      </c>
      <c r="AD317" s="16" t="str">
        <f t="shared" si="99"/>
        <v/>
      </c>
      <c r="AE317" s="16" t="str">
        <f t="shared" si="100"/>
        <v>{"CollectableType":"HomeCollector.Models.StampBase, HomeCollector, Version=1.0.0.0, Culture=neutral, PublicKeyToken=null"</v>
      </c>
      <c r="AF317" s="16" t="str">
        <f t="shared" si="101"/>
        <v xml:space="preserve">,"ItemDetails":"" </v>
      </c>
      <c r="AG317" s="16" t="str">
        <f t="shared" si="102"/>
        <v xml:space="preserve">,"IsFavorite":false </v>
      </c>
      <c r="AH317" s="16" t="str">
        <f t="shared" si="103"/>
        <v xml:space="preserve">,"EstimatedValue":0 </v>
      </c>
      <c r="AI317" s="16" t="str">
        <f t="shared" si="104"/>
        <v xml:space="preserve">,"IsMintCondition":false </v>
      </c>
      <c r="AJ317" s="16" t="str">
        <f t="shared" si="105"/>
        <v xml:space="preserve">,"Condition":"UNDEFINED" </v>
      </c>
      <c r="AK317" s="16" t="str">
        <f xml:space="preserve"> IF($D317+$E317&gt;0,  CONCATENATE($AD317,$AE317,$AF317,$AG317,$AH317,$AI317,$AJ317) &amp; "} ]}","}")</f>
        <v>}</v>
      </c>
      <c r="AL317" s="16" t="str">
        <f t="shared" si="106"/>
        <v>,{"CollectableType":"HomeCollector.Models.StampBase, HomeCollector, Version=1.0.0.0, Culture=neutral, PublicKeyToken=null","DisplayName":"Pan-American" ,"Description":"" ,"Country":"USA" ,"IsPostageStamp":true ,"ScottNumber":"296" ,"AlternateId":"" ,"IssueYearStart":1901,"IssueYearEnd":0,"FirstDayOfIssue":" " ,"Perforation":"p12" ,"IsWatermarked":false ,"CatalogImageCode":"" ,"Color":"" ,"Denomination":"4" }</v>
      </c>
    </row>
    <row r="318" spans="1:38" x14ac:dyDescent="0.25">
      <c r="A318" s="34" t="s">
        <v>1543</v>
      </c>
      <c r="B318" s="29">
        <v>5</v>
      </c>
      <c r="C318" s="30"/>
      <c r="D318" s="31"/>
      <c r="E318" s="32">
        <v>1</v>
      </c>
      <c r="F318" s="42" t="s">
        <v>65</v>
      </c>
      <c r="G318" s="30"/>
      <c r="H318" s="19" t="s">
        <v>284</v>
      </c>
      <c r="I318" s="29">
        <v>1901</v>
      </c>
      <c r="J318" s="29">
        <v>1901</v>
      </c>
      <c r="K318" s="33" t="s">
        <v>1337</v>
      </c>
      <c r="L318" s="34">
        <v>82.5</v>
      </c>
      <c r="M318" s="29">
        <v>11</v>
      </c>
      <c r="N318" s="28" t="str">
        <f t="shared" si="107"/>
        <v>,{"CollectableType":"HomeCollector.Models.StampBase, HomeCollector, Version=1.0.0.0, Culture=neutral, PublicKeyToken=null"</v>
      </c>
      <c r="O318" s="16" t="str">
        <f t="shared" si="86"/>
        <v xml:space="preserve">,"DisplayName":"Pan-American" </v>
      </c>
      <c r="P318" s="16" t="str">
        <f t="shared" si="87"/>
        <v xml:space="preserve">,"Description":"" </v>
      </c>
      <c r="Q318" s="16" t="str">
        <f t="shared" si="88"/>
        <v xml:space="preserve">,"Country":"USA" </v>
      </c>
      <c r="R318" s="16" t="str">
        <f t="shared" si="89"/>
        <v xml:space="preserve">,"IsPostageStamp":true </v>
      </c>
      <c r="S318" s="16" t="str">
        <f t="shared" si="90"/>
        <v xml:space="preserve">,"ScottNumber":"297" </v>
      </c>
      <c r="T318" s="16" t="str">
        <f t="shared" si="91"/>
        <v xml:space="preserve">,"AlternateId":"" </v>
      </c>
      <c r="U318" s="16" t="str">
        <f t="shared" si="92"/>
        <v>,"IssueYearStart":1901</v>
      </c>
      <c r="V318" s="16" t="str">
        <f t="shared" si="93"/>
        <v>,"IssueYearEnd":0</v>
      </c>
      <c r="W318" s="16" t="str">
        <f t="shared" si="94"/>
        <v xml:space="preserve">,"FirstDayOfIssue":" " </v>
      </c>
      <c r="X318" s="16" t="str">
        <f t="shared" si="85"/>
        <v xml:space="preserve">,"Perforation":"p12" </v>
      </c>
      <c r="Y318" s="16" t="str">
        <f t="shared" si="95"/>
        <v xml:space="preserve">,"IsWatermarked":false </v>
      </c>
      <c r="Z318" s="16" t="str">
        <f t="shared" si="96"/>
        <v xml:space="preserve">,"CatalogImageCode":"" </v>
      </c>
      <c r="AA318" s="16" t="str">
        <f t="shared" si="97"/>
        <v xml:space="preserve">,"Color":"" </v>
      </c>
      <c r="AB318" s="16" t="str">
        <f t="shared" si="98"/>
        <v xml:space="preserve">,"Denomination":"5" </v>
      </c>
      <c r="AD318" s="16" t="str">
        <f t="shared" si="99"/>
        <v>,"ItemInstances":[</v>
      </c>
      <c r="AE318" s="16" t="str">
        <f t="shared" si="100"/>
        <v>{"CollectableType":"HomeCollector.Models.StampBase, HomeCollector, Version=1.0.0.0, Culture=neutral, PublicKeyToken=null"</v>
      </c>
      <c r="AF318" s="16" t="str">
        <f t="shared" si="101"/>
        <v xml:space="preserve">,"ItemDetails":"" </v>
      </c>
      <c r="AG318" s="16" t="str">
        <f t="shared" si="102"/>
        <v xml:space="preserve">,"IsFavorite":false </v>
      </c>
      <c r="AH318" s="16" t="str">
        <f t="shared" si="103"/>
        <v xml:space="preserve">,"EstimatedValue":0 </v>
      </c>
      <c r="AI318" s="16" t="str">
        <f t="shared" si="104"/>
        <v xml:space="preserve">,"IsMintCondition":false </v>
      </c>
      <c r="AJ318" s="16" t="str">
        <f t="shared" si="105"/>
        <v xml:space="preserve">,"Condition":"UNDEFINED" </v>
      </c>
      <c r="AK318" s="16" t="str">
        <f xml:space="preserve"> IF($D318+$E318&gt;0,  CONCATENATE($AD318,$AE318,$AF318,$AG318,$AH318,$AI318,$AJ318)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8" s="16" t="str">
        <f t="shared" si="106"/>
        <v>,{"CollectableType":"HomeCollector.Models.StampBase, HomeCollector, Version=1.0.0.0, Culture=neutral, PublicKeyToken=null","DisplayName":"Pan-American" ,"Description":"" ,"Country":"USA" ,"IsPostageStamp":true ,"ScottNumber":"297" ,"AlternateId":"" ,"IssueYearStart":1901,"IssueYearEnd":0,"FirstDayOfIssue":" " ,"Perforation":"p12"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9" spans="1:38" x14ac:dyDescent="0.25">
      <c r="A319" s="34" t="s">
        <v>1544</v>
      </c>
      <c r="B319" s="29">
        <v>8</v>
      </c>
      <c r="C319" s="30"/>
      <c r="D319" s="31"/>
      <c r="E319" s="32"/>
      <c r="F319" s="42" t="s">
        <v>65</v>
      </c>
      <c r="G319" s="30"/>
      <c r="H319" s="19" t="s">
        <v>284</v>
      </c>
      <c r="I319" s="29">
        <v>1901</v>
      </c>
      <c r="J319" s="29">
        <v>1901</v>
      </c>
      <c r="K319" s="33" t="s">
        <v>1337</v>
      </c>
      <c r="L319" s="34">
        <v>95</v>
      </c>
      <c r="M319" s="29">
        <v>45</v>
      </c>
      <c r="N319" s="28" t="str">
        <f t="shared" si="107"/>
        <v>,{"CollectableType":"HomeCollector.Models.StampBase, HomeCollector, Version=1.0.0.0, Culture=neutral, PublicKeyToken=null"</v>
      </c>
      <c r="O319" s="16" t="str">
        <f t="shared" si="86"/>
        <v xml:space="preserve">,"DisplayName":"Pan-American" </v>
      </c>
      <c r="P319" s="16" t="str">
        <f t="shared" si="87"/>
        <v xml:space="preserve">,"Description":"" </v>
      </c>
      <c r="Q319" s="16" t="str">
        <f t="shared" si="88"/>
        <v xml:space="preserve">,"Country":"USA" </v>
      </c>
      <c r="R319" s="16" t="str">
        <f t="shared" si="89"/>
        <v xml:space="preserve">,"IsPostageStamp":true </v>
      </c>
      <c r="S319" s="16" t="str">
        <f t="shared" si="90"/>
        <v xml:space="preserve">,"ScottNumber":"298" </v>
      </c>
      <c r="T319" s="16" t="str">
        <f t="shared" si="91"/>
        <v xml:space="preserve">,"AlternateId":"" </v>
      </c>
      <c r="U319" s="16" t="str">
        <f t="shared" si="92"/>
        <v>,"IssueYearStart":1901</v>
      </c>
      <c r="V319" s="16" t="str">
        <f t="shared" si="93"/>
        <v>,"IssueYearEnd":0</v>
      </c>
      <c r="W319" s="16" t="str">
        <f t="shared" si="94"/>
        <v xml:space="preserve">,"FirstDayOfIssue":" " </v>
      </c>
      <c r="X319" s="16" t="str">
        <f t="shared" si="85"/>
        <v xml:space="preserve">,"Perforation":"p12" </v>
      </c>
      <c r="Y319" s="16" t="str">
        <f t="shared" si="95"/>
        <v xml:space="preserve">,"IsWatermarked":false </v>
      </c>
      <c r="Z319" s="16" t="str">
        <f t="shared" si="96"/>
        <v xml:space="preserve">,"CatalogImageCode":"" </v>
      </c>
      <c r="AA319" s="16" t="str">
        <f t="shared" si="97"/>
        <v xml:space="preserve">,"Color":"" </v>
      </c>
      <c r="AB319" s="16" t="str">
        <f t="shared" si="98"/>
        <v xml:space="preserve">,"Denomination":"8" </v>
      </c>
      <c r="AD319" s="16" t="str">
        <f t="shared" si="99"/>
        <v/>
      </c>
      <c r="AE319" s="16" t="str">
        <f t="shared" si="100"/>
        <v>{"CollectableType":"HomeCollector.Models.StampBase, HomeCollector, Version=1.0.0.0, Culture=neutral, PublicKeyToken=null"</v>
      </c>
      <c r="AF319" s="16" t="str">
        <f t="shared" si="101"/>
        <v xml:space="preserve">,"ItemDetails":"" </v>
      </c>
      <c r="AG319" s="16" t="str">
        <f t="shared" si="102"/>
        <v xml:space="preserve">,"IsFavorite":false </v>
      </c>
      <c r="AH319" s="16" t="str">
        <f t="shared" si="103"/>
        <v xml:space="preserve">,"EstimatedValue":0 </v>
      </c>
      <c r="AI319" s="16" t="str">
        <f t="shared" si="104"/>
        <v xml:space="preserve">,"IsMintCondition":false </v>
      </c>
      <c r="AJ319" s="16" t="str">
        <f t="shared" si="105"/>
        <v xml:space="preserve">,"Condition":"UNDEFINED" </v>
      </c>
      <c r="AK319" s="16" t="str">
        <f xml:space="preserve"> IF($D319+$E319&gt;0,  CONCATENATE($AD319,$AE319,$AF319,$AG319,$AH319,$AI319,$AJ319) &amp; "} ]}","}")</f>
        <v>}</v>
      </c>
      <c r="AL319" s="16" t="str">
        <f t="shared" si="106"/>
        <v>,{"CollectableType":"HomeCollector.Models.StampBase, HomeCollector, Version=1.0.0.0, Culture=neutral, PublicKeyToken=null","DisplayName":"Pan-American" ,"Description":"" ,"Country":"USA" ,"IsPostageStamp":true ,"ScottNumber":"298" ,"AlternateId":"" ,"IssueYearStart":1901,"IssueYearEnd":0,"FirstDayOfIssue":" " ,"Perforation":"p12" ,"IsWatermarked":false ,"CatalogImageCode":"" ,"Color":"" ,"Denomination":"8" }</v>
      </c>
    </row>
    <row r="320" spans="1:38" x14ac:dyDescent="0.25">
      <c r="A320" s="34" t="s">
        <v>1545</v>
      </c>
      <c r="B320" s="29">
        <v>10</v>
      </c>
      <c r="C320" s="30"/>
      <c r="D320" s="31"/>
      <c r="E320" s="32"/>
      <c r="F320" s="42" t="s">
        <v>65</v>
      </c>
      <c r="G320" s="30"/>
      <c r="H320" s="19" t="s">
        <v>284</v>
      </c>
      <c r="I320" s="29">
        <v>1901</v>
      </c>
      <c r="J320" s="29">
        <v>1901</v>
      </c>
      <c r="K320" s="33" t="s">
        <v>1337</v>
      </c>
      <c r="L320" s="34">
        <v>150</v>
      </c>
      <c r="M320" s="29">
        <v>20</v>
      </c>
      <c r="N320" s="28" t="str">
        <f t="shared" si="107"/>
        <v>,{"CollectableType":"HomeCollector.Models.StampBase, HomeCollector, Version=1.0.0.0, Culture=neutral, PublicKeyToken=null"</v>
      </c>
      <c r="O320" s="16" t="str">
        <f t="shared" si="86"/>
        <v xml:space="preserve">,"DisplayName":"Pan-American" </v>
      </c>
      <c r="P320" s="16" t="str">
        <f t="shared" si="87"/>
        <v xml:space="preserve">,"Description":"" </v>
      </c>
      <c r="Q320" s="16" t="str">
        <f t="shared" si="88"/>
        <v xml:space="preserve">,"Country":"USA" </v>
      </c>
      <c r="R320" s="16" t="str">
        <f t="shared" si="89"/>
        <v xml:space="preserve">,"IsPostageStamp":true </v>
      </c>
      <c r="S320" s="16" t="str">
        <f t="shared" si="90"/>
        <v xml:space="preserve">,"ScottNumber":"299" </v>
      </c>
      <c r="T320" s="16" t="str">
        <f t="shared" si="91"/>
        <v xml:space="preserve">,"AlternateId":"" </v>
      </c>
      <c r="U320" s="16" t="str">
        <f t="shared" si="92"/>
        <v>,"IssueYearStart":1901</v>
      </c>
      <c r="V320" s="16" t="str">
        <f t="shared" si="93"/>
        <v>,"IssueYearEnd":0</v>
      </c>
      <c r="W320" s="16" t="str">
        <f t="shared" si="94"/>
        <v xml:space="preserve">,"FirstDayOfIssue":" " </v>
      </c>
      <c r="X320" s="16" t="str">
        <f t="shared" si="85"/>
        <v xml:space="preserve">,"Perforation":"p12" </v>
      </c>
      <c r="Y320" s="16" t="str">
        <f t="shared" si="95"/>
        <v xml:space="preserve">,"IsWatermarked":false </v>
      </c>
      <c r="Z320" s="16" t="str">
        <f t="shared" si="96"/>
        <v xml:space="preserve">,"CatalogImageCode":"" </v>
      </c>
      <c r="AA320" s="16" t="str">
        <f t="shared" si="97"/>
        <v xml:space="preserve">,"Color":"" </v>
      </c>
      <c r="AB320" s="16" t="str">
        <f t="shared" si="98"/>
        <v xml:space="preserve">,"Denomination":"10" </v>
      </c>
      <c r="AD320" s="16" t="str">
        <f t="shared" si="99"/>
        <v/>
      </c>
      <c r="AE320" s="16" t="str">
        <f t="shared" si="100"/>
        <v>{"CollectableType":"HomeCollector.Models.StampBase, HomeCollector, Version=1.0.0.0, Culture=neutral, PublicKeyToken=null"</v>
      </c>
      <c r="AF320" s="16" t="str">
        <f t="shared" si="101"/>
        <v xml:space="preserve">,"ItemDetails":"" </v>
      </c>
      <c r="AG320" s="16" t="str">
        <f t="shared" si="102"/>
        <v xml:space="preserve">,"IsFavorite":false </v>
      </c>
      <c r="AH320" s="16" t="str">
        <f t="shared" si="103"/>
        <v xml:space="preserve">,"EstimatedValue":0 </v>
      </c>
      <c r="AI320" s="16" t="str">
        <f t="shared" si="104"/>
        <v xml:space="preserve">,"IsMintCondition":false </v>
      </c>
      <c r="AJ320" s="16" t="str">
        <f t="shared" si="105"/>
        <v xml:space="preserve">,"Condition":"UNDEFINED" </v>
      </c>
      <c r="AK320" s="16" t="str">
        <f xml:space="preserve"> IF($D320+$E320&gt;0,  CONCATENATE($AD320,$AE320,$AF320,$AG320,$AH320,$AI320,$AJ320) &amp; "} ]}","}")</f>
        <v>}</v>
      </c>
      <c r="AL320" s="16" t="str">
        <f t="shared" si="106"/>
        <v>,{"CollectableType":"HomeCollector.Models.StampBase, HomeCollector, Version=1.0.0.0, Culture=neutral, PublicKeyToken=null","DisplayName":"Pan-American" ,"Description":"" ,"Country":"USA" ,"IsPostageStamp":true ,"ScottNumber":"299" ,"AlternateId":"" ,"IssueYearStart":1901,"IssueYearEnd":0,"FirstDayOfIssue":" " ,"Perforation":"p12" ,"IsWatermarked":false ,"CatalogImageCode":"" ,"Color":"" ,"Denomination":"10" }</v>
      </c>
    </row>
    <row r="321" spans="1:38" x14ac:dyDescent="0.25">
      <c r="A321" s="34" t="s">
        <v>1546</v>
      </c>
      <c r="B321" s="29">
        <v>1</v>
      </c>
      <c r="C321" s="30"/>
      <c r="D321" s="31"/>
      <c r="E321" s="32">
        <v>2</v>
      </c>
      <c r="F321" s="43" t="s">
        <v>1343</v>
      </c>
      <c r="G321" s="38" t="s">
        <v>269</v>
      </c>
      <c r="H321" s="19" t="s">
        <v>13</v>
      </c>
      <c r="I321" s="19" t="s">
        <v>285</v>
      </c>
      <c r="J321" s="19">
        <v>1902</v>
      </c>
      <c r="K321" s="21">
        <v>1903</v>
      </c>
      <c r="L321" s="34">
        <v>6.5</v>
      </c>
      <c r="M321" s="29">
        <v>0.15</v>
      </c>
      <c r="N321" s="28" t="str">
        <f t="shared" si="107"/>
        <v>,{"CollectableType":"HomeCollector.Models.StampBase, HomeCollector, Version=1.0.0.0, Culture=neutral, PublicKeyToken=null"</v>
      </c>
      <c r="O321" s="16" t="str">
        <f t="shared" si="86"/>
        <v xml:space="preserve">,"DisplayName":"Franklin" </v>
      </c>
      <c r="P321" s="16" t="str">
        <f t="shared" si="87"/>
        <v xml:space="preserve">,"Description":"wm" </v>
      </c>
      <c r="Q321" s="16" t="str">
        <f t="shared" si="88"/>
        <v xml:space="preserve">,"Country":"USA" </v>
      </c>
      <c r="R321" s="16" t="str">
        <f t="shared" si="89"/>
        <v xml:space="preserve">,"IsPostageStamp":true </v>
      </c>
      <c r="S321" s="16" t="str">
        <f t="shared" si="90"/>
        <v xml:space="preserve">,"ScottNumber":"300" </v>
      </c>
      <c r="T321" s="16" t="str">
        <f t="shared" si="91"/>
        <v xml:space="preserve">,"AlternateId":"" </v>
      </c>
      <c r="U321" s="16" t="str">
        <f t="shared" si="92"/>
        <v>,"IssueYearStart":1902</v>
      </c>
      <c r="V321" s="16" t="str">
        <f t="shared" si="93"/>
        <v>,"IssueYearEnd":1903</v>
      </c>
      <c r="W321" s="16" t="str">
        <f t="shared" si="94"/>
        <v xml:space="preserve">,"FirstDayOfIssue":" " </v>
      </c>
      <c r="X321" s="16" t="str">
        <f t="shared" si="85"/>
        <v xml:space="preserve">,"Perforation":"12" </v>
      </c>
      <c r="Y321" s="16" t="str">
        <f t="shared" si="95"/>
        <v xml:space="preserve">,"IsWatermarked":false </v>
      </c>
      <c r="Z321" s="16" t="str">
        <f t="shared" si="96"/>
        <v xml:space="preserve">,"CatalogImageCode":"" </v>
      </c>
      <c r="AA321" s="16" t="str">
        <f t="shared" si="97"/>
        <v xml:space="preserve">,"Color":"" </v>
      </c>
      <c r="AB321" s="16" t="str">
        <f t="shared" si="98"/>
        <v xml:space="preserve">,"Denomination":"1" </v>
      </c>
      <c r="AD321" s="16" t="str">
        <f t="shared" si="99"/>
        <v>,"ItemInstances":[</v>
      </c>
      <c r="AE321" s="16" t="str">
        <f t="shared" si="100"/>
        <v>{"CollectableType":"HomeCollector.Models.StampBase, HomeCollector, Version=1.0.0.0, Culture=neutral, PublicKeyToken=null"</v>
      </c>
      <c r="AF321" s="16" t="str">
        <f t="shared" si="101"/>
        <v xml:space="preserve">,"ItemDetails":"wm" </v>
      </c>
      <c r="AG321" s="16" t="str">
        <f t="shared" si="102"/>
        <v xml:space="preserve">,"IsFavorite":false </v>
      </c>
      <c r="AH321" s="16" t="str">
        <f t="shared" si="103"/>
        <v xml:space="preserve">,"EstimatedValue":0 </v>
      </c>
      <c r="AI321" s="16" t="str">
        <f t="shared" si="104"/>
        <v xml:space="preserve">,"IsMintCondition":false </v>
      </c>
      <c r="AJ321" s="16" t="str">
        <f t="shared" si="105"/>
        <v xml:space="preserve">,"Condition":"UNDEFINED" </v>
      </c>
      <c r="AK321" s="16" t="str">
        <f xml:space="preserve"> IF($D321+$E321&gt;0,  CONCATENATE($AD321,$AE321,$AF321,$AG321,$AH321,$AI321,$AJ321)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21" s="16" t="str">
        <f t="shared" si="106"/>
        <v>,{"CollectableType":"HomeCollector.Models.StampBase, HomeCollector, Version=1.0.0.0, Culture=neutral, PublicKeyToken=null","DisplayName":"Franklin" ,"Description":"wm" ,"Country":"USA" ,"IsPostageStamp":true ,"ScottNumber":"300" ,"AlternateId":"" ,"IssueYearStart":1902,"IssueYearEnd":1903,"FirstDayOfIssue":" " ,"Perforation":"12" ,"IsWatermarked":false ,"CatalogImageCode":"" ,"Color":"" ,"Denomination":"1"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22" spans="1:38" x14ac:dyDescent="0.25">
      <c r="A322" s="34" t="s">
        <v>1547</v>
      </c>
      <c r="B322" s="29">
        <v>2</v>
      </c>
      <c r="C322" s="30"/>
      <c r="D322" s="31"/>
      <c r="E322" s="32">
        <v>1</v>
      </c>
      <c r="F322" s="43" t="s">
        <v>1343</v>
      </c>
      <c r="G322" s="38" t="s">
        <v>269</v>
      </c>
      <c r="H322" s="19" t="s">
        <v>15</v>
      </c>
      <c r="I322" s="19" t="s">
        <v>285</v>
      </c>
      <c r="J322" s="19">
        <v>1902</v>
      </c>
      <c r="K322" s="21">
        <v>1903</v>
      </c>
      <c r="L322" s="34">
        <v>7.5</v>
      </c>
      <c r="M322" s="29">
        <v>0.15</v>
      </c>
      <c r="N322" s="28" t="str">
        <f t="shared" si="107"/>
        <v>,{"CollectableType":"HomeCollector.Models.StampBase, HomeCollector, Version=1.0.0.0, Culture=neutral, PublicKeyToken=null"</v>
      </c>
      <c r="O322" s="16" t="str">
        <f t="shared" si="86"/>
        <v xml:space="preserve">,"DisplayName":"Washington" </v>
      </c>
      <c r="P322" s="16" t="str">
        <f t="shared" si="87"/>
        <v xml:space="preserve">,"Description":"wm" </v>
      </c>
      <c r="Q322" s="16" t="str">
        <f t="shared" si="88"/>
        <v xml:space="preserve">,"Country":"USA" </v>
      </c>
      <c r="R322" s="16" t="str">
        <f t="shared" si="89"/>
        <v xml:space="preserve">,"IsPostageStamp":true </v>
      </c>
      <c r="S322" s="16" t="str">
        <f t="shared" si="90"/>
        <v xml:space="preserve">,"ScottNumber":"301" </v>
      </c>
      <c r="T322" s="16" t="str">
        <f t="shared" si="91"/>
        <v xml:space="preserve">,"AlternateId":"" </v>
      </c>
      <c r="U322" s="16" t="str">
        <f t="shared" si="92"/>
        <v>,"IssueYearStart":1902</v>
      </c>
      <c r="V322" s="16" t="str">
        <f t="shared" si="93"/>
        <v>,"IssueYearEnd":1903</v>
      </c>
      <c r="W322" s="16" t="str">
        <f t="shared" si="94"/>
        <v xml:space="preserve">,"FirstDayOfIssue":" " </v>
      </c>
      <c r="X322" s="16" t="str">
        <f t="shared" si="85"/>
        <v xml:space="preserve">,"Perforation":"12" </v>
      </c>
      <c r="Y322" s="16" t="str">
        <f t="shared" si="95"/>
        <v xml:space="preserve">,"IsWatermarked":false </v>
      </c>
      <c r="Z322" s="16" t="str">
        <f t="shared" si="96"/>
        <v xml:space="preserve">,"CatalogImageCode":"" </v>
      </c>
      <c r="AA322" s="16" t="str">
        <f t="shared" si="97"/>
        <v xml:space="preserve">,"Color":"" </v>
      </c>
      <c r="AB322" s="16" t="str">
        <f t="shared" si="98"/>
        <v xml:space="preserve">,"Denomination":"2" </v>
      </c>
      <c r="AD322" s="16" t="str">
        <f t="shared" si="99"/>
        <v>,"ItemInstances":[</v>
      </c>
      <c r="AE322" s="16" t="str">
        <f t="shared" si="100"/>
        <v>{"CollectableType":"HomeCollector.Models.StampBase, HomeCollector, Version=1.0.0.0, Culture=neutral, PublicKeyToken=null"</v>
      </c>
      <c r="AF322" s="16" t="str">
        <f t="shared" si="101"/>
        <v xml:space="preserve">,"ItemDetails":"wm" </v>
      </c>
      <c r="AG322" s="16" t="str">
        <f t="shared" si="102"/>
        <v xml:space="preserve">,"IsFavorite":false </v>
      </c>
      <c r="AH322" s="16" t="str">
        <f t="shared" si="103"/>
        <v xml:space="preserve">,"EstimatedValue":0 </v>
      </c>
      <c r="AI322" s="16" t="str">
        <f t="shared" si="104"/>
        <v xml:space="preserve">,"IsMintCondition":false </v>
      </c>
      <c r="AJ322" s="16" t="str">
        <f t="shared" si="105"/>
        <v xml:space="preserve">,"Condition":"UNDEFINED" </v>
      </c>
      <c r="AK322" s="16" t="str">
        <f xml:space="preserve"> IF($D322+$E322&gt;0,  CONCATENATE($AD322,$AE322,$AF322,$AG322,$AH322,$AI322,$AJ322)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22" s="16" t="str">
        <f t="shared" si="106"/>
        <v>,{"CollectableType":"HomeCollector.Models.StampBase, HomeCollector, Version=1.0.0.0, Culture=neutral, PublicKeyToken=null","DisplayName":"Washington" ,"Description":"wm" ,"Country":"USA" ,"IsPostageStamp":true ,"ScottNumber":"301" ,"AlternateId":"" ,"IssueYearStart":1902,"IssueYearEnd":1903,"FirstDayOfIssue":" " ,"Perforation":"12" ,"IsWatermarked":false ,"CatalogImageCode":"" ,"Color":"" ,"Denomination":"2"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23" spans="1:38" x14ac:dyDescent="0.25">
      <c r="A323" s="34" t="s">
        <v>1548</v>
      </c>
      <c r="B323" s="29">
        <v>3</v>
      </c>
      <c r="C323" s="30"/>
      <c r="D323" s="31"/>
      <c r="E323" s="32">
        <v>1</v>
      </c>
      <c r="F323" s="43" t="s">
        <v>1343</v>
      </c>
      <c r="G323" s="38" t="s">
        <v>269</v>
      </c>
      <c r="H323" s="19" t="s">
        <v>101</v>
      </c>
      <c r="I323" s="19" t="s">
        <v>285</v>
      </c>
      <c r="J323" s="19">
        <v>1902</v>
      </c>
      <c r="K323" s="21">
        <v>1903</v>
      </c>
      <c r="L323" s="34">
        <v>30</v>
      </c>
      <c r="M323" s="29">
        <v>2</v>
      </c>
      <c r="N323" s="28" t="str">
        <f t="shared" si="107"/>
        <v>,{"CollectableType":"HomeCollector.Models.StampBase, HomeCollector, Version=1.0.0.0, Culture=neutral, PublicKeyToken=null"</v>
      </c>
      <c r="O323" s="16" t="str">
        <f t="shared" si="86"/>
        <v xml:space="preserve">,"DisplayName":"Jackson" </v>
      </c>
      <c r="P323" s="16" t="str">
        <f t="shared" si="87"/>
        <v xml:space="preserve">,"Description":"wm" </v>
      </c>
      <c r="Q323" s="16" t="str">
        <f t="shared" si="88"/>
        <v xml:space="preserve">,"Country":"USA" </v>
      </c>
      <c r="R323" s="16" t="str">
        <f t="shared" si="89"/>
        <v xml:space="preserve">,"IsPostageStamp":true </v>
      </c>
      <c r="S323" s="16" t="str">
        <f t="shared" si="90"/>
        <v xml:space="preserve">,"ScottNumber":"302" </v>
      </c>
      <c r="T323" s="16" t="str">
        <f t="shared" si="91"/>
        <v xml:space="preserve">,"AlternateId":"" </v>
      </c>
      <c r="U323" s="16" t="str">
        <f t="shared" si="92"/>
        <v>,"IssueYearStart":1902</v>
      </c>
      <c r="V323" s="16" t="str">
        <f t="shared" si="93"/>
        <v>,"IssueYearEnd":1903</v>
      </c>
      <c r="W323" s="16" t="str">
        <f t="shared" si="94"/>
        <v xml:space="preserve">,"FirstDayOfIssue":" " </v>
      </c>
      <c r="X323" s="16" t="str">
        <f t="shared" si="85"/>
        <v xml:space="preserve">,"Perforation":"12" </v>
      </c>
      <c r="Y323" s="16" t="str">
        <f t="shared" si="95"/>
        <v xml:space="preserve">,"IsWatermarked":false </v>
      </c>
      <c r="Z323" s="16" t="str">
        <f t="shared" si="96"/>
        <v xml:space="preserve">,"CatalogImageCode":"" </v>
      </c>
      <c r="AA323" s="16" t="str">
        <f t="shared" si="97"/>
        <v xml:space="preserve">,"Color":"" </v>
      </c>
      <c r="AB323" s="16" t="str">
        <f t="shared" si="98"/>
        <v xml:space="preserve">,"Denomination":"3" </v>
      </c>
      <c r="AD323" s="16" t="str">
        <f t="shared" si="99"/>
        <v>,"ItemInstances":[</v>
      </c>
      <c r="AE323" s="16" t="str">
        <f t="shared" si="100"/>
        <v>{"CollectableType":"HomeCollector.Models.StampBase, HomeCollector, Version=1.0.0.0, Culture=neutral, PublicKeyToken=null"</v>
      </c>
      <c r="AF323" s="16" t="str">
        <f t="shared" si="101"/>
        <v xml:space="preserve">,"ItemDetails":"wm" </v>
      </c>
      <c r="AG323" s="16" t="str">
        <f t="shared" si="102"/>
        <v xml:space="preserve">,"IsFavorite":false </v>
      </c>
      <c r="AH323" s="16" t="str">
        <f t="shared" si="103"/>
        <v xml:space="preserve">,"EstimatedValue":0 </v>
      </c>
      <c r="AI323" s="16" t="str">
        <f t="shared" si="104"/>
        <v xml:space="preserve">,"IsMintCondition":false </v>
      </c>
      <c r="AJ323" s="16" t="str">
        <f t="shared" si="105"/>
        <v xml:space="preserve">,"Condition":"UNDEFINED" </v>
      </c>
      <c r="AK323" s="16" t="str">
        <f xml:space="preserve"> IF($D323+$E323&gt;0,  CONCATENATE($AD323,$AE323,$AF323,$AG323,$AH323,$AI323,$AJ323)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23" s="16" t="str">
        <f t="shared" si="106"/>
        <v>,{"CollectableType":"HomeCollector.Models.StampBase, HomeCollector, Version=1.0.0.0, Culture=neutral, PublicKeyToken=null","DisplayName":"Jackson" ,"Description":"wm" ,"Country":"USA" ,"IsPostageStamp":true ,"ScottNumber":"302" ,"AlternateId":"" ,"IssueYearStart":1902,"IssueYearEnd":1903,"FirstDayOfIssue":" " ,"Perforation":"12" ,"IsWatermarked":false ,"CatalogImageCode":"" ,"Color":"" ,"Denomination":"3"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24" spans="1:38" x14ac:dyDescent="0.25">
      <c r="A324" s="34" t="s">
        <v>1549</v>
      </c>
      <c r="B324" s="29">
        <v>4</v>
      </c>
      <c r="C324" s="30"/>
      <c r="D324" s="31"/>
      <c r="E324" s="32">
        <v>1</v>
      </c>
      <c r="F324" s="43" t="s">
        <v>1343</v>
      </c>
      <c r="G324" s="38" t="s">
        <v>269</v>
      </c>
      <c r="H324" s="19" t="s">
        <v>255</v>
      </c>
      <c r="I324" s="19" t="s">
        <v>285</v>
      </c>
      <c r="J324" s="19">
        <v>1902</v>
      </c>
      <c r="K324" s="21">
        <v>1903</v>
      </c>
      <c r="L324" s="34">
        <v>30</v>
      </c>
      <c r="M324" s="29">
        <v>0.6</v>
      </c>
      <c r="N324" s="28" t="str">
        <f t="shared" si="107"/>
        <v>,{"CollectableType":"HomeCollector.Models.StampBase, HomeCollector, Version=1.0.0.0, Culture=neutral, PublicKeyToken=null"</v>
      </c>
      <c r="O324" s="16" t="str">
        <f t="shared" si="86"/>
        <v xml:space="preserve">,"DisplayName":"Grant" </v>
      </c>
      <c r="P324" s="16" t="str">
        <f t="shared" si="87"/>
        <v xml:space="preserve">,"Description":"wm" </v>
      </c>
      <c r="Q324" s="16" t="str">
        <f t="shared" si="88"/>
        <v xml:space="preserve">,"Country":"USA" </v>
      </c>
      <c r="R324" s="16" t="str">
        <f t="shared" si="89"/>
        <v xml:space="preserve">,"IsPostageStamp":true </v>
      </c>
      <c r="S324" s="16" t="str">
        <f t="shared" si="90"/>
        <v xml:space="preserve">,"ScottNumber":"303" </v>
      </c>
      <c r="T324" s="16" t="str">
        <f t="shared" si="91"/>
        <v xml:space="preserve">,"AlternateId":"" </v>
      </c>
      <c r="U324" s="16" t="str">
        <f t="shared" si="92"/>
        <v>,"IssueYearStart":1902</v>
      </c>
      <c r="V324" s="16" t="str">
        <f t="shared" si="93"/>
        <v>,"IssueYearEnd":1903</v>
      </c>
      <c r="W324" s="16" t="str">
        <f t="shared" si="94"/>
        <v xml:space="preserve">,"FirstDayOfIssue":" " </v>
      </c>
      <c r="X324" s="16" t="str">
        <f t="shared" ref="X324:X387" si="108">",""Perforation"":""" &amp; IF(ISBLANK($F324)=1,"",$F324) &amp; """ "</f>
        <v xml:space="preserve">,"Perforation":"12" </v>
      </c>
      <c r="Y324" s="16" t="str">
        <f t="shared" si="95"/>
        <v xml:space="preserve">,"IsWatermarked":false </v>
      </c>
      <c r="Z324" s="16" t="str">
        <f t="shared" si="96"/>
        <v xml:space="preserve">,"CatalogImageCode":"" </v>
      </c>
      <c r="AA324" s="16" t="str">
        <f t="shared" si="97"/>
        <v xml:space="preserve">,"Color":"" </v>
      </c>
      <c r="AB324" s="16" t="str">
        <f t="shared" si="98"/>
        <v xml:space="preserve">,"Denomination":"4" </v>
      </c>
      <c r="AD324" s="16" t="str">
        <f t="shared" si="99"/>
        <v>,"ItemInstances":[</v>
      </c>
      <c r="AE324" s="16" t="str">
        <f t="shared" si="100"/>
        <v>{"CollectableType":"HomeCollector.Models.StampBase, HomeCollector, Version=1.0.0.0, Culture=neutral, PublicKeyToken=null"</v>
      </c>
      <c r="AF324" s="16" t="str">
        <f t="shared" si="101"/>
        <v xml:space="preserve">,"ItemDetails":"wm" </v>
      </c>
      <c r="AG324" s="16" t="str">
        <f t="shared" si="102"/>
        <v xml:space="preserve">,"IsFavorite":false </v>
      </c>
      <c r="AH324" s="16" t="str">
        <f t="shared" si="103"/>
        <v xml:space="preserve">,"EstimatedValue":0 </v>
      </c>
      <c r="AI324" s="16" t="str">
        <f t="shared" si="104"/>
        <v xml:space="preserve">,"IsMintCondition":false </v>
      </c>
      <c r="AJ324" s="16" t="str">
        <f t="shared" si="105"/>
        <v xml:space="preserve">,"Condition":"UNDEFINED" </v>
      </c>
      <c r="AK324" s="16" t="str">
        <f xml:space="preserve"> IF($D324+$E324&gt;0,  CONCATENATE($AD324,$AE324,$AF324,$AG324,$AH324,$AI324,$AJ324)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24" s="16" t="str">
        <f t="shared" si="106"/>
        <v>,{"CollectableType":"HomeCollector.Models.StampBase, HomeCollector, Version=1.0.0.0, Culture=neutral, PublicKeyToken=null","DisplayName":"Grant" ,"Description":"wm" ,"Country":"USA" ,"IsPostageStamp":true ,"ScottNumber":"303" ,"AlternateId":"" ,"IssueYearStart":1902,"IssueYearEnd":1903,"FirstDayOfIssue":" " ,"Perforation":"12" ,"IsWatermarked":false ,"CatalogImageCode":"" ,"Color":"" ,"Denomination":"4"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25" spans="1:38" x14ac:dyDescent="0.25">
      <c r="A325" s="34" t="s">
        <v>1550</v>
      </c>
      <c r="B325" s="29">
        <v>5</v>
      </c>
      <c r="C325" s="30"/>
      <c r="D325" s="31"/>
      <c r="E325" s="32">
        <v>1</v>
      </c>
      <c r="F325" s="43" t="s">
        <v>1343</v>
      </c>
      <c r="G325" s="38" t="s">
        <v>269</v>
      </c>
      <c r="H325" s="19" t="s">
        <v>103</v>
      </c>
      <c r="I325" s="19" t="s">
        <v>285</v>
      </c>
      <c r="J325" s="19">
        <v>1902</v>
      </c>
      <c r="K325" s="21">
        <v>1903</v>
      </c>
      <c r="L325" s="34">
        <v>35</v>
      </c>
      <c r="M325" s="29">
        <v>0.65</v>
      </c>
      <c r="N325" s="28" t="str">
        <f t="shared" si="107"/>
        <v>,{"CollectableType":"HomeCollector.Models.StampBase, HomeCollector, Version=1.0.0.0, Culture=neutral, PublicKeyToken=null"</v>
      </c>
      <c r="O325" s="16" t="str">
        <f t="shared" ref="O325:O388" si="109">",""DisplayName"":""" &amp; $H325 &amp; """ "</f>
        <v xml:space="preserve">,"DisplayName":"Lincoln" </v>
      </c>
      <c r="P325" s="16" t="str">
        <f t="shared" ref="P325:P388" si="110">",""Description"":""" &amp; IF(ISBLANK($G325),"",$G325) &amp; """ "</f>
        <v xml:space="preserve">,"Description":"wm" </v>
      </c>
      <c r="Q325" s="16" t="str">
        <f t="shared" ref="Q325:Q388" si="111">",""Country"":""" &amp; $B$1 &amp; """ "</f>
        <v xml:space="preserve">,"Country":"USA" </v>
      </c>
      <c r="R325" s="16" t="str">
        <f t="shared" ref="R325:R388" si="112">",""IsPostageStamp"":" &amp; "true" &amp; " "</f>
        <v xml:space="preserve">,"IsPostageStamp":true </v>
      </c>
      <c r="S325" s="16" t="str">
        <f t="shared" ref="S325:S388" si="113">",""ScottNumber"":""" &amp; $A325 &amp; """ "</f>
        <v xml:space="preserve">,"ScottNumber":"304" </v>
      </c>
      <c r="T325" s="16" t="str">
        <f t="shared" ref="T325:T388" si="114">",""AlternateId"":""" &amp; "" &amp; """ "</f>
        <v xml:space="preserve">,"AlternateId":"" </v>
      </c>
      <c r="U325" s="16" t="str">
        <f t="shared" ref="U325:U388" si="115">",""IssueYearStart"":" &amp; TEXT(IF(ISNUMBER($J325)=0,0,$J325),"0")</f>
        <v>,"IssueYearStart":1902</v>
      </c>
      <c r="V325" s="16" t="str">
        <f t="shared" ref="V325:V388" si="116">",""IssueYearEnd"":" &amp; TEXT(IF(ISNUMBER($K325)=0,0,$K325),"0")</f>
        <v>,"IssueYearEnd":1903</v>
      </c>
      <c r="W325" s="16" t="str">
        <f t="shared" ref="W325:W388" si="117">",""FirstDayOfIssue"":""" &amp; " " &amp; """ "</f>
        <v xml:space="preserve">,"FirstDayOfIssue":" " </v>
      </c>
      <c r="X325" s="16" t="str">
        <f t="shared" si="108"/>
        <v xml:space="preserve">,"Perforation":"12" </v>
      </c>
      <c r="Y325" s="16" t="str">
        <f t="shared" ref="Y325:Y388" si="118">",""IsWatermarked"":" &amp; IF(ISNUMBER(FIND("mk",$G342)) =1,"true","false") &amp; " "</f>
        <v xml:space="preserve">,"IsWatermarked":false </v>
      </c>
      <c r="Z325" s="16" t="str">
        <f t="shared" ref="Z325:Z388" si="119">",""CatalogImageCode"":""" &amp; "" &amp; """ "</f>
        <v xml:space="preserve">,"CatalogImageCode":"" </v>
      </c>
      <c r="AA325" s="16" t="str">
        <f t="shared" ref="AA325:AA388" si="120">",""Color"":""" &amp; IF(ISBLANK($C325)=1,"",$C325) &amp; """ "</f>
        <v xml:space="preserve">,"Color":"" </v>
      </c>
      <c r="AB325" s="16" t="str">
        <f t="shared" ref="AB325:AB388" si="121">",""Denomination"":""" &amp; IF(ISNUMBER($B325),TEXT($B325,"0"),$B325) &amp; """ "</f>
        <v xml:space="preserve">,"Denomination":"5" </v>
      </c>
      <c r="AD325" s="16" t="str">
        <f t="shared" ref="AD325:AD388" si="122" xml:space="preserve"> IF($D325 + $E325 &gt; 0,",""ItemInstances"":[","")</f>
        <v>,"ItemInstances":[</v>
      </c>
      <c r="AE325" s="16" t="str">
        <f t="shared" ref="AE325:AE388" si="123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325" s="16" t="str">
        <f t="shared" ref="AF325:AF388" si="124">",""ItemDetails"":""" &amp; IF(ISBLANK($G325)=1,"",$G325) &amp; """ "</f>
        <v xml:space="preserve">,"ItemDetails":"wm" </v>
      </c>
      <c r="AG325" s="16" t="str">
        <f t="shared" ref="AG325:AG388" si="125">",""IsFavorite"":" &amp; "false" &amp; " "</f>
        <v xml:space="preserve">,"IsFavorite":false </v>
      </c>
      <c r="AH325" s="16" t="str">
        <f t="shared" ref="AH325:AH388" si="126">",""EstimatedValue"":" &amp; "0" &amp; " "</f>
        <v xml:space="preserve">,"EstimatedValue":0 </v>
      </c>
      <c r="AI325" s="16" t="str">
        <f t="shared" ref="AI325:AI388" si="127">",""IsMintCondition"":" &amp; IF($D325&gt;0,"true","false") &amp; " "</f>
        <v xml:space="preserve">,"IsMintCondition":false </v>
      </c>
      <c r="AJ325" s="16" t="str">
        <f t="shared" ref="AJ325:AJ388" si="128">",""Condition"":" &amp; """UNDEFINED""" &amp; " "</f>
        <v xml:space="preserve">,"Condition":"UNDEFINED" </v>
      </c>
      <c r="AK325" s="16" t="str">
        <f xml:space="preserve"> IF($D325+$E325&gt;0,  CONCATENATE($AD325,$AE325,$AF325,$AG325,$AH325,$AI325,$AJ325)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25" s="16" t="str">
        <f t="shared" ref="AL325:AL388" si="129">CONCATENATE( $N325, $O325, $P325,$Q325,$R325,$S325,$T325,$U325,$V325,$W325,$X325, $Y325,$Z325,$AA325, $AB325) &amp; $AK325</f>
        <v>,{"CollectableType":"HomeCollector.Models.StampBase, HomeCollector, Version=1.0.0.0, Culture=neutral, PublicKeyToken=null","DisplayName":"Lincoln" ,"Description":"wm" ,"Country":"USA" ,"IsPostageStamp":true ,"ScottNumber":"304" ,"AlternateId":"" ,"IssueYearStart":1902,"IssueYearEnd":1903,"FirstDayOfIssue":" " ,"Perforation":"12" ,"IsWatermarked":false ,"CatalogImageCode":"" ,"Color":"" ,"Denomination":"5"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26" spans="1:38" x14ac:dyDescent="0.25">
      <c r="A326" s="34" t="s">
        <v>1551</v>
      </c>
      <c r="B326" s="29">
        <v>6</v>
      </c>
      <c r="C326" s="30"/>
      <c r="D326" s="31"/>
      <c r="E326" s="32">
        <v>1</v>
      </c>
      <c r="F326" s="43" t="s">
        <v>1343</v>
      </c>
      <c r="G326" s="38" t="s">
        <v>269</v>
      </c>
      <c r="H326" s="19" t="s">
        <v>236</v>
      </c>
      <c r="I326" s="19" t="s">
        <v>285</v>
      </c>
      <c r="J326" s="19">
        <v>1902</v>
      </c>
      <c r="K326" s="21">
        <v>1903</v>
      </c>
      <c r="L326" s="34">
        <v>37.5</v>
      </c>
      <c r="M326" s="29">
        <v>1.5</v>
      </c>
      <c r="N326" s="28" t="str">
        <f t="shared" ref="N326:N389" si="130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326" s="16" t="str">
        <f t="shared" si="109"/>
        <v xml:space="preserve">,"DisplayName":"Garfield" </v>
      </c>
      <c r="P326" s="16" t="str">
        <f t="shared" si="110"/>
        <v xml:space="preserve">,"Description":"wm" </v>
      </c>
      <c r="Q326" s="16" t="str">
        <f t="shared" si="111"/>
        <v xml:space="preserve">,"Country":"USA" </v>
      </c>
      <c r="R326" s="16" t="str">
        <f t="shared" si="112"/>
        <v xml:space="preserve">,"IsPostageStamp":true </v>
      </c>
      <c r="S326" s="16" t="str">
        <f t="shared" si="113"/>
        <v xml:space="preserve">,"ScottNumber":"305" </v>
      </c>
      <c r="T326" s="16" t="str">
        <f t="shared" si="114"/>
        <v xml:space="preserve">,"AlternateId":"" </v>
      </c>
      <c r="U326" s="16" t="str">
        <f t="shared" si="115"/>
        <v>,"IssueYearStart":1902</v>
      </c>
      <c r="V326" s="16" t="str">
        <f t="shared" si="116"/>
        <v>,"IssueYearEnd":1903</v>
      </c>
      <c r="W326" s="16" t="str">
        <f t="shared" si="117"/>
        <v xml:space="preserve">,"FirstDayOfIssue":" " </v>
      </c>
      <c r="X326" s="16" t="str">
        <f t="shared" si="108"/>
        <v xml:space="preserve">,"Perforation":"12" </v>
      </c>
      <c r="Y326" s="16" t="str">
        <f t="shared" si="118"/>
        <v xml:space="preserve">,"IsWatermarked":false </v>
      </c>
      <c r="Z326" s="16" t="str">
        <f t="shared" si="119"/>
        <v xml:space="preserve">,"CatalogImageCode":"" </v>
      </c>
      <c r="AA326" s="16" t="str">
        <f t="shared" si="120"/>
        <v xml:space="preserve">,"Color":"" </v>
      </c>
      <c r="AB326" s="16" t="str">
        <f t="shared" si="121"/>
        <v xml:space="preserve">,"Denomination":"6" </v>
      </c>
      <c r="AD326" s="16" t="str">
        <f t="shared" si="122"/>
        <v>,"ItemInstances":[</v>
      </c>
      <c r="AE326" s="16" t="str">
        <f t="shared" si="123"/>
        <v>{"CollectableType":"HomeCollector.Models.StampBase, HomeCollector, Version=1.0.0.0, Culture=neutral, PublicKeyToken=null"</v>
      </c>
      <c r="AF326" s="16" t="str">
        <f t="shared" si="124"/>
        <v xml:space="preserve">,"ItemDetails":"wm" </v>
      </c>
      <c r="AG326" s="16" t="str">
        <f t="shared" si="125"/>
        <v xml:space="preserve">,"IsFavorite":false </v>
      </c>
      <c r="AH326" s="16" t="str">
        <f t="shared" si="126"/>
        <v xml:space="preserve">,"EstimatedValue":0 </v>
      </c>
      <c r="AI326" s="16" t="str">
        <f t="shared" si="127"/>
        <v xml:space="preserve">,"IsMintCondition":false </v>
      </c>
      <c r="AJ326" s="16" t="str">
        <f t="shared" si="128"/>
        <v xml:space="preserve">,"Condition":"UNDEFINED" </v>
      </c>
      <c r="AK326" s="16" t="str">
        <f xml:space="preserve"> IF($D326+$E326&gt;0,  CONCATENATE($AD326,$AE326,$AF326,$AG326,$AH326,$AI326,$AJ326)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26" s="16" t="str">
        <f t="shared" si="129"/>
        <v>,{"CollectableType":"HomeCollector.Models.StampBase, HomeCollector, Version=1.0.0.0, Culture=neutral, PublicKeyToken=null","DisplayName":"Garfield" ,"Description":"wm" ,"Country":"USA" ,"IsPostageStamp":true ,"ScottNumber":"305" ,"AlternateId":"" ,"IssueYearStart":1902,"IssueYearEnd":1903,"FirstDayOfIssue":" " ,"Perforation":"12" ,"IsWatermarked":false ,"CatalogImageCode":"" ,"Color":"" ,"Denomination":"6"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27" spans="1:38" x14ac:dyDescent="0.25">
      <c r="A327" s="34" t="s">
        <v>1552</v>
      </c>
      <c r="B327" s="29">
        <v>8</v>
      </c>
      <c r="C327" s="30"/>
      <c r="D327" s="31"/>
      <c r="E327" s="32">
        <v>1</v>
      </c>
      <c r="F327" s="43" t="s">
        <v>1343</v>
      </c>
      <c r="G327" s="38" t="s">
        <v>269</v>
      </c>
      <c r="H327" s="19" t="s">
        <v>286</v>
      </c>
      <c r="I327" s="19" t="s">
        <v>285</v>
      </c>
      <c r="J327" s="19">
        <v>1902</v>
      </c>
      <c r="K327" s="21">
        <v>1903</v>
      </c>
      <c r="L327" s="34">
        <v>25</v>
      </c>
      <c r="M327" s="29">
        <v>1.25</v>
      </c>
      <c r="N327" s="28" t="str">
        <f t="shared" si="130"/>
        <v>,{"CollectableType":"HomeCollector.Models.StampBase, HomeCollector, Version=1.0.0.0, Culture=neutral, PublicKeyToken=null"</v>
      </c>
      <c r="O327" s="16" t="str">
        <f t="shared" si="109"/>
        <v xml:space="preserve">,"DisplayName":"M. Washington" </v>
      </c>
      <c r="P327" s="16" t="str">
        <f t="shared" si="110"/>
        <v xml:space="preserve">,"Description":"wm" </v>
      </c>
      <c r="Q327" s="16" t="str">
        <f t="shared" si="111"/>
        <v xml:space="preserve">,"Country":"USA" </v>
      </c>
      <c r="R327" s="16" t="str">
        <f t="shared" si="112"/>
        <v xml:space="preserve">,"IsPostageStamp":true </v>
      </c>
      <c r="S327" s="16" t="str">
        <f t="shared" si="113"/>
        <v xml:space="preserve">,"ScottNumber":"306" </v>
      </c>
      <c r="T327" s="16" t="str">
        <f t="shared" si="114"/>
        <v xml:space="preserve">,"AlternateId":"" </v>
      </c>
      <c r="U327" s="16" t="str">
        <f t="shared" si="115"/>
        <v>,"IssueYearStart":1902</v>
      </c>
      <c r="V327" s="16" t="str">
        <f t="shared" si="116"/>
        <v>,"IssueYearEnd":1903</v>
      </c>
      <c r="W327" s="16" t="str">
        <f t="shared" si="117"/>
        <v xml:space="preserve">,"FirstDayOfIssue":" " </v>
      </c>
      <c r="X327" s="16" t="str">
        <f t="shared" si="108"/>
        <v xml:space="preserve">,"Perforation":"12" </v>
      </c>
      <c r="Y327" s="16" t="str">
        <f t="shared" si="118"/>
        <v xml:space="preserve">,"IsWatermarked":false </v>
      </c>
      <c r="Z327" s="16" t="str">
        <f t="shared" si="119"/>
        <v xml:space="preserve">,"CatalogImageCode":"" </v>
      </c>
      <c r="AA327" s="16" t="str">
        <f t="shared" si="120"/>
        <v xml:space="preserve">,"Color":"" </v>
      </c>
      <c r="AB327" s="16" t="str">
        <f t="shared" si="121"/>
        <v xml:space="preserve">,"Denomination":"8" </v>
      </c>
      <c r="AD327" s="16" t="str">
        <f t="shared" si="122"/>
        <v>,"ItemInstances":[</v>
      </c>
      <c r="AE327" s="16" t="str">
        <f t="shared" si="123"/>
        <v>{"CollectableType":"HomeCollector.Models.StampBase, HomeCollector, Version=1.0.0.0, Culture=neutral, PublicKeyToken=null"</v>
      </c>
      <c r="AF327" s="16" t="str">
        <f t="shared" si="124"/>
        <v xml:space="preserve">,"ItemDetails":"wm" </v>
      </c>
      <c r="AG327" s="16" t="str">
        <f t="shared" si="125"/>
        <v xml:space="preserve">,"IsFavorite":false </v>
      </c>
      <c r="AH327" s="16" t="str">
        <f t="shared" si="126"/>
        <v xml:space="preserve">,"EstimatedValue":0 </v>
      </c>
      <c r="AI327" s="16" t="str">
        <f t="shared" si="127"/>
        <v xml:space="preserve">,"IsMintCondition":false </v>
      </c>
      <c r="AJ327" s="16" t="str">
        <f t="shared" si="128"/>
        <v xml:space="preserve">,"Condition":"UNDEFINED" </v>
      </c>
      <c r="AK327" s="16" t="str">
        <f xml:space="preserve"> IF($D327+$E327&gt;0,  CONCATENATE($AD327,$AE327,$AF327,$AG327,$AH327,$AI327,$AJ327)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27" s="16" t="str">
        <f t="shared" si="129"/>
        <v>,{"CollectableType":"HomeCollector.Models.StampBase, HomeCollector, Version=1.0.0.0, Culture=neutral, PublicKeyToken=null","DisplayName":"M. Washington" ,"Description":"wm" ,"Country":"USA" ,"IsPostageStamp":true ,"ScottNumber":"306" ,"AlternateId":"" ,"IssueYearStart":1902,"IssueYearEnd":1903,"FirstDayOfIssue":" " ,"Perforation":"12" ,"IsWatermarked":false ,"CatalogImageCode":"" ,"Color":"" ,"Denomination":"8"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28" spans="1:38" x14ac:dyDescent="0.25">
      <c r="A328" s="34" t="s">
        <v>1553</v>
      </c>
      <c r="B328" s="29">
        <v>10</v>
      </c>
      <c r="C328" s="30"/>
      <c r="D328" s="31"/>
      <c r="E328" s="32">
        <v>1</v>
      </c>
      <c r="F328" s="43" t="s">
        <v>1343</v>
      </c>
      <c r="G328" s="38" t="s">
        <v>269</v>
      </c>
      <c r="H328" s="19" t="s">
        <v>171</v>
      </c>
      <c r="I328" s="19" t="s">
        <v>285</v>
      </c>
      <c r="J328" s="19">
        <v>1902</v>
      </c>
      <c r="K328" s="21">
        <v>1903</v>
      </c>
      <c r="L328" s="34">
        <v>30</v>
      </c>
      <c r="M328" s="29">
        <v>0.7</v>
      </c>
      <c r="N328" s="28" t="str">
        <f t="shared" si="130"/>
        <v>,{"CollectableType":"HomeCollector.Models.StampBase, HomeCollector, Version=1.0.0.0, Culture=neutral, PublicKeyToken=null"</v>
      </c>
      <c r="O328" s="16" t="str">
        <f t="shared" si="109"/>
        <v xml:space="preserve">,"DisplayName":"Webster" </v>
      </c>
      <c r="P328" s="16" t="str">
        <f t="shared" si="110"/>
        <v xml:space="preserve">,"Description":"wm" </v>
      </c>
      <c r="Q328" s="16" t="str">
        <f t="shared" si="111"/>
        <v xml:space="preserve">,"Country":"USA" </v>
      </c>
      <c r="R328" s="16" t="str">
        <f t="shared" si="112"/>
        <v xml:space="preserve">,"IsPostageStamp":true </v>
      </c>
      <c r="S328" s="16" t="str">
        <f t="shared" si="113"/>
        <v xml:space="preserve">,"ScottNumber":"307" </v>
      </c>
      <c r="T328" s="16" t="str">
        <f t="shared" si="114"/>
        <v xml:space="preserve">,"AlternateId":"" </v>
      </c>
      <c r="U328" s="16" t="str">
        <f t="shared" si="115"/>
        <v>,"IssueYearStart":1902</v>
      </c>
      <c r="V328" s="16" t="str">
        <f t="shared" si="116"/>
        <v>,"IssueYearEnd":1903</v>
      </c>
      <c r="W328" s="16" t="str">
        <f t="shared" si="117"/>
        <v xml:space="preserve">,"FirstDayOfIssue":" " </v>
      </c>
      <c r="X328" s="16" t="str">
        <f t="shared" si="108"/>
        <v xml:space="preserve">,"Perforation":"12" </v>
      </c>
      <c r="Y328" s="16" t="str">
        <f t="shared" si="118"/>
        <v xml:space="preserve">,"IsWatermarked":false </v>
      </c>
      <c r="Z328" s="16" t="str">
        <f t="shared" si="119"/>
        <v xml:space="preserve">,"CatalogImageCode":"" </v>
      </c>
      <c r="AA328" s="16" t="str">
        <f t="shared" si="120"/>
        <v xml:space="preserve">,"Color":"" </v>
      </c>
      <c r="AB328" s="16" t="str">
        <f t="shared" si="121"/>
        <v xml:space="preserve">,"Denomination":"10" </v>
      </c>
      <c r="AD328" s="16" t="str">
        <f t="shared" si="122"/>
        <v>,"ItemInstances":[</v>
      </c>
      <c r="AE328" s="16" t="str">
        <f t="shared" si="123"/>
        <v>{"CollectableType":"HomeCollector.Models.StampBase, HomeCollector, Version=1.0.0.0, Culture=neutral, PublicKeyToken=null"</v>
      </c>
      <c r="AF328" s="16" t="str">
        <f t="shared" si="124"/>
        <v xml:space="preserve">,"ItemDetails":"wm" </v>
      </c>
      <c r="AG328" s="16" t="str">
        <f t="shared" si="125"/>
        <v xml:space="preserve">,"IsFavorite":false </v>
      </c>
      <c r="AH328" s="16" t="str">
        <f t="shared" si="126"/>
        <v xml:space="preserve">,"EstimatedValue":0 </v>
      </c>
      <c r="AI328" s="16" t="str">
        <f t="shared" si="127"/>
        <v xml:space="preserve">,"IsMintCondition":false </v>
      </c>
      <c r="AJ328" s="16" t="str">
        <f t="shared" si="128"/>
        <v xml:space="preserve">,"Condition":"UNDEFINED" </v>
      </c>
      <c r="AK328" s="16" t="str">
        <f xml:space="preserve"> IF($D328+$E328&gt;0,  CONCATENATE($AD328,$AE328,$AF328,$AG328,$AH328,$AI328,$AJ328)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28" s="16" t="str">
        <f t="shared" si="129"/>
        <v>,{"CollectableType":"HomeCollector.Models.StampBase, HomeCollector, Version=1.0.0.0, Culture=neutral, PublicKeyToken=null","DisplayName":"Webster" ,"Description":"wm" ,"Country":"USA" ,"IsPostageStamp":true ,"ScottNumber":"307" ,"AlternateId":"" ,"IssueYearStart":1902,"IssueYearEnd":1903,"FirstDayOfIssue":" " ,"Perforation":"12" ,"IsWatermarked":false ,"CatalogImageCode":"" ,"Color":"" ,"Denomination":"10"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29" spans="1:38" x14ac:dyDescent="0.25">
      <c r="A329" s="34" t="s">
        <v>1554</v>
      </c>
      <c r="B329" s="29">
        <v>13</v>
      </c>
      <c r="C329" s="30"/>
      <c r="D329" s="31"/>
      <c r="E329" s="32">
        <v>1</v>
      </c>
      <c r="F329" s="43" t="s">
        <v>1343</v>
      </c>
      <c r="G329" s="38" t="s">
        <v>269</v>
      </c>
      <c r="H329" s="19" t="s">
        <v>287</v>
      </c>
      <c r="I329" s="19" t="s">
        <v>285</v>
      </c>
      <c r="J329" s="19">
        <v>1902</v>
      </c>
      <c r="K329" s="21">
        <v>1903</v>
      </c>
      <c r="L329" s="34">
        <v>25</v>
      </c>
      <c r="M329" s="29">
        <v>5</v>
      </c>
      <c r="N329" s="28" t="str">
        <f t="shared" si="130"/>
        <v>,{"CollectableType":"HomeCollector.Models.StampBase, HomeCollector, Version=1.0.0.0, Culture=neutral, PublicKeyToken=null"</v>
      </c>
      <c r="O329" s="16" t="str">
        <f t="shared" si="109"/>
        <v xml:space="preserve">,"DisplayName":"Harrison" </v>
      </c>
      <c r="P329" s="16" t="str">
        <f t="shared" si="110"/>
        <v xml:space="preserve">,"Description":"wm" </v>
      </c>
      <c r="Q329" s="16" t="str">
        <f t="shared" si="111"/>
        <v xml:space="preserve">,"Country":"USA" </v>
      </c>
      <c r="R329" s="16" t="str">
        <f t="shared" si="112"/>
        <v xml:space="preserve">,"IsPostageStamp":true </v>
      </c>
      <c r="S329" s="16" t="str">
        <f t="shared" si="113"/>
        <v xml:space="preserve">,"ScottNumber":"308" </v>
      </c>
      <c r="T329" s="16" t="str">
        <f t="shared" si="114"/>
        <v xml:space="preserve">,"AlternateId":"" </v>
      </c>
      <c r="U329" s="16" t="str">
        <f t="shared" si="115"/>
        <v>,"IssueYearStart":1902</v>
      </c>
      <c r="V329" s="16" t="str">
        <f t="shared" si="116"/>
        <v>,"IssueYearEnd":1903</v>
      </c>
      <c r="W329" s="16" t="str">
        <f t="shared" si="117"/>
        <v xml:space="preserve">,"FirstDayOfIssue":" " </v>
      </c>
      <c r="X329" s="16" t="str">
        <f t="shared" si="108"/>
        <v xml:space="preserve">,"Perforation":"12" </v>
      </c>
      <c r="Y329" s="16" t="str">
        <f t="shared" si="118"/>
        <v xml:space="preserve">,"IsWatermarked":false </v>
      </c>
      <c r="Z329" s="16" t="str">
        <f t="shared" si="119"/>
        <v xml:space="preserve">,"CatalogImageCode":"" </v>
      </c>
      <c r="AA329" s="16" t="str">
        <f t="shared" si="120"/>
        <v xml:space="preserve">,"Color":"" </v>
      </c>
      <c r="AB329" s="16" t="str">
        <f t="shared" si="121"/>
        <v xml:space="preserve">,"Denomination":"13" </v>
      </c>
      <c r="AD329" s="16" t="str">
        <f t="shared" si="122"/>
        <v>,"ItemInstances":[</v>
      </c>
      <c r="AE329" s="16" t="str">
        <f t="shared" si="123"/>
        <v>{"CollectableType":"HomeCollector.Models.StampBase, HomeCollector, Version=1.0.0.0, Culture=neutral, PublicKeyToken=null"</v>
      </c>
      <c r="AF329" s="16" t="str">
        <f t="shared" si="124"/>
        <v xml:space="preserve">,"ItemDetails":"wm" </v>
      </c>
      <c r="AG329" s="16" t="str">
        <f t="shared" si="125"/>
        <v xml:space="preserve">,"IsFavorite":false </v>
      </c>
      <c r="AH329" s="16" t="str">
        <f t="shared" si="126"/>
        <v xml:space="preserve">,"EstimatedValue":0 </v>
      </c>
      <c r="AI329" s="16" t="str">
        <f t="shared" si="127"/>
        <v xml:space="preserve">,"IsMintCondition":false </v>
      </c>
      <c r="AJ329" s="16" t="str">
        <f t="shared" si="128"/>
        <v xml:space="preserve">,"Condition":"UNDEFINED" </v>
      </c>
      <c r="AK329" s="16" t="str">
        <f xml:space="preserve"> IF($D329+$E329&gt;0,  CONCATENATE($AD329,$AE329,$AF329,$AG329,$AH329,$AI329,$AJ329)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29" s="16" t="str">
        <f t="shared" si="129"/>
        <v>,{"CollectableType":"HomeCollector.Models.StampBase, HomeCollector, Version=1.0.0.0, Culture=neutral, PublicKeyToken=null","DisplayName":"Harrison" ,"Description":"wm" ,"Country":"USA" ,"IsPostageStamp":true ,"ScottNumber":"308" ,"AlternateId":"" ,"IssueYearStart":1902,"IssueYearEnd":1903,"FirstDayOfIssue":" " ,"Perforation":"12" ,"IsWatermarked":false ,"CatalogImageCode":"" ,"Color":"" ,"Denomination":"13"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30" spans="1:38" x14ac:dyDescent="0.25">
      <c r="A330" s="34" t="s">
        <v>1555</v>
      </c>
      <c r="B330" s="29">
        <v>15</v>
      </c>
      <c r="C330" s="30"/>
      <c r="D330" s="31"/>
      <c r="E330" s="32">
        <v>1</v>
      </c>
      <c r="F330" s="43" t="s">
        <v>1343</v>
      </c>
      <c r="G330" s="38" t="s">
        <v>269</v>
      </c>
      <c r="H330" s="19" t="s">
        <v>170</v>
      </c>
      <c r="I330" s="19" t="s">
        <v>285</v>
      </c>
      <c r="J330" s="19">
        <v>1902</v>
      </c>
      <c r="K330" s="21">
        <v>1903</v>
      </c>
      <c r="L330" s="34">
        <v>87.5</v>
      </c>
      <c r="M330" s="29">
        <v>3.75</v>
      </c>
      <c r="N330" s="28" t="str">
        <f t="shared" si="130"/>
        <v>,{"CollectableType":"HomeCollector.Models.StampBase, HomeCollector, Version=1.0.0.0, Culture=neutral, PublicKeyToken=null"</v>
      </c>
      <c r="O330" s="16" t="str">
        <f t="shared" si="109"/>
        <v xml:space="preserve">,"DisplayName":"Clay" </v>
      </c>
      <c r="P330" s="16" t="str">
        <f t="shared" si="110"/>
        <v xml:space="preserve">,"Description":"wm" </v>
      </c>
      <c r="Q330" s="16" t="str">
        <f t="shared" si="111"/>
        <v xml:space="preserve">,"Country":"USA" </v>
      </c>
      <c r="R330" s="16" t="str">
        <f t="shared" si="112"/>
        <v xml:space="preserve">,"IsPostageStamp":true </v>
      </c>
      <c r="S330" s="16" t="str">
        <f t="shared" si="113"/>
        <v xml:space="preserve">,"ScottNumber":"309" </v>
      </c>
      <c r="T330" s="16" t="str">
        <f t="shared" si="114"/>
        <v xml:space="preserve">,"AlternateId":"" </v>
      </c>
      <c r="U330" s="16" t="str">
        <f t="shared" si="115"/>
        <v>,"IssueYearStart":1902</v>
      </c>
      <c r="V330" s="16" t="str">
        <f t="shared" si="116"/>
        <v>,"IssueYearEnd":1903</v>
      </c>
      <c r="W330" s="16" t="str">
        <f t="shared" si="117"/>
        <v xml:space="preserve">,"FirstDayOfIssue":" " </v>
      </c>
      <c r="X330" s="16" t="str">
        <f t="shared" si="108"/>
        <v xml:space="preserve">,"Perforation":"12" </v>
      </c>
      <c r="Y330" s="16" t="str">
        <f t="shared" si="118"/>
        <v xml:space="preserve">,"IsWatermarked":false </v>
      </c>
      <c r="Z330" s="16" t="str">
        <f t="shared" si="119"/>
        <v xml:space="preserve">,"CatalogImageCode":"" </v>
      </c>
      <c r="AA330" s="16" t="str">
        <f t="shared" si="120"/>
        <v xml:space="preserve">,"Color":"" </v>
      </c>
      <c r="AB330" s="16" t="str">
        <f t="shared" si="121"/>
        <v xml:space="preserve">,"Denomination":"15" </v>
      </c>
      <c r="AD330" s="16" t="str">
        <f t="shared" si="122"/>
        <v>,"ItemInstances":[</v>
      </c>
      <c r="AE330" s="16" t="str">
        <f t="shared" si="123"/>
        <v>{"CollectableType":"HomeCollector.Models.StampBase, HomeCollector, Version=1.0.0.0, Culture=neutral, PublicKeyToken=null"</v>
      </c>
      <c r="AF330" s="16" t="str">
        <f t="shared" si="124"/>
        <v xml:space="preserve">,"ItemDetails":"wm" </v>
      </c>
      <c r="AG330" s="16" t="str">
        <f t="shared" si="125"/>
        <v xml:space="preserve">,"IsFavorite":false </v>
      </c>
      <c r="AH330" s="16" t="str">
        <f t="shared" si="126"/>
        <v xml:space="preserve">,"EstimatedValue":0 </v>
      </c>
      <c r="AI330" s="16" t="str">
        <f t="shared" si="127"/>
        <v xml:space="preserve">,"IsMintCondition":false </v>
      </c>
      <c r="AJ330" s="16" t="str">
        <f t="shared" si="128"/>
        <v xml:space="preserve">,"Condition":"UNDEFINED" </v>
      </c>
      <c r="AK330" s="16" t="str">
        <f xml:space="preserve"> IF($D330+$E330&gt;0,  CONCATENATE($AD330,$AE330,$AF330,$AG330,$AH330,$AI330,$AJ330)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30" s="16" t="str">
        <f t="shared" si="129"/>
        <v>,{"CollectableType":"HomeCollector.Models.StampBase, HomeCollector, Version=1.0.0.0, Culture=neutral, PublicKeyToken=null","DisplayName":"Clay" ,"Description":"wm" ,"Country":"USA" ,"IsPostageStamp":true ,"ScottNumber":"309" ,"AlternateId":"" ,"IssueYearStart":1902,"IssueYearEnd":1903,"FirstDayOfIssue":" " ,"Perforation":"12" ,"IsWatermarked":false ,"CatalogImageCode":"" ,"Color":"" ,"Denomination":"15"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31" spans="1:38" x14ac:dyDescent="0.25">
      <c r="A331" s="34" t="s">
        <v>1556</v>
      </c>
      <c r="B331" s="29">
        <v>50</v>
      </c>
      <c r="C331" s="30"/>
      <c r="D331" s="31"/>
      <c r="E331" s="32"/>
      <c r="F331" s="43" t="s">
        <v>1343</v>
      </c>
      <c r="G331" s="38" t="s">
        <v>269</v>
      </c>
      <c r="H331" s="19" t="s">
        <v>37</v>
      </c>
      <c r="I331" s="19" t="s">
        <v>285</v>
      </c>
      <c r="J331" s="19">
        <v>1902</v>
      </c>
      <c r="K331" s="21">
        <v>1903</v>
      </c>
      <c r="L331" s="34">
        <v>285</v>
      </c>
      <c r="M331" s="29">
        <v>17.5</v>
      </c>
      <c r="N331" s="28" t="str">
        <f t="shared" si="130"/>
        <v>,{"CollectableType":"HomeCollector.Models.StampBase, HomeCollector, Version=1.0.0.0, Culture=neutral, PublicKeyToken=null"</v>
      </c>
      <c r="O331" s="16" t="str">
        <f t="shared" si="109"/>
        <v xml:space="preserve">,"DisplayName":"Jefferson" </v>
      </c>
      <c r="P331" s="16" t="str">
        <f t="shared" si="110"/>
        <v xml:space="preserve">,"Description":"wm" </v>
      </c>
      <c r="Q331" s="16" t="str">
        <f t="shared" si="111"/>
        <v xml:space="preserve">,"Country":"USA" </v>
      </c>
      <c r="R331" s="16" t="str">
        <f t="shared" si="112"/>
        <v xml:space="preserve">,"IsPostageStamp":true </v>
      </c>
      <c r="S331" s="16" t="str">
        <f t="shared" si="113"/>
        <v xml:space="preserve">,"ScottNumber":"310" </v>
      </c>
      <c r="T331" s="16" t="str">
        <f t="shared" si="114"/>
        <v xml:space="preserve">,"AlternateId":"" </v>
      </c>
      <c r="U331" s="16" t="str">
        <f t="shared" si="115"/>
        <v>,"IssueYearStart":1902</v>
      </c>
      <c r="V331" s="16" t="str">
        <f t="shared" si="116"/>
        <v>,"IssueYearEnd":1903</v>
      </c>
      <c r="W331" s="16" t="str">
        <f t="shared" si="117"/>
        <v xml:space="preserve">,"FirstDayOfIssue":" " </v>
      </c>
      <c r="X331" s="16" t="str">
        <f t="shared" si="108"/>
        <v xml:space="preserve">,"Perforation":"12" </v>
      </c>
      <c r="Y331" s="16" t="str">
        <f t="shared" si="118"/>
        <v xml:space="preserve">,"IsWatermarked":false </v>
      </c>
      <c r="Z331" s="16" t="str">
        <f t="shared" si="119"/>
        <v xml:space="preserve">,"CatalogImageCode":"" </v>
      </c>
      <c r="AA331" s="16" t="str">
        <f t="shared" si="120"/>
        <v xml:space="preserve">,"Color":"" </v>
      </c>
      <c r="AB331" s="16" t="str">
        <f t="shared" si="121"/>
        <v xml:space="preserve">,"Denomination":"50" </v>
      </c>
      <c r="AD331" s="16" t="str">
        <f t="shared" si="122"/>
        <v/>
      </c>
      <c r="AE331" s="16" t="str">
        <f t="shared" si="123"/>
        <v>{"CollectableType":"HomeCollector.Models.StampBase, HomeCollector, Version=1.0.0.0, Culture=neutral, PublicKeyToken=null"</v>
      </c>
      <c r="AF331" s="16" t="str">
        <f t="shared" si="124"/>
        <v xml:space="preserve">,"ItemDetails":"wm" </v>
      </c>
      <c r="AG331" s="16" t="str">
        <f t="shared" si="125"/>
        <v xml:space="preserve">,"IsFavorite":false </v>
      </c>
      <c r="AH331" s="16" t="str">
        <f t="shared" si="126"/>
        <v xml:space="preserve">,"EstimatedValue":0 </v>
      </c>
      <c r="AI331" s="16" t="str">
        <f t="shared" si="127"/>
        <v xml:space="preserve">,"IsMintCondition":false </v>
      </c>
      <c r="AJ331" s="16" t="str">
        <f t="shared" si="128"/>
        <v xml:space="preserve">,"Condition":"UNDEFINED" </v>
      </c>
      <c r="AK331" s="16" t="str">
        <f xml:space="preserve"> IF($D331+$E331&gt;0,  CONCATENATE($AD331,$AE331,$AF331,$AG331,$AH331,$AI331,$AJ331) &amp; "} ]}","}")</f>
        <v>}</v>
      </c>
      <c r="AL331" s="16" t="str">
        <f t="shared" si="129"/>
        <v>,{"CollectableType":"HomeCollector.Models.StampBase, HomeCollector, Version=1.0.0.0, Culture=neutral, PublicKeyToken=null","DisplayName":"Jefferson" ,"Description":"wm" ,"Country":"USA" ,"IsPostageStamp":true ,"ScottNumber":"310" ,"AlternateId":"" ,"IssueYearStart":1902,"IssueYearEnd":1903,"FirstDayOfIssue":" " ,"Perforation":"12" ,"IsWatermarked":false ,"CatalogImageCode":"" ,"Color":"" ,"Denomination":"50" }</v>
      </c>
    </row>
    <row r="332" spans="1:38" x14ac:dyDescent="0.25">
      <c r="A332" s="34" t="s">
        <v>1557</v>
      </c>
      <c r="B332" s="19" t="s">
        <v>260</v>
      </c>
      <c r="C332" s="30"/>
      <c r="D332" s="31"/>
      <c r="E332" s="32"/>
      <c r="F332" s="43" t="s">
        <v>1343</v>
      </c>
      <c r="G332" s="38" t="s">
        <v>269</v>
      </c>
      <c r="H332" s="19" t="s">
        <v>288</v>
      </c>
      <c r="I332" s="19" t="s">
        <v>285</v>
      </c>
      <c r="J332" s="19">
        <v>1902</v>
      </c>
      <c r="K332" s="21">
        <v>1903</v>
      </c>
      <c r="L332" s="34">
        <v>450</v>
      </c>
      <c r="M332" s="29">
        <v>35</v>
      </c>
      <c r="N332" s="28" t="str">
        <f t="shared" si="130"/>
        <v>,{"CollectableType":"HomeCollector.Models.StampBase, HomeCollector, Version=1.0.0.0, Culture=neutral, PublicKeyToken=null"</v>
      </c>
      <c r="O332" s="16" t="str">
        <f t="shared" si="109"/>
        <v xml:space="preserve">,"DisplayName":"Farragut" </v>
      </c>
      <c r="P332" s="16" t="str">
        <f t="shared" si="110"/>
        <v xml:space="preserve">,"Description":"wm" </v>
      </c>
      <c r="Q332" s="16" t="str">
        <f t="shared" si="111"/>
        <v xml:space="preserve">,"Country":"USA" </v>
      </c>
      <c r="R332" s="16" t="str">
        <f t="shared" si="112"/>
        <v xml:space="preserve">,"IsPostageStamp":true </v>
      </c>
      <c r="S332" s="16" t="str">
        <f t="shared" si="113"/>
        <v xml:space="preserve">,"ScottNumber":"311" </v>
      </c>
      <c r="T332" s="16" t="str">
        <f t="shared" si="114"/>
        <v xml:space="preserve">,"AlternateId":"" </v>
      </c>
      <c r="U332" s="16" t="str">
        <f t="shared" si="115"/>
        <v>,"IssueYearStart":1902</v>
      </c>
      <c r="V332" s="16" t="str">
        <f t="shared" si="116"/>
        <v>,"IssueYearEnd":1903</v>
      </c>
      <c r="W332" s="16" t="str">
        <f t="shared" si="117"/>
        <v xml:space="preserve">,"FirstDayOfIssue":" " </v>
      </c>
      <c r="X332" s="16" t="str">
        <f t="shared" si="108"/>
        <v xml:space="preserve">,"Perforation":"12" </v>
      </c>
      <c r="Y332" s="16" t="str">
        <f t="shared" si="118"/>
        <v xml:space="preserve">,"IsWatermarked":false </v>
      </c>
      <c r="Z332" s="16" t="str">
        <f t="shared" si="119"/>
        <v xml:space="preserve">,"CatalogImageCode":"" </v>
      </c>
      <c r="AA332" s="16" t="str">
        <f t="shared" si="120"/>
        <v xml:space="preserve">,"Color":"" </v>
      </c>
      <c r="AB332" s="16" t="str">
        <f t="shared" si="121"/>
        <v xml:space="preserve">,"Denomination":"$1" </v>
      </c>
      <c r="AD332" s="16" t="str">
        <f t="shared" si="122"/>
        <v/>
      </c>
      <c r="AE332" s="16" t="str">
        <f t="shared" si="123"/>
        <v>{"CollectableType":"HomeCollector.Models.StampBase, HomeCollector, Version=1.0.0.0, Culture=neutral, PublicKeyToken=null"</v>
      </c>
      <c r="AF332" s="16" t="str">
        <f t="shared" si="124"/>
        <v xml:space="preserve">,"ItemDetails":"wm" </v>
      </c>
      <c r="AG332" s="16" t="str">
        <f t="shared" si="125"/>
        <v xml:space="preserve">,"IsFavorite":false </v>
      </c>
      <c r="AH332" s="16" t="str">
        <f t="shared" si="126"/>
        <v xml:space="preserve">,"EstimatedValue":0 </v>
      </c>
      <c r="AI332" s="16" t="str">
        <f t="shared" si="127"/>
        <v xml:space="preserve">,"IsMintCondition":false </v>
      </c>
      <c r="AJ332" s="16" t="str">
        <f t="shared" si="128"/>
        <v xml:space="preserve">,"Condition":"UNDEFINED" </v>
      </c>
      <c r="AK332" s="16" t="str">
        <f xml:space="preserve"> IF($D332+$E332&gt;0,  CONCATENATE($AD332,$AE332,$AF332,$AG332,$AH332,$AI332,$AJ332) &amp; "} ]}","}")</f>
        <v>}</v>
      </c>
      <c r="AL332" s="16" t="str">
        <f t="shared" si="129"/>
        <v>,{"CollectableType":"HomeCollector.Models.StampBase, HomeCollector, Version=1.0.0.0, Culture=neutral, PublicKeyToken=null","DisplayName":"Farragut" ,"Description":"wm" ,"Country":"USA" ,"IsPostageStamp":true ,"ScottNumber":"311" ,"AlternateId":"" ,"IssueYearStart":1902,"IssueYearEnd":1903,"FirstDayOfIssue":" " ,"Perforation":"12" ,"IsWatermarked":false ,"CatalogImageCode":"" ,"Color":"" ,"Denomination":"$1" }</v>
      </c>
    </row>
    <row r="333" spans="1:38" x14ac:dyDescent="0.25">
      <c r="A333" s="34" t="s">
        <v>1558</v>
      </c>
      <c r="B333" s="19" t="s">
        <v>261</v>
      </c>
      <c r="C333" s="30"/>
      <c r="D333" s="31"/>
      <c r="E333" s="32"/>
      <c r="F333" s="43" t="s">
        <v>1343</v>
      </c>
      <c r="G333" s="38" t="s">
        <v>269</v>
      </c>
      <c r="H333" s="19" t="s">
        <v>267</v>
      </c>
      <c r="I333" s="19" t="s">
        <v>285</v>
      </c>
      <c r="J333" s="19">
        <v>1902</v>
      </c>
      <c r="K333" s="21">
        <v>1903</v>
      </c>
      <c r="L333" s="34">
        <v>600</v>
      </c>
      <c r="M333" s="29">
        <v>125</v>
      </c>
      <c r="N333" s="28" t="str">
        <f t="shared" si="130"/>
        <v>,{"CollectableType":"HomeCollector.Models.StampBase, HomeCollector, Version=1.0.0.0, Culture=neutral, PublicKeyToken=null"</v>
      </c>
      <c r="O333" s="16" t="str">
        <f t="shared" si="109"/>
        <v xml:space="preserve">,"DisplayName":"Madison" </v>
      </c>
      <c r="P333" s="16" t="str">
        <f t="shared" si="110"/>
        <v xml:space="preserve">,"Description":"wm" </v>
      </c>
      <c r="Q333" s="16" t="str">
        <f t="shared" si="111"/>
        <v xml:space="preserve">,"Country":"USA" </v>
      </c>
      <c r="R333" s="16" t="str">
        <f t="shared" si="112"/>
        <v xml:space="preserve">,"IsPostageStamp":true </v>
      </c>
      <c r="S333" s="16" t="str">
        <f t="shared" si="113"/>
        <v xml:space="preserve">,"ScottNumber":"312" </v>
      </c>
      <c r="T333" s="16" t="str">
        <f t="shared" si="114"/>
        <v xml:space="preserve">,"AlternateId":"" </v>
      </c>
      <c r="U333" s="16" t="str">
        <f t="shared" si="115"/>
        <v>,"IssueYearStart":1902</v>
      </c>
      <c r="V333" s="16" t="str">
        <f t="shared" si="116"/>
        <v>,"IssueYearEnd":1903</v>
      </c>
      <c r="W333" s="16" t="str">
        <f t="shared" si="117"/>
        <v xml:space="preserve">,"FirstDayOfIssue":" " </v>
      </c>
      <c r="X333" s="16" t="str">
        <f t="shared" si="108"/>
        <v xml:space="preserve">,"Perforation":"12" </v>
      </c>
      <c r="Y333" s="16" t="str">
        <f t="shared" si="118"/>
        <v xml:space="preserve">,"IsWatermarked":false </v>
      </c>
      <c r="Z333" s="16" t="str">
        <f t="shared" si="119"/>
        <v xml:space="preserve">,"CatalogImageCode":"" </v>
      </c>
      <c r="AA333" s="16" t="str">
        <f t="shared" si="120"/>
        <v xml:space="preserve">,"Color":"" </v>
      </c>
      <c r="AB333" s="16" t="str">
        <f t="shared" si="121"/>
        <v xml:space="preserve">,"Denomination":"$2" </v>
      </c>
      <c r="AD333" s="16" t="str">
        <f t="shared" si="122"/>
        <v/>
      </c>
      <c r="AE333" s="16" t="str">
        <f t="shared" si="123"/>
        <v>{"CollectableType":"HomeCollector.Models.StampBase, HomeCollector, Version=1.0.0.0, Culture=neutral, PublicKeyToken=null"</v>
      </c>
      <c r="AF333" s="16" t="str">
        <f t="shared" si="124"/>
        <v xml:space="preserve">,"ItemDetails":"wm" </v>
      </c>
      <c r="AG333" s="16" t="str">
        <f t="shared" si="125"/>
        <v xml:space="preserve">,"IsFavorite":false </v>
      </c>
      <c r="AH333" s="16" t="str">
        <f t="shared" si="126"/>
        <v xml:space="preserve">,"EstimatedValue":0 </v>
      </c>
      <c r="AI333" s="16" t="str">
        <f t="shared" si="127"/>
        <v xml:space="preserve">,"IsMintCondition":false </v>
      </c>
      <c r="AJ333" s="16" t="str">
        <f t="shared" si="128"/>
        <v xml:space="preserve">,"Condition":"UNDEFINED" </v>
      </c>
      <c r="AK333" s="16" t="str">
        <f xml:space="preserve"> IF($D333+$E333&gt;0,  CONCATENATE($AD333,$AE333,$AF333,$AG333,$AH333,$AI333,$AJ333) &amp; "} ]}","}")</f>
        <v>}</v>
      </c>
      <c r="AL333" s="16" t="str">
        <f t="shared" si="129"/>
        <v>,{"CollectableType":"HomeCollector.Models.StampBase, HomeCollector, Version=1.0.0.0, Culture=neutral, PublicKeyToken=null","DisplayName":"Madison" ,"Description":"wm" ,"Country":"USA" ,"IsPostageStamp":true ,"ScottNumber":"312" ,"AlternateId":"" ,"IssueYearStart":1902,"IssueYearEnd":1903,"FirstDayOfIssue":" " ,"Perforation":"12" ,"IsWatermarked":false ,"CatalogImageCode":"" ,"Color":"" ,"Denomination":"$2" }</v>
      </c>
    </row>
    <row r="334" spans="1:38" x14ac:dyDescent="0.25">
      <c r="A334" s="34" t="s">
        <v>1559</v>
      </c>
      <c r="B334" s="19" t="s">
        <v>264</v>
      </c>
      <c r="C334" s="30"/>
      <c r="D334" s="31"/>
      <c r="E334" s="32"/>
      <c r="F334" s="43" t="s">
        <v>1343</v>
      </c>
      <c r="G334" s="38" t="s">
        <v>269</v>
      </c>
      <c r="H334" s="19" t="s">
        <v>268</v>
      </c>
      <c r="I334" s="19" t="s">
        <v>285</v>
      </c>
      <c r="J334" s="19">
        <v>1902</v>
      </c>
      <c r="K334" s="21">
        <v>1903</v>
      </c>
      <c r="L334" s="34">
        <v>1500</v>
      </c>
      <c r="M334" s="29">
        <v>450</v>
      </c>
      <c r="N334" s="28" t="str">
        <f t="shared" si="130"/>
        <v>,{"CollectableType":"HomeCollector.Models.StampBase, HomeCollector, Version=1.0.0.0, Culture=neutral, PublicKeyToken=null"</v>
      </c>
      <c r="O334" s="16" t="str">
        <f t="shared" si="109"/>
        <v xml:space="preserve">,"DisplayName":"Marshall" </v>
      </c>
      <c r="P334" s="16" t="str">
        <f t="shared" si="110"/>
        <v xml:space="preserve">,"Description":"wm" </v>
      </c>
      <c r="Q334" s="16" t="str">
        <f t="shared" si="111"/>
        <v xml:space="preserve">,"Country":"USA" </v>
      </c>
      <c r="R334" s="16" t="str">
        <f t="shared" si="112"/>
        <v xml:space="preserve">,"IsPostageStamp":true </v>
      </c>
      <c r="S334" s="16" t="str">
        <f t="shared" si="113"/>
        <v xml:space="preserve">,"ScottNumber":"313" </v>
      </c>
      <c r="T334" s="16" t="str">
        <f t="shared" si="114"/>
        <v xml:space="preserve">,"AlternateId":"" </v>
      </c>
      <c r="U334" s="16" t="str">
        <f t="shared" si="115"/>
        <v>,"IssueYearStart":1902</v>
      </c>
      <c r="V334" s="16" t="str">
        <f t="shared" si="116"/>
        <v>,"IssueYearEnd":1903</v>
      </c>
      <c r="W334" s="16" t="str">
        <f t="shared" si="117"/>
        <v xml:space="preserve">,"FirstDayOfIssue":" " </v>
      </c>
      <c r="X334" s="16" t="str">
        <f t="shared" si="108"/>
        <v xml:space="preserve">,"Perforation":"12" </v>
      </c>
      <c r="Y334" s="16" t="str">
        <f t="shared" si="118"/>
        <v xml:space="preserve">,"IsWatermarked":false </v>
      </c>
      <c r="Z334" s="16" t="str">
        <f t="shared" si="119"/>
        <v xml:space="preserve">,"CatalogImageCode":"" </v>
      </c>
      <c r="AA334" s="16" t="str">
        <f t="shared" si="120"/>
        <v xml:space="preserve">,"Color":"" </v>
      </c>
      <c r="AB334" s="16" t="str">
        <f t="shared" si="121"/>
        <v xml:space="preserve">,"Denomination":"$5" </v>
      </c>
      <c r="AD334" s="16" t="str">
        <f t="shared" si="122"/>
        <v/>
      </c>
      <c r="AE334" s="16" t="str">
        <f t="shared" si="123"/>
        <v>{"CollectableType":"HomeCollector.Models.StampBase, HomeCollector, Version=1.0.0.0, Culture=neutral, PublicKeyToken=null"</v>
      </c>
      <c r="AF334" s="16" t="str">
        <f t="shared" si="124"/>
        <v xml:space="preserve">,"ItemDetails":"wm" </v>
      </c>
      <c r="AG334" s="16" t="str">
        <f t="shared" si="125"/>
        <v xml:space="preserve">,"IsFavorite":false </v>
      </c>
      <c r="AH334" s="16" t="str">
        <f t="shared" si="126"/>
        <v xml:space="preserve">,"EstimatedValue":0 </v>
      </c>
      <c r="AI334" s="16" t="str">
        <f t="shared" si="127"/>
        <v xml:space="preserve">,"IsMintCondition":false </v>
      </c>
      <c r="AJ334" s="16" t="str">
        <f t="shared" si="128"/>
        <v xml:space="preserve">,"Condition":"UNDEFINED" </v>
      </c>
      <c r="AK334" s="16" t="str">
        <f xml:space="preserve"> IF($D334+$E334&gt;0,  CONCATENATE($AD334,$AE334,$AF334,$AG334,$AH334,$AI334,$AJ334) &amp; "} ]}","}")</f>
        <v>}</v>
      </c>
      <c r="AL334" s="16" t="str">
        <f t="shared" si="129"/>
        <v>,{"CollectableType":"HomeCollector.Models.StampBase, HomeCollector, Version=1.0.0.0, Culture=neutral, PublicKeyToken=null","DisplayName":"Marshall" ,"Description":"wm" ,"Country":"USA" ,"IsPostageStamp":true ,"ScottNumber":"313" ,"AlternateId":"" ,"IssueYearStart":1902,"IssueYearEnd":1903,"FirstDayOfIssue":" " ,"Perforation":"12" ,"IsWatermarked":false ,"CatalogImageCode":"" ,"Color":"" ,"Denomination":"$5" }</v>
      </c>
    </row>
    <row r="335" spans="1:38" x14ac:dyDescent="0.25">
      <c r="A335" s="34" t="s">
        <v>1560</v>
      </c>
      <c r="B335" s="29">
        <v>1</v>
      </c>
      <c r="C335" s="19" t="s">
        <v>243</v>
      </c>
      <c r="D335" s="31"/>
      <c r="E335" s="32"/>
      <c r="F335" s="42" t="s">
        <v>12</v>
      </c>
      <c r="G335" s="30"/>
      <c r="H335" s="19" t="s">
        <v>13</v>
      </c>
      <c r="I335" s="19" t="s">
        <v>289</v>
      </c>
      <c r="J335" s="19">
        <v>1906</v>
      </c>
      <c r="K335" s="21">
        <v>1908</v>
      </c>
      <c r="L335" s="34">
        <v>16</v>
      </c>
      <c r="M335" s="29">
        <v>13</v>
      </c>
      <c r="N335" s="28" t="str">
        <f t="shared" si="130"/>
        <v>,{"CollectableType":"HomeCollector.Models.StampBase, HomeCollector, Version=1.0.0.0, Culture=neutral, PublicKeyToken=null"</v>
      </c>
      <c r="O335" s="16" t="str">
        <f t="shared" si="109"/>
        <v xml:space="preserve">,"DisplayName":"Franklin" </v>
      </c>
      <c r="P335" s="16" t="str">
        <f t="shared" si="110"/>
        <v xml:space="preserve">,"Description":"" </v>
      </c>
      <c r="Q335" s="16" t="str">
        <f t="shared" si="111"/>
        <v xml:space="preserve">,"Country":"USA" </v>
      </c>
      <c r="R335" s="16" t="str">
        <f t="shared" si="112"/>
        <v xml:space="preserve">,"IsPostageStamp":true </v>
      </c>
      <c r="S335" s="16" t="str">
        <f t="shared" si="113"/>
        <v xml:space="preserve">,"ScottNumber":"314" </v>
      </c>
      <c r="T335" s="16" t="str">
        <f t="shared" si="114"/>
        <v xml:space="preserve">,"AlternateId":"" </v>
      </c>
      <c r="U335" s="16" t="str">
        <f t="shared" si="115"/>
        <v>,"IssueYearStart":1906</v>
      </c>
      <c r="V335" s="16" t="str">
        <f t="shared" si="116"/>
        <v>,"IssueYearEnd":1908</v>
      </c>
      <c r="W335" s="16" t="str">
        <f t="shared" si="117"/>
        <v xml:space="preserve">,"FirstDayOfIssue":" " </v>
      </c>
      <c r="X335" s="16" t="str">
        <f t="shared" si="108"/>
        <v xml:space="preserve">,"Perforation":"imp" </v>
      </c>
      <c r="Y335" s="16" t="str">
        <f t="shared" si="118"/>
        <v xml:space="preserve">,"IsWatermarked":false </v>
      </c>
      <c r="Z335" s="16" t="str">
        <f t="shared" si="119"/>
        <v xml:space="preserve">,"CatalogImageCode":"" </v>
      </c>
      <c r="AA335" s="16" t="str">
        <f t="shared" si="120"/>
        <v xml:space="preserve">,"Color":"blue grn" </v>
      </c>
      <c r="AB335" s="16" t="str">
        <f t="shared" si="121"/>
        <v xml:space="preserve">,"Denomination":"1" </v>
      </c>
      <c r="AD335" s="16" t="str">
        <f t="shared" si="122"/>
        <v/>
      </c>
      <c r="AE335" s="16" t="str">
        <f t="shared" si="123"/>
        <v>{"CollectableType":"HomeCollector.Models.StampBase, HomeCollector, Version=1.0.0.0, Culture=neutral, PublicKeyToken=null"</v>
      </c>
      <c r="AF335" s="16" t="str">
        <f t="shared" si="124"/>
        <v xml:space="preserve">,"ItemDetails":"" </v>
      </c>
      <c r="AG335" s="16" t="str">
        <f t="shared" si="125"/>
        <v xml:space="preserve">,"IsFavorite":false </v>
      </c>
      <c r="AH335" s="16" t="str">
        <f t="shared" si="126"/>
        <v xml:space="preserve">,"EstimatedValue":0 </v>
      </c>
      <c r="AI335" s="16" t="str">
        <f t="shared" si="127"/>
        <v xml:space="preserve">,"IsMintCondition":false </v>
      </c>
      <c r="AJ335" s="16" t="str">
        <f t="shared" si="128"/>
        <v xml:space="preserve">,"Condition":"UNDEFINED" </v>
      </c>
      <c r="AK335" s="16" t="str">
        <f xml:space="preserve"> IF($D335+$E335&gt;0,  CONCATENATE($AD335,$AE335,$AF335,$AG335,$AH335,$AI335,$AJ335) &amp; "} ]}","}")</f>
        <v>}</v>
      </c>
      <c r="AL335" s="16" t="str">
        <f t="shared" si="129"/>
        <v>,{"CollectableType":"HomeCollector.Models.StampBase, HomeCollector, Version=1.0.0.0, Culture=neutral, PublicKeyToken=null","DisplayName":"Franklin" ,"Description":"" ,"Country":"USA" ,"IsPostageStamp":true ,"ScottNumber":"314" ,"AlternateId":"" ,"IssueYearStart":1906,"IssueYearEnd":1908,"FirstDayOfIssue":" " ,"Perforation":"imp" ,"IsWatermarked":false ,"CatalogImageCode":"" ,"Color":"blue grn" ,"Denomination":"1" }</v>
      </c>
    </row>
    <row r="336" spans="1:38" x14ac:dyDescent="0.25">
      <c r="A336" s="34" t="s">
        <v>1561</v>
      </c>
      <c r="B336" s="29">
        <v>5</v>
      </c>
      <c r="C336" s="19" t="s">
        <v>60</v>
      </c>
      <c r="D336" s="31"/>
      <c r="E336" s="32"/>
      <c r="F336" s="42" t="s">
        <v>12</v>
      </c>
      <c r="G336" s="30"/>
      <c r="H336" s="19" t="s">
        <v>103</v>
      </c>
      <c r="I336" s="19" t="s">
        <v>289</v>
      </c>
      <c r="J336" s="19">
        <v>1906</v>
      </c>
      <c r="K336" s="21">
        <v>1908</v>
      </c>
      <c r="L336" s="34">
        <v>375</v>
      </c>
      <c r="M336" s="29">
        <v>250</v>
      </c>
      <c r="N336" s="28" t="str">
        <f t="shared" si="130"/>
        <v>,{"CollectableType":"HomeCollector.Models.StampBase, HomeCollector, Version=1.0.0.0, Culture=neutral, PublicKeyToken=null"</v>
      </c>
      <c r="O336" s="16" t="str">
        <f t="shared" si="109"/>
        <v xml:space="preserve">,"DisplayName":"Lincoln" </v>
      </c>
      <c r="P336" s="16" t="str">
        <f t="shared" si="110"/>
        <v xml:space="preserve">,"Description":"" </v>
      </c>
      <c r="Q336" s="16" t="str">
        <f t="shared" si="111"/>
        <v xml:space="preserve">,"Country":"USA" </v>
      </c>
      <c r="R336" s="16" t="str">
        <f t="shared" si="112"/>
        <v xml:space="preserve">,"IsPostageStamp":true </v>
      </c>
      <c r="S336" s="16" t="str">
        <f t="shared" si="113"/>
        <v xml:space="preserve">,"ScottNumber":"315" </v>
      </c>
      <c r="T336" s="16" t="str">
        <f t="shared" si="114"/>
        <v xml:space="preserve">,"AlternateId":"" </v>
      </c>
      <c r="U336" s="16" t="str">
        <f t="shared" si="115"/>
        <v>,"IssueYearStart":1906</v>
      </c>
      <c r="V336" s="16" t="str">
        <f t="shared" si="116"/>
        <v>,"IssueYearEnd":1908</v>
      </c>
      <c r="W336" s="16" t="str">
        <f t="shared" si="117"/>
        <v xml:space="preserve">,"FirstDayOfIssue":" " </v>
      </c>
      <c r="X336" s="16" t="str">
        <f t="shared" si="108"/>
        <v xml:space="preserve">,"Perforation":"imp" </v>
      </c>
      <c r="Y336" s="16" t="str">
        <f t="shared" si="118"/>
        <v xml:space="preserve">,"IsWatermarked":false </v>
      </c>
      <c r="Z336" s="16" t="str">
        <f t="shared" si="119"/>
        <v xml:space="preserve">,"CatalogImageCode":"" </v>
      </c>
      <c r="AA336" s="16" t="str">
        <f t="shared" si="120"/>
        <v xml:space="preserve">,"Color":"black" </v>
      </c>
      <c r="AB336" s="16" t="str">
        <f t="shared" si="121"/>
        <v xml:space="preserve">,"Denomination":"5" </v>
      </c>
      <c r="AD336" s="16" t="str">
        <f t="shared" si="122"/>
        <v/>
      </c>
      <c r="AE336" s="16" t="str">
        <f t="shared" si="123"/>
        <v>{"CollectableType":"HomeCollector.Models.StampBase, HomeCollector, Version=1.0.0.0, Culture=neutral, PublicKeyToken=null"</v>
      </c>
      <c r="AF336" s="16" t="str">
        <f t="shared" si="124"/>
        <v xml:space="preserve">,"ItemDetails":"" </v>
      </c>
      <c r="AG336" s="16" t="str">
        <f t="shared" si="125"/>
        <v xml:space="preserve">,"IsFavorite":false </v>
      </c>
      <c r="AH336" s="16" t="str">
        <f t="shared" si="126"/>
        <v xml:space="preserve">,"EstimatedValue":0 </v>
      </c>
      <c r="AI336" s="16" t="str">
        <f t="shared" si="127"/>
        <v xml:space="preserve">,"IsMintCondition":false </v>
      </c>
      <c r="AJ336" s="16" t="str">
        <f t="shared" si="128"/>
        <v xml:space="preserve">,"Condition":"UNDEFINED" </v>
      </c>
      <c r="AK336" s="16" t="str">
        <f xml:space="preserve"> IF($D336+$E336&gt;0,  CONCATENATE($AD336,$AE336,$AF336,$AG336,$AH336,$AI336,$AJ336) &amp; "} ]}","}")</f>
        <v>}</v>
      </c>
      <c r="AL336" s="16" t="str">
        <f t="shared" si="129"/>
        <v>,{"CollectableType":"HomeCollector.Models.StampBase, HomeCollector, Version=1.0.0.0, Culture=neutral, PublicKeyToken=null","DisplayName":"Lincoln" ,"Description":"" ,"Country":"USA" ,"IsPostageStamp":true ,"ScottNumber":"315" ,"AlternateId":"" ,"IssueYearStart":1906,"IssueYearEnd":1908,"FirstDayOfIssue":" " ,"Perforation":"imp" ,"IsWatermarked":false ,"CatalogImageCode":"" ,"Color":"black" ,"Denomination":"5" }</v>
      </c>
    </row>
    <row r="337" spans="1:38" x14ac:dyDescent="0.25">
      <c r="A337" s="34" t="s">
        <v>1562</v>
      </c>
      <c r="B337" s="29">
        <v>1</v>
      </c>
      <c r="C337" s="19" t="s">
        <v>243</v>
      </c>
      <c r="D337" s="28"/>
      <c r="E337" s="30"/>
      <c r="F337" s="42" t="s">
        <v>290</v>
      </c>
      <c r="G337" s="38" t="s">
        <v>291</v>
      </c>
      <c r="H337" s="19" t="s">
        <v>13</v>
      </c>
      <c r="I337" s="29">
        <v>1902</v>
      </c>
      <c r="J337" s="29">
        <v>1902</v>
      </c>
      <c r="K337" s="33" t="s">
        <v>1337</v>
      </c>
      <c r="L337" s="34">
        <v>50000</v>
      </c>
      <c r="M337" s="29"/>
      <c r="N337" s="28" t="str">
        <f t="shared" si="130"/>
        <v>,{"CollectableType":"HomeCollector.Models.StampBase, HomeCollector, Version=1.0.0.0, Culture=neutral, PublicKeyToken=null"</v>
      </c>
      <c r="O337" s="16" t="str">
        <f t="shared" si="109"/>
        <v xml:space="preserve">,"DisplayName":"Franklin" </v>
      </c>
      <c r="P337" s="16" t="str">
        <f t="shared" si="110"/>
        <v xml:space="preserve">,"Description":"pair" </v>
      </c>
      <c r="Q337" s="16" t="str">
        <f t="shared" si="111"/>
        <v xml:space="preserve">,"Country":"USA" </v>
      </c>
      <c r="R337" s="16" t="str">
        <f t="shared" si="112"/>
        <v xml:space="preserve">,"IsPostageStamp":true </v>
      </c>
      <c r="S337" s="16" t="str">
        <f t="shared" si="113"/>
        <v xml:space="preserve">,"ScottNumber":"316" </v>
      </c>
      <c r="T337" s="16" t="str">
        <f t="shared" si="114"/>
        <v xml:space="preserve">,"AlternateId":"" </v>
      </c>
      <c r="U337" s="16" t="str">
        <f t="shared" si="115"/>
        <v>,"IssueYearStart":1902</v>
      </c>
      <c r="V337" s="16" t="str">
        <f t="shared" si="116"/>
        <v>,"IssueYearEnd":0</v>
      </c>
      <c r="W337" s="16" t="str">
        <f t="shared" si="117"/>
        <v xml:space="preserve">,"FirstDayOfIssue":" " </v>
      </c>
      <c r="X337" s="16" t="str">
        <f t="shared" si="108"/>
        <v xml:space="preserve">,"Perforation":"h12" </v>
      </c>
      <c r="Y337" s="16" t="str">
        <f t="shared" si="118"/>
        <v xml:space="preserve">,"IsWatermarked":false </v>
      </c>
      <c r="Z337" s="16" t="str">
        <f t="shared" si="119"/>
        <v xml:space="preserve">,"CatalogImageCode":"" </v>
      </c>
      <c r="AA337" s="16" t="str">
        <f t="shared" si="120"/>
        <v xml:space="preserve">,"Color":"blue grn" </v>
      </c>
      <c r="AB337" s="16" t="str">
        <f t="shared" si="121"/>
        <v xml:space="preserve">,"Denomination":"1" </v>
      </c>
      <c r="AD337" s="16" t="str">
        <f t="shared" si="122"/>
        <v/>
      </c>
      <c r="AE337" s="16" t="str">
        <f t="shared" si="123"/>
        <v>{"CollectableType":"HomeCollector.Models.StampBase, HomeCollector, Version=1.0.0.0, Culture=neutral, PublicKeyToken=null"</v>
      </c>
      <c r="AF337" s="16" t="str">
        <f t="shared" si="124"/>
        <v xml:space="preserve">,"ItemDetails":"pair" </v>
      </c>
      <c r="AG337" s="16" t="str">
        <f t="shared" si="125"/>
        <v xml:space="preserve">,"IsFavorite":false </v>
      </c>
      <c r="AH337" s="16" t="str">
        <f t="shared" si="126"/>
        <v xml:space="preserve">,"EstimatedValue":0 </v>
      </c>
      <c r="AI337" s="16" t="str">
        <f t="shared" si="127"/>
        <v xml:space="preserve">,"IsMintCondition":false </v>
      </c>
      <c r="AJ337" s="16" t="str">
        <f t="shared" si="128"/>
        <v xml:space="preserve">,"Condition":"UNDEFINED" </v>
      </c>
      <c r="AK337" s="16" t="str">
        <f xml:space="preserve"> IF($D337+$E337&gt;0,  CONCATENATE($AD337,$AE337,$AF337,$AG337,$AH337,$AI337,$AJ337) &amp; "} ]}","}")</f>
        <v>}</v>
      </c>
      <c r="AL337" s="16" t="str">
        <f t="shared" si="129"/>
        <v>,{"CollectableType":"HomeCollector.Models.StampBase, HomeCollector, Version=1.0.0.0, Culture=neutral, PublicKeyToken=null","DisplayName":"Franklin" ,"Description":"pair" ,"Country":"USA" ,"IsPostageStamp":true ,"ScottNumber":"316" ,"AlternateId":"" ,"IssueYearStart":1902,"IssueYearEnd":0,"FirstDayOfIssue":" " ,"Perforation":"h12" ,"IsWatermarked":false ,"CatalogImageCode":"" ,"Color":"blue grn" ,"Denomination":"1" }</v>
      </c>
    </row>
    <row r="338" spans="1:38" x14ac:dyDescent="0.25">
      <c r="A338" s="34" t="s">
        <v>1563</v>
      </c>
      <c r="B338" s="29">
        <v>5</v>
      </c>
      <c r="C338" s="19" t="s">
        <v>22</v>
      </c>
      <c r="D338" s="28"/>
      <c r="E338" s="30"/>
      <c r="F338" s="42" t="s">
        <v>290</v>
      </c>
      <c r="G338" s="38" t="s">
        <v>291</v>
      </c>
      <c r="H338" s="19" t="s">
        <v>103</v>
      </c>
      <c r="I338" s="29">
        <v>1902</v>
      </c>
      <c r="J338" s="29">
        <v>1902</v>
      </c>
      <c r="K338" s="33" t="s">
        <v>1337</v>
      </c>
      <c r="L338" s="34">
        <v>5000</v>
      </c>
      <c r="M338" s="29"/>
      <c r="N338" s="28" t="str">
        <f t="shared" si="130"/>
        <v>,{"CollectableType":"HomeCollector.Models.StampBase, HomeCollector, Version=1.0.0.0, Culture=neutral, PublicKeyToken=null"</v>
      </c>
      <c r="O338" s="16" t="str">
        <f t="shared" si="109"/>
        <v xml:space="preserve">,"DisplayName":"Lincoln" </v>
      </c>
      <c r="P338" s="16" t="str">
        <f t="shared" si="110"/>
        <v xml:space="preserve">,"Description":"pair" </v>
      </c>
      <c r="Q338" s="16" t="str">
        <f t="shared" si="111"/>
        <v xml:space="preserve">,"Country":"USA" </v>
      </c>
      <c r="R338" s="16" t="str">
        <f t="shared" si="112"/>
        <v xml:space="preserve">,"IsPostageStamp":true </v>
      </c>
      <c r="S338" s="16" t="str">
        <f t="shared" si="113"/>
        <v xml:space="preserve">,"ScottNumber":"317" </v>
      </c>
      <c r="T338" s="16" t="str">
        <f t="shared" si="114"/>
        <v xml:space="preserve">,"AlternateId":"" </v>
      </c>
      <c r="U338" s="16" t="str">
        <f t="shared" si="115"/>
        <v>,"IssueYearStart":1902</v>
      </c>
      <c r="V338" s="16" t="str">
        <f t="shared" si="116"/>
        <v>,"IssueYearEnd":0</v>
      </c>
      <c r="W338" s="16" t="str">
        <f t="shared" si="117"/>
        <v xml:space="preserve">,"FirstDayOfIssue":" " </v>
      </c>
      <c r="X338" s="16" t="str">
        <f t="shared" si="108"/>
        <v xml:space="preserve">,"Perforation":"h12" </v>
      </c>
      <c r="Y338" s="16" t="str">
        <f t="shared" si="118"/>
        <v xml:space="preserve">,"IsWatermarked":false </v>
      </c>
      <c r="Z338" s="16" t="str">
        <f t="shared" si="119"/>
        <v xml:space="preserve">,"CatalogImageCode":"" </v>
      </c>
      <c r="AA338" s="16" t="str">
        <f t="shared" si="120"/>
        <v xml:space="preserve">,"Color":"blue" </v>
      </c>
      <c r="AB338" s="16" t="str">
        <f t="shared" si="121"/>
        <v xml:space="preserve">,"Denomination":"5" </v>
      </c>
      <c r="AD338" s="16" t="str">
        <f t="shared" si="122"/>
        <v/>
      </c>
      <c r="AE338" s="16" t="str">
        <f t="shared" si="123"/>
        <v>{"CollectableType":"HomeCollector.Models.StampBase, HomeCollector, Version=1.0.0.0, Culture=neutral, PublicKeyToken=null"</v>
      </c>
      <c r="AF338" s="16" t="str">
        <f t="shared" si="124"/>
        <v xml:space="preserve">,"ItemDetails":"pair" </v>
      </c>
      <c r="AG338" s="16" t="str">
        <f t="shared" si="125"/>
        <v xml:space="preserve">,"IsFavorite":false </v>
      </c>
      <c r="AH338" s="16" t="str">
        <f t="shared" si="126"/>
        <v xml:space="preserve">,"EstimatedValue":0 </v>
      </c>
      <c r="AI338" s="16" t="str">
        <f t="shared" si="127"/>
        <v xml:space="preserve">,"IsMintCondition":false </v>
      </c>
      <c r="AJ338" s="16" t="str">
        <f t="shared" si="128"/>
        <v xml:space="preserve">,"Condition":"UNDEFINED" </v>
      </c>
      <c r="AK338" s="16" t="str">
        <f xml:space="preserve"> IF($D338+$E338&gt;0,  CONCATENATE($AD338,$AE338,$AF338,$AG338,$AH338,$AI338,$AJ338) &amp; "} ]}","}")</f>
        <v>}</v>
      </c>
      <c r="AL338" s="16" t="str">
        <f t="shared" si="129"/>
        <v>,{"CollectableType":"HomeCollector.Models.StampBase, HomeCollector, Version=1.0.0.0, Culture=neutral, PublicKeyToken=null","DisplayName":"Lincoln" ,"Description":"pair" ,"Country":"USA" ,"IsPostageStamp":true ,"ScottNumber":"317" ,"AlternateId":"" ,"IssueYearStart":1902,"IssueYearEnd":0,"FirstDayOfIssue":" " ,"Perforation":"h12" ,"IsWatermarked":false ,"CatalogImageCode":"" ,"Color":"blue" ,"Denomination":"5" }</v>
      </c>
    </row>
    <row r="339" spans="1:38" x14ac:dyDescent="0.25">
      <c r="A339" s="34" t="s">
        <v>1564</v>
      </c>
      <c r="B339" s="29">
        <v>1</v>
      </c>
      <c r="C339" s="19" t="s">
        <v>243</v>
      </c>
      <c r="D339" s="28"/>
      <c r="E339" s="30"/>
      <c r="F339" s="42" t="s">
        <v>292</v>
      </c>
      <c r="G339" s="38" t="s">
        <v>291</v>
      </c>
      <c r="H339" s="19" t="s">
        <v>13</v>
      </c>
      <c r="I339" s="29">
        <v>1902</v>
      </c>
      <c r="J339" s="29">
        <v>1902</v>
      </c>
      <c r="K339" s="33" t="s">
        <v>1337</v>
      </c>
      <c r="L339" s="34">
        <v>4750</v>
      </c>
      <c r="M339" s="29"/>
      <c r="N339" s="28" t="str">
        <f t="shared" si="130"/>
        <v>,{"CollectableType":"HomeCollector.Models.StampBase, HomeCollector, Version=1.0.0.0, Culture=neutral, PublicKeyToken=null"</v>
      </c>
      <c r="O339" s="16" t="str">
        <f t="shared" si="109"/>
        <v xml:space="preserve">,"DisplayName":"Franklin" </v>
      </c>
      <c r="P339" s="16" t="str">
        <f t="shared" si="110"/>
        <v xml:space="preserve">,"Description":"pair" </v>
      </c>
      <c r="Q339" s="16" t="str">
        <f t="shared" si="111"/>
        <v xml:space="preserve">,"Country":"USA" </v>
      </c>
      <c r="R339" s="16" t="str">
        <f t="shared" si="112"/>
        <v xml:space="preserve">,"IsPostageStamp":true </v>
      </c>
      <c r="S339" s="16" t="str">
        <f t="shared" si="113"/>
        <v xml:space="preserve">,"ScottNumber":"318" </v>
      </c>
      <c r="T339" s="16" t="str">
        <f t="shared" si="114"/>
        <v xml:space="preserve">,"AlternateId":"" </v>
      </c>
      <c r="U339" s="16" t="str">
        <f t="shared" si="115"/>
        <v>,"IssueYearStart":1902</v>
      </c>
      <c r="V339" s="16" t="str">
        <f t="shared" si="116"/>
        <v>,"IssueYearEnd":0</v>
      </c>
      <c r="W339" s="16" t="str">
        <f t="shared" si="117"/>
        <v xml:space="preserve">,"FirstDayOfIssue":" " </v>
      </c>
      <c r="X339" s="16" t="str">
        <f t="shared" si="108"/>
        <v xml:space="preserve">,"Perforation":"v12" </v>
      </c>
      <c r="Y339" s="16" t="str">
        <f t="shared" si="118"/>
        <v xml:space="preserve">,"IsWatermarked":false </v>
      </c>
      <c r="Z339" s="16" t="str">
        <f t="shared" si="119"/>
        <v xml:space="preserve">,"CatalogImageCode":"" </v>
      </c>
      <c r="AA339" s="16" t="str">
        <f t="shared" si="120"/>
        <v xml:space="preserve">,"Color":"blue grn" </v>
      </c>
      <c r="AB339" s="16" t="str">
        <f t="shared" si="121"/>
        <v xml:space="preserve">,"Denomination":"1" </v>
      </c>
      <c r="AD339" s="16" t="str">
        <f t="shared" si="122"/>
        <v/>
      </c>
      <c r="AE339" s="16" t="str">
        <f t="shared" si="123"/>
        <v>{"CollectableType":"HomeCollector.Models.StampBase, HomeCollector, Version=1.0.0.0, Culture=neutral, PublicKeyToken=null"</v>
      </c>
      <c r="AF339" s="16" t="str">
        <f t="shared" si="124"/>
        <v xml:space="preserve">,"ItemDetails":"pair" </v>
      </c>
      <c r="AG339" s="16" t="str">
        <f t="shared" si="125"/>
        <v xml:space="preserve">,"IsFavorite":false </v>
      </c>
      <c r="AH339" s="16" t="str">
        <f t="shared" si="126"/>
        <v xml:space="preserve">,"EstimatedValue":0 </v>
      </c>
      <c r="AI339" s="16" t="str">
        <f t="shared" si="127"/>
        <v xml:space="preserve">,"IsMintCondition":false </v>
      </c>
      <c r="AJ339" s="16" t="str">
        <f t="shared" si="128"/>
        <v xml:space="preserve">,"Condition":"UNDEFINED" </v>
      </c>
      <c r="AK339" s="16" t="str">
        <f xml:space="preserve"> IF($D339+$E339&gt;0,  CONCATENATE($AD339,$AE339,$AF339,$AG339,$AH339,$AI339,$AJ339) &amp; "} ]}","}")</f>
        <v>}</v>
      </c>
      <c r="AL339" s="16" t="str">
        <f t="shared" si="129"/>
        <v>,{"CollectableType":"HomeCollector.Models.StampBase, HomeCollector, Version=1.0.0.0, Culture=neutral, PublicKeyToken=null","DisplayName":"Franklin" ,"Description":"pair" ,"Country":"USA" ,"IsPostageStamp":true ,"ScottNumber":"318" ,"AlternateId":"" ,"IssueYearStart":1902,"IssueYearEnd":0,"FirstDayOfIssue":" " ,"Perforation":"v12" ,"IsWatermarked":false ,"CatalogImageCode":"" ,"Color":"blue grn" ,"Denomination":"1" }</v>
      </c>
    </row>
    <row r="340" spans="1:38" x14ac:dyDescent="0.25">
      <c r="A340" s="34" t="s">
        <v>1565</v>
      </c>
      <c r="B340" s="29">
        <v>2</v>
      </c>
      <c r="C340" s="30"/>
      <c r="D340" s="31"/>
      <c r="E340" s="32">
        <v>2</v>
      </c>
      <c r="F340" s="43" t="s">
        <v>1343</v>
      </c>
      <c r="G340" s="30"/>
      <c r="H340" s="19" t="s">
        <v>15</v>
      </c>
      <c r="I340" s="29">
        <v>1903</v>
      </c>
      <c r="J340" s="29">
        <v>1903</v>
      </c>
      <c r="K340" s="33" t="s">
        <v>1337</v>
      </c>
      <c r="L340" s="34">
        <v>4</v>
      </c>
      <c r="M340" s="29">
        <v>0.15</v>
      </c>
      <c r="N340" s="28" t="str">
        <f t="shared" si="130"/>
        <v>,{"CollectableType":"HomeCollector.Models.StampBase, HomeCollector, Version=1.0.0.0, Culture=neutral, PublicKeyToken=null"</v>
      </c>
      <c r="O340" s="16" t="str">
        <f t="shared" si="109"/>
        <v xml:space="preserve">,"DisplayName":"Washington" </v>
      </c>
      <c r="P340" s="16" t="str">
        <f t="shared" si="110"/>
        <v xml:space="preserve">,"Description":"" </v>
      </c>
      <c r="Q340" s="16" t="str">
        <f t="shared" si="111"/>
        <v xml:space="preserve">,"Country":"USA" </v>
      </c>
      <c r="R340" s="16" t="str">
        <f t="shared" si="112"/>
        <v xml:space="preserve">,"IsPostageStamp":true </v>
      </c>
      <c r="S340" s="16" t="str">
        <f t="shared" si="113"/>
        <v xml:space="preserve">,"ScottNumber":"319" </v>
      </c>
      <c r="T340" s="16" t="str">
        <f t="shared" si="114"/>
        <v xml:space="preserve">,"AlternateId":"" </v>
      </c>
      <c r="U340" s="16" t="str">
        <f t="shared" si="115"/>
        <v>,"IssueYearStart":1903</v>
      </c>
      <c r="V340" s="16" t="str">
        <f t="shared" si="116"/>
        <v>,"IssueYearEnd":0</v>
      </c>
      <c r="W340" s="16" t="str">
        <f t="shared" si="117"/>
        <v xml:space="preserve">,"FirstDayOfIssue":" " </v>
      </c>
      <c r="X340" s="16" t="str">
        <f t="shared" si="108"/>
        <v xml:space="preserve">,"Perforation":"12" </v>
      </c>
      <c r="Y340" s="16" t="str">
        <f t="shared" si="118"/>
        <v xml:space="preserve">,"IsWatermarked":false </v>
      </c>
      <c r="Z340" s="16" t="str">
        <f t="shared" si="119"/>
        <v xml:space="preserve">,"CatalogImageCode":"" </v>
      </c>
      <c r="AA340" s="16" t="str">
        <f t="shared" si="120"/>
        <v xml:space="preserve">,"Color":"" </v>
      </c>
      <c r="AB340" s="16" t="str">
        <f t="shared" si="121"/>
        <v xml:space="preserve">,"Denomination":"2" </v>
      </c>
      <c r="AD340" s="16" t="str">
        <f t="shared" si="122"/>
        <v>,"ItemInstances":[</v>
      </c>
      <c r="AE340" s="16" t="str">
        <f t="shared" si="123"/>
        <v>{"CollectableType":"HomeCollector.Models.StampBase, HomeCollector, Version=1.0.0.0, Culture=neutral, PublicKeyToken=null"</v>
      </c>
      <c r="AF340" s="16" t="str">
        <f t="shared" si="124"/>
        <v xml:space="preserve">,"ItemDetails":"" </v>
      </c>
      <c r="AG340" s="16" t="str">
        <f t="shared" si="125"/>
        <v xml:space="preserve">,"IsFavorite":false </v>
      </c>
      <c r="AH340" s="16" t="str">
        <f t="shared" si="126"/>
        <v xml:space="preserve">,"EstimatedValue":0 </v>
      </c>
      <c r="AI340" s="16" t="str">
        <f t="shared" si="127"/>
        <v xml:space="preserve">,"IsMintCondition":false </v>
      </c>
      <c r="AJ340" s="16" t="str">
        <f t="shared" si="128"/>
        <v xml:space="preserve">,"Condition":"UNDEFINED" </v>
      </c>
      <c r="AK340" s="16" t="str">
        <f xml:space="preserve"> IF($D340+$E340&gt;0,  CONCATENATE($AD340,$AE340,$AF340,$AG340,$AH340,$AI340,$AJ340)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40" s="16" t="str">
        <f t="shared" si="129"/>
        <v>,{"CollectableType":"HomeCollector.Models.StampBase, HomeCollector, Version=1.0.0.0, Culture=neutral, PublicKeyToken=null","DisplayName":"Washington" ,"Description":"" ,"Country":"USA" ,"IsPostageStamp":true ,"ScottNumber":"319" ,"AlternateId":"" ,"IssueYearStart":1903,"IssueYearEnd":0,"FirstDayOfIssue":" " ,"Perforation":"12"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1" spans="1:38" x14ac:dyDescent="0.25">
      <c r="A341" s="34" t="s">
        <v>1566</v>
      </c>
      <c r="B341" s="29">
        <v>2</v>
      </c>
      <c r="C341" s="19" t="s">
        <v>176</v>
      </c>
      <c r="D341" s="31"/>
      <c r="E341" s="32"/>
      <c r="F341" s="42" t="s">
        <v>12</v>
      </c>
      <c r="G341" s="30"/>
      <c r="H341" s="19" t="s">
        <v>15</v>
      </c>
      <c r="I341" s="29">
        <v>1906</v>
      </c>
      <c r="J341" s="29">
        <v>1906</v>
      </c>
      <c r="K341" s="33" t="s">
        <v>1337</v>
      </c>
      <c r="L341" s="34">
        <v>17.5</v>
      </c>
      <c r="M341" s="29">
        <v>11</v>
      </c>
      <c r="N341" s="28" t="str">
        <f t="shared" si="130"/>
        <v>,{"CollectableType":"HomeCollector.Models.StampBase, HomeCollector, Version=1.0.0.0, Culture=neutral, PublicKeyToken=null"</v>
      </c>
      <c r="O341" s="16" t="str">
        <f t="shared" si="109"/>
        <v xml:space="preserve">,"DisplayName":"Washington" </v>
      </c>
      <c r="P341" s="16" t="str">
        <f t="shared" si="110"/>
        <v xml:space="preserve">,"Description":"" </v>
      </c>
      <c r="Q341" s="16" t="str">
        <f t="shared" si="111"/>
        <v xml:space="preserve">,"Country":"USA" </v>
      </c>
      <c r="R341" s="16" t="str">
        <f t="shared" si="112"/>
        <v xml:space="preserve">,"IsPostageStamp":true </v>
      </c>
      <c r="S341" s="16" t="str">
        <f t="shared" si="113"/>
        <v xml:space="preserve">,"ScottNumber":"320" </v>
      </c>
      <c r="T341" s="16" t="str">
        <f t="shared" si="114"/>
        <v xml:space="preserve">,"AlternateId":"" </v>
      </c>
      <c r="U341" s="16" t="str">
        <f t="shared" si="115"/>
        <v>,"IssueYearStart":1906</v>
      </c>
      <c r="V341" s="16" t="str">
        <f t="shared" si="116"/>
        <v>,"IssueYearEnd":0</v>
      </c>
      <c r="W341" s="16" t="str">
        <f t="shared" si="117"/>
        <v xml:space="preserve">,"FirstDayOfIssue":" " </v>
      </c>
      <c r="X341" s="16" t="str">
        <f t="shared" si="108"/>
        <v xml:space="preserve">,"Perforation":"imp" </v>
      </c>
      <c r="Y341" s="16" t="str">
        <f t="shared" si="118"/>
        <v xml:space="preserve">,"IsWatermarked":false </v>
      </c>
      <c r="Z341" s="16" t="str">
        <f t="shared" si="119"/>
        <v xml:space="preserve">,"CatalogImageCode":"" </v>
      </c>
      <c r="AA341" s="16" t="str">
        <f t="shared" si="120"/>
        <v xml:space="preserve">,"Color":"carmine" </v>
      </c>
      <c r="AB341" s="16" t="str">
        <f t="shared" si="121"/>
        <v xml:space="preserve">,"Denomination":"2" </v>
      </c>
      <c r="AD341" s="16" t="str">
        <f t="shared" si="122"/>
        <v/>
      </c>
      <c r="AE341" s="16" t="str">
        <f t="shared" si="123"/>
        <v>{"CollectableType":"HomeCollector.Models.StampBase, HomeCollector, Version=1.0.0.0, Culture=neutral, PublicKeyToken=null"</v>
      </c>
      <c r="AF341" s="16" t="str">
        <f t="shared" si="124"/>
        <v xml:space="preserve">,"ItemDetails":"" </v>
      </c>
      <c r="AG341" s="16" t="str">
        <f t="shared" si="125"/>
        <v xml:space="preserve">,"IsFavorite":false </v>
      </c>
      <c r="AH341" s="16" t="str">
        <f t="shared" si="126"/>
        <v xml:space="preserve">,"EstimatedValue":0 </v>
      </c>
      <c r="AI341" s="16" t="str">
        <f t="shared" si="127"/>
        <v xml:space="preserve">,"IsMintCondition":false </v>
      </c>
      <c r="AJ341" s="16" t="str">
        <f t="shared" si="128"/>
        <v xml:space="preserve">,"Condition":"UNDEFINED" </v>
      </c>
      <c r="AK341" s="16" t="str">
        <f xml:space="preserve"> IF($D341+$E341&gt;0,  CONCATENATE($AD341,$AE341,$AF341,$AG341,$AH341,$AI341,$AJ341) &amp; "} ]}","}")</f>
        <v>}</v>
      </c>
      <c r="AL341" s="16" t="str">
        <f t="shared" si="129"/>
        <v>,{"CollectableType":"HomeCollector.Models.StampBase, HomeCollector, Version=1.0.0.0, Culture=neutral, PublicKeyToken=null","DisplayName":"Washington" ,"Description":"" ,"Country":"USA" ,"IsPostageStamp":true ,"ScottNumber":"320" ,"AlternateId":"" ,"IssueYearStart":1906,"IssueYearEnd":0,"FirstDayOfIssue":" " ,"Perforation":"imp" ,"IsWatermarked":false ,"CatalogImageCode":"" ,"Color":"carmine" ,"Denomination":"2" }</v>
      </c>
    </row>
    <row r="342" spans="1:38" x14ac:dyDescent="0.25">
      <c r="A342" s="34" t="s">
        <v>1567</v>
      </c>
      <c r="B342" s="29">
        <v>2</v>
      </c>
      <c r="C342" s="19" t="s">
        <v>176</v>
      </c>
      <c r="D342" s="28"/>
      <c r="E342" s="30"/>
      <c r="F342" s="42" t="s">
        <v>290</v>
      </c>
      <c r="G342" s="38" t="s">
        <v>291</v>
      </c>
      <c r="H342" s="19" t="s">
        <v>15</v>
      </c>
      <c r="I342" s="29">
        <v>1908</v>
      </c>
      <c r="J342" s="29">
        <v>1908</v>
      </c>
      <c r="K342" s="33" t="s">
        <v>1337</v>
      </c>
      <c r="L342" s="34"/>
      <c r="M342" s="29"/>
      <c r="N342" s="28" t="str">
        <f t="shared" si="130"/>
        <v>,{"CollectableType":"HomeCollector.Models.StampBase, HomeCollector, Version=1.0.0.0, Culture=neutral, PublicKeyToken=null"</v>
      </c>
      <c r="O342" s="16" t="str">
        <f t="shared" si="109"/>
        <v xml:space="preserve">,"DisplayName":"Washington" </v>
      </c>
      <c r="P342" s="16" t="str">
        <f t="shared" si="110"/>
        <v xml:space="preserve">,"Description":"pair" </v>
      </c>
      <c r="Q342" s="16" t="str">
        <f t="shared" si="111"/>
        <v xml:space="preserve">,"Country":"USA" </v>
      </c>
      <c r="R342" s="16" t="str">
        <f t="shared" si="112"/>
        <v xml:space="preserve">,"IsPostageStamp":true </v>
      </c>
      <c r="S342" s="16" t="str">
        <f t="shared" si="113"/>
        <v xml:space="preserve">,"ScottNumber":"321" </v>
      </c>
      <c r="T342" s="16" t="str">
        <f t="shared" si="114"/>
        <v xml:space="preserve">,"AlternateId":"" </v>
      </c>
      <c r="U342" s="16" t="str">
        <f t="shared" si="115"/>
        <v>,"IssueYearStart":1908</v>
      </c>
      <c r="V342" s="16" t="str">
        <f t="shared" si="116"/>
        <v>,"IssueYearEnd":0</v>
      </c>
      <c r="W342" s="16" t="str">
        <f t="shared" si="117"/>
        <v xml:space="preserve">,"FirstDayOfIssue":" " </v>
      </c>
      <c r="X342" s="16" t="str">
        <f t="shared" si="108"/>
        <v xml:space="preserve">,"Perforation":"h12" </v>
      </c>
      <c r="Y342" s="16" t="str">
        <f t="shared" si="118"/>
        <v xml:space="preserve">,"IsWatermarked":false </v>
      </c>
      <c r="Z342" s="16" t="str">
        <f t="shared" si="119"/>
        <v xml:space="preserve">,"CatalogImageCode":"" </v>
      </c>
      <c r="AA342" s="16" t="str">
        <f t="shared" si="120"/>
        <v xml:space="preserve">,"Color":"carmine" </v>
      </c>
      <c r="AB342" s="16" t="str">
        <f t="shared" si="121"/>
        <v xml:space="preserve">,"Denomination":"2" </v>
      </c>
      <c r="AD342" s="16" t="str">
        <f t="shared" si="122"/>
        <v/>
      </c>
      <c r="AE342" s="16" t="str">
        <f t="shared" si="123"/>
        <v>{"CollectableType":"HomeCollector.Models.StampBase, HomeCollector, Version=1.0.0.0, Culture=neutral, PublicKeyToken=null"</v>
      </c>
      <c r="AF342" s="16" t="str">
        <f t="shared" si="124"/>
        <v xml:space="preserve">,"ItemDetails":"pair" </v>
      </c>
      <c r="AG342" s="16" t="str">
        <f t="shared" si="125"/>
        <v xml:space="preserve">,"IsFavorite":false </v>
      </c>
      <c r="AH342" s="16" t="str">
        <f t="shared" si="126"/>
        <v xml:space="preserve">,"EstimatedValue":0 </v>
      </c>
      <c r="AI342" s="16" t="str">
        <f t="shared" si="127"/>
        <v xml:space="preserve">,"IsMintCondition":false </v>
      </c>
      <c r="AJ342" s="16" t="str">
        <f t="shared" si="128"/>
        <v xml:space="preserve">,"Condition":"UNDEFINED" </v>
      </c>
      <c r="AK342" s="16" t="str">
        <f xml:space="preserve"> IF($D342+$E342&gt;0,  CONCATENATE($AD342,$AE342,$AF342,$AG342,$AH342,$AI342,$AJ342) &amp; "} ]}","}")</f>
        <v>}</v>
      </c>
      <c r="AL342" s="16" t="str">
        <f t="shared" si="129"/>
        <v>,{"CollectableType":"HomeCollector.Models.StampBase, HomeCollector, Version=1.0.0.0, Culture=neutral, PublicKeyToken=null","DisplayName":"Washington" ,"Description":"pair" ,"Country":"USA" ,"IsPostageStamp":true ,"ScottNumber":"321" ,"AlternateId":"" ,"IssueYearStart":1908,"IssueYearEnd":0,"FirstDayOfIssue":" " ,"Perforation":"h12" ,"IsWatermarked":false ,"CatalogImageCode":"" ,"Color":"carmine" ,"Denomination":"2" }</v>
      </c>
    </row>
    <row r="343" spans="1:38" x14ac:dyDescent="0.25">
      <c r="A343" s="34" t="s">
        <v>1568</v>
      </c>
      <c r="B343" s="29">
        <v>2</v>
      </c>
      <c r="C343" s="19" t="s">
        <v>176</v>
      </c>
      <c r="D343" s="28"/>
      <c r="E343" s="30"/>
      <c r="F343" s="42" t="s">
        <v>292</v>
      </c>
      <c r="G343" s="38" t="s">
        <v>291</v>
      </c>
      <c r="H343" s="19" t="s">
        <v>15</v>
      </c>
      <c r="I343" s="29">
        <v>1908</v>
      </c>
      <c r="J343" s="29">
        <v>1908</v>
      </c>
      <c r="K343" s="33" t="s">
        <v>1337</v>
      </c>
      <c r="L343" s="34">
        <v>6000</v>
      </c>
      <c r="M343" s="29"/>
      <c r="N343" s="28" t="str">
        <f t="shared" si="130"/>
        <v>,{"CollectableType":"HomeCollector.Models.StampBase, HomeCollector, Version=1.0.0.0, Culture=neutral, PublicKeyToken=null"</v>
      </c>
      <c r="O343" s="16" t="str">
        <f t="shared" si="109"/>
        <v xml:space="preserve">,"DisplayName":"Washington" </v>
      </c>
      <c r="P343" s="16" t="str">
        <f t="shared" si="110"/>
        <v xml:space="preserve">,"Description":"pair" </v>
      </c>
      <c r="Q343" s="16" t="str">
        <f t="shared" si="111"/>
        <v xml:space="preserve">,"Country":"USA" </v>
      </c>
      <c r="R343" s="16" t="str">
        <f t="shared" si="112"/>
        <v xml:space="preserve">,"IsPostageStamp":true </v>
      </c>
      <c r="S343" s="16" t="str">
        <f t="shared" si="113"/>
        <v xml:space="preserve">,"ScottNumber":"322" </v>
      </c>
      <c r="T343" s="16" t="str">
        <f t="shared" si="114"/>
        <v xml:space="preserve">,"AlternateId":"" </v>
      </c>
      <c r="U343" s="16" t="str">
        <f t="shared" si="115"/>
        <v>,"IssueYearStart":1908</v>
      </c>
      <c r="V343" s="16" t="str">
        <f t="shared" si="116"/>
        <v>,"IssueYearEnd":0</v>
      </c>
      <c r="W343" s="16" t="str">
        <f t="shared" si="117"/>
        <v xml:space="preserve">,"FirstDayOfIssue":" " </v>
      </c>
      <c r="X343" s="16" t="str">
        <f t="shared" si="108"/>
        <v xml:space="preserve">,"Perforation":"v12" </v>
      </c>
      <c r="Y343" s="16" t="str">
        <f t="shared" si="118"/>
        <v xml:space="preserve">,"IsWatermarked":false </v>
      </c>
      <c r="Z343" s="16" t="str">
        <f t="shared" si="119"/>
        <v xml:space="preserve">,"CatalogImageCode":"" </v>
      </c>
      <c r="AA343" s="16" t="str">
        <f t="shared" si="120"/>
        <v xml:space="preserve">,"Color":"carmine" </v>
      </c>
      <c r="AB343" s="16" t="str">
        <f t="shared" si="121"/>
        <v xml:space="preserve">,"Denomination":"2" </v>
      </c>
      <c r="AD343" s="16" t="str">
        <f t="shared" si="122"/>
        <v/>
      </c>
      <c r="AE343" s="16" t="str">
        <f t="shared" si="123"/>
        <v>{"CollectableType":"HomeCollector.Models.StampBase, HomeCollector, Version=1.0.0.0, Culture=neutral, PublicKeyToken=null"</v>
      </c>
      <c r="AF343" s="16" t="str">
        <f t="shared" si="124"/>
        <v xml:space="preserve">,"ItemDetails":"pair" </v>
      </c>
      <c r="AG343" s="16" t="str">
        <f t="shared" si="125"/>
        <v xml:space="preserve">,"IsFavorite":false </v>
      </c>
      <c r="AH343" s="16" t="str">
        <f t="shared" si="126"/>
        <v xml:space="preserve">,"EstimatedValue":0 </v>
      </c>
      <c r="AI343" s="16" t="str">
        <f t="shared" si="127"/>
        <v xml:space="preserve">,"IsMintCondition":false </v>
      </c>
      <c r="AJ343" s="16" t="str">
        <f t="shared" si="128"/>
        <v xml:space="preserve">,"Condition":"UNDEFINED" </v>
      </c>
      <c r="AK343" s="16" t="str">
        <f xml:space="preserve"> IF($D343+$E343&gt;0,  CONCATENATE($AD343,$AE343,$AF343,$AG343,$AH343,$AI343,$AJ343) &amp; "} ]}","}")</f>
        <v>}</v>
      </c>
      <c r="AL343" s="16" t="str">
        <f t="shared" si="129"/>
        <v>,{"CollectableType":"HomeCollector.Models.StampBase, HomeCollector, Version=1.0.0.0, Culture=neutral, PublicKeyToken=null","DisplayName":"Washington" ,"Description":"pair" ,"Country":"USA" ,"IsPostageStamp":true ,"ScottNumber":"322" ,"AlternateId":"" ,"IssueYearStart":1908,"IssueYearEnd":0,"FirstDayOfIssue":" " ,"Perforation":"v12" ,"IsWatermarked":false ,"CatalogImageCode":"" ,"Color":"carmine" ,"Denomination":"2" }</v>
      </c>
    </row>
    <row r="344" spans="1:38" x14ac:dyDescent="0.25">
      <c r="A344" s="34" t="s">
        <v>1569</v>
      </c>
      <c r="B344" s="29">
        <v>1</v>
      </c>
      <c r="C344" s="30"/>
      <c r="D344" s="31"/>
      <c r="E344" s="32">
        <v>1</v>
      </c>
      <c r="F344" s="28"/>
      <c r="G344" s="30"/>
      <c r="H344" s="19" t="s">
        <v>293</v>
      </c>
      <c r="I344" s="29">
        <v>1904</v>
      </c>
      <c r="J344" s="29">
        <v>1904</v>
      </c>
      <c r="K344" s="33" t="s">
        <v>1337</v>
      </c>
      <c r="L344" s="34">
        <v>17.5</v>
      </c>
      <c r="M344" s="29">
        <v>2.75</v>
      </c>
      <c r="N344" s="28" t="str">
        <f t="shared" si="130"/>
        <v>,{"CollectableType":"HomeCollector.Models.StampBase, HomeCollector, Version=1.0.0.0, Culture=neutral, PublicKeyToken=null"</v>
      </c>
      <c r="O344" s="16" t="str">
        <f t="shared" si="109"/>
        <v xml:space="preserve">,"DisplayName":"Louis. Purchase" </v>
      </c>
      <c r="P344" s="16" t="str">
        <f t="shared" si="110"/>
        <v xml:space="preserve">,"Description":"" </v>
      </c>
      <c r="Q344" s="16" t="str">
        <f t="shared" si="111"/>
        <v xml:space="preserve">,"Country":"USA" </v>
      </c>
      <c r="R344" s="16" t="str">
        <f t="shared" si="112"/>
        <v xml:space="preserve">,"IsPostageStamp":true </v>
      </c>
      <c r="S344" s="16" t="str">
        <f t="shared" si="113"/>
        <v xml:space="preserve">,"ScottNumber":"323" </v>
      </c>
      <c r="T344" s="16" t="str">
        <f t="shared" si="114"/>
        <v xml:space="preserve">,"AlternateId":"" </v>
      </c>
      <c r="U344" s="16" t="str">
        <f t="shared" si="115"/>
        <v>,"IssueYearStart":1904</v>
      </c>
      <c r="V344" s="16" t="str">
        <f t="shared" si="116"/>
        <v>,"IssueYearEnd":0</v>
      </c>
      <c r="W344" s="16" t="str">
        <f t="shared" si="117"/>
        <v xml:space="preserve">,"FirstDayOfIssue":" " </v>
      </c>
      <c r="X344" s="16" t="str">
        <f>",""Perforation"":""" &amp; IF(ISBLANK($F344)=1,"",$F344) &amp; """ "</f>
        <v xml:space="preserve">,"Perforation":"" </v>
      </c>
      <c r="Y344" s="16" t="str">
        <f t="shared" si="118"/>
        <v xml:space="preserve">,"IsWatermarked":false </v>
      </c>
      <c r="Z344" s="16" t="str">
        <f t="shared" si="119"/>
        <v xml:space="preserve">,"CatalogImageCode":"" </v>
      </c>
      <c r="AA344" s="16" t="str">
        <f t="shared" si="120"/>
        <v xml:space="preserve">,"Color":"" </v>
      </c>
      <c r="AB344" s="16" t="str">
        <f t="shared" si="121"/>
        <v xml:space="preserve">,"Denomination":"1" </v>
      </c>
      <c r="AD344" s="16" t="str">
        <f t="shared" si="122"/>
        <v>,"ItemInstances":[</v>
      </c>
      <c r="AE344" s="16" t="str">
        <f t="shared" si="123"/>
        <v>{"CollectableType":"HomeCollector.Models.StampBase, HomeCollector, Version=1.0.0.0, Culture=neutral, PublicKeyToken=null"</v>
      </c>
      <c r="AF344" s="16" t="str">
        <f t="shared" si="124"/>
        <v xml:space="preserve">,"ItemDetails":"" </v>
      </c>
      <c r="AG344" s="16" t="str">
        <f t="shared" si="125"/>
        <v xml:space="preserve">,"IsFavorite":false </v>
      </c>
      <c r="AH344" s="16" t="str">
        <f t="shared" si="126"/>
        <v xml:space="preserve">,"EstimatedValue":0 </v>
      </c>
      <c r="AI344" s="16" t="str">
        <f t="shared" si="127"/>
        <v xml:space="preserve">,"IsMintCondition":false </v>
      </c>
      <c r="AJ344" s="16" t="str">
        <f t="shared" si="128"/>
        <v xml:space="preserve">,"Condition":"UNDEFINED" </v>
      </c>
      <c r="AK344" s="16" t="str">
        <f xml:space="preserve"> IF($D344+$E344&gt;0,  CONCATENATE($AD344,$AE344,$AF344,$AG344,$AH344,$AI344,$AJ344)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44" s="16" t="str">
        <f t="shared" si="129"/>
        <v>,{"CollectableType":"HomeCollector.Models.StampBase, HomeCollector, Version=1.0.0.0, Culture=neutral, PublicKeyToken=null","DisplayName":"Louis. Purchase" ,"Description":"" ,"Country":"USA" ,"IsPostageStamp":true ,"ScottNumber":"323" ,"AlternateId":"" ,"IssueYearStart":1904,"IssueYearEnd":0,"FirstDayOfIssue":"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5" spans="1:38" x14ac:dyDescent="0.25">
      <c r="A345" s="34" t="s">
        <v>1570</v>
      </c>
      <c r="B345" s="29">
        <v>2</v>
      </c>
      <c r="C345" s="30"/>
      <c r="D345" s="31"/>
      <c r="E345" s="32">
        <v>1</v>
      </c>
      <c r="F345" s="28"/>
      <c r="G345" s="30"/>
      <c r="H345" s="19" t="s">
        <v>293</v>
      </c>
      <c r="I345" s="29">
        <v>1904</v>
      </c>
      <c r="J345" s="29">
        <v>1904</v>
      </c>
      <c r="K345" s="33" t="s">
        <v>1337</v>
      </c>
      <c r="L345" s="34">
        <v>15</v>
      </c>
      <c r="M345" s="29">
        <v>0.9</v>
      </c>
      <c r="N345" s="28" t="str">
        <f t="shared" si="130"/>
        <v>,{"CollectableType":"HomeCollector.Models.StampBase, HomeCollector, Version=1.0.0.0, Culture=neutral, PublicKeyToken=null"</v>
      </c>
      <c r="O345" s="16" t="str">
        <f t="shared" si="109"/>
        <v xml:space="preserve">,"DisplayName":"Louis. Purchase" </v>
      </c>
      <c r="P345" s="16" t="str">
        <f t="shared" si="110"/>
        <v xml:space="preserve">,"Description":"" </v>
      </c>
      <c r="Q345" s="16" t="str">
        <f t="shared" si="111"/>
        <v xml:space="preserve">,"Country":"USA" </v>
      </c>
      <c r="R345" s="16" t="str">
        <f t="shared" si="112"/>
        <v xml:space="preserve">,"IsPostageStamp":true </v>
      </c>
      <c r="S345" s="16" t="str">
        <f t="shared" si="113"/>
        <v xml:space="preserve">,"ScottNumber":"324" </v>
      </c>
      <c r="T345" s="16" t="str">
        <f t="shared" si="114"/>
        <v xml:space="preserve">,"AlternateId":"" </v>
      </c>
      <c r="U345" s="16" t="str">
        <f t="shared" si="115"/>
        <v>,"IssueYearStart":1904</v>
      </c>
      <c r="V345" s="16" t="str">
        <f t="shared" si="116"/>
        <v>,"IssueYearEnd":0</v>
      </c>
      <c r="W345" s="16" t="str">
        <f t="shared" si="117"/>
        <v xml:space="preserve">,"FirstDayOfIssue":" " </v>
      </c>
      <c r="X345" s="16" t="str">
        <f t="shared" ref="X345:X408" si="131">",""Perforation"":""" &amp; IF(ISBLANK($F345)=1,"",$F345) &amp; """ "</f>
        <v xml:space="preserve">,"Perforation":"" </v>
      </c>
      <c r="Y345" s="16" t="str">
        <f t="shared" si="118"/>
        <v xml:space="preserve">,"IsWatermarked":false </v>
      </c>
      <c r="Z345" s="16" t="str">
        <f t="shared" si="119"/>
        <v xml:space="preserve">,"CatalogImageCode":"" </v>
      </c>
      <c r="AA345" s="16" t="str">
        <f t="shared" si="120"/>
        <v xml:space="preserve">,"Color":"" </v>
      </c>
      <c r="AB345" s="16" t="str">
        <f t="shared" si="121"/>
        <v xml:space="preserve">,"Denomination":"2" </v>
      </c>
      <c r="AD345" s="16" t="str">
        <f t="shared" si="122"/>
        <v>,"ItemInstances":[</v>
      </c>
      <c r="AE345" s="16" t="str">
        <f t="shared" si="123"/>
        <v>{"CollectableType":"HomeCollector.Models.StampBase, HomeCollector, Version=1.0.0.0, Culture=neutral, PublicKeyToken=null"</v>
      </c>
      <c r="AF345" s="16" t="str">
        <f t="shared" si="124"/>
        <v xml:space="preserve">,"ItemDetails":"" </v>
      </c>
      <c r="AG345" s="16" t="str">
        <f t="shared" si="125"/>
        <v xml:space="preserve">,"IsFavorite":false </v>
      </c>
      <c r="AH345" s="16" t="str">
        <f t="shared" si="126"/>
        <v xml:space="preserve">,"EstimatedValue":0 </v>
      </c>
      <c r="AI345" s="16" t="str">
        <f t="shared" si="127"/>
        <v xml:space="preserve">,"IsMintCondition":false </v>
      </c>
      <c r="AJ345" s="16" t="str">
        <f t="shared" si="128"/>
        <v xml:space="preserve">,"Condition":"UNDEFINED" </v>
      </c>
      <c r="AK345" s="16" t="str">
        <f xml:space="preserve"> IF($D345+$E345&gt;0,  CONCATENATE($AD345,$AE345,$AF345,$AG345,$AH345,$AI345,$AJ345)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45" s="16" t="str">
        <f t="shared" si="129"/>
        <v>,{"CollectableType":"HomeCollector.Models.StampBase, HomeCollector, Version=1.0.0.0, Culture=neutral, PublicKeyToken=null","DisplayName":"Louis. Purchase" ,"Description":"" ,"Country":"USA" ,"IsPostageStamp":true ,"ScottNumber":"324" ,"AlternateId":"" ,"IssueYearStart":1904,"IssueYearEnd":0,"FirstDayOfIssue":"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6" spans="1:38" x14ac:dyDescent="0.25">
      <c r="A346" s="34" t="s">
        <v>1571</v>
      </c>
      <c r="B346" s="29">
        <v>3</v>
      </c>
      <c r="C346" s="30"/>
      <c r="D346" s="31"/>
      <c r="E346" s="32"/>
      <c r="F346" s="28"/>
      <c r="G346" s="30"/>
      <c r="H346" s="19" t="s">
        <v>293</v>
      </c>
      <c r="I346" s="29">
        <v>1904</v>
      </c>
      <c r="J346" s="29">
        <v>1904</v>
      </c>
      <c r="K346" s="33" t="s">
        <v>1337</v>
      </c>
      <c r="L346" s="34">
        <v>60</v>
      </c>
      <c r="M346" s="29">
        <v>22.5</v>
      </c>
      <c r="N346" s="28" t="str">
        <f t="shared" si="130"/>
        <v>,{"CollectableType":"HomeCollector.Models.StampBase, HomeCollector, Version=1.0.0.0, Culture=neutral, PublicKeyToken=null"</v>
      </c>
      <c r="O346" s="16" t="str">
        <f t="shared" si="109"/>
        <v xml:space="preserve">,"DisplayName":"Louis. Purchase" </v>
      </c>
      <c r="P346" s="16" t="str">
        <f t="shared" si="110"/>
        <v xml:space="preserve">,"Description":"" </v>
      </c>
      <c r="Q346" s="16" t="str">
        <f t="shared" si="111"/>
        <v xml:space="preserve">,"Country":"USA" </v>
      </c>
      <c r="R346" s="16" t="str">
        <f t="shared" si="112"/>
        <v xml:space="preserve">,"IsPostageStamp":true </v>
      </c>
      <c r="S346" s="16" t="str">
        <f t="shared" si="113"/>
        <v xml:space="preserve">,"ScottNumber":"325" </v>
      </c>
      <c r="T346" s="16" t="str">
        <f t="shared" si="114"/>
        <v xml:space="preserve">,"AlternateId":"" </v>
      </c>
      <c r="U346" s="16" t="str">
        <f t="shared" si="115"/>
        <v>,"IssueYearStart":1904</v>
      </c>
      <c r="V346" s="16" t="str">
        <f t="shared" si="116"/>
        <v>,"IssueYearEnd":0</v>
      </c>
      <c r="W346" s="16" t="str">
        <f t="shared" si="117"/>
        <v xml:space="preserve">,"FirstDayOfIssue":" " </v>
      </c>
      <c r="X346" s="16" t="str">
        <f t="shared" si="131"/>
        <v xml:space="preserve">,"Perforation":"" </v>
      </c>
      <c r="Y346" s="16" t="str">
        <f t="shared" si="118"/>
        <v xml:space="preserve">,"IsWatermarked":false </v>
      </c>
      <c r="Z346" s="16" t="str">
        <f t="shared" si="119"/>
        <v xml:space="preserve">,"CatalogImageCode":"" </v>
      </c>
      <c r="AA346" s="16" t="str">
        <f t="shared" si="120"/>
        <v xml:space="preserve">,"Color":"" </v>
      </c>
      <c r="AB346" s="16" t="str">
        <f t="shared" si="121"/>
        <v xml:space="preserve">,"Denomination":"3" </v>
      </c>
      <c r="AD346" s="16" t="str">
        <f t="shared" si="122"/>
        <v/>
      </c>
      <c r="AE346" s="16" t="str">
        <f t="shared" si="123"/>
        <v>{"CollectableType":"HomeCollector.Models.StampBase, HomeCollector, Version=1.0.0.0, Culture=neutral, PublicKeyToken=null"</v>
      </c>
      <c r="AF346" s="16" t="str">
        <f t="shared" si="124"/>
        <v xml:space="preserve">,"ItemDetails":"" </v>
      </c>
      <c r="AG346" s="16" t="str">
        <f t="shared" si="125"/>
        <v xml:space="preserve">,"IsFavorite":false </v>
      </c>
      <c r="AH346" s="16" t="str">
        <f t="shared" si="126"/>
        <v xml:space="preserve">,"EstimatedValue":0 </v>
      </c>
      <c r="AI346" s="16" t="str">
        <f t="shared" si="127"/>
        <v xml:space="preserve">,"IsMintCondition":false </v>
      </c>
      <c r="AJ346" s="16" t="str">
        <f t="shared" si="128"/>
        <v xml:space="preserve">,"Condition":"UNDEFINED" </v>
      </c>
      <c r="AK346" s="16" t="str">
        <f xml:space="preserve"> IF($D346+$E346&gt;0,  CONCATENATE($AD346,$AE346,$AF346,$AG346,$AH346,$AI346,$AJ346) &amp; "} ]}","}")</f>
        <v>}</v>
      </c>
      <c r="AL346" s="16" t="str">
        <f t="shared" si="129"/>
        <v>,{"CollectableType":"HomeCollector.Models.StampBase, HomeCollector, Version=1.0.0.0, Culture=neutral, PublicKeyToken=null","DisplayName":"Louis. Purchase" ,"Description":"" ,"Country":"USA" ,"IsPostageStamp":true ,"ScottNumber":"325" ,"AlternateId":"" ,"IssueYearStart":1904,"IssueYearEnd":0,"FirstDayOfIssue":" " ,"Perforation":"" ,"IsWatermarked":false ,"CatalogImageCode":"" ,"Color":"" ,"Denomination":"3" }</v>
      </c>
    </row>
    <row r="347" spans="1:38" x14ac:dyDescent="0.25">
      <c r="A347" s="34" t="s">
        <v>1572</v>
      </c>
      <c r="B347" s="29">
        <v>5</v>
      </c>
      <c r="C347" s="30"/>
      <c r="D347" s="31"/>
      <c r="E347" s="32"/>
      <c r="F347" s="28"/>
      <c r="G347" s="30"/>
      <c r="H347" s="19" t="s">
        <v>293</v>
      </c>
      <c r="I347" s="29">
        <v>1904</v>
      </c>
      <c r="J347" s="29">
        <v>1904</v>
      </c>
      <c r="K347" s="33" t="s">
        <v>1337</v>
      </c>
      <c r="L347" s="34">
        <v>65</v>
      </c>
      <c r="M347" s="29">
        <v>14.5</v>
      </c>
      <c r="N347" s="28" t="str">
        <f t="shared" si="130"/>
        <v>,{"CollectableType":"HomeCollector.Models.StampBase, HomeCollector, Version=1.0.0.0, Culture=neutral, PublicKeyToken=null"</v>
      </c>
      <c r="O347" s="16" t="str">
        <f t="shared" si="109"/>
        <v xml:space="preserve">,"DisplayName":"Louis. Purchase" </v>
      </c>
      <c r="P347" s="16" t="str">
        <f t="shared" si="110"/>
        <v xml:space="preserve">,"Description":"" </v>
      </c>
      <c r="Q347" s="16" t="str">
        <f t="shared" si="111"/>
        <v xml:space="preserve">,"Country":"USA" </v>
      </c>
      <c r="R347" s="16" t="str">
        <f t="shared" si="112"/>
        <v xml:space="preserve">,"IsPostageStamp":true </v>
      </c>
      <c r="S347" s="16" t="str">
        <f t="shared" si="113"/>
        <v xml:space="preserve">,"ScottNumber":"326" </v>
      </c>
      <c r="T347" s="16" t="str">
        <f t="shared" si="114"/>
        <v xml:space="preserve">,"AlternateId":"" </v>
      </c>
      <c r="U347" s="16" t="str">
        <f t="shared" si="115"/>
        <v>,"IssueYearStart":1904</v>
      </c>
      <c r="V347" s="16" t="str">
        <f t="shared" si="116"/>
        <v>,"IssueYearEnd":0</v>
      </c>
      <c r="W347" s="16" t="str">
        <f t="shared" si="117"/>
        <v xml:space="preserve">,"FirstDayOfIssue":" " </v>
      </c>
      <c r="X347" s="16" t="str">
        <f t="shared" si="131"/>
        <v xml:space="preserve">,"Perforation":"" </v>
      </c>
      <c r="Y347" s="16" t="str">
        <f t="shared" si="118"/>
        <v xml:space="preserve">,"IsWatermarked":false </v>
      </c>
      <c r="Z347" s="16" t="str">
        <f t="shared" si="119"/>
        <v xml:space="preserve">,"CatalogImageCode":"" </v>
      </c>
      <c r="AA347" s="16" t="str">
        <f t="shared" si="120"/>
        <v xml:space="preserve">,"Color":"" </v>
      </c>
      <c r="AB347" s="16" t="str">
        <f t="shared" si="121"/>
        <v xml:space="preserve">,"Denomination":"5" </v>
      </c>
      <c r="AD347" s="16" t="str">
        <f t="shared" si="122"/>
        <v/>
      </c>
      <c r="AE347" s="16" t="str">
        <f t="shared" si="123"/>
        <v>{"CollectableType":"HomeCollector.Models.StampBase, HomeCollector, Version=1.0.0.0, Culture=neutral, PublicKeyToken=null"</v>
      </c>
      <c r="AF347" s="16" t="str">
        <f t="shared" si="124"/>
        <v xml:space="preserve">,"ItemDetails":"" </v>
      </c>
      <c r="AG347" s="16" t="str">
        <f t="shared" si="125"/>
        <v xml:space="preserve">,"IsFavorite":false </v>
      </c>
      <c r="AH347" s="16" t="str">
        <f t="shared" si="126"/>
        <v xml:space="preserve">,"EstimatedValue":0 </v>
      </c>
      <c r="AI347" s="16" t="str">
        <f t="shared" si="127"/>
        <v xml:space="preserve">,"IsMintCondition":false </v>
      </c>
      <c r="AJ347" s="16" t="str">
        <f t="shared" si="128"/>
        <v xml:space="preserve">,"Condition":"UNDEFINED" </v>
      </c>
      <c r="AK347" s="16" t="str">
        <f xml:space="preserve"> IF($D347+$E347&gt;0,  CONCATENATE($AD347,$AE347,$AF347,$AG347,$AH347,$AI347,$AJ347) &amp; "} ]}","}")</f>
        <v>}</v>
      </c>
      <c r="AL347" s="16" t="str">
        <f t="shared" si="129"/>
        <v>,{"CollectableType":"HomeCollector.Models.StampBase, HomeCollector, Version=1.0.0.0, Culture=neutral, PublicKeyToken=null","DisplayName":"Louis. Purchase" ,"Description":"" ,"Country":"USA" ,"IsPostageStamp":true ,"ScottNumber":"326" ,"AlternateId":"" ,"IssueYearStart":1904,"IssueYearEnd":0,"FirstDayOfIssue":" " ,"Perforation":"" ,"IsWatermarked":false ,"CatalogImageCode":"" ,"Color":"" ,"Denomination":"5" }</v>
      </c>
    </row>
    <row r="348" spans="1:38" x14ac:dyDescent="0.25">
      <c r="A348" s="34" t="s">
        <v>1573</v>
      </c>
      <c r="B348" s="29">
        <v>10</v>
      </c>
      <c r="C348" s="30"/>
      <c r="D348" s="31"/>
      <c r="E348" s="32"/>
      <c r="F348" s="28"/>
      <c r="G348" s="30"/>
      <c r="H348" s="19" t="s">
        <v>293</v>
      </c>
      <c r="I348" s="29">
        <v>1904</v>
      </c>
      <c r="J348" s="29">
        <v>1904</v>
      </c>
      <c r="K348" s="33" t="s">
        <v>1337</v>
      </c>
      <c r="L348" s="34">
        <v>115</v>
      </c>
      <c r="M348" s="29">
        <v>20</v>
      </c>
      <c r="N348" s="28" t="str">
        <f t="shared" si="130"/>
        <v>,{"CollectableType":"HomeCollector.Models.StampBase, HomeCollector, Version=1.0.0.0, Culture=neutral, PublicKeyToken=null"</v>
      </c>
      <c r="O348" s="16" t="str">
        <f t="shared" si="109"/>
        <v xml:space="preserve">,"DisplayName":"Louis. Purchase" </v>
      </c>
      <c r="P348" s="16" t="str">
        <f t="shared" si="110"/>
        <v xml:space="preserve">,"Description":"" </v>
      </c>
      <c r="Q348" s="16" t="str">
        <f t="shared" si="111"/>
        <v xml:space="preserve">,"Country":"USA" </v>
      </c>
      <c r="R348" s="16" t="str">
        <f t="shared" si="112"/>
        <v xml:space="preserve">,"IsPostageStamp":true </v>
      </c>
      <c r="S348" s="16" t="str">
        <f t="shared" si="113"/>
        <v xml:space="preserve">,"ScottNumber":"327" </v>
      </c>
      <c r="T348" s="16" t="str">
        <f t="shared" si="114"/>
        <v xml:space="preserve">,"AlternateId":"" </v>
      </c>
      <c r="U348" s="16" t="str">
        <f t="shared" si="115"/>
        <v>,"IssueYearStart":1904</v>
      </c>
      <c r="V348" s="16" t="str">
        <f t="shared" si="116"/>
        <v>,"IssueYearEnd":0</v>
      </c>
      <c r="W348" s="16" t="str">
        <f t="shared" si="117"/>
        <v xml:space="preserve">,"FirstDayOfIssue":" " </v>
      </c>
      <c r="X348" s="16" t="str">
        <f t="shared" si="131"/>
        <v xml:space="preserve">,"Perforation":"" </v>
      </c>
      <c r="Y348" s="16" t="str">
        <f t="shared" si="118"/>
        <v xml:space="preserve">,"IsWatermarked":false </v>
      </c>
      <c r="Z348" s="16" t="str">
        <f t="shared" si="119"/>
        <v xml:space="preserve">,"CatalogImageCode":"" </v>
      </c>
      <c r="AA348" s="16" t="str">
        <f t="shared" si="120"/>
        <v xml:space="preserve">,"Color":"" </v>
      </c>
      <c r="AB348" s="16" t="str">
        <f t="shared" si="121"/>
        <v xml:space="preserve">,"Denomination":"10" </v>
      </c>
      <c r="AD348" s="16" t="str">
        <f t="shared" si="122"/>
        <v/>
      </c>
      <c r="AE348" s="16" t="str">
        <f t="shared" si="123"/>
        <v>{"CollectableType":"HomeCollector.Models.StampBase, HomeCollector, Version=1.0.0.0, Culture=neutral, PublicKeyToken=null"</v>
      </c>
      <c r="AF348" s="16" t="str">
        <f t="shared" si="124"/>
        <v xml:space="preserve">,"ItemDetails":"" </v>
      </c>
      <c r="AG348" s="16" t="str">
        <f t="shared" si="125"/>
        <v xml:space="preserve">,"IsFavorite":false </v>
      </c>
      <c r="AH348" s="16" t="str">
        <f t="shared" si="126"/>
        <v xml:space="preserve">,"EstimatedValue":0 </v>
      </c>
      <c r="AI348" s="16" t="str">
        <f t="shared" si="127"/>
        <v xml:space="preserve">,"IsMintCondition":false </v>
      </c>
      <c r="AJ348" s="16" t="str">
        <f t="shared" si="128"/>
        <v xml:space="preserve">,"Condition":"UNDEFINED" </v>
      </c>
      <c r="AK348" s="16" t="str">
        <f xml:space="preserve"> IF($D348+$E348&gt;0,  CONCATENATE($AD348,$AE348,$AF348,$AG348,$AH348,$AI348,$AJ348) &amp; "} ]}","}")</f>
        <v>}</v>
      </c>
      <c r="AL348" s="16" t="str">
        <f t="shared" si="129"/>
        <v>,{"CollectableType":"HomeCollector.Models.StampBase, HomeCollector, Version=1.0.0.0, Culture=neutral, PublicKeyToken=null","DisplayName":"Louis. Purchase" ,"Description":"" ,"Country":"USA" ,"IsPostageStamp":true ,"ScottNumber":"327" ,"AlternateId":"" ,"IssueYearStart":1904,"IssueYearEnd":0,"FirstDayOfIssue":" " ,"Perforation":"" ,"IsWatermarked":false ,"CatalogImageCode":"" ,"Color":"" ,"Denomination":"10" }</v>
      </c>
    </row>
    <row r="349" spans="1:38" x14ac:dyDescent="0.25">
      <c r="A349" s="34" t="s">
        <v>1574</v>
      </c>
      <c r="B349" s="29">
        <v>1</v>
      </c>
      <c r="C349" s="30"/>
      <c r="D349" s="31"/>
      <c r="E349" s="32">
        <v>2</v>
      </c>
      <c r="F349" s="28"/>
      <c r="G349" s="30"/>
      <c r="H349" s="19" t="s">
        <v>294</v>
      </c>
      <c r="I349" s="29">
        <v>1907</v>
      </c>
      <c r="J349" s="29">
        <v>1907</v>
      </c>
      <c r="K349" s="33" t="s">
        <v>1337</v>
      </c>
      <c r="L349" s="34">
        <v>11.5</v>
      </c>
      <c r="M349" s="29">
        <v>1.9</v>
      </c>
      <c r="N349" s="28" t="str">
        <f t="shared" si="130"/>
        <v>,{"CollectableType":"HomeCollector.Models.StampBase, HomeCollector, Version=1.0.0.0, Culture=neutral, PublicKeyToken=null"</v>
      </c>
      <c r="O349" s="16" t="str">
        <f t="shared" si="109"/>
        <v xml:space="preserve">,"DisplayName":"Jamestown" </v>
      </c>
      <c r="P349" s="16" t="str">
        <f t="shared" si="110"/>
        <v xml:space="preserve">,"Description":"" </v>
      </c>
      <c r="Q349" s="16" t="str">
        <f t="shared" si="111"/>
        <v xml:space="preserve">,"Country":"USA" </v>
      </c>
      <c r="R349" s="16" t="str">
        <f t="shared" si="112"/>
        <v xml:space="preserve">,"IsPostageStamp":true </v>
      </c>
      <c r="S349" s="16" t="str">
        <f t="shared" si="113"/>
        <v xml:space="preserve">,"ScottNumber":"328" </v>
      </c>
      <c r="T349" s="16" t="str">
        <f t="shared" si="114"/>
        <v xml:space="preserve">,"AlternateId":"" </v>
      </c>
      <c r="U349" s="16" t="str">
        <f t="shared" si="115"/>
        <v>,"IssueYearStart":1907</v>
      </c>
      <c r="V349" s="16" t="str">
        <f t="shared" si="116"/>
        <v>,"IssueYearEnd":0</v>
      </c>
      <c r="W349" s="16" t="str">
        <f t="shared" si="117"/>
        <v xml:space="preserve">,"FirstDayOfIssue":" " </v>
      </c>
      <c r="X349" s="16" t="str">
        <f t="shared" si="131"/>
        <v xml:space="preserve">,"Perforation":"" </v>
      </c>
      <c r="Y349" s="16" t="str">
        <f t="shared" si="118"/>
        <v xml:space="preserve">,"IsWatermarked":false </v>
      </c>
      <c r="Z349" s="16" t="str">
        <f t="shared" si="119"/>
        <v xml:space="preserve">,"CatalogImageCode":"" </v>
      </c>
      <c r="AA349" s="16" t="str">
        <f t="shared" si="120"/>
        <v xml:space="preserve">,"Color":"" </v>
      </c>
      <c r="AB349" s="16" t="str">
        <f t="shared" si="121"/>
        <v xml:space="preserve">,"Denomination":"1" </v>
      </c>
      <c r="AD349" s="16" t="str">
        <f t="shared" si="122"/>
        <v>,"ItemInstances":[</v>
      </c>
      <c r="AE349" s="16" t="str">
        <f t="shared" si="123"/>
        <v>{"CollectableType":"HomeCollector.Models.StampBase, HomeCollector, Version=1.0.0.0, Culture=neutral, PublicKeyToken=null"</v>
      </c>
      <c r="AF349" s="16" t="str">
        <f t="shared" si="124"/>
        <v xml:space="preserve">,"ItemDetails":"" </v>
      </c>
      <c r="AG349" s="16" t="str">
        <f t="shared" si="125"/>
        <v xml:space="preserve">,"IsFavorite":false </v>
      </c>
      <c r="AH349" s="16" t="str">
        <f t="shared" si="126"/>
        <v xml:space="preserve">,"EstimatedValue":0 </v>
      </c>
      <c r="AI349" s="16" t="str">
        <f t="shared" si="127"/>
        <v xml:space="preserve">,"IsMintCondition":false </v>
      </c>
      <c r="AJ349" s="16" t="str">
        <f t="shared" si="128"/>
        <v xml:space="preserve">,"Condition":"UNDEFINED" </v>
      </c>
      <c r="AK349" s="16" t="str">
        <f xml:space="preserve"> IF($D349+$E349&gt;0,  CONCATENATE($AD349,$AE349,$AF349,$AG349,$AH349,$AI349,$AJ349)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49" s="16" t="str">
        <f t="shared" si="129"/>
        <v>,{"CollectableType":"HomeCollector.Models.StampBase, HomeCollector, Version=1.0.0.0, Culture=neutral, PublicKeyToken=null","DisplayName":"Jamestown" ,"Description":"" ,"Country":"USA" ,"IsPostageStamp":true ,"ScottNumber":"328" ,"AlternateId":"" ,"IssueYearStart":1907,"IssueYearEnd":0,"FirstDayOfIssue":"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50" spans="1:38" x14ac:dyDescent="0.25">
      <c r="A350" s="34" t="s">
        <v>1575</v>
      </c>
      <c r="B350" s="29">
        <v>2</v>
      </c>
      <c r="C350" s="30"/>
      <c r="D350" s="31"/>
      <c r="E350" s="32">
        <v>1</v>
      </c>
      <c r="F350" s="28"/>
      <c r="G350" s="30"/>
      <c r="H350" s="19" t="s">
        <v>294</v>
      </c>
      <c r="I350" s="29">
        <v>1907</v>
      </c>
      <c r="J350" s="29">
        <v>1907</v>
      </c>
      <c r="K350" s="33" t="s">
        <v>1337</v>
      </c>
      <c r="L350" s="34">
        <v>15</v>
      </c>
      <c r="M350" s="29">
        <v>1.65</v>
      </c>
      <c r="N350" s="28" t="str">
        <f t="shared" si="130"/>
        <v>,{"CollectableType":"HomeCollector.Models.StampBase, HomeCollector, Version=1.0.0.0, Culture=neutral, PublicKeyToken=null"</v>
      </c>
      <c r="O350" s="16" t="str">
        <f t="shared" si="109"/>
        <v xml:space="preserve">,"DisplayName":"Jamestown" </v>
      </c>
      <c r="P350" s="16" t="str">
        <f t="shared" si="110"/>
        <v xml:space="preserve">,"Description":"" </v>
      </c>
      <c r="Q350" s="16" t="str">
        <f t="shared" si="111"/>
        <v xml:space="preserve">,"Country":"USA" </v>
      </c>
      <c r="R350" s="16" t="str">
        <f t="shared" si="112"/>
        <v xml:space="preserve">,"IsPostageStamp":true </v>
      </c>
      <c r="S350" s="16" t="str">
        <f t="shared" si="113"/>
        <v xml:space="preserve">,"ScottNumber":"329" </v>
      </c>
      <c r="T350" s="16" t="str">
        <f t="shared" si="114"/>
        <v xml:space="preserve">,"AlternateId":"" </v>
      </c>
      <c r="U350" s="16" t="str">
        <f t="shared" si="115"/>
        <v>,"IssueYearStart":1907</v>
      </c>
      <c r="V350" s="16" t="str">
        <f t="shared" si="116"/>
        <v>,"IssueYearEnd":0</v>
      </c>
      <c r="W350" s="16" t="str">
        <f t="shared" si="117"/>
        <v xml:space="preserve">,"FirstDayOfIssue":" " </v>
      </c>
      <c r="X350" s="16" t="str">
        <f t="shared" si="131"/>
        <v xml:space="preserve">,"Perforation":"" </v>
      </c>
      <c r="Y350" s="16" t="str">
        <f t="shared" si="118"/>
        <v xml:space="preserve">,"IsWatermarked":false </v>
      </c>
      <c r="Z350" s="16" t="str">
        <f t="shared" si="119"/>
        <v xml:space="preserve">,"CatalogImageCode":"" </v>
      </c>
      <c r="AA350" s="16" t="str">
        <f t="shared" si="120"/>
        <v xml:space="preserve">,"Color":"" </v>
      </c>
      <c r="AB350" s="16" t="str">
        <f t="shared" si="121"/>
        <v xml:space="preserve">,"Denomination":"2" </v>
      </c>
      <c r="AD350" s="16" t="str">
        <f t="shared" si="122"/>
        <v>,"ItemInstances":[</v>
      </c>
      <c r="AE350" s="16" t="str">
        <f t="shared" si="123"/>
        <v>{"CollectableType":"HomeCollector.Models.StampBase, HomeCollector, Version=1.0.0.0, Culture=neutral, PublicKeyToken=null"</v>
      </c>
      <c r="AF350" s="16" t="str">
        <f t="shared" si="124"/>
        <v xml:space="preserve">,"ItemDetails":"" </v>
      </c>
      <c r="AG350" s="16" t="str">
        <f t="shared" si="125"/>
        <v xml:space="preserve">,"IsFavorite":false </v>
      </c>
      <c r="AH350" s="16" t="str">
        <f t="shared" si="126"/>
        <v xml:space="preserve">,"EstimatedValue":0 </v>
      </c>
      <c r="AI350" s="16" t="str">
        <f t="shared" si="127"/>
        <v xml:space="preserve">,"IsMintCondition":false </v>
      </c>
      <c r="AJ350" s="16" t="str">
        <f t="shared" si="128"/>
        <v xml:space="preserve">,"Condition":"UNDEFINED" </v>
      </c>
      <c r="AK350" s="16" t="str">
        <f xml:space="preserve"> IF($D350+$E350&gt;0,  CONCATENATE($AD350,$AE350,$AF350,$AG350,$AH350,$AI350,$AJ350)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50" s="16" t="str">
        <f t="shared" si="129"/>
        <v>,{"CollectableType":"HomeCollector.Models.StampBase, HomeCollector, Version=1.0.0.0, Culture=neutral, PublicKeyToken=null","DisplayName":"Jamestown" ,"Description":"" ,"Country":"USA" ,"IsPostageStamp":true ,"ScottNumber":"329" ,"AlternateId":"" ,"IssueYearStart":1907,"IssueYearEnd":0,"FirstDayOfIssue":"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51" spans="1:38" x14ac:dyDescent="0.25">
      <c r="A351" s="34" t="s">
        <v>1576</v>
      </c>
      <c r="B351" s="29">
        <v>5</v>
      </c>
      <c r="C351" s="30"/>
      <c r="D351" s="31"/>
      <c r="E351" s="32"/>
      <c r="F351" s="28"/>
      <c r="G351" s="30"/>
      <c r="H351" s="19" t="s">
        <v>294</v>
      </c>
      <c r="I351" s="29">
        <v>1907</v>
      </c>
      <c r="J351" s="29">
        <v>1907</v>
      </c>
      <c r="K351" s="33" t="s">
        <v>1337</v>
      </c>
      <c r="L351" s="34">
        <v>67.5</v>
      </c>
      <c r="M351" s="29">
        <v>15</v>
      </c>
      <c r="N351" s="28" t="str">
        <f t="shared" si="130"/>
        <v>,{"CollectableType":"HomeCollector.Models.StampBase, HomeCollector, Version=1.0.0.0, Culture=neutral, PublicKeyToken=null"</v>
      </c>
      <c r="O351" s="16" t="str">
        <f t="shared" si="109"/>
        <v xml:space="preserve">,"DisplayName":"Jamestown" </v>
      </c>
      <c r="P351" s="16" t="str">
        <f t="shared" si="110"/>
        <v xml:space="preserve">,"Description":"" </v>
      </c>
      <c r="Q351" s="16" t="str">
        <f t="shared" si="111"/>
        <v xml:space="preserve">,"Country":"USA" </v>
      </c>
      <c r="R351" s="16" t="str">
        <f t="shared" si="112"/>
        <v xml:space="preserve">,"IsPostageStamp":true </v>
      </c>
      <c r="S351" s="16" t="str">
        <f t="shared" si="113"/>
        <v xml:space="preserve">,"ScottNumber":"330" </v>
      </c>
      <c r="T351" s="16" t="str">
        <f t="shared" si="114"/>
        <v xml:space="preserve">,"AlternateId":"" </v>
      </c>
      <c r="U351" s="16" t="str">
        <f t="shared" si="115"/>
        <v>,"IssueYearStart":1907</v>
      </c>
      <c r="V351" s="16" t="str">
        <f t="shared" si="116"/>
        <v>,"IssueYearEnd":0</v>
      </c>
      <c r="W351" s="16" t="str">
        <f t="shared" si="117"/>
        <v xml:space="preserve">,"FirstDayOfIssue":" " </v>
      </c>
      <c r="X351" s="16" t="str">
        <f t="shared" si="131"/>
        <v xml:space="preserve">,"Perforation":"" </v>
      </c>
      <c r="Y351" s="16" t="str">
        <f t="shared" si="118"/>
        <v xml:space="preserve">,"IsWatermarked":false </v>
      </c>
      <c r="Z351" s="16" t="str">
        <f t="shared" si="119"/>
        <v xml:space="preserve">,"CatalogImageCode":"" </v>
      </c>
      <c r="AA351" s="16" t="str">
        <f t="shared" si="120"/>
        <v xml:space="preserve">,"Color":"" </v>
      </c>
      <c r="AB351" s="16" t="str">
        <f t="shared" si="121"/>
        <v xml:space="preserve">,"Denomination":"5" </v>
      </c>
      <c r="AD351" s="16" t="str">
        <f t="shared" si="122"/>
        <v/>
      </c>
      <c r="AE351" s="16" t="str">
        <f t="shared" si="123"/>
        <v>{"CollectableType":"HomeCollector.Models.StampBase, HomeCollector, Version=1.0.0.0, Culture=neutral, PublicKeyToken=null"</v>
      </c>
      <c r="AF351" s="16" t="str">
        <f t="shared" si="124"/>
        <v xml:space="preserve">,"ItemDetails":"" </v>
      </c>
      <c r="AG351" s="16" t="str">
        <f t="shared" si="125"/>
        <v xml:space="preserve">,"IsFavorite":false </v>
      </c>
      <c r="AH351" s="16" t="str">
        <f t="shared" si="126"/>
        <v xml:space="preserve">,"EstimatedValue":0 </v>
      </c>
      <c r="AI351" s="16" t="str">
        <f t="shared" si="127"/>
        <v xml:space="preserve">,"IsMintCondition":false </v>
      </c>
      <c r="AJ351" s="16" t="str">
        <f t="shared" si="128"/>
        <v xml:space="preserve">,"Condition":"UNDEFINED" </v>
      </c>
      <c r="AK351" s="16" t="str">
        <f xml:space="preserve"> IF($D351+$E351&gt;0,  CONCATENATE($AD351,$AE351,$AF351,$AG351,$AH351,$AI351,$AJ351) &amp; "} ]}","}")</f>
        <v>}</v>
      </c>
      <c r="AL351" s="16" t="str">
        <f t="shared" si="129"/>
        <v>,{"CollectableType":"HomeCollector.Models.StampBase, HomeCollector, Version=1.0.0.0, Culture=neutral, PublicKeyToken=null","DisplayName":"Jamestown" ,"Description":"" ,"Country":"USA" ,"IsPostageStamp":true ,"ScottNumber":"330" ,"AlternateId":"" ,"IssueYearStart":1907,"IssueYearEnd":0,"FirstDayOfIssue":" " ,"Perforation":"" ,"IsWatermarked":false ,"CatalogImageCode":"" ,"Color":"" ,"Denomination":"5" }</v>
      </c>
    </row>
    <row r="352" spans="1:38" x14ac:dyDescent="0.25">
      <c r="A352" s="34" t="s">
        <v>1577</v>
      </c>
      <c r="B352" s="29">
        <v>1</v>
      </c>
      <c r="C352" s="30"/>
      <c r="D352" s="31"/>
      <c r="E352" s="32">
        <v>1</v>
      </c>
      <c r="F352" s="43" t="s">
        <v>1343</v>
      </c>
      <c r="G352" s="38" t="s">
        <v>269</v>
      </c>
      <c r="H352" s="19" t="s">
        <v>13</v>
      </c>
      <c r="I352" s="19" t="s">
        <v>295</v>
      </c>
      <c r="J352" s="19">
        <v>1908</v>
      </c>
      <c r="K352" s="21">
        <v>1909</v>
      </c>
      <c r="L352" s="34">
        <v>4.5</v>
      </c>
      <c r="M352" s="29">
        <v>0.15</v>
      </c>
      <c r="N352" s="28" t="str">
        <f t="shared" si="130"/>
        <v>,{"CollectableType":"HomeCollector.Models.StampBase, HomeCollector, Version=1.0.0.0, Culture=neutral, PublicKeyToken=null"</v>
      </c>
      <c r="O352" s="16" t="str">
        <f t="shared" si="109"/>
        <v xml:space="preserve">,"DisplayName":"Franklin" </v>
      </c>
      <c r="P352" s="16" t="str">
        <f t="shared" si="110"/>
        <v xml:space="preserve">,"Description":"wm" </v>
      </c>
      <c r="Q352" s="16" t="str">
        <f t="shared" si="111"/>
        <v xml:space="preserve">,"Country":"USA" </v>
      </c>
      <c r="R352" s="16" t="str">
        <f t="shared" si="112"/>
        <v xml:space="preserve">,"IsPostageStamp":true </v>
      </c>
      <c r="S352" s="16" t="str">
        <f t="shared" si="113"/>
        <v xml:space="preserve">,"ScottNumber":"331" </v>
      </c>
      <c r="T352" s="16" t="str">
        <f t="shared" si="114"/>
        <v xml:space="preserve">,"AlternateId":"" </v>
      </c>
      <c r="U352" s="16" t="str">
        <f t="shared" si="115"/>
        <v>,"IssueYearStart":1908</v>
      </c>
      <c r="V352" s="16" t="str">
        <f t="shared" si="116"/>
        <v>,"IssueYearEnd":1909</v>
      </c>
      <c r="W352" s="16" t="str">
        <f t="shared" si="117"/>
        <v xml:space="preserve">,"FirstDayOfIssue":" " </v>
      </c>
      <c r="X352" s="16" t="str">
        <f t="shared" si="131"/>
        <v xml:space="preserve">,"Perforation":"12" </v>
      </c>
      <c r="Y352" s="16" t="str">
        <f t="shared" si="118"/>
        <v xml:space="preserve">,"IsWatermarked":false </v>
      </c>
      <c r="Z352" s="16" t="str">
        <f t="shared" si="119"/>
        <v xml:space="preserve">,"CatalogImageCode":"" </v>
      </c>
      <c r="AA352" s="16" t="str">
        <f t="shared" si="120"/>
        <v xml:space="preserve">,"Color":"" </v>
      </c>
      <c r="AB352" s="16" t="str">
        <f t="shared" si="121"/>
        <v xml:space="preserve">,"Denomination":"1" </v>
      </c>
      <c r="AD352" s="16" t="str">
        <f t="shared" si="122"/>
        <v>,"ItemInstances":[</v>
      </c>
      <c r="AE352" s="16" t="str">
        <f t="shared" si="123"/>
        <v>{"CollectableType":"HomeCollector.Models.StampBase, HomeCollector, Version=1.0.0.0, Culture=neutral, PublicKeyToken=null"</v>
      </c>
      <c r="AF352" s="16" t="str">
        <f t="shared" si="124"/>
        <v xml:space="preserve">,"ItemDetails":"wm" </v>
      </c>
      <c r="AG352" s="16" t="str">
        <f t="shared" si="125"/>
        <v xml:space="preserve">,"IsFavorite":false </v>
      </c>
      <c r="AH352" s="16" t="str">
        <f t="shared" si="126"/>
        <v xml:space="preserve">,"EstimatedValue":0 </v>
      </c>
      <c r="AI352" s="16" t="str">
        <f t="shared" si="127"/>
        <v xml:space="preserve">,"IsMintCondition":false </v>
      </c>
      <c r="AJ352" s="16" t="str">
        <f t="shared" si="128"/>
        <v xml:space="preserve">,"Condition":"UNDEFINED" </v>
      </c>
      <c r="AK352" s="16" t="str">
        <f xml:space="preserve"> IF($D352+$E352&gt;0,  CONCATENATE($AD352,$AE352,$AF352,$AG352,$AH352,$AI352,$AJ352)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52" s="16" t="str">
        <f t="shared" si="129"/>
        <v>,{"CollectableType":"HomeCollector.Models.StampBase, HomeCollector, Version=1.0.0.0, Culture=neutral, PublicKeyToken=null","DisplayName":"Franklin" ,"Description":"wm" ,"Country":"USA" ,"IsPostageStamp":true ,"ScottNumber":"331" ,"AlternateId":"" ,"IssueYearStart":1908,"IssueYearEnd":1909,"FirstDayOfIssue":" " ,"Perforation":"12" ,"IsWatermarked":false ,"CatalogImageCode":"" ,"Color":"" ,"Denomination":"1"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53" spans="1:38" x14ac:dyDescent="0.25">
      <c r="A353" s="34" t="s">
        <v>1578</v>
      </c>
      <c r="B353" s="29">
        <v>2</v>
      </c>
      <c r="C353" s="30"/>
      <c r="D353" s="31"/>
      <c r="E353" s="32">
        <v>1</v>
      </c>
      <c r="F353" s="43" t="s">
        <v>1343</v>
      </c>
      <c r="G353" s="38" t="s">
        <v>269</v>
      </c>
      <c r="H353" s="19" t="s">
        <v>15</v>
      </c>
      <c r="I353" s="19" t="s">
        <v>295</v>
      </c>
      <c r="J353" s="19">
        <v>1908</v>
      </c>
      <c r="K353" s="21">
        <v>1909</v>
      </c>
      <c r="L353" s="34">
        <v>4.25</v>
      </c>
      <c r="M353" s="29">
        <v>0.15</v>
      </c>
      <c r="N353" s="28" t="str">
        <f t="shared" si="130"/>
        <v>,{"CollectableType":"HomeCollector.Models.StampBase, HomeCollector, Version=1.0.0.0, Culture=neutral, PublicKeyToken=null"</v>
      </c>
      <c r="O353" s="16" t="str">
        <f t="shared" si="109"/>
        <v xml:space="preserve">,"DisplayName":"Washington" </v>
      </c>
      <c r="P353" s="16" t="str">
        <f t="shared" si="110"/>
        <v xml:space="preserve">,"Description":"wm" </v>
      </c>
      <c r="Q353" s="16" t="str">
        <f t="shared" si="111"/>
        <v xml:space="preserve">,"Country":"USA" </v>
      </c>
      <c r="R353" s="16" t="str">
        <f t="shared" si="112"/>
        <v xml:space="preserve">,"IsPostageStamp":true </v>
      </c>
      <c r="S353" s="16" t="str">
        <f t="shared" si="113"/>
        <v xml:space="preserve">,"ScottNumber":"332" </v>
      </c>
      <c r="T353" s="16" t="str">
        <f t="shared" si="114"/>
        <v xml:space="preserve">,"AlternateId":"" </v>
      </c>
      <c r="U353" s="16" t="str">
        <f t="shared" si="115"/>
        <v>,"IssueYearStart":1908</v>
      </c>
      <c r="V353" s="16" t="str">
        <f t="shared" si="116"/>
        <v>,"IssueYearEnd":1909</v>
      </c>
      <c r="W353" s="16" t="str">
        <f t="shared" si="117"/>
        <v xml:space="preserve">,"FirstDayOfIssue":" " </v>
      </c>
      <c r="X353" s="16" t="str">
        <f t="shared" si="131"/>
        <v xml:space="preserve">,"Perforation":"12" </v>
      </c>
      <c r="Y353" s="16" t="str">
        <f t="shared" si="118"/>
        <v xml:space="preserve">,"IsWatermarked":false </v>
      </c>
      <c r="Z353" s="16" t="str">
        <f t="shared" si="119"/>
        <v xml:space="preserve">,"CatalogImageCode":"" </v>
      </c>
      <c r="AA353" s="16" t="str">
        <f t="shared" si="120"/>
        <v xml:space="preserve">,"Color":"" </v>
      </c>
      <c r="AB353" s="16" t="str">
        <f t="shared" si="121"/>
        <v xml:space="preserve">,"Denomination":"2" </v>
      </c>
      <c r="AD353" s="16" t="str">
        <f t="shared" si="122"/>
        <v>,"ItemInstances":[</v>
      </c>
      <c r="AE353" s="16" t="str">
        <f t="shared" si="123"/>
        <v>{"CollectableType":"HomeCollector.Models.StampBase, HomeCollector, Version=1.0.0.0, Culture=neutral, PublicKeyToken=null"</v>
      </c>
      <c r="AF353" s="16" t="str">
        <f t="shared" si="124"/>
        <v xml:space="preserve">,"ItemDetails":"wm" </v>
      </c>
      <c r="AG353" s="16" t="str">
        <f t="shared" si="125"/>
        <v xml:space="preserve">,"IsFavorite":false </v>
      </c>
      <c r="AH353" s="16" t="str">
        <f t="shared" si="126"/>
        <v xml:space="preserve">,"EstimatedValue":0 </v>
      </c>
      <c r="AI353" s="16" t="str">
        <f t="shared" si="127"/>
        <v xml:space="preserve">,"IsMintCondition":false </v>
      </c>
      <c r="AJ353" s="16" t="str">
        <f t="shared" si="128"/>
        <v xml:space="preserve">,"Condition":"UNDEFINED" </v>
      </c>
      <c r="AK353" s="16" t="str">
        <f xml:space="preserve"> IF($D353+$E353&gt;0,  CONCATENATE($AD353,$AE353,$AF353,$AG353,$AH353,$AI353,$AJ353)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53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,"ScottNumber":"332" ,"AlternateId":"" ,"IssueYearStart":1908,"IssueYearEnd":1909,"FirstDayOfIssue":" " ,"Perforation":"12" ,"IsWatermarked":false ,"CatalogImageCode":"" ,"Color":"" ,"Denomination":"2"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54" spans="1:38" x14ac:dyDescent="0.25">
      <c r="A354" s="34" t="s">
        <v>1579</v>
      </c>
      <c r="B354" s="29">
        <v>3</v>
      </c>
      <c r="C354" s="30"/>
      <c r="D354" s="31"/>
      <c r="E354" s="32">
        <v>1</v>
      </c>
      <c r="F354" s="43" t="s">
        <v>1343</v>
      </c>
      <c r="G354" s="38" t="s">
        <v>269</v>
      </c>
      <c r="H354" s="19" t="s">
        <v>15</v>
      </c>
      <c r="I354" s="19" t="s">
        <v>295</v>
      </c>
      <c r="J354" s="19">
        <v>1908</v>
      </c>
      <c r="K354" s="21">
        <v>1909</v>
      </c>
      <c r="L354" s="34">
        <v>20</v>
      </c>
      <c r="M354" s="29">
        <v>1.75</v>
      </c>
      <c r="N354" s="28" t="str">
        <f t="shared" si="130"/>
        <v>,{"CollectableType":"HomeCollector.Models.StampBase, HomeCollector, Version=1.0.0.0, Culture=neutral, PublicKeyToken=null"</v>
      </c>
      <c r="O354" s="16" t="str">
        <f t="shared" si="109"/>
        <v xml:space="preserve">,"DisplayName":"Washington" </v>
      </c>
      <c r="P354" s="16" t="str">
        <f t="shared" si="110"/>
        <v xml:space="preserve">,"Description":"wm" </v>
      </c>
      <c r="Q354" s="16" t="str">
        <f t="shared" si="111"/>
        <v xml:space="preserve">,"Country":"USA" </v>
      </c>
      <c r="R354" s="16" t="str">
        <f t="shared" si="112"/>
        <v xml:space="preserve">,"IsPostageStamp":true </v>
      </c>
      <c r="S354" s="16" t="str">
        <f t="shared" si="113"/>
        <v xml:space="preserve">,"ScottNumber":"333" </v>
      </c>
      <c r="T354" s="16" t="str">
        <f t="shared" si="114"/>
        <v xml:space="preserve">,"AlternateId":"" </v>
      </c>
      <c r="U354" s="16" t="str">
        <f t="shared" si="115"/>
        <v>,"IssueYearStart":1908</v>
      </c>
      <c r="V354" s="16" t="str">
        <f t="shared" si="116"/>
        <v>,"IssueYearEnd":1909</v>
      </c>
      <c r="W354" s="16" t="str">
        <f t="shared" si="117"/>
        <v xml:space="preserve">,"FirstDayOfIssue":" " </v>
      </c>
      <c r="X354" s="16" t="str">
        <f t="shared" si="131"/>
        <v xml:space="preserve">,"Perforation":"12" </v>
      </c>
      <c r="Y354" s="16" t="str">
        <f t="shared" si="118"/>
        <v xml:space="preserve">,"IsWatermarked":false </v>
      </c>
      <c r="Z354" s="16" t="str">
        <f t="shared" si="119"/>
        <v xml:space="preserve">,"CatalogImageCode":"" </v>
      </c>
      <c r="AA354" s="16" t="str">
        <f t="shared" si="120"/>
        <v xml:space="preserve">,"Color":"" </v>
      </c>
      <c r="AB354" s="16" t="str">
        <f t="shared" si="121"/>
        <v xml:space="preserve">,"Denomination":"3" </v>
      </c>
      <c r="AD354" s="16" t="str">
        <f t="shared" si="122"/>
        <v>,"ItemInstances":[</v>
      </c>
      <c r="AE354" s="16" t="str">
        <f t="shared" si="123"/>
        <v>{"CollectableType":"HomeCollector.Models.StampBase, HomeCollector, Version=1.0.0.0, Culture=neutral, PublicKeyToken=null"</v>
      </c>
      <c r="AF354" s="16" t="str">
        <f t="shared" si="124"/>
        <v xml:space="preserve">,"ItemDetails":"wm" </v>
      </c>
      <c r="AG354" s="16" t="str">
        <f t="shared" si="125"/>
        <v xml:space="preserve">,"IsFavorite":false </v>
      </c>
      <c r="AH354" s="16" t="str">
        <f t="shared" si="126"/>
        <v xml:space="preserve">,"EstimatedValue":0 </v>
      </c>
      <c r="AI354" s="16" t="str">
        <f t="shared" si="127"/>
        <v xml:space="preserve">,"IsMintCondition":false </v>
      </c>
      <c r="AJ354" s="16" t="str">
        <f t="shared" si="128"/>
        <v xml:space="preserve">,"Condition":"UNDEFINED" </v>
      </c>
      <c r="AK354" s="16" t="str">
        <f xml:space="preserve"> IF($D354+$E354&gt;0,  CONCATENATE($AD354,$AE354,$AF354,$AG354,$AH354,$AI354,$AJ354)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54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,"ScottNumber":"333" ,"AlternateId":"" ,"IssueYearStart":1908,"IssueYearEnd":1909,"FirstDayOfIssue":" " ,"Perforation":"12" ,"IsWatermarked":false ,"CatalogImageCode":"" ,"Color":"" ,"Denomination":"3"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55" spans="1:38" x14ac:dyDescent="0.25">
      <c r="A355" s="34" t="s">
        <v>1580</v>
      </c>
      <c r="B355" s="29">
        <v>4</v>
      </c>
      <c r="C355" s="30"/>
      <c r="D355" s="31"/>
      <c r="E355" s="32">
        <v>1</v>
      </c>
      <c r="F355" s="43" t="s">
        <v>1343</v>
      </c>
      <c r="G355" s="38" t="s">
        <v>269</v>
      </c>
      <c r="H355" s="19" t="s">
        <v>15</v>
      </c>
      <c r="I355" s="19" t="s">
        <v>295</v>
      </c>
      <c r="J355" s="19">
        <v>1908</v>
      </c>
      <c r="K355" s="21">
        <v>1909</v>
      </c>
      <c r="L355" s="34">
        <v>23.5</v>
      </c>
      <c r="M355" s="29">
        <v>0.55000000000000004</v>
      </c>
      <c r="N355" s="28" t="str">
        <f t="shared" si="130"/>
        <v>,{"CollectableType":"HomeCollector.Models.StampBase, HomeCollector, Version=1.0.0.0, Culture=neutral, PublicKeyToken=null"</v>
      </c>
      <c r="O355" s="16" t="str">
        <f t="shared" si="109"/>
        <v xml:space="preserve">,"DisplayName":"Washington" </v>
      </c>
      <c r="P355" s="16" t="str">
        <f t="shared" si="110"/>
        <v xml:space="preserve">,"Description":"wm" </v>
      </c>
      <c r="Q355" s="16" t="str">
        <f t="shared" si="111"/>
        <v xml:space="preserve">,"Country":"USA" </v>
      </c>
      <c r="R355" s="16" t="str">
        <f t="shared" si="112"/>
        <v xml:space="preserve">,"IsPostageStamp":true </v>
      </c>
      <c r="S355" s="16" t="str">
        <f t="shared" si="113"/>
        <v xml:space="preserve">,"ScottNumber":"334" </v>
      </c>
      <c r="T355" s="16" t="str">
        <f t="shared" si="114"/>
        <v xml:space="preserve">,"AlternateId":"" </v>
      </c>
      <c r="U355" s="16" t="str">
        <f t="shared" si="115"/>
        <v>,"IssueYearStart":1908</v>
      </c>
      <c r="V355" s="16" t="str">
        <f t="shared" si="116"/>
        <v>,"IssueYearEnd":1909</v>
      </c>
      <c r="W355" s="16" t="str">
        <f t="shared" si="117"/>
        <v xml:space="preserve">,"FirstDayOfIssue":" " </v>
      </c>
      <c r="X355" s="16" t="str">
        <f t="shared" si="131"/>
        <v xml:space="preserve">,"Perforation":"12" </v>
      </c>
      <c r="Y355" s="16" t="str">
        <f t="shared" si="118"/>
        <v xml:space="preserve">,"IsWatermarked":false </v>
      </c>
      <c r="Z355" s="16" t="str">
        <f t="shared" si="119"/>
        <v xml:space="preserve">,"CatalogImageCode":"" </v>
      </c>
      <c r="AA355" s="16" t="str">
        <f t="shared" si="120"/>
        <v xml:space="preserve">,"Color":"" </v>
      </c>
      <c r="AB355" s="16" t="str">
        <f t="shared" si="121"/>
        <v xml:space="preserve">,"Denomination":"4" </v>
      </c>
      <c r="AD355" s="16" t="str">
        <f t="shared" si="122"/>
        <v>,"ItemInstances":[</v>
      </c>
      <c r="AE355" s="16" t="str">
        <f t="shared" si="123"/>
        <v>{"CollectableType":"HomeCollector.Models.StampBase, HomeCollector, Version=1.0.0.0, Culture=neutral, PublicKeyToken=null"</v>
      </c>
      <c r="AF355" s="16" t="str">
        <f t="shared" si="124"/>
        <v xml:space="preserve">,"ItemDetails":"wm" </v>
      </c>
      <c r="AG355" s="16" t="str">
        <f t="shared" si="125"/>
        <v xml:space="preserve">,"IsFavorite":false </v>
      </c>
      <c r="AH355" s="16" t="str">
        <f t="shared" si="126"/>
        <v xml:space="preserve">,"EstimatedValue":0 </v>
      </c>
      <c r="AI355" s="16" t="str">
        <f t="shared" si="127"/>
        <v xml:space="preserve">,"IsMintCondition":false </v>
      </c>
      <c r="AJ355" s="16" t="str">
        <f t="shared" si="128"/>
        <v xml:space="preserve">,"Condition":"UNDEFINED" </v>
      </c>
      <c r="AK355" s="16" t="str">
        <f xml:space="preserve"> IF($D355+$E355&gt;0,  CONCATENATE($AD355,$AE355,$AF355,$AG355,$AH355,$AI355,$AJ355)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55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,"ScottNumber":"334" ,"AlternateId":"" ,"IssueYearStart":1908,"IssueYearEnd":1909,"FirstDayOfIssue":" " ,"Perforation":"12" ,"IsWatermarked":false ,"CatalogImageCode":"" ,"Color":"" ,"Denomination":"4"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56" spans="1:38" x14ac:dyDescent="0.25">
      <c r="A356" s="34" t="s">
        <v>1581</v>
      </c>
      <c r="B356" s="29">
        <v>5</v>
      </c>
      <c r="C356" s="30"/>
      <c r="D356" s="31"/>
      <c r="E356" s="32">
        <v>2</v>
      </c>
      <c r="F356" s="43" t="s">
        <v>1343</v>
      </c>
      <c r="G356" s="38" t="s">
        <v>269</v>
      </c>
      <c r="H356" s="19" t="s">
        <v>15</v>
      </c>
      <c r="I356" s="19" t="s">
        <v>295</v>
      </c>
      <c r="J356" s="19">
        <v>1908</v>
      </c>
      <c r="K356" s="21">
        <v>1909</v>
      </c>
      <c r="L356" s="34">
        <v>30</v>
      </c>
      <c r="M356" s="29">
        <v>1.5</v>
      </c>
      <c r="N356" s="28" t="str">
        <f t="shared" si="130"/>
        <v>,{"CollectableType":"HomeCollector.Models.StampBase, HomeCollector, Version=1.0.0.0, Culture=neutral, PublicKeyToken=null"</v>
      </c>
      <c r="O356" s="16" t="str">
        <f t="shared" si="109"/>
        <v xml:space="preserve">,"DisplayName":"Washington" </v>
      </c>
      <c r="P356" s="16" t="str">
        <f t="shared" si="110"/>
        <v xml:space="preserve">,"Description":"wm" </v>
      </c>
      <c r="Q356" s="16" t="str">
        <f t="shared" si="111"/>
        <v xml:space="preserve">,"Country":"USA" </v>
      </c>
      <c r="R356" s="16" t="str">
        <f t="shared" si="112"/>
        <v xml:space="preserve">,"IsPostageStamp":true </v>
      </c>
      <c r="S356" s="16" t="str">
        <f t="shared" si="113"/>
        <v xml:space="preserve">,"ScottNumber":"335" </v>
      </c>
      <c r="T356" s="16" t="str">
        <f t="shared" si="114"/>
        <v xml:space="preserve">,"AlternateId":"" </v>
      </c>
      <c r="U356" s="16" t="str">
        <f t="shared" si="115"/>
        <v>,"IssueYearStart":1908</v>
      </c>
      <c r="V356" s="16" t="str">
        <f t="shared" si="116"/>
        <v>,"IssueYearEnd":1909</v>
      </c>
      <c r="W356" s="16" t="str">
        <f t="shared" si="117"/>
        <v xml:space="preserve">,"FirstDayOfIssue":" " </v>
      </c>
      <c r="X356" s="16" t="str">
        <f t="shared" si="131"/>
        <v xml:space="preserve">,"Perforation":"12" </v>
      </c>
      <c r="Y356" s="16" t="str">
        <f t="shared" si="118"/>
        <v xml:space="preserve">,"IsWatermarked":false </v>
      </c>
      <c r="Z356" s="16" t="str">
        <f t="shared" si="119"/>
        <v xml:space="preserve">,"CatalogImageCode":"" </v>
      </c>
      <c r="AA356" s="16" t="str">
        <f t="shared" si="120"/>
        <v xml:space="preserve">,"Color":"" </v>
      </c>
      <c r="AB356" s="16" t="str">
        <f t="shared" si="121"/>
        <v xml:space="preserve">,"Denomination":"5" </v>
      </c>
      <c r="AD356" s="16" t="str">
        <f t="shared" si="122"/>
        <v>,"ItemInstances":[</v>
      </c>
      <c r="AE356" s="16" t="str">
        <f t="shared" si="123"/>
        <v>{"CollectableType":"HomeCollector.Models.StampBase, HomeCollector, Version=1.0.0.0, Culture=neutral, PublicKeyToken=null"</v>
      </c>
      <c r="AF356" s="16" t="str">
        <f t="shared" si="124"/>
        <v xml:space="preserve">,"ItemDetails":"wm" </v>
      </c>
      <c r="AG356" s="16" t="str">
        <f t="shared" si="125"/>
        <v xml:space="preserve">,"IsFavorite":false </v>
      </c>
      <c r="AH356" s="16" t="str">
        <f t="shared" si="126"/>
        <v xml:space="preserve">,"EstimatedValue":0 </v>
      </c>
      <c r="AI356" s="16" t="str">
        <f t="shared" si="127"/>
        <v xml:space="preserve">,"IsMintCondition":false </v>
      </c>
      <c r="AJ356" s="16" t="str">
        <f t="shared" si="128"/>
        <v xml:space="preserve">,"Condition":"UNDEFINED" </v>
      </c>
      <c r="AK356" s="16" t="str">
        <f xml:space="preserve"> IF($D356+$E356&gt;0,  CONCATENATE($AD356,$AE356,$AF356,$AG356,$AH356,$AI356,$AJ356)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56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,"ScottNumber":"335" ,"AlternateId":"" ,"IssueYearStart":1908,"IssueYearEnd":1909,"FirstDayOfIssue":" " ,"Perforation":"12" ,"IsWatermarked":false ,"CatalogImageCode":"" ,"Color":"" ,"Denomination":"5"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57" spans="1:38" x14ac:dyDescent="0.25">
      <c r="A357" s="34" t="s">
        <v>1582</v>
      </c>
      <c r="B357" s="29">
        <v>6</v>
      </c>
      <c r="C357" s="30"/>
      <c r="D357" s="31"/>
      <c r="E357" s="32"/>
      <c r="F357" s="43" t="s">
        <v>1343</v>
      </c>
      <c r="G357" s="38" t="s">
        <v>269</v>
      </c>
      <c r="H357" s="19" t="s">
        <v>15</v>
      </c>
      <c r="I357" s="19" t="s">
        <v>295</v>
      </c>
      <c r="J357" s="19">
        <v>1908</v>
      </c>
      <c r="K357" s="21">
        <v>1909</v>
      </c>
      <c r="L357" s="34">
        <v>32.5</v>
      </c>
      <c r="M357" s="29">
        <v>3.5</v>
      </c>
      <c r="N357" s="28" t="str">
        <f t="shared" si="130"/>
        <v>,{"CollectableType":"HomeCollector.Models.StampBase, HomeCollector, Version=1.0.0.0, Culture=neutral, PublicKeyToken=null"</v>
      </c>
      <c r="O357" s="16" t="str">
        <f t="shared" si="109"/>
        <v xml:space="preserve">,"DisplayName":"Washington" </v>
      </c>
      <c r="P357" s="16" t="str">
        <f t="shared" si="110"/>
        <v xml:space="preserve">,"Description":"wm" </v>
      </c>
      <c r="Q357" s="16" t="str">
        <f t="shared" si="111"/>
        <v xml:space="preserve">,"Country":"USA" </v>
      </c>
      <c r="R357" s="16" t="str">
        <f t="shared" si="112"/>
        <v xml:space="preserve">,"IsPostageStamp":true </v>
      </c>
      <c r="S357" s="16" t="str">
        <f t="shared" si="113"/>
        <v xml:space="preserve">,"ScottNumber":"336" </v>
      </c>
      <c r="T357" s="16" t="str">
        <f t="shared" si="114"/>
        <v xml:space="preserve">,"AlternateId":"" </v>
      </c>
      <c r="U357" s="16" t="str">
        <f t="shared" si="115"/>
        <v>,"IssueYearStart":1908</v>
      </c>
      <c r="V357" s="16" t="str">
        <f t="shared" si="116"/>
        <v>,"IssueYearEnd":1909</v>
      </c>
      <c r="W357" s="16" t="str">
        <f t="shared" si="117"/>
        <v xml:space="preserve">,"FirstDayOfIssue":" " </v>
      </c>
      <c r="X357" s="16" t="str">
        <f t="shared" si="131"/>
        <v xml:space="preserve">,"Perforation":"12" </v>
      </c>
      <c r="Y357" s="16" t="str">
        <f t="shared" si="118"/>
        <v xml:space="preserve">,"IsWatermarked":false </v>
      </c>
      <c r="Z357" s="16" t="str">
        <f t="shared" si="119"/>
        <v xml:space="preserve">,"CatalogImageCode":"" </v>
      </c>
      <c r="AA357" s="16" t="str">
        <f t="shared" si="120"/>
        <v xml:space="preserve">,"Color":"" </v>
      </c>
      <c r="AB357" s="16" t="str">
        <f t="shared" si="121"/>
        <v xml:space="preserve">,"Denomination":"6" </v>
      </c>
      <c r="AD357" s="16" t="str">
        <f t="shared" si="122"/>
        <v/>
      </c>
      <c r="AE357" s="16" t="str">
        <f t="shared" si="123"/>
        <v>{"CollectableType":"HomeCollector.Models.StampBase, HomeCollector, Version=1.0.0.0, Culture=neutral, PublicKeyToken=null"</v>
      </c>
      <c r="AF357" s="16" t="str">
        <f t="shared" si="124"/>
        <v xml:space="preserve">,"ItemDetails":"wm" </v>
      </c>
      <c r="AG357" s="16" t="str">
        <f t="shared" si="125"/>
        <v xml:space="preserve">,"IsFavorite":false </v>
      </c>
      <c r="AH357" s="16" t="str">
        <f t="shared" si="126"/>
        <v xml:space="preserve">,"EstimatedValue":0 </v>
      </c>
      <c r="AI357" s="16" t="str">
        <f t="shared" si="127"/>
        <v xml:space="preserve">,"IsMintCondition":false </v>
      </c>
      <c r="AJ357" s="16" t="str">
        <f t="shared" si="128"/>
        <v xml:space="preserve">,"Condition":"UNDEFINED" </v>
      </c>
      <c r="AK357" s="16" t="str">
        <f xml:space="preserve"> IF($D357+$E357&gt;0,  CONCATENATE($AD357,$AE357,$AF357,$AG357,$AH357,$AI357,$AJ357) &amp; "} ]}","}")</f>
        <v>}</v>
      </c>
      <c r="AL357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,"ScottNumber":"336" ,"AlternateId":"" ,"IssueYearStart":1908,"IssueYearEnd":1909,"FirstDayOfIssue":" " ,"Perforation":"12" ,"IsWatermarked":false ,"CatalogImageCode":"" ,"Color":"" ,"Denomination":"6" }</v>
      </c>
    </row>
    <row r="358" spans="1:38" x14ac:dyDescent="0.25">
      <c r="A358" s="34" t="s">
        <v>1583</v>
      </c>
      <c r="B358" s="29">
        <v>8</v>
      </c>
      <c r="C358" s="30"/>
      <c r="D358" s="31"/>
      <c r="E358" s="32"/>
      <c r="F358" s="43" t="s">
        <v>1343</v>
      </c>
      <c r="G358" s="38" t="s">
        <v>269</v>
      </c>
      <c r="H358" s="19" t="s">
        <v>15</v>
      </c>
      <c r="I358" s="19" t="s">
        <v>295</v>
      </c>
      <c r="J358" s="19">
        <v>1908</v>
      </c>
      <c r="K358" s="21">
        <v>1909</v>
      </c>
      <c r="L358" s="34">
        <v>26</v>
      </c>
      <c r="M358" s="29">
        <v>1.75</v>
      </c>
      <c r="N358" s="28" t="str">
        <f t="shared" si="130"/>
        <v>,{"CollectableType":"HomeCollector.Models.StampBase, HomeCollector, Version=1.0.0.0, Culture=neutral, PublicKeyToken=null"</v>
      </c>
      <c r="O358" s="16" t="str">
        <f t="shared" si="109"/>
        <v xml:space="preserve">,"DisplayName":"Washington" </v>
      </c>
      <c r="P358" s="16" t="str">
        <f t="shared" si="110"/>
        <v xml:space="preserve">,"Description":"wm" </v>
      </c>
      <c r="Q358" s="16" t="str">
        <f t="shared" si="111"/>
        <v xml:space="preserve">,"Country":"USA" </v>
      </c>
      <c r="R358" s="16" t="str">
        <f t="shared" si="112"/>
        <v xml:space="preserve">,"IsPostageStamp":true </v>
      </c>
      <c r="S358" s="16" t="str">
        <f t="shared" si="113"/>
        <v xml:space="preserve">,"ScottNumber":"337" </v>
      </c>
      <c r="T358" s="16" t="str">
        <f t="shared" si="114"/>
        <v xml:space="preserve">,"AlternateId":"" </v>
      </c>
      <c r="U358" s="16" t="str">
        <f t="shared" si="115"/>
        <v>,"IssueYearStart":1908</v>
      </c>
      <c r="V358" s="16" t="str">
        <f t="shared" si="116"/>
        <v>,"IssueYearEnd":1909</v>
      </c>
      <c r="W358" s="16" t="str">
        <f t="shared" si="117"/>
        <v xml:space="preserve">,"FirstDayOfIssue":" " </v>
      </c>
      <c r="X358" s="16" t="str">
        <f t="shared" si="131"/>
        <v xml:space="preserve">,"Perforation":"12" </v>
      </c>
      <c r="Y358" s="16" t="str">
        <f t="shared" si="118"/>
        <v xml:space="preserve">,"IsWatermarked":false </v>
      </c>
      <c r="Z358" s="16" t="str">
        <f t="shared" si="119"/>
        <v xml:space="preserve">,"CatalogImageCode":"" </v>
      </c>
      <c r="AA358" s="16" t="str">
        <f t="shared" si="120"/>
        <v xml:space="preserve">,"Color":"" </v>
      </c>
      <c r="AB358" s="16" t="str">
        <f t="shared" si="121"/>
        <v xml:space="preserve">,"Denomination":"8" </v>
      </c>
      <c r="AD358" s="16" t="str">
        <f t="shared" si="122"/>
        <v/>
      </c>
      <c r="AE358" s="16" t="str">
        <f t="shared" si="123"/>
        <v>{"CollectableType":"HomeCollector.Models.StampBase, HomeCollector, Version=1.0.0.0, Culture=neutral, PublicKeyToken=null"</v>
      </c>
      <c r="AF358" s="16" t="str">
        <f t="shared" si="124"/>
        <v xml:space="preserve">,"ItemDetails":"wm" </v>
      </c>
      <c r="AG358" s="16" t="str">
        <f t="shared" si="125"/>
        <v xml:space="preserve">,"IsFavorite":false </v>
      </c>
      <c r="AH358" s="16" t="str">
        <f t="shared" si="126"/>
        <v xml:space="preserve">,"EstimatedValue":0 </v>
      </c>
      <c r="AI358" s="16" t="str">
        <f t="shared" si="127"/>
        <v xml:space="preserve">,"IsMintCondition":false </v>
      </c>
      <c r="AJ358" s="16" t="str">
        <f t="shared" si="128"/>
        <v xml:space="preserve">,"Condition":"UNDEFINED" </v>
      </c>
      <c r="AK358" s="16" t="str">
        <f xml:space="preserve"> IF($D358+$E358&gt;0,  CONCATENATE($AD358,$AE358,$AF358,$AG358,$AH358,$AI358,$AJ358) &amp; "} ]}","}")</f>
        <v>}</v>
      </c>
      <c r="AL358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,"ScottNumber":"337" ,"AlternateId":"" ,"IssueYearStart":1908,"IssueYearEnd":1909,"FirstDayOfIssue":" " ,"Perforation":"12" ,"IsWatermarked":false ,"CatalogImageCode":"" ,"Color":"" ,"Denomination":"8" }</v>
      </c>
    </row>
    <row r="359" spans="1:38" x14ac:dyDescent="0.25">
      <c r="A359" s="34" t="s">
        <v>1584</v>
      </c>
      <c r="B359" s="29">
        <v>10</v>
      </c>
      <c r="C359" s="30"/>
      <c r="D359" s="31"/>
      <c r="E359" s="32">
        <v>1</v>
      </c>
      <c r="F359" s="43" t="s">
        <v>1343</v>
      </c>
      <c r="G359" s="38" t="s">
        <v>269</v>
      </c>
      <c r="H359" s="19" t="s">
        <v>15</v>
      </c>
      <c r="I359" s="19" t="s">
        <v>295</v>
      </c>
      <c r="J359" s="19">
        <v>1908</v>
      </c>
      <c r="K359" s="21">
        <v>1909</v>
      </c>
      <c r="L359" s="34">
        <v>42.5</v>
      </c>
      <c r="M359" s="29">
        <v>1</v>
      </c>
      <c r="N359" s="28" t="str">
        <f t="shared" si="130"/>
        <v>,{"CollectableType":"HomeCollector.Models.StampBase, HomeCollector, Version=1.0.0.0, Culture=neutral, PublicKeyToken=null"</v>
      </c>
      <c r="O359" s="16" t="str">
        <f t="shared" si="109"/>
        <v xml:space="preserve">,"DisplayName":"Washington" </v>
      </c>
      <c r="P359" s="16" t="str">
        <f t="shared" si="110"/>
        <v xml:space="preserve">,"Description":"wm" </v>
      </c>
      <c r="Q359" s="16" t="str">
        <f t="shared" si="111"/>
        <v xml:space="preserve">,"Country":"USA" </v>
      </c>
      <c r="R359" s="16" t="str">
        <f t="shared" si="112"/>
        <v xml:space="preserve">,"IsPostageStamp":true </v>
      </c>
      <c r="S359" s="16" t="str">
        <f t="shared" si="113"/>
        <v xml:space="preserve">,"ScottNumber":"338" </v>
      </c>
      <c r="T359" s="16" t="str">
        <f t="shared" si="114"/>
        <v xml:space="preserve">,"AlternateId":"" </v>
      </c>
      <c r="U359" s="16" t="str">
        <f t="shared" si="115"/>
        <v>,"IssueYearStart":1908</v>
      </c>
      <c r="V359" s="16" t="str">
        <f t="shared" si="116"/>
        <v>,"IssueYearEnd":1909</v>
      </c>
      <c r="W359" s="16" t="str">
        <f t="shared" si="117"/>
        <v xml:space="preserve">,"FirstDayOfIssue":" " </v>
      </c>
      <c r="X359" s="16" t="str">
        <f t="shared" si="131"/>
        <v xml:space="preserve">,"Perforation":"12" </v>
      </c>
      <c r="Y359" s="16" t="str">
        <f t="shared" si="118"/>
        <v xml:space="preserve">,"IsWatermarked":false </v>
      </c>
      <c r="Z359" s="16" t="str">
        <f t="shared" si="119"/>
        <v xml:space="preserve">,"CatalogImageCode":"" </v>
      </c>
      <c r="AA359" s="16" t="str">
        <f t="shared" si="120"/>
        <v xml:space="preserve">,"Color":"" </v>
      </c>
      <c r="AB359" s="16" t="str">
        <f t="shared" si="121"/>
        <v xml:space="preserve">,"Denomination":"10" </v>
      </c>
      <c r="AD359" s="16" t="str">
        <f t="shared" si="122"/>
        <v>,"ItemInstances":[</v>
      </c>
      <c r="AE359" s="16" t="str">
        <f t="shared" si="123"/>
        <v>{"CollectableType":"HomeCollector.Models.StampBase, HomeCollector, Version=1.0.0.0, Culture=neutral, PublicKeyToken=null"</v>
      </c>
      <c r="AF359" s="16" t="str">
        <f t="shared" si="124"/>
        <v xml:space="preserve">,"ItemDetails":"wm" </v>
      </c>
      <c r="AG359" s="16" t="str">
        <f t="shared" si="125"/>
        <v xml:space="preserve">,"IsFavorite":false </v>
      </c>
      <c r="AH359" s="16" t="str">
        <f t="shared" si="126"/>
        <v xml:space="preserve">,"EstimatedValue":0 </v>
      </c>
      <c r="AI359" s="16" t="str">
        <f t="shared" si="127"/>
        <v xml:space="preserve">,"IsMintCondition":false </v>
      </c>
      <c r="AJ359" s="16" t="str">
        <f t="shared" si="128"/>
        <v xml:space="preserve">,"Condition":"UNDEFINED" </v>
      </c>
      <c r="AK359" s="16" t="str">
        <f xml:space="preserve"> IF($D359+$E359&gt;0,  CONCATENATE($AD359,$AE359,$AF359,$AG359,$AH359,$AI359,$AJ359)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59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,"ScottNumber":"338" ,"AlternateId":"" ,"IssueYearStart":1908,"IssueYearEnd":1909,"FirstDayOfIssue":" " ,"Perforation":"12" ,"IsWatermarked":false ,"CatalogImageCode":"" ,"Color":"" ,"Denomination":"10"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60" spans="1:38" x14ac:dyDescent="0.25">
      <c r="A360" s="34" t="s">
        <v>1585</v>
      </c>
      <c r="B360" s="29">
        <v>13</v>
      </c>
      <c r="C360" s="30"/>
      <c r="D360" s="31"/>
      <c r="E360" s="32"/>
      <c r="F360" s="43" t="s">
        <v>1343</v>
      </c>
      <c r="G360" s="38" t="s">
        <v>269</v>
      </c>
      <c r="H360" s="19" t="s">
        <v>15</v>
      </c>
      <c r="I360" s="19" t="s">
        <v>295</v>
      </c>
      <c r="J360" s="19">
        <v>1908</v>
      </c>
      <c r="K360" s="21">
        <v>1909</v>
      </c>
      <c r="L360" s="34">
        <v>25</v>
      </c>
      <c r="M360" s="29">
        <v>14</v>
      </c>
      <c r="N360" s="28" t="str">
        <f t="shared" si="130"/>
        <v>,{"CollectableType":"HomeCollector.Models.StampBase, HomeCollector, Version=1.0.0.0, Culture=neutral, PublicKeyToken=null"</v>
      </c>
      <c r="O360" s="16" t="str">
        <f t="shared" si="109"/>
        <v xml:space="preserve">,"DisplayName":"Washington" </v>
      </c>
      <c r="P360" s="16" t="str">
        <f t="shared" si="110"/>
        <v xml:space="preserve">,"Description":"wm" </v>
      </c>
      <c r="Q360" s="16" t="str">
        <f t="shared" si="111"/>
        <v xml:space="preserve">,"Country":"USA" </v>
      </c>
      <c r="R360" s="16" t="str">
        <f t="shared" si="112"/>
        <v xml:space="preserve">,"IsPostageStamp":true </v>
      </c>
      <c r="S360" s="16" t="str">
        <f t="shared" si="113"/>
        <v xml:space="preserve">,"ScottNumber":"339" </v>
      </c>
      <c r="T360" s="16" t="str">
        <f t="shared" si="114"/>
        <v xml:space="preserve">,"AlternateId":"" </v>
      </c>
      <c r="U360" s="16" t="str">
        <f t="shared" si="115"/>
        <v>,"IssueYearStart":1908</v>
      </c>
      <c r="V360" s="16" t="str">
        <f t="shared" si="116"/>
        <v>,"IssueYearEnd":1909</v>
      </c>
      <c r="W360" s="16" t="str">
        <f t="shared" si="117"/>
        <v xml:space="preserve">,"FirstDayOfIssue":" " </v>
      </c>
      <c r="X360" s="16" t="str">
        <f t="shared" si="131"/>
        <v xml:space="preserve">,"Perforation":"12" </v>
      </c>
      <c r="Y360" s="16" t="str">
        <f t="shared" si="118"/>
        <v xml:space="preserve">,"IsWatermarked":false </v>
      </c>
      <c r="Z360" s="16" t="str">
        <f t="shared" si="119"/>
        <v xml:space="preserve">,"CatalogImageCode":"" </v>
      </c>
      <c r="AA360" s="16" t="str">
        <f t="shared" si="120"/>
        <v xml:space="preserve">,"Color":"" </v>
      </c>
      <c r="AB360" s="16" t="str">
        <f t="shared" si="121"/>
        <v xml:space="preserve">,"Denomination":"13" </v>
      </c>
      <c r="AD360" s="16" t="str">
        <f t="shared" si="122"/>
        <v/>
      </c>
      <c r="AE360" s="16" t="str">
        <f t="shared" si="123"/>
        <v>{"CollectableType":"HomeCollector.Models.StampBase, HomeCollector, Version=1.0.0.0, Culture=neutral, PublicKeyToken=null"</v>
      </c>
      <c r="AF360" s="16" t="str">
        <f t="shared" si="124"/>
        <v xml:space="preserve">,"ItemDetails":"wm" </v>
      </c>
      <c r="AG360" s="16" t="str">
        <f t="shared" si="125"/>
        <v xml:space="preserve">,"IsFavorite":false </v>
      </c>
      <c r="AH360" s="16" t="str">
        <f t="shared" si="126"/>
        <v xml:space="preserve">,"EstimatedValue":0 </v>
      </c>
      <c r="AI360" s="16" t="str">
        <f t="shared" si="127"/>
        <v xml:space="preserve">,"IsMintCondition":false </v>
      </c>
      <c r="AJ360" s="16" t="str">
        <f t="shared" si="128"/>
        <v xml:space="preserve">,"Condition":"UNDEFINED" </v>
      </c>
      <c r="AK360" s="16" t="str">
        <f xml:space="preserve"> IF($D360+$E360&gt;0,  CONCATENATE($AD360,$AE360,$AF360,$AG360,$AH360,$AI360,$AJ360) &amp; "} ]}","}")</f>
        <v>}</v>
      </c>
      <c r="AL360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,"ScottNumber":"339" ,"AlternateId":"" ,"IssueYearStart":1908,"IssueYearEnd":1909,"FirstDayOfIssue":" " ,"Perforation":"12" ,"IsWatermarked":false ,"CatalogImageCode":"" ,"Color":"" ,"Denomination":"13" }</v>
      </c>
    </row>
    <row r="361" spans="1:38" x14ac:dyDescent="0.25">
      <c r="A361" s="34" t="s">
        <v>1586</v>
      </c>
      <c r="B361" s="29">
        <v>15</v>
      </c>
      <c r="C361" s="30"/>
      <c r="D361" s="31"/>
      <c r="E361" s="32"/>
      <c r="F361" s="43" t="s">
        <v>1343</v>
      </c>
      <c r="G361" s="38" t="s">
        <v>269</v>
      </c>
      <c r="H361" s="19" t="s">
        <v>15</v>
      </c>
      <c r="I361" s="19" t="s">
        <v>295</v>
      </c>
      <c r="J361" s="19">
        <v>1908</v>
      </c>
      <c r="K361" s="21">
        <v>1909</v>
      </c>
      <c r="L361" s="34">
        <v>40</v>
      </c>
      <c r="M361" s="29">
        <v>3.75</v>
      </c>
      <c r="N361" s="28" t="str">
        <f t="shared" si="130"/>
        <v>,{"CollectableType":"HomeCollector.Models.StampBase, HomeCollector, Version=1.0.0.0, Culture=neutral, PublicKeyToken=null"</v>
      </c>
      <c r="O361" s="16" t="str">
        <f t="shared" si="109"/>
        <v xml:space="preserve">,"DisplayName":"Washington" </v>
      </c>
      <c r="P361" s="16" t="str">
        <f t="shared" si="110"/>
        <v xml:space="preserve">,"Description":"wm" </v>
      </c>
      <c r="Q361" s="16" t="str">
        <f t="shared" si="111"/>
        <v xml:space="preserve">,"Country":"USA" </v>
      </c>
      <c r="R361" s="16" t="str">
        <f t="shared" si="112"/>
        <v xml:space="preserve">,"IsPostageStamp":true </v>
      </c>
      <c r="S361" s="16" t="str">
        <f t="shared" si="113"/>
        <v xml:space="preserve">,"ScottNumber":"340" </v>
      </c>
      <c r="T361" s="16" t="str">
        <f t="shared" si="114"/>
        <v xml:space="preserve">,"AlternateId":"" </v>
      </c>
      <c r="U361" s="16" t="str">
        <f t="shared" si="115"/>
        <v>,"IssueYearStart":1908</v>
      </c>
      <c r="V361" s="16" t="str">
        <f t="shared" si="116"/>
        <v>,"IssueYearEnd":1909</v>
      </c>
      <c r="W361" s="16" t="str">
        <f t="shared" si="117"/>
        <v xml:space="preserve">,"FirstDayOfIssue":" " </v>
      </c>
      <c r="X361" s="16" t="str">
        <f t="shared" si="131"/>
        <v xml:space="preserve">,"Perforation":"12" </v>
      </c>
      <c r="Y361" s="16" t="str">
        <f t="shared" si="118"/>
        <v xml:space="preserve">,"IsWatermarked":false </v>
      </c>
      <c r="Z361" s="16" t="str">
        <f t="shared" si="119"/>
        <v xml:space="preserve">,"CatalogImageCode":"" </v>
      </c>
      <c r="AA361" s="16" t="str">
        <f t="shared" si="120"/>
        <v xml:space="preserve">,"Color":"" </v>
      </c>
      <c r="AB361" s="16" t="str">
        <f t="shared" si="121"/>
        <v xml:space="preserve">,"Denomination":"15" </v>
      </c>
      <c r="AD361" s="16" t="str">
        <f t="shared" si="122"/>
        <v/>
      </c>
      <c r="AE361" s="16" t="str">
        <f t="shared" si="123"/>
        <v>{"CollectableType":"HomeCollector.Models.StampBase, HomeCollector, Version=1.0.0.0, Culture=neutral, PublicKeyToken=null"</v>
      </c>
      <c r="AF361" s="16" t="str">
        <f t="shared" si="124"/>
        <v xml:space="preserve">,"ItemDetails":"wm" </v>
      </c>
      <c r="AG361" s="16" t="str">
        <f t="shared" si="125"/>
        <v xml:space="preserve">,"IsFavorite":false </v>
      </c>
      <c r="AH361" s="16" t="str">
        <f t="shared" si="126"/>
        <v xml:space="preserve">,"EstimatedValue":0 </v>
      </c>
      <c r="AI361" s="16" t="str">
        <f t="shared" si="127"/>
        <v xml:space="preserve">,"IsMintCondition":false </v>
      </c>
      <c r="AJ361" s="16" t="str">
        <f t="shared" si="128"/>
        <v xml:space="preserve">,"Condition":"UNDEFINED" </v>
      </c>
      <c r="AK361" s="16" t="str">
        <f xml:space="preserve"> IF($D361+$E361&gt;0,  CONCATENATE($AD361,$AE361,$AF361,$AG361,$AH361,$AI361,$AJ361) &amp; "} ]}","}")</f>
        <v>}</v>
      </c>
      <c r="AL361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,"ScottNumber":"340" ,"AlternateId":"" ,"IssueYearStart":1908,"IssueYearEnd":1909,"FirstDayOfIssue":" " ,"Perforation":"12" ,"IsWatermarked":false ,"CatalogImageCode":"" ,"Color":"" ,"Denomination":"15" }</v>
      </c>
    </row>
    <row r="362" spans="1:38" x14ac:dyDescent="0.25">
      <c r="A362" s="34" t="s">
        <v>1587</v>
      </c>
      <c r="B362" s="29">
        <v>50</v>
      </c>
      <c r="C362" s="30"/>
      <c r="D362" s="31"/>
      <c r="E362" s="32"/>
      <c r="F362" s="43" t="s">
        <v>1343</v>
      </c>
      <c r="G362" s="38" t="s">
        <v>269</v>
      </c>
      <c r="H362" s="19" t="s">
        <v>15</v>
      </c>
      <c r="I362" s="19" t="s">
        <v>295</v>
      </c>
      <c r="J362" s="19">
        <v>1908</v>
      </c>
      <c r="K362" s="21">
        <v>1909</v>
      </c>
      <c r="L362" s="34">
        <v>175</v>
      </c>
      <c r="M362" s="29">
        <v>10</v>
      </c>
      <c r="N362" s="28" t="str">
        <f t="shared" si="130"/>
        <v>,{"CollectableType":"HomeCollector.Models.StampBase, HomeCollector, Version=1.0.0.0, Culture=neutral, PublicKeyToken=null"</v>
      </c>
      <c r="O362" s="16" t="str">
        <f t="shared" si="109"/>
        <v xml:space="preserve">,"DisplayName":"Washington" </v>
      </c>
      <c r="P362" s="16" t="str">
        <f t="shared" si="110"/>
        <v xml:space="preserve">,"Description":"wm" </v>
      </c>
      <c r="Q362" s="16" t="str">
        <f t="shared" si="111"/>
        <v xml:space="preserve">,"Country":"USA" </v>
      </c>
      <c r="R362" s="16" t="str">
        <f t="shared" si="112"/>
        <v xml:space="preserve">,"IsPostageStamp":true </v>
      </c>
      <c r="S362" s="16" t="str">
        <f t="shared" si="113"/>
        <v xml:space="preserve">,"ScottNumber":"341" </v>
      </c>
      <c r="T362" s="16" t="str">
        <f t="shared" si="114"/>
        <v xml:space="preserve">,"AlternateId":"" </v>
      </c>
      <c r="U362" s="16" t="str">
        <f t="shared" si="115"/>
        <v>,"IssueYearStart":1908</v>
      </c>
      <c r="V362" s="16" t="str">
        <f t="shared" si="116"/>
        <v>,"IssueYearEnd":1909</v>
      </c>
      <c r="W362" s="16" t="str">
        <f t="shared" si="117"/>
        <v xml:space="preserve">,"FirstDayOfIssue":" " </v>
      </c>
      <c r="X362" s="16" t="str">
        <f t="shared" si="131"/>
        <v xml:space="preserve">,"Perforation":"12" </v>
      </c>
      <c r="Y362" s="16" t="str">
        <f t="shared" si="118"/>
        <v xml:space="preserve">,"IsWatermarked":false </v>
      </c>
      <c r="Z362" s="16" t="str">
        <f t="shared" si="119"/>
        <v xml:space="preserve">,"CatalogImageCode":"" </v>
      </c>
      <c r="AA362" s="16" t="str">
        <f t="shared" si="120"/>
        <v xml:space="preserve">,"Color":"" </v>
      </c>
      <c r="AB362" s="16" t="str">
        <f t="shared" si="121"/>
        <v xml:space="preserve">,"Denomination":"50" </v>
      </c>
      <c r="AD362" s="16" t="str">
        <f t="shared" si="122"/>
        <v/>
      </c>
      <c r="AE362" s="16" t="str">
        <f t="shared" si="123"/>
        <v>{"CollectableType":"HomeCollector.Models.StampBase, HomeCollector, Version=1.0.0.0, Culture=neutral, PublicKeyToken=null"</v>
      </c>
      <c r="AF362" s="16" t="str">
        <f t="shared" si="124"/>
        <v xml:space="preserve">,"ItemDetails":"wm" </v>
      </c>
      <c r="AG362" s="16" t="str">
        <f t="shared" si="125"/>
        <v xml:space="preserve">,"IsFavorite":false </v>
      </c>
      <c r="AH362" s="16" t="str">
        <f t="shared" si="126"/>
        <v xml:space="preserve">,"EstimatedValue":0 </v>
      </c>
      <c r="AI362" s="16" t="str">
        <f t="shared" si="127"/>
        <v xml:space="preserve">,"IsMintCondition":false </v>
      </c>
      <c r="AJ362" s="16" t="str">
        <f t="shared" si="128"/>
        <v xml:space="preserve">,"Condition":"UNDEFINED" </v>
      </c>
      <c r="AK362" s="16" t="str">
        <f xml:space="preserve"> IF($D362+$E362&gt;0,  CONCATENATE($AD362,$AE362,$AF362,$AG362,$AH362,$AI362,$AJ362) &amp; "} ]}","}")</f>
        <v>}</v>
      </c>
      <c r="AL362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,"ScottNumber":"341" ,"AlternateId":"" ,"IssueYearStart":1908,"IssueYearEnd":1909,"FirstDayOfIssue":" " ,"Perforation":"12" ,"IsWatermarked":false ,"CatalogImageCode":"" ,"Color":"" ,"Denomination":"50" }</v>
      </c>
    </row>
    <row r="363" spans="1:38" x14ac:dyDescent="0.25">
      <c r="A363" s="34" t="s">
        <v>1588</v>
      </c>
      <c r="B363" s="19" t="s">
        <v>260</v>
      </c>
      <c r="C363" s="30"/>
      <c r="D363" s="31"/>
      <c r="E363" s="32"/>
      <c r="F363" s="43" t="s">
        <v>1343</v>
      </c>
      <c r="G363" s="38" t="s">
        <v>269</v>
      </c>
      <c r="H363" s="19" t="s">
        <v>15</v>
      </c>
      <c r="I363" s="19" t="s">
        <v>295</v>
      </c>
      <c r="J363" s="19">
        <v>1908</v>
      </c>
      <c r="K363" s="21">
        <v>1909</v>
      </c>
      <c r="L363" s="34">
        <v>335</v>
      </c>
      <c r="M363" s="29">
        <v>50</v>
      </c>
      <c r="N363" s="28" t="str">
        <f t="shared" si="130"/>
        <v>,{"CollectableType":"HomeCollector.Models.StampBase, HomeCollector, Version=1.0.0.0, Culture=neutral, PublicKeyToken=null"</v>
      </c>
      <c r="O363" s="16" t="str">
        <f t="shared" si="109"/>
        <v xml:space="preserve">,"DisplayName":"Washington" </v>
      </c>
      <c r="P363" s="16" t="str">
        <f t="shared" si="110"/>
        <v xml:space="preserve">,"Description":"wm" </v>
      </c>
      <c r="Q363" s="16" t="str">
        <f t="shared" si="111"/>
        <v xml:space="preserve">,"Country":"USA" </v>
      </c>
      <c r="R363" s="16" t="str">
        <f t="shared" si="112"/>
        <v xml:space="preserve">,"IsPostageStamp":true </v>
      </c>
      <c r="S363" s="16" t="str">
        <f t="shared" si="113"/>
        <v xml:space="preserve">,"ScottNumber":"342" </v>
      </c>
      <c r="T363" s="16" t="str">
        <f t="shared" si="114"/>
        <v xml:space="preserve">,"AlternateId":"" </v>
      </c>
      <c r="U363" s="16" t="str">
        <f t="shared" si="115"/>
        <v>,"IssueYearStart":1908</v>
      </c>
      <c r="V363" s="16" t="str">
        <f t="shared" si="116"/>
        <v>,"IssueYearEnd":1909</v>
      </c>
      <c r="W363" s="16" t="str">
        <f t="shared" si="117"/>
        <v xml:space="preserve">,"FirstDayOfIssue":" " </v>
      </c>
      <c r="X363" s="16" t="str">
        <f t="shared" si="131"/>
        <v xml:space="preserve">,"Perforation":"12" </v>
      </c>
      <c r="Y363" s="16" t="str">
        <f t="shared" si="118"/>
        <v xml:space="preserve">,"IsWatermarked":false </v>
      </c>
      <c r="Z363" s="16" t="str">
        <f t="shared" si="119"/>
        <v xml:space="preserve">,"CatalogImageCode":"" </v>
      </c>
      <c r="AA363" s="16" t="str">
        <f t="shared" si="120"/>
        <v xml:space="preserve">,"Color":"" </v>
      </c>
      <c r="AB363" s="16" t="str">
        <f t="shared" si="121"/>
        <v xml:space="preserve">,"Denomination":"$1" </v>
      </c>
      <c r="AD363" s="16" t="str">
        <f t="shared" si="122"/>
        <v/>
      </c>
      <c r="AE363" s="16" t="str">
        <f t="shared" si="123"/>
        <v>{"CollectableType":"HomeCollector.Models.StampBase, HomeCollector, Version=1.0.0.0, Culture=neutral, PublicKeyToken=null"</v>
      </c>
      <c r="AF363" s="16" t="str">
        <f t="shared" si="124"/>
        <v xml:space="preserve">,"ItemDetails":"wm" </v>
      </c>
      <c r="AG363" s="16" t="str">
        <f t="shared" si="125"/>
        <v xml:space="preserve">,"IsFavorite":false </v>
      </c>
      <c r="AH363" s="16" t="str">
        <f t="shared" si="126"/>
        <v xml:space="preserve">,"EstimatedValue":0 </v>
      </c>
      <c r="AI363" s="16" t="str">
        <f t="shared" si="127"/>
        <v xml:space="preserve">,"IsMintCondition":false </v>
      </c>
      <c r="AJ363" s="16" t="str">
        <f t="shared" si="128"/>
        <v xml:space="preserve">,"Condition":"UNDEFINED" </v>
      </c>
      <c r="AK363" s="16" t="str">
        <f xml:space="preserve"> IF($D363+$E363&gt;0,  CONCATENATE($AD363,$AE363,$AF363,$AG363,$AH363,$AI363,$AJ363) &amp; "} ]}","}")</f>
        <v>}</v>
      </c>
      <c r="AL363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,"ScottNumber":"342" ,"AlternateId":"" ,"IssueYearStart":1908,"IssueYearEnd":1909,"FirstDayOfIssue":" " ,"Perforation":"12" ,"IsWatermarked":false ,"CatalogImageCode":"" ,"Color":"" ,"Denomination":"$1" }</v>
      </c>
    </row>
    <row r="364" spans="1:38" x14ac:dyDescent="0.25">
      <c r="A364" s="34" t="s">
        <v>1589</v>
      </c>
      <c r="B364" s="29">
        <v>1</v>
      </c>
      <c r="C364" s="19" t="s">
        <v>38</v>
      </c>
      <c r="D364" s="31"/>
      <c r="E364" s="32"/>
      <c r="F364" s="42" t="s">
        <v>12</v>
      </c>
      <c r="G364" s="38" t="s">
        <v>269</v>
      </c>
      <c r="H364" s="19" t="s">
        <v>13</v>
      </c>
      <c r="I364" s="19" t="s">
        <v>295</v>
      </c>
      <c r="J364" s="19">
        <v>1908</v>
      </c>
      <c r="K364" s="21">
        <v>1909</v>
      </c>
      <c r="L364" s="34">
        <v>4.5</v>
      </c>
      <c r="M364" s="29">
        <v>2.75</v>
      </c>
      <c r="N364" s="28" t="str">
        <f t="shared" si="130"/>
        <v>,{"CollectableType":"HomeCollector.Models.StampBase, HomeCollector, Version=1.0.0.0, Culture=neutral, PublicKeyToken=null"</v>
      </c>
      <c r="O364" s="16" t="str">
        <f t="shared" si="109"/>
        <v xml:space="preserve">,"DisplayName":"Franklin" </v>
      </c>
      <c r="P364" s="16" t="str">
        <f t="shared" si="110"/>
        <v xml:space="preserve">,"Description":"wm" </v>
      </c>
      <c r="Q364" s="16" t="str">
        <f t="shared" si="111"/>
        <v xml:space="preserve">,"Country":"USA" </v>
      </c>
      <c r="R364" s="16" t="str">
        <f t="shared" si="112"/>
        <v xml:space="preserve">,"IsPostageStamp":true </v>
      </c>
      <c r="S364" s="16" t="str">
        <f t="shared" si="113"/>
        <v xml:space="preserve">,"ScottNumber":"343" </v>
      </c>
      <c r="T364" s="16" t="str">
        <f t="shared" si="114"/>
        <v xml:space="preserve">,"AlternateId":"" </v>
      </c>
      <c r="U364" s="16" t="str">
        <f t="shared" si="115"/>
        <v>,"IssueYearStart":1908</v>
      </c>
      <c r="V364" s="16" t="str">
        <f t="shared" si="116"/>
        <v>,"IssueYearEnd":1909</v>
      </c>
      <c r="W364" s="16" t="str">
        <f t="shared" si="117"/>
        <v xml:space="preserve">,"FirstDayOfIssue":" " </v>
      </c>
      <c r="X364" s="16" t="str">
        <f t="shared" si="131"/>
        <v xml:space="preserve">,"Perforation":"imp" </v>
      </c>
      <c r="Y364" s="16" t="str">
        <f t="shared" si="118"/>
        <v xml:space="preserve">,"IsWatermarked":false </v>
      </c>
      <c r="Z364" s="16" t="str">
        <f t="shared" si="119"/>
        <v xml:space="preserve">,"CatalogImageCode":"" </v>
      </c>
      <c r="AA364" s="16" t="str">
        <f t="shared" si="120"/>
        <v xml:space="preserve">,"Color":"green" </v>
      </c>
      <c r="AB364" s="16" t="str">
        <f t="shared" si="121"/>
        <v xml:space="preserve">,"Denomination":"1" </v>
      </c>
      <c r="AD364" s="16" t="str">
        <f t="shared" si="122"/>
        <v/>
      </c>
      <c r="AE364" s="16" t="str">
        <f t="shared" si="123"/>
        <v>{"CollectableType":"HomeCollector.Models.StampBase, HomeCollector, Version=1.0.0.0, Culture=neutral, PublicKeyToken=null"</v>
      </c>
      <c r="AF364" s="16" t="str">
        <f t="shared" si="124"/>
        <v xml:space="preserve">,"ItemDetails":"wm" </v>
      </c>
      <c r="AG364" s="16" t="str">
        <f t="shared" si="125"/>
        <v xml:space="preserve">,"IsFavorite":false </v>
      </c>
      <c r="AH364" s="16" t="str">
        <f t="shared" si="126"/>
        <v xml:space="preserve">,"EstimatedValue":0 </v>
      </c>
      <c r="AI364" s="16" t="str">
        <f t="shared" si="127"/>
        <v xml:space="preserve">,"IsMintCondition":false </v>
      </c>
      <c r="AJ364" s="16" t="str">
        <f t="shared" si="128"/>
        <v xml:space="preserve">,"Condition":"UNDEFINED" </v>
      </c>
      <c r="AK364" s="16" t="str">
        <f xml:space="preserve"> IF($D364+$E364&gt;0,  CONCATENATE($AD364,$AE364,$AF364,$AG364,$AH364,$AI364,$AJ364) &amp; "} ]}","}")</f>
        <v>}</v>
      </c>
      <c r="AL364" s="16" t="str">
        <f t="shared" si="129"/>
        <v>,{"CollectableType":"HomeCollector.Models.StampBase, HomeCollector, Version=1.0.0.0, Culture=neutral, PublicKeyToken=null","DisplayName":"Franklin" ,"Description":"wm" ,"Country":"USA" ,"IsPostageStamp":true ,"ScottNumber":"343" ,"AlternateId":"" ,"IssueYearStart":1908,"IssueYearEnd":1909,"FirstDayOfIssue":" " ,"Perforation":"imp" ,"IsWatermarked":false ,"CatalogImageCode":"" ,"Color":"green" ,"Denomination":"1" }</v>
      </c>
    </row>
    <row r="365" spans="1:38" x14ac:dyDescent="0.25">
      <c r="A365" s="34" t="s">
        <v>1590</v>
      </c>
      <c r="B365" s="29">
        <v>2</v>
      </c>
      <c r="C365" s="19" t="s">
        <v>176</v>
      </c>
      <c r="D365" s="31"/>
      <c r="E365" s="32"/>
      <c r="F365" s="42" t="s">
        <v>12</v>
      </c>
      <c r="G365" s="38" t="s">
        <v>269</v>
      </c>
      <c r="H365" s="19" t="s">
        <v>15</v>
      </c>
      <c r="I365" s="19" t="s">
        <v>295</v>
      </c>
      <c r="J365" s="19">
        <v>1908</v>
      </c>
      <c r="K365" s="21">
        <v>1909</v>
      </c>
      <c r="L365" s="34">
        <v>6.5</v>
      </c>
      <c r="M365" s="29">
        <v>2</v>
      </c>
      <c r="N365" s="28" t="str">
        <f t="shared" si="130"/>
        <v>,{"CollectableType":"HomeCollector.Models.StampBase, HomeCollector, Version=1.0.0.0, Culture=neutral, PublicKeyToken=null"</v>
      </c>
      <c r="O365" s="16" t="str">
        <f t="shared" si="109"/>
        <v xml:space="preserve">,"DisplayName":"Washington" </v>
      </c>
      <c r="P365" s="16" t="str">
        <f t="shared" si="110"/>
        <v xml:space="preserve">,"Description":"wm" </v>
      </c>
      <c r="Q365" s="16" t="str">
        <f t="shared" si="111"/>
        <v xml:space="preserve">,"Country":"USA" </v>
      </c>
      <c r="R365" s="16" t="str">
        <f t="shared" si="112"/>
        <v xml:space="preserve">,"IsPostageStamp":true </v>
      </c>
      <c r="S365" s="16" t="str">
        <f t="shared" si="113"/>
        <v xml:space="preserve">,"ScottNumber":"344" </v>
      </c>
      <c r="T365" s="16" t="str">
        <f t="shared" si="114"/>
        <v xml:space="preserve">,"AlternateId":"" </v>
      </c>
      <c r="U365" s="16" t="str">
        <f t="shared" si="115"/>
        <v>,"IssueYearStart":1908</v>
      </c>
      <c r="V365" s="16" t="str">
        <f t="shared" si="116"/>
        <v>,"IssueYearEnd":1909</v>
      </c>
      <c r="W365" s="16" t="str">
        <f t="shared" si="117"/>
        <v xml:space="preserve">,"FirstDayOfIssue":" " </v>
      </c>
      <c r="X365" s="16" t="str">
        <f t="shared" si="131"/>
        <v xml:space="preserve">,"Perforation":"imp" </v>
      </c>
      <c r="Y365" s="16" t="str">
        <f t="shared" si="118"/>
        <v xml:space="preserve">,"IsWatermarked":false </v>
      </c>
      <c r="Z365" s="16" t="str">
        <f t="shared" si="119"/>
        <v xml:space="preserve">,"CatalogImageCode":"" </v>
      </c>
      <c r="AA365" s="16" t="str">
        <f t="shared" si="120"/>
        <v xml:space="preserve">,"Color":"carmine" </v>
      </c>
      <c r="AB365" s="16" t="str">
        <f t="shared" si="121"/>
        <v xml:space="preserve">,"Denomination":"2" </v>
      </c>
      <c r="AD365" s="16" t="str">
        <f t="shared" si="122"/>
        <v/>
      </c>
      <c r="AE365" s="16" t="str">
        <f t="shared" si="123"/>
        <v>{"CollectableType":"HomeCollector.Models.StampBase, HomeCollector, Version=1.0.0.0, Culture=neutral, PublicKeyToken=null"</v>
      </c>
      <c r="AF365" s="16" t="str">
        <f t="shared" si="124"/>
        <v xml:space="preserve">,"ItemDetails":"wm" </v>
      </c>
      <c r="AG365" s="16" t="str">
        <f t="shared" si="125"/>
        <v xml:space="preserve">,"IsFavorite":false </v>
      </c>
      <c r="AH365" s="16" t="str">
        <f t="shared" si="126"/>
        <v xml:space="preserve">,"EstimatedValue":0 </v>
      </c>
      <c r="AI365" s="16" t="str">
        <f t="shared" si="127"/>
        <v xml:space="preserve">,"IsMintCondition":false </v>
      </c>
      <c r="AJ365" s="16" t="str">
        <f t="shared" si="128"/>
        <v xml:space="preserve">,"Condition":"UNDEFINED" </v>
      </c>
      <c r="AK365" s="16" t="str">
        <f xml:space="preserve"> IF($D365+$E365&gt;0,  CONCATENATE($AD365,$AE365,$AF365,$AG365,$AH365,$AI365,$AJ365) &amp; "} ]}","}")</f>
        <v>}</v>
      </c>
      <c r="AL365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,"ScottNumber":"344" ,"AlternateId":"" ,"IssueYearStart":1908,"IssueYearEnd":1909,"FirstDayOfIssue":" " ,"Perforation":"imp" ,"IsWatermarked":false ,"CatalogImageCode":"" ,"Color":"carmine" ,"Denomination":"2" }</v>
      </c>
    </row>
    <row r="366" spans="1:38" x14ac:dyDescent="0.25">
      <c r="A366" s="34" t="s">
        <v>1591</v>
      </c>
      <c r="B366" s="29">
        <v>3</v>
      </c>
      <c r="C366" s="19" t="s">
        <v>296</v>
      </c>
      <c r="D366" s="31"/>
      <c r="E366" s="32"/>
      <c r="F366" s="42" t="s">
        <v>12</v>
      </c>
      <c r="G366" s="38" t="s">
        <v>269</v>
      </c>
      <c r="H366" s="19" t="s">
        <v>15</v>
      </c>
      <c r="I366" s="19" t="s">
        <v>295</v>
      </c>
      <c r="J366" s="19">
        <v>1908</v>
      </c>
      <c r="K366" s="21">
        <v>1909</v>
      </c>
      <c r="L366" s="34">
        <v>12</v>
      </c>
      <c r="M366" s="29">
        <v>10</v>
      </c>
      <c r="N366" s="28" t="str">
        <f t="shared" si="130"/>
        <v>,{"CollectableType":"HomeCollector.Models.StampBase, HomeCollector, Version=1.0.0.0, Culture=neutral, PublicKeyToken=null"</v>
      </c>
      <c r="O366" s="16" t="str">
        <f t="shared" si="109"/>
        <v xml:space="preserve">,"DisplayName":"Washington" </v>
      </c>
      <c r="P366" s="16" t="str">
        <f t="shared" si="110"/>
        <v xml:space="preserve">,"Description":"wm" </v>
      </c>
      <c r="Q366" s="16" t="str">
        <f t="shared" si="111"/>
        <v xml:space="preserve">,"Country":"USA" </v>
      </c>
      <c r="R366" s="16" t="str">
        <f t="shared" si="112"/>
        <v xml:space="preserve">,"IsPostageStamp":true </v>
      </c>
      <c r="S366" s="16" t="str">
        <f t="shared" si="113"/>
        <v xml:space="preserve">,"ScottNumber":"345" </v>
      </c>
      <c r="T366" s="16" t="str">
        <f t="shared" si="114"/>
        <v xml:space="preserve">,"AlternateId":"" </v>
      </c>
      <c r="U366" s="16" t="str">
        <f t="shared" si="115"/>
        <v>,"IssueYearStart":1908</v>
      </c>
      <c r="V366" s="16" t="str">
        <f t="shared" si="116"/>
        <v>,"IssueYearEnd":1909</v>
      </c>
      <c r="W366" s="16" t="str">
        <f t="shared" si="117"/>
        <v xml:space="preserve">,"FirstDayOfIssue":" " </v>
      </c>
      <c r="X366" s="16" t="str">
        <f t="shared" si="131"/>
        <v xml:space="preserve">,"Perforation":"imp" </v>
      </c>
      <c r="Y366" s="16" t="str">
        <f t="shared" si="118"/>
        <v xml:space="preserve">,"IsWatermarked":false </v>
      </c>
      <c r="Z366" s="16" t="str">
        <f t="shared" si="119"/>
        <v xml:space="preserve">,"CatalogImageCode":"" </v>
      </c>
      <c r="AA366" s="16" t="str">
        <f t="shared" si="120"/>
        <v xml:space="preserve">,"Color":"deep violet" </v>
      </c>
      <c r="AB366" s="16" t="str">
        <f t="shared" si="121"/>
        <v xml:space="preserve">,"Denomination":"3" </v>
      </c>
      <c r="AD366" s="16" t="str">
        <f t="shared" si="122"/>
        <v/>
      </c>
      <c r="AE366" s="16" t="str">
        <f t="shared" si="123"/>
        <v>{"CollectableType":"HomeCollector.Models.StampBase, HomeCollector, Version=1.0.0.0, Culture=neutral, PublicKeyToken=null"</v>
      </c>
      <c r="AF366" s="16" t="str">
        <f t="shared" si="124"/>
        <v xml:space="preserve">,"ItemDetails":"wm" </v>
      </c>
      <c r="AG366" s="16" t="str">
        <f t="shared" si="125"/>
        <v xml:space="preserve">,"IsFavorite":false </v>
      </c>
      <c r="AH366" s="16" t="str">
        <f t="shared" si="126"/>
        <v xml:space="preserve">,"EstimatedValue":0 </v>
      </c>
      <c r="AI366" s="16" t="str">
        <f t="shared" si="127"/>
        <v xml:space="preserve">,"IsMintCondition":false </v>
      </c>
      <c r="AJ366" s="16" t="str">
        <f t="shared" si="128"/>
        <v xml:space="preserve">,"Condition":"UNDEFINED" </v>
      </c>
      <c r="AK366" s="16" t="str">
        <f xml:space="preserve"> IF($D366+$E366&gt;0,  CONCATENATE($AD366,$AE366,$AF366,$AG366,$AH366,$AI366,$AJ366) &amp; "} ]}","}")</f>
        <v>}</v>
      </c>
      <c r="AL366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,"ScottNumber":"345" ,"AlternateId":"" ,"IssueYearStart":1908,"IssueYearEnd":1909,"FirstDayOfIssue":" " ,"Perforation":"imp" ,"IsWatermarked":false ,"CatalogImageCode":"" ,"Color":"deep violet" ,"Denomination":"3" }</v>
      </c>
    </row>
    <row r="367" spans="1:38" x14ac:dyDescent="0.25">
      <c r="A367" s="34" t="s">
        <v>1592</v>
      </c>
      <c r="B367" s="29">
        <v>4</v>
      </c>
      <c r="C367" s="19" t="s">
        <v>57</v>
      </c>
      <c r="D367" s="31"/>
      <c r="E367" s="32"/>
      <c r="F367" s="42" t="s">
        <v>12</v>
      </c>
      <c r="G367" s="38" t="s">
        <v>269</v>
      </c>
      <c r="H367" s="19" t="s">
        <v>15</v>
      </c>
      <c r="I367" s="19" t="s">
        <v>295</v>
      </c>
      <c r="J367" s="19">
        <v>1908</v>
      </c>
      <c r="K367" s="21">
        <v>1909</v>
      </c>
      <c r="L367" s="34">
        <v>21</v>
      </c>
      <c r="M367" s="29">
        <v>12</v>
      </c>
      <c r="N367" s="28" t="str">
        <f t="shared" si="130"/>
        <v>,{"CollectableType":"HomeCollector.Models.StampBase, HomeCollector, Version=1.0.0.0, Culture=neutral, PublicKeyToken=null"</v>
      </c>
      <c r="O367" s="16" t="str">
        <f t="shared" si="109"/>
        <v xml:space="preserve">,"DisplayName":"Washington" </v>
      </c>
      <c r="P367" s="16" t="str">
        <f t="shared" si="110"/>
        <v xml:space="preserve">,"Description":"wm" </v>
      </c>
      <c r="Q367" s="16" t="str">
        <f t="shared" si="111"/>
        <v xml:space="preserve">,"Country":"USA" </v>
      </c>
      <c r="R367" s="16" t="str">
        <f t="shared" si="112"/>
        <v xml:space="preserve">,"IsPostageStamp":true </v>
      </c>
      <c r="S367" s="16" t="str">
        <f t="shared" si="113"/>
        <v xml:space="preserve">,"ScottNumber":"346" </v>
      </c>
      <c r="T367" s="16" t="str">
        <f t="shared" si="114"/>
        <v xml:space="preserve">,"AlternateId":"" </v>
      </c>
      <c r="U367" s="16" t="str">
        <f t="shared" si="115"/>
        <v>,"IssueYearStart":1908</v>
      </c>
      <c r="V367" s="16" t="str">
        <f t="shared" si="116"/>
        <v>,"IssueYearEnd":1909</v>
      </c>
      <c r="W367" s="16" t="str">
        <f t="shared" si="117"/>
        <v xml:space="preserve">,"FirstDayOfIssue":" " </v>
      </c>
      <c r="X367" s="16" t="str">
        <f t="shared" si="131"/>
        <v xml:space="preserve">,"Perforation":"imp" </v>
      </c>
      <c r="Y367" s="16" t="str">
        <f t="shared" si="118"/>
        <v xml:space="preserve">,"IsWatermarked":false </v>
      </c>
      <c r="Z367" s="16" t="str">
        <f t="shared" si="119"/>
        <v xml:space="preserve">,"CatalogImageCode":"" </v>
      </c>
      <c r="AA367" s="16" t="str">
        <f t="shared" si="120"/>
        <v xml:space="preserve">,"Color":"or brown" </v>
      </c>
      <c r="AB367" s="16" t="str">
        <f t="shared" si="121"/>
        <v xml:space="preserve">,"Denomination":"4" </v>
      </c>
      <c r="AD367" s="16" t="str">
        <f t="shared" si="122"/>
        <v/>
      </c>
      <c r="AE367" s="16" t="str">
        <f t="shared" si="123"/>
        <v>{"CollectableType":"HomeCollector.Models.StampBase, HomeCollector, Version=1.0.0.0, Culture=neutral, PublicKeyToken=null"</v>
      </c>
      <c r="AF367" s="16" t="str">
        <f t="shared" si="124"/>
        <v xml:space="preserve">,"ItemDetails":"wm" </v>
      </c>
      <c r="AG367" s="16" t="str">
        <f t="shared" si="125"/>
        <v xml:space="preserve">,"IsFavorite":false </v>
      </c>
      <c r="AH367" s="16" t="str">
        <f t="shared" si="126"/>
        <v xml:space="preserve">,"EstimatedValue":0 </v>
      </c>
      <c r="AI367" s="16" t="str">
        <f t="shared" si="127"/>
        <v xml:space="preserve">,"IsMintCondition":false </v>
      </c>
      <c r="AJ367" s="16" t="str">
        <f t="shared" si="128"/>
        <v xml:space="preserve">,"Condition":"UNDEFINED" </v>
      </c>
      <c r="AK367" s="16" t="str">
        <f xml:space="preserve"> IF($D367+$E367&gt;0,  CONCATENATE($AD367,$AE367,$AF367,$AG367,$AH367,$AI367,$AJ367) &amp; "} ]}","}")</f>
        <v>}</v>
      </c>
      <c r="AL367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,"ScottNumber":"346" ,"AlternateId":"" ,"IssueYearStart":1908,"IssueYearEnd":1909,"FirstDayOfIssue":" " ,"Perforation":"imp" ,"IsWatermarked":false ,"CatalogImageCode":"" ,"Color":"or brown" ,"Denomination":"4" }</v>
      </c>
    </row>
    <row r="368" spans="1:38" x14ac:dyDescent="0.25">
      <c r="A368" s="34" t="s">
        <v>1593</v>
      </c>
      <c r="B368" s="29">
        <v>5</v>
      </c>
      <c r="C368" s="19" t="s">
        <v>22</v>
      </c>
      <c r="D368" s="31"/>
      <c r="E368" s="32"/>
      <c r="F368" s="42" t="s">
        <v>12</v>
      </c>
      <c r="G368" s="38" t="s">
        <v>269</v>
      </c>
      <c r="H368" s="19" t="s">
        <v>15</v>
      </c>
      <c r="I368" s="19" t="s">
        <v>295</v>
      </c>
      <c r="J368" s="19">
        <v>1908</v>
      </c>
      <c r="K368" s="21">
        <v>1909</v>
      </c>
      <c r="L368" s="34">
        <v>37.5</v>
      </c>
      <c r="M368" s="29">
        <v>27.5</v>
      </c>
      <c r="N368" s="28" t="str">
        <f t="shared" si="130"/>
        <v>,{"CollectableType":"HomeCollector.Models.StampBase, HomeCollector, Version=1.0.0.0, Culture=neutral, PublicKeyToken=null"</v>
      </c>
      <c r="O368" s="16" t="str">
        <f t="shared" si="109"/>
        <v xml:space="preserve">,"DisplayName":"Washington" </v>
      </c>
      <c r="P368" s="16" t="str">
        <f t="shared" si="110"/>
        <v xml:space="preserve">,"Description":"wm" </v>
      </c>
      <c r="Q368" s="16" t="str">
        <f t="shared" si="111"/>
        <v xml:space="preserve">,"Country":"USA" </v>
      </c>
      <c r="R368" s="16" t="str">
        <f t="shared" si="112"/>
        <v xml:space="preserve">,"IsPostageStamp":true </v>
      </c>
      <c r="S368" s="16" t="str">
        <f t="shared" si="113"/>
        <v xml:space="preserve">,"ScottNumber":"347" </v>
      </c>
      <c r="T368" s="16" t="str">
        <f t="shared" si="114"/>
        <v xml:space="preserve">,"AlternateId":"" </v>
      </c>
      <c r="U368" s="16" t="str">
        <f t="shared" si="115"/>
        <v>,"IssueYearStart":1908</v>
      </c>
      <c r="V368" s="16" t="str">
        <f t="shared" si="116"/>
        <v>,"IssueYearEnd":1909</v>
      </c>
      <c r="W368" s="16" t="str">
        <f t="shared" si="117"/>
        <v xml:space="preserve">,"FirstDayOfIssue":" " </v>
      </c>
      <c r="X368" s="16" t="str">
        <f t="shared" si="131"/>
        <v xml:space="preserve">,"Perforation":"imp" </v>
      </c>
      <c r="Y368" s="16" t="str">
        <f t="shared" si="118"/>
        <v xml:space="preserve">,"IsWatermarked":false </v>
      </c>
      <c r="Z368" s="16" t="str">
        <f t="shared" si="119"/>
        <v xml:space="preserve">,"CatalogImageCode":"" </v>
      </c>
      <c r="AA368" s="16" t="str">
        <f t="shared" si="120"/>
        <v xml:space="preserve">,"Color":"blue" </v>
      </c>
      <c r="AB368" s="16" t="str">
        <f t="shared" si="121"/>
        <v xml:space="preserve">,"Denomination":"5" </v>
      </c>
      <c r="AD368" s="16" t="str">
        <f t="shared" si="122"/>
        <v/>
      </c>
      <c r="AE368" s="16" t="str">
        <f t="shared" si="123"/>
        <v>{"CollectableType":"HomeCollector.Models.StampBase, HomeCollector, Version=1.0.0.0, Culture=neutral, PublicKeyToken=null"</v>
      </c>
      <c r="AF368" s="16" t="str">
        <f t="shared" si="124"/>
        <v xml:space="preserve">,"ItemDetails":"wm" </v>
      </c>
      <c r="AG368" s="16" t="str">
        <f t="shared" si="125"/>
        <v xml:space="preserve">,"IsFavorite":false </v>
      </c>
      <c r="AH368" s="16" t="str">
        <f t="shared" si="126"/>
        <v xml:space="preserve">,"EstimatedValue":0 </v>
      </c>
      <c r="AI368" s="16" t="str">
        <f t="shared" si="127"/>
        <v xml:space="preserve">,"IsMintCondition":false </v>
      </c>
      <c r="AJ368" s="16" t="str">
        <f t="shared" si="128"/>
        <v xml:space="preserve">,"Condition":"UNDEFINED" </v>
      </c>
      <c r="AK368" s="16" t="str">
        <f xml:space="preserve"> IF($D368+$E368&gt;0,  CONCATENATE($AD368,$AE368,$AF368,$AG368,$AH368,$AI368,$AJ368) &amp; "} ]}","}")</f>
        <v>}</v>
      </c>
      <c r="AL368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,"ScottNumber":"347" ,"AlternateId":"" ,"IssueYearStart":1908,"IssueYearEnd":1909,"FirstDayOfIssue":" " ,"Perforation":"imp" ,"IsWatermarked":false ,"CatalogImageCode":"" ,"Color":"blue" ,"Denomination":"5" }</v>
      </c>
    </row>
    <row r="369" spans="1:38" x14ac:dyDescent="0.25">
      <c r="A369" s="34" t="s">
        <v>1594</v>
      </c>
      <c r="B369" s="29">
        <v>1</v>
      </c>
      <c r="C369" s="19" t="s">
        <v>38</v>
      </c>
      <c r="D369" s="31"/>
      <c r="E369" s="32"/>
      <c r="F369" s="42" t="s">
        <v>290</v>
      </c>
      <c r="G369" s="38" t="s">
        <v>269</v>
      </c>
      <c r="H369" s="19" t="s">
        <v>13</v>
      </c>
      <c r="I369" s="19" t="s">
        <v>297</v>
      </c>
      <c r="J369" s="19">
        <v>1908</v>
      </c>
      <c r="K369" s="21">
        <v>1910</v>
      </c>
      <c r="L369" s="34">
        <v>21</v>
      </c>
      <c r="M369" s="29">
        <v>10</v>
      </c>
      <c r="N369" s="28" t="str">
        <f t="shared" si="130"/>
        <v>,{"CollectableType":"HomeCollector.Models.StampBase, HomeCollector, Version=1.0.0.0, Culture=neutral, PublicKeyToken=null"</v>
      </c>
      <c r="O369" s="16" t="str">
        <f t="shared" si="109"/>
        <v xml:space="preserve">,"DisplayName":"Franklin" </v>
      </c>
      <c r="P369" s="16" t="str">
        <f t="shared" si="110"/>
        <v xml:space="preserve">,"Description":"wm" </v>
      </c>
      <c r="Q369" s="16" t="str">
        <f t="shared" si="111"/>
        <v xml:space="preserve">,"Country":"USA" </v>
      </c>
      <c r="R369" s="16" t="str">
        <f t="shared" si="112"/>
        <v xml:space="preserve">,"IsPostageStamp":true </v>
      </c>
      <c r="S369" s="16" t="str">
        <f t="shared" si="113"/>
        <v xml:space="preserve">,"ScottNumber":"348" </v>
      </c>
      <c r="T369" s="16" t="str">
        <f t="shared" si="114"/>
        <v xml:space="preserve">,"AlternateId":"" </v>
      </c>
      <c r="U369" s="16" t="str">
        <f t="shared" si="115"/>
        <v>,"IssueYearStart":1908</v>
      </c>
      <c r="V369" s="16" t="str">
        <f t="shared" si="116"/>
        <v>,"IssueYearEnd":1910</v>
      </c>
      <c r="W369" s="16" t="str">
        <f t="shared" si="117"/>
        <v xml:space="preserve">,"FirstDayOfIssue":" " </v>
      </c>
      <c r="X369" s="16" t="str">
        <f t="shared" si="131"/>
        <v xml:space="preserve">,"Perforation":"h12" </v>
      </c>
      <c r="Y369" s="16" t="str">
        <f t="shared" si="118"/>
        <v xml:space="preserve">,"IsWatermarked":false </v>
      </c>
      <c r="Z369" s="16" t="str">
        <f t="shared" si="119"/>
        <v xml:space="preserve">,"CatalogImageCode":"" </v>
      </c>
      <c r="AA369" s="16" t="str">
        <f t="shared" si="120"/>
        <v xml:space="preserve">,"Color":"green" </v>
      </c>
      <c r="AB369" s="16" t="str">
        <f t="shared" si="121"/>
        <v xml:space="preserve">,"Denomination":"1" </v>
      </c>
      <c r="AD369" s="16" t="str">
        <f t="shared" si="122"/>
        <v/>
      </c>
      <c r="AE369" s="16" t="str">
        <f t="shared" si="123"/>
        <v>{"CollectableType":"HomeCollector.Models.StampBase, HomeCollector, Version=1.0.0.0, Culture=neutral, PublicKeyToken=null"</v>
      </c>
      <c r="AF369" s="16" t="str">
        <f t="shared" si="124"/>
        <v xml:space="preserve">,"ItemDetails":"wm" </v>
      </c>
      <c r="AG369" s="16" t="str">
        <f t="shared" si="125"/>
        <v xml:space="preserve">,"IsFavorite":false </v>
      </c>
      <c r="AH369" s="16" t="str">
        <f t="shared" si="126"/>
        <v xml:space="preserve">,"EstimatedValue":0 </v>
      </c>
      <c r="AI369" s="16" t="str">
        <f t="shared" si="127"/>
        <v xml:space="preserve">,"IsMintCondition":false </v>
      </c>
      <c r="AJ369" s="16" t="str">
        <f t="shared" si="128"/>
        <v xml:space="preserve">,"Condition":"UNDEFINED" </v>
      </c>
      <c r="AK369" s="16" t="str">
        <f xml:space="preserve"> IF($D369+$E369&gt;0,  CONCATENATE($AD369,$AE369,$AF369,$AG369,$AH369,$AI369,$AJ369) &amp; "} ]}","}")</f>
        <v>}</v>
      </c>
      <c r="AL369" s="16" t="str">
        <f t="shared" si="129"/>
        <v>,{"CollectableType":"HomeCollector.Models.StampBase, HomeCollector, Version=1.0.0.0, Culture=neutral, PublicKeyToken=null","DisplayName":"Franklin" ,"Description":"wm" ,"Country":"USA" ,"IsPostageStamp":true ,"ScottNumber":"348" ,"AlternateId":"" ,"IssueYearStart":1908,"IssueYearEnd":1910,"FirstDayOfIssue":" " ,"Perforation":"h12" ,"IsWatermarked":false ,"CatalogImageCode":"" ,"Color":"green" ,"Denomination":"1" }</v>
      </c>
    </row>
    <row r="370" spans="1:38" x14ac:dyDescent="0.25">
      <c r="A370" s="34" t="s">
        <v>1595</v>
      </c>
      <c r="B370" s="29">
        <v>2</v>
      </c>
      <c r="C370" s="19" t="s">
        <v>176</v>
      </c>
      <c r="D370" s="31"/>
      <c r="E370" s="32"/>
      <c r="F370" s="42" t="s">
        <v>290</v>
      </c>
      <c r="G370" s="38" t="s">
        <v>269</v>
      </c>
      <c r="H370" s="19" t="s">
        <v>15</v>
      </c>
      <c r="I370" s="19" t="s">
        <v>297</v>
      </c>
      <c r="J370" s="19">
        <v>1908</v>
      </c>
      <c r="K370" s="21">
        <v>1910</v>
      </c>
      <c r="L370" s="34">
        <v>37.5</v>
      </c>
      <c r="M370" s="29">
        <v>6</v>
      </c>
      <c r="N370" s="28" t="str">
        <f t="shared" si="130"/>
        <v>,{"CollectableType":"HomeCollector.Models.StampBase, HomeCollector, Version=1.0.0.0, Culture=neutral, PublicKeyToken=null"</v>
      </c>
      <c r="O370" s="16" t="str">
        <f t="shared" si="109"/>
        <v xml:space="preserve">,"DisplayName":"Washington" </v>
      </c>
      <c r="P370" s="16" t="str">
        <f t="shared" si="110"/>
        <v xml:space="preserve">,"Description":"wm" </v>
      </c>
      <c r="Q370" s="16" t="str">
        <f t="shared" si="111"/>
        <v xml:space="preserve">,"Country":"USA" </v>
      </c>
      <c r="R370" s="16" t="str">
        <f t="shared" si="112"/>
        <v xml:space="preserve">,"IsPostageStamp":true </v>
      </c>
      <c r="S370" s="16" t="str">
        <f t="shared" si="113"/>
        <v xml:space="preserve">,"ScottNumber":"349" </v>
      </c>
      <c r="T370" s="16" t="str">
        <f t="shared" si="114"/>
        <v xml:space="preserve">,"AlternateId":"" </v>
      </c>
      <c r="U370" s="16" t="str">
        <f t="shared" si="115"/>
        <v>,"IssueYearStart":1908</v>
      </c>
      <c r="V370" s="16" t="str">
        <f t="shared" si="116"/>
        <v>,"IssueYearEnd":1910</v>
      </c>
      <c r="W370" s="16" t="str">
        <f t="shared" si="117"/>
        <v xml:space="preserve">,"FirstDayOfIssue":" " </v>
      </c>
      <c r="X370" s="16" t="str">
        <f t="shared" si="131"/>
        <v xml:space="preserve">,"Perforation":"h12" </v>
      </c>
      <c r="Y370" s="16" t="str">
        <f t="shared" si="118"/>
        <v xml:space="preserve">,"IsWatermarked":false </v>
      </c>
      <c r="Z370" s="16" t="str">
        <f t="shared" si="119"/>
        <v xml:space="preserve">,"CatalogImageCode":"" </v>
      </c>
      <c r="AA370" s="16" t="str">
        <f t="shared" si="120"/>
        <v xml:space="preserve">,"Color":"carmine" </v>
      </c>
      <c r="AB370" s="16" t="str">
        <f t="shared" si="121"/>
        <v xml:space="preserve">,"Denomination":"2" </v>
      </c>
      <c r="AD370" s="16" t="str">
        <f t="shared" si="122"/>
        <v/>
      </c>
      <c r="AE370" s="16" t="str">
        <f t="shared" si="123"/>
        <v>{"CollectableType":"HomeCollector.Models.StampBase, HomeCollector, Version=1.0.0.0, Culture=neutral, PublicKeyToken=null"</v>
      </c>
      <c r="AF370" s="16" t="str">
        <f t="shared" si="124"/>
        <v xml:space="preserve">,"ItemDetails":"wm" </v>
      </c>
      <c r="AG370" s="16" t="str">
        <f t="shared" si="125"/>
        <v xml:space="preserve">,"IsFavorite":false </v>
      </c>
      <c r="AH370" s="16" t="str">
        <f t="shared" si="126"/>
        <v xml:space="preserve">,"EstimatedValue":0 </v>
      </c>
      <c r="AI370" s="16" t="str">
        <f t="shared" si="127"/>
        <v xml:space="preserve">,"IsMintCondition":false </v>
      </c>
      <c r="AJ370" s="16" t="str">
        <f t="shared" si="128"/>
        <v xml:space="preserve">,"Condition":"UNDEFINED" </v>
      </c>
      <c r="AK370" s="16" t="str">
        <f xml:space="preserve"> IF($D370+$E370&gt;0,  CONCATENATE($AD370,$AE370,$AF370,$AG370,$AH370,$AI370,$AJ370) &amp; "} ]}","}")</f>
        <v>}</v>
      </c>
      <c r="AL370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,"ScottNumber":"349" ,"AlternateId":"" ,"IssueYearStart":1908,"IssueYearEnd":1910,"FirstDayOfIssue":" " ,"Perforation":"h12" ,"IsWatermarked":false ,"CatalogImageCode":"" ,"Color":"carmine" ,"Denomination":"2" }</v>
      </c>
    </row>
    <row r="371" spans="1:38" x14ac:dyDescent="0.25">
      <c r="A371" s="34" t="s">
        <v>1596</v>
      </c>
      <c r="B371" s="29">
        <v>4</v>
      </c>
      <c r="C371" s="19" t="s">
        <v>57</v>
      </c>
      <c r="D371" s="31"/>
      <c r="E371" s="32"/>
      <c r="F371" s="42" t="s">
        <v>290</v>
      </c>
      <c r="G371" s="38" t="s">
        <v>269</v>
      </c>
      <c r="H371" s="19" t="s">
        <v>15</v>
      </c>
      <c r="I371" s="19" t="s">
        <v>297</v>
      </c>
      <c r="J371" s="19">
        <v>1908</v>
      </c>
      <c r="K371" s="21">
        <v>1910</v>
      </c>
      <c r="L371" s="34">
        <v>80</v>
      </c>
      <c r="M371" s="29">
        <v>60</v>
      </c>
      <c r="N371" s="28" t="str">
        <f t="shared" si="130"/>
        <v>,{"CollectableType":"HomeCollector.Models.StampBase, HomeCollector, Version=1.0.0.0, Culture=neutral, PublicKeyToken=null"</v>
      </c>
      <c r="O371" s="16" t="str">
        <f t="shared" si="109"/>
        <v xml:space="preserve">,"DisplayName":"Washington" </v>
      </c>
      <c r="P371" s="16" t="str">
        <f t="shared" si="110"/>
        <v xml:space="preserve">,"Description":"wm" </v>
      </c>
      <c r="Q371" s="16" t="str">
        <f t="shared" si="111"/>
        <v xml:space="preserve">,"Country":"USA" </v>
      </c>
      <c r="R371" s="16" t="str">
        <f t="shared" si="112"/>
        <v xml:space="preserve">,"IsPostageStamp":true </v>
      </c>
      <c r="S371" s="16" t="str">
        <f t="shared" si="113"/>
        <v xml:space="preserve">,"ScottNumber":"350" </v>
      </c>
      <c r="T371" s="16" t="str">
        <f t="shared" si="114"/>
        <v xml:space="preserve">,"AlternateId":"" </v>
      </c>
      <c r="U371" s="16" t="str">
        <f t="shared" si="115"/>
        <v>,"IssueYearStart":1908</v>
      </c>
      <c r="V371" s="16" t="str">
        <f t="shared" si="116"/>
        <v>,"IssueYearEnd":1910</v>
      </c>
      <c r="W371" s="16" t="str">
        <f t="shared" si="117"/>
        <v xml:space="preserve">,"FirstDayOfIssue":" " </v>
      </c>
      <c r="X371" s="16" t="str">
        <f t="shared" si="131"/>
        <v xml:space="preserve">,"Perforation":"h12" </v>
      </c>
      <c r="Y371" s="16" t="str">
        <f t="shared" si="118"/>
        <v xml:space="preserve">,"IsWatermarked":false </v>
      </c>
      <c r="Z371" s="16" t="str">
        <f t="shared" si="119"/>
        <v xml:space="preserve">,"CatalogImageCode":"" </v>
      </c>
      <c r="AA371" s="16" t="str">
        <f t="shared" si="120"/>
        <v xml:space="preserve">,"Color":"or brown" </v>
      </c>
      <c r="AB371" s="16" t="str">
        <f t="shared" si="121"/>
        <v xml:space="preserve">,"Denomination":"4" </v>
      </c>
      <c r="AD371" s="16" t="str">
        <f t="shared" si="122"/>
        <v/>
      </c>
      <c r="AE371" s="16" t="str">
        <f t="shared" si="123"/>
        <v>{"CollectableType":"HomeCollector.Models.StampBase, HomeCollector, Version=1.0.0.0, Culture=neutral, PublicKeyToken=null"</v>
      </c>
      <c r="AF371" s="16" t="str">
        <f t="shared" si="124"/>
        <v xml:space="preserve">,"ItemDetails":"wm" </v>
      </c>
      <c r="AG371" s="16" t="str">
        <f t="shared" si="125"/>
        <v xml:space="preserve">,"IsFavorite":false </v>
      </c>
      <c r="AH371" s="16" t="str">
        <f t="shared" si="126"/>
        <v xml:space="preserve">,"EstimatedValue":0 </v>
      </c>
      <c r="AI371" s="16" t="str">
        <f t="shared" si="127"/>
        <v xml:space="preserve">,"IsMintCondition":false </v>
      </c>
      <c r="AJ371" s="16" t="str">
        <f t="shared" si="128"/>
        <v xml:space="preserve">,"Condition":"UNDEFINED" </v>
      </c>
      <c r="AK371" s="16" t="str">
        <f xml:space="preserve"> IF($D371+$E371&gt;0,  CONCATENATE($AD371,$AE371,$AF371,$AG371,$AH371,$AI371,$AJ371) &amp; "} ]}","}")</f>
        <v>}</v>
      </c>
      <c r="AL371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,"ScottNumber":"350" ,"AlternateId":"" ,"IssueYearStart":1908,"IssueYearEnd":1910,"FirstDayOfIssue":" " ,"Perforation":"h12" ,"IsWatermarked":false ,"CatalogImageCode":"" ,"Color":"or brown" ,"Denomination":"4" }</v>
      </c>
    </row>
    <row r="372" spans="1:38" x14ac:dyDescent="0.25">
      <c r="A372" s="34" t="s">
        <v>1597</v>
      </c>
      <c r="B372" s="29">
        <v>5</v>
      </c>
      <c r="C372" s="19" t="s">
        <v>22</v>
      </c>
      <c r="D372" s="31"/>
      <c r="E372" s="32"/>
      <c r="F372" s="42" t="s">
        <v>290</v>
      </c>
      <c r="G372" s="38" t="s">
        <v>269</v>
      </c>
      <c r="H372" s="19" t="s">
        <v>15</v>
      </c>
      <c r="I372" s="19" t="s">
        <v>297</v>
      </c>
      <c r="J372" s="19">
        <v>1908</v>
      </c>
      <c r="K372" s="21">
        <v>1910</v>
      </c>
      <c r="L372" s="34">
        <v>90</v>
      </c>
      <c r="M372" s="29">
        <v>90</v>
      </c>
      <c r="N372" s="28" t="str">
        <f t="shared" si="130"/>
        <v>,{"CollectableType":"HomeCollector.Models.StampBase, HomeCollector, Version=1.0.0.0, Culture=neutral, PublicKeyToken=null"</v>
      </c>
      <c r="O372" s="16" t="str">
        <f t="shared" si="109"/>
        <v xml:space="preserve">,"DisplayName":"Washington" </v>
      </c>
      <c r="P372" s="16" t="str">
        <f t="shared" si="110"/>
        <v xml:space="preserve">,"Description":"wm" </v>
      </c>
      <c r="Q372" s="16" t="str">
        <f t="shared" si="111"/>
        <v xml:space="preserve">,"Country":"USA" </v>
      </c>
      <c r="R372" s="16" t="str">
        <f t="shared" si="112"/>
        <v xml:space="preserve">,"IsPostageStamp":true </v>
      </c>
      <c r="S372" s="16" t="str">
        <f t="shared" si="113"/>
        <v xml:space="preserve">,"ScottNumber":"351" </v>
      </c>
      <c r="T372" s="16" t="str">
        <f t="shared" si="114"/>
        <v xml:space="preserve">,"AlternateId":"" </v>
      </c>
      <c r="U372" s="16" t="str">
        <f t="shared" si="115"/>
        <v>,"IssueYearStart":1908</v>
      </c>
      <c r="V372" s="16" t="str">
        <f t="shared" si="116"/>
        <v>,"IssueYearEnd":1910</v>
      </c>
      <c r="W372" s="16" t="str">
        <f t="shared" si="117"/>
        <v xml:space="preserve">,"FirstDayOfIssue":" " </v>
      </c>
      <c r="X372" s="16" t="str">
        <f t="shared" si="131"/>
        <v xml:space="preserve">,"Perforation":"h12" </v>
      </c>
      <c r="Y372" s="16" t="str">
        <f t="shared" si="118"/>
        <v xml:space="preserve">,"IsWatermarked":false </v>
      </c>
      <c r="Z372" s="16" t="str">
        <f t="shared" si="119"/>
        <v xml:space="preserve">,"CatalogImageCode":"" </v>
      </c>
      <c r="AA372" s="16" t="str">
        <f t="shared" si="120"/>
        <v xml:space="preserve">,"Color":"blue" </v>
      </c>
      <c r="AB372" s="16" t="str">
        <f t="shared" si="121"/>
        <v xml:space="preserve">,"Denomination":"5" </v>
      </c>
      <c r="AD372" s="16" t="str">
        <f t="shared" si="122"/>
        <v/>
      </c>
      <c r="AE372" s="16" t="str">
        <f t="shared" si="123"/>
        <v>{"CollectableType":"HomeCollector.Models.StampBase, HomeCollector, Version=1.0.0.0, Culture=neutral, PublicKeyToken=null"</v>
      </c>
      <c r="AF372" s="16" t="str">
        <f t="shared" si="124"/>
        <v xml:space="preserve">,"ItemDetails":"wm" </v>
      </c>
      <c r="AG372" s="16" t="str">
        <f t="shared" si="125"/>
        <v xml:space="preserve">,"IsFavorite":false </v>
      </c>
      <c r="AH372" s="16" t="str">
        <f t="shared" si="126"/>
        <v xml:space="preserve">,"EstimatedValue":0 </v>
      </c>
      <c r="AI372" s="16" t="str">
        <f t="shared" si="127"/>
        <v xml:space="preserve">,"IsMintCondition":false </v>
      </c>
      <c r="AJ372" s="16" t="str">
        <f t="shared" si="128"/>
        <v xml:space="preserve">,"Condition":"UNDEFINED" </v>
      </c>
      <c r="AK372" s="16" t="str">
        <f xml:space="preserve"> IF($D372+$E372&gt;0,  CONCATENATE($AD372,$AE372,$AF372,$AG372,$AH372,$AI372,$AJ372) &amp; "} ]}","}")</f>
        <v>}</v>
      </c>
      <c r="AL372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,"ScottNumber":"351" ,"AlternateId":"" ,"IssueYearStart":1908,"IssueYearEnd":1910,"FirstDayOfIssue":" " ,"Perforation":"h12" ,"IsWatermarked":false ,"CatalogImageCode":"" ,"Color":"blue" ,"Denomination":"5" }</v>
      </c>
    </row>
    <row r="373" spans="1:38" x14ac:dyDescent="0.25">
      <c r="A373" s="34" t="s">
        <v>1598</v>
      </c>
      <c r="B373" s="29">
        <v>1</v>
      </c>
      <c r="C373" s="19" t="s">
        <v>38</v>
      </c>
      <c r="D373" s="31"/>
      <c r="E373" s="32"/>
      <c r="F373" s="42" t="s">
        <v>292</v>
      </c>
      <c r="G373" s="38" t="s">
        <v>269</v>
      </c>
      <c r="H373" s="19" t="s">
        <v>13</v>
      </c>
      <c r="I373" s="19" t="s">
        <v>297</v>
      </c>
      <c r="J373" s="19">
        <v>1908</v>
      </c>
      <c r="K373" s="21">
        <v>1910</v>
      </c>
      <c r="L373" s="34">
        <v>40</v>
      </c>
      <c r="M373" s="29">
        <v>25</v>
      </c>
      <c r="N373" s="28" t="str">
        <f t="shared" si="130"/>
        <v>,{"CollectableType":"HomeCollector.Models.StampBase, HomeCollector, Version=1.0.0.0, Culture=neutral, PublicKeyToken=null"</v>
      </c>
      <c r="O373" s="16" t="str">
        <f t="shared" si="109"/>
        <v xml:space="preserve">,"DisplayName":"Franklin" </v>
      </c>
      <c r="P373" s="16" t="str">
        <f t="shared" si="110"/>
        <v xml:space="preserve">,"Description":"wm" </v>
      </c>
      <c r="Q373" s="16" t="str">
        <f t="shared" si="111"/>
        <v xml:space="preserve">,"Country":"USA" </v>
      </c>
      <c r="R373" s="16" t="str">
        <f t="shared" si="112"/>
        <v xml:space="preserve">,"IsPostageStamp":true </v>
      </c>
      <c r="S373" s="16" t="str">
        <f t="shared" si="113"/>
        <v xml:space="preserve">,"ScottNumber":"352" </v>
      </c>
      <c r="T373" s="16" t="str">
        <f t="shared" si="114"/>
        <v xml:space="preserve">,"AlternateId":"" </v>
      </c>
      <c r="U373" s="16" t="str">
        <f t="shared" si="115"/>
        <v>,"IssueYearStart":1908</v>
      </c>
      <c r="V373" s="16" t="str">
        <f t="shared" si="116"/>
        <v>,"IssueYearEnd":1910</v>
      </c>
      <c r="W373" s="16" t="str">
        <f t="shared" si="117"/>
        <v xml:space="preserve">,"FirstDayOfIssue":" " </v>
      </c>
      <c r="X373" s="16" t="str">
        <f t="shared" si="131"/>
        <v xml:space="preserve">,"Perforation":"v12" </v>
      </c>
      <c r="Y373" s="16" t="str">
        <f t="shared" si="118"/>
        <v xml:space="preserve">,"IsWatermarked":false </v>
      </c>
      <c r="Z373" s="16" t="str">
        <f t="shared" si="119"/>
        <v xml:space="preserve">,"CatalogImageCode":"" </v>
      </c>
      <c r="AA373" s="16" t="str">
        <f t="shared" si="120"/>
        <v xml:space="preserve">,"Color":"green" </v>
      </c>
      <c r="AB373" s="16" t="str">
        <f t="shared" si="121"/>
        <v xml:space="preserve">,"Denomination":"1" </v>
      </c>
      <c r="AD373" s="16" t="str">
        <f t="shared" si="122"/>
        <v/>
      </c>
      <c r="AE373" s="16" t="str">
        <f t="shared" si="123"/>
        <v>{"CollectableType":"HomeCollector.Models.StampBase, HomeCollector, Version=1.0.0.0, Culture=neutral, PublicKeyToken=null"</v>
      </c>
      <c r="AF373" s="16" t="str">
        <f t="shared" si="124"/>
        <v xml:space="preserve">,"ItemDetails":"wm" </v>
      </c>
      <c r="AG373" s="16" t="str">
        <f t="shared" si="125"/>
        <v xml:space="preserve">,"IsFavorite":false </v>
      </c>
      <c r="AH373" s="16" t="str">
        <f t="shared" si="126"/>
        <v xml:space="preserve">,"EstimatedValue":0 </v>
      </c>
      <c r="AI373" s="16" t="str">
        <f t="shared" si="127"/>
        <v xml:space="preserve">,"IsMintCondition":false </v>
      </c>
      <c r="AJ373" s="16" t="str">
        <f t="shared" si="128"/>
        <v xml:space="preserve">,"Condition":"UNDEFINED" </v>
      </c>
      <c r="AK373" s="16" t="str">
        <f xml:space="preserve"> IF($D373+$E373&gt;0,  CONCATENATE($AD373,$AE373,$AF373,$AG373,$AH373,$AI373,$AJ373) &amp; "} ]}","}")</f>
        <v>}</v>
      </c>
      <c r="AL373" s="16" t="str">
        <f t="shared" si="129"/>
        <v>,{"CollectableType":"HomeCollector.Models.StampBase, HomeCollector, Version=1.0.0.0, Culture=neutral, PublicKeyToken=null","DisplayName":"Franklin" ,"Description":"wm" ,"Country":"USA" ,"IsPostageStamp":true ,"ScottNumber":"352" ,"AlternateId":"" ,"IssueYearStart":1908,"IssueYearEnd":1910,"FirstDayOfIssue":" " ,"Perforation":"v12" ,"IsWatermarked":false ,"CatalogImageCode":"" ,"Color":"green" ,"Denomination":"1" }</v>
      </c>
    </row>
    <row r="374" spans="1:38" x14ac:dyDescent="0.25">
      <c r="A374" s="34" t="s">
        <v>1599</v>
      </c>
      <c r="B374" s="29">
        <v>2</v>
      </c>
      <c r="C374" s="19" t="s">
        <v>176</v>
      </c>
      <c r="D374" s="31"/>
      <c r="E374" s="32"/>
      <c r="F374" s="42" t="s">
        <v>292</v>
      </c>
      <c r="G374" s="38" t="s">
        <v>269</v>
      </c>
      <c r="H374" s="19" t="s">
        <v>15</v>
      </c>
      <c r="I374" s="19" t="s">
        <v>297</v>
      </c>
      <c r="J374" s="19">
        <v>1908</v>
      </c>
      <c r="K374" s="21">
        <v>1910</v>
      </c>
      <c r="L374" s="34">
        <v>40</v>
      </c>
      <c r="M374" s="29">
        <v>6</v>
      </c>
      <c r="N374" s="28" t="str">
        <f t="shared" si="130"/>
        <v>,{"CollectableType":"HomeCollector.Models.StampBase, HomeCollector, Version=1.0.0.0, Culture=neutral, PublicKeyToken=null"</v>
      </c>
      <c r="O374" s="16" t="str">
        <f t="shared" si="109"/>
        <v xml:space="preserve">,"DisplayName":"Washington" </v>
      </c>
      <c r="P374" s="16" t="str">
        <f t="shared" si="110"/>
        <v xml:space="preserve">,"Description":"wm" </v>
      </c>
      <c r="Q374" s="16" t="str">
        <f t="shared" si="111"/>
        <v xml:space="preserve">,"Country":"USA" </v>
      </c>
      <c r="R374" s="16" t="str">
        <f t="shared" si="112"/>
        <v xml:space="preserve">,"IsPostageStamp":true </v>
      </c>
      <c r="S374" s="16" t="str">
        <f t="shared" si="113"/>
        <v xml:space="preserve">,"ScottNumber":"353" </v>
      </c>
      <c r="T374" s="16" t="str">
        <f t="shared" si="114"/>
        <v xml:space="preserve">,"AlternateId":"" </v>
      </c>
      <c r="U374" s="16" t="str">
        <f t="shared" si="115"/>
        <v>,"IssueYearStart":1908</v>
      </c>
      <c r="V374" s="16" t="str">
        <f t="shared" si="116"/>
        <v>,"IssueYearEnd":1910</v>
      </c>
      <c r="W374" s="16" t="str">
        <f t="shared" si="117"/>
        <v xml:space="preserve">,"FirstDayOfIssue":" " </v>
      </c>
      <c r="X374" s="16" t="str">
        <f t="shared" si="131"/>
        <v xml:space="preserve">,"Perforation":"v12" </v>
      </c>
      <c r="Y374" s="16" t="str">
        <f t="shared" si="118"/>
        <v xml:space="preserve">,"IsWatermarked":false </v>
      </c>
      <c r="Z374" s="16" t="str">
        <f t="shared" si="119"/>
        <v xml:space="preserve">,"CatalogImageCode":"" </v>
      </c>
      <c r="AA374" s="16" t="str">
        <f t="shared" si="120"/>
        <v xml:space="preserve">,"Color":"carmine" </v>
      </c>
      <c r="AB374" s="16" t="str">
        <f t="shared" si="121"/>
        <v xml:space="preserve">,"Denomination":"2" </v>
      </c>
      <c r="AD374" s="16" t="str">
        <f t="shared" si="122"/>
        <v/>
      </c>
      <c r="AE374" s="16" t="str">
        <f t="shared" si="123"/>
        <v>{"CollectableType":"HomeCollector.Models.StampBase, HomeCollector, Version=1.0.0.0, Culture=neutral, PublicKeyToken=null"</v>
      </c>
      <c r="AF374" s="16" t="str">
        <f t="shared" si="124"/>
        <v xml:space="preserve">,"ItemDetails":"wm" </v>
      </c>
      <c r="AG374" s="16" t="str">
        <f t="shared" si="125"/>
        <v xml:space="preserve">,"IsFavorite":false </v>
      </c>
      <c r="AH374" s="16" t="str">
        <f t="shared" si="126"/>
        <v xml:space="preserve">,"EstimatedValue":0 </v>
      </c>
      <c r="AI374" s="16" t="str">
        <f t="shared" si="127"/>
        <v xml:space="preserve">,"IsMintCondition":false </v>
      </c>
      <c r="AJ374" s="16" t="str">
        <f t="shared" si="128"/>
        <v xml:space="preserve">,"Condition":"UNDEFINED" </v>
      </c>
      <c r="AK374" s="16" t="str">
        <f xml:space="preserve"> IF($D374+$E374&gt;0,  CONCATENATE($AD374,$AE374,$AF374,$AG374,$AH374,$AI374,$AJ374) &amp; "} ]}","}")</f>
        <v>}</v>
      </c>
      <c r="AL374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,"ScottNumber":"353" ,"AlternateId":"" ,"IssueYearStart":1908,"IssueYearEnd":1910,"FirstDayOfIssue":" " ,"Perforation":"v12" ,"IsWatermarked":false ,"CatalogImageCode":"" ,"Color":"carmine" ,"Denomination":"2" }</v>
      </c>
    </row>
    <row r="375" spans="1:38" x14ac:dyDescent="0.25">
      <c r="A375" s="34" t="s">
        <v>1600</v>
      </c>
      <c r="B375" s="29">
        <v>4</v>
      </c>
      <c r="C375" s="19" t="s">
        <v>57</v>
      </c>
      <c r="D375" s="31"/>
      <c r="E375" s="32"/>
      <c r="F375" s="42" t="s">
        <v>292</v>
      </c>
      <c r="G375" s="38" t="s">
        <v>269</v>
      </c>
      <c r="H375" s="19" t="s">
        <v>15</v>
      </c>
      <c r="I375" s="19" t="s">
        <v>297</v>
      </c>
      <c r="J375" s="19">
        <v>1908</v>
      </c>
      <c r="K375" s="21">
        <v>1910</v>
      </c>
      <c r="L375" s="34">
        <v>110</v>
      </c>
      <c r="M375" s="29">
        <v>45</v>
      </c>
      <c r="N375" s="28" t="str">
        <f t="shared" si="130"/>
        <v>,{"CollectableType":"HomeCollector.Models.StampBase, HomeCollector, Version=1.0.0.0, Culture=neutral, PublicKeyToken=null"</v>
      </c>
      <c r="O375" s="16" t="str">
        <f t="shared" si="109"/>
        <v xml:space="preserve">,"DisplayName":"Washington" </v>
      </c>
      <c r="P375" s="16" t="str">
        <f t="shared" si="110"/>
        <v xml:space="preserve">,"Description":"wm" </v>
      </c>
      <c r="Q375" s="16" t="str">
        <f t="shared" si="111"/>
        <v xml:space="preserve">,"Country":"USA" </v>
      </c>
      <c r="R375" s="16" t="str">
        <f t="shared" si="112"/>
        <v xml:space="preserve">,"IsPostageStamp":true </v>
      </c>
      <c r="S375" s="16" t="str">
        <f t="shared" si="113"/>
        <v xml:space="preserve">,"ScottNumber":"354" </v>
      </c>
      <c r="T375" s="16" t="str">
        <f t="shared" si="114"/>
        <v xml:space="preserve">,"AlternateId":"" </v>
      </c>
      <c r="U375" s="16" t="str">
        <f t="shared" si="115"/>
        <v>,"IssueYearStart":1908</v>
      </c>
      <c r="V375" s="16" t="str">
        <f t="shared" si="116"/>
        <v>,"IssueYearEnd":1910</v>
      </c>
      <c r="W375" s="16" t="str">
        <f t="shared" si="117"/>
        <v xml:space="preserve">,"FirstDayOfIssue":" " </v>
      </c>
      <c r="X375" s="16" t="str">
        <f t="shared" si="131"/>
        <v xml:space="preserve">,"Perforation":"v12" </v>
      </c>
      <c r="Y375" s="16" t="str">
        <f t="shared" si="118"/>
        <v xml:space="preserve">,"IsWatermarked":false </v>
      </c>
      <c r="Z375" s="16" t="str">
        <f t="shared" si="119"/>
        <v xml:space="preserve">,"CatalogImageCode":"" </v>
      </c>
      <c r="AA375" s="16" t="str">
        <f t="shared" si="120"/>
        <v xml:space="preserve">,"Color":"or brown" </v>
      </c>
      <c r="AB375" s="16" t="str">
        <f t="shared" si="121"/>
        <v xml:space="preserve">,"Denomination":"4" </v>
      </c>
      <c r="AD375" s="16" t="str">
        <f t="shared" si="122"/>
        <v/>
      </c>
      <c r="AE375" s="16" t="str">
        <f t="shared" si="123"/>
        <v>{"CollectableType":"HomeCollector.Models.StampBase, HomeCollector, Version=1.0.0.0, Culture=neutral, PublicKeyToken=null"</v>
      </c>
      <c r="AF375" s="16" t="str">
        <f t="shared" si="124"/>
        <v xml:space="preserve">,"ItemDetails":"wm" </v>
      </c>
      <c r="AG375" s="16" t="str">
        <f t="shared" si="125"/>
        <v xml:space="preserve">,"IsFavorite":false </v>
      </c>
      <c r="AH375" s="16" t="str">
        <f t="shared" si="126"/>
        <v xml:space="preserve">,"EstimatedValue":0 </v>
      </c>
      <c r="AI375" s="16" t="str">
        <f t="shared" si="127"/>
        <v xml:space="preserve">,"IsMintCondition":false </v>
      </c>
      <c r="AJ375" s="16" t="str">
        <f t="shared" si="128"/>
        <v xml:space="preserve">,"Condition":"UNDEFINED" </v>
      </c>
      <c r="AK375" s="16" t="str">
        <f xml:space="preserve"> IF($D375+$E375&gt;0,  CONCATENATE($AD375,$AE375,$AF375,$AG375,$AH375,$AI375,$AJ375) &amp; "} ]}","}")</f>
        <v>}</v>
      </c>
      <c r="AL375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,"ScottNumber":"354" ,"AlternateId":"" ,"IssueYearStart":1908,"IssueYearEnd":1910,"FirstDayOfIssue":" " ,"Perforation":"v12" ,"IsWatermarked":false ,"CatalogImageCode":"" ,"Color":"or brown" ,"Denomination":"4" }</v>
      </c>
    </row>
    <row r="376" spans="1:38" x14ac:dyDescent="0.25">
      <c r="A376" s="34" t="s">
        <v>1601</v>
      </c>
      <c r="B376" s="29">
        <v>5</v>
      </c>
      <c r="C376" s="19" t="s">
        <v>22</v>
      </c>
      <c r="D376" s="31"/>
      <c r="E376" s="32"/>
      <c r="F376" s="42" t="s">
        <v>292</v>
      </c>
      <c r="G376" s="38" t="s">
        <v>269</v>
      </c>
      <c r="H376" s="19" t="s">
        <v>15</v>
      </c>
      <c r="I376" s="19" t="s">
        <v>297</v>
      </c>
      <c r="J376" s="19">
        <v>1908</v>
      </c>
      <c r="K376" s="21">
        <v>1910</v>
      </c>
      <c r="L376" s="34">
        <v>110</v>
      </c>
      <c r="M376" s="29">
        <v>65</v>
      </c>
      <c r="N376" s="28" t="str">
        <f t="shared" si="130"/>
        <v>,{"CollectableType":"HomeCollector.Models.StampBase, HomeCollector, Version=1.0.0.0, Culture=neutral, PublicKeyToken=null"</v>
      </c>
      <c r="O376" s="16" t="str">
        <f t="shared" si="109"/>
        <v xml:space="preserve">,"DisplayName":"Washington" </v>
      </c>
      <c r="P376" s="16" t="str">
        <f t="shared" si="110"/>
        <v xml:space="preserve">,"Description":"wm" </v>
      </c>
      <c r="Q376" s="16" t="str">
        <f t="shared" si="111"/>
        <v xml:space="preserve">,"Country":"USA" </v>
      </c>
      <c r="R376" s="16" t="str">
        <f t="shared" si="112"/>
        <v xml:space="preserve">,"IsPostageStamp":true </v>
      </c>
      <c r="S376" s="16" t="str">
        <f t="shared" si="113"/>
        <v xml:space="preserve">,"ScottNumber":"355" </v>
      </c>
      <c r="T376" s="16" t="str">
        <f t="shared" si="114"/>
        <v xml:space="preserve">,"AlternateId":"" </v>
      </c>
      <c r="U376" s="16" t="str">
        <f t="shared" si="115"/>
        <v>,"IssueYearStart":1908</v>
      </c>
      <c r="V376" s="16" t="str">
        <f t="shared" si="116"/>
        <v>,"IssueYearEnd":1910</v>
      </c>
      <c r="W376" s="16" t="str">
        <f t="shared" si="117"/>
        <v xml:space="preserve">,"FirstDayOfIssue":" " </v>
      </c>
      <c r="X376" s="16" t="str">
        <f t="shared" si="131"/>
        <v xml:space="preserve">,"Perforation":"v12" </v>
      </c>
      <c r="Y376" s="16" t="str">
        <f t="shared" si="118"/>
        <v xml:space="preserve">,"IsWatermarked":false </v>
      </c>
      <c r="Z376" s="16" t="str">
        <f t="shared" si="119"/>
        <v xml:space="preserve">,"CatalogImageCode":"" </v>
      </c>
      <c r="AA376" s="16" t="str">
        <f t="shared" si="120"/>
        <v xml:space="preserve">,"Color":"blue" </v>
      </c>
      <c r="AB376" s="16" t="str">
        <f t="shared" si="121"/>
        <v xml:space="preserve">,"Denomination":"5" </v>
      </c>
      <c r="AD376" s="16" t="str">
        <f t="shared" si="122"/>
        <v/>
      </c>
      <c r="AE376" s="16" t="str">
        <f t="shared" si="123"/>
        <v>{"CollectableType":"HomeCollector.Models.StampBase, HomeCollector, Version=1.0.0.0, Culture=neutral, PublicKeyToken=null"</v>
      </c>
      <c r="AF376" s="16" t="str">
        <f t="shared" si="124"/>
        <v xml:space="preserve">,"ItemDetails":"wm" </v>
      </c>
      <c r="AG376" s="16" t="str">
        <f t="shared" si="125"/>
        <v xml:space="preserve">,"IsFavorite":false </v>
      </c>
      <c r="AH376" s="16" t="str">
        <f t="shared" si="126"/>
        <v xml:space="preserve">,"EstimatedValue":0 </v>
      </c>
      <c r="AI376" s="16" t="str">
        <f t="shared" si="127"/>
        <v xml:space="preserve">,"IsMintCondition":false </v>
      </c>
      <c r="AJ376" s="16" t="str">
        <f t="shared" si="128"/>
        <v xml:space="preserve">,"Condition":"UNDEFINED" </v>
      </c>
      <c r="AK376" s="16" t="str">
        <f xml:space="preserve"> IF($D376+$E376&gt;0,  CONCATENATE($AD376,$AE376,$AF376,$AG376,$AH376,$AI376,$AJ376) &amp; "} ]}","}")</f>
        <v>}</v>
      </c>
      <c r="AL376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,"ScottNumber":"355" ,"AlternateId":"" ,"IssueYearStart":1908,"IssueYearEnd":1910,"FirstDayOfIssue":" " ,"Perforation":"v12" ,"IsWatermarked":false ,"CatalogImageCode":"" ,"Color":"blue" ,"Denomination":"5" }</v>
      </c>
    </row>
    <row r="377" spans="1:38" x14ac:dyDescent="0.25">
      <c r="A377" s="34" t="s">
        <v>1602</v>
      </c>
      <c r="B377" s="29">
        <v>10</v>
      </c>
      <c r="C377" s="19" t="s">
        <v>158</v>
      </c>
      <c r="D377" s="31"/>
      <c r="E377" s="32"/>
      <c r="F377" s="42" t="s">
        <v>292</v>
      </c>
      <c r="G377" s="38" t="s">
        <v>269</v>
      </c>
      <c r="H377" s="19" t="s">
        <v>15</v>
      </c>
      <c r="I377" s="19" t="s">
        <v>297</v>
      </c>
      <c r="J377" s="19">
        <v>1908</v>
      </c>
      <c r="K377" s="21">
        <v>1910</v>
      </c>
      <c r="L377" s="34">
        <v>1500</v>
      </c>
      <c r="M377" s="29">
        <v>600</v>
      </c>
      <c r="N377" s="28" t="str">
        <f t="shared" si="130"/>
        <v>,{"CollectableType":"HomeCollector.Models.StampBase, HomeCollector, Version=1.0.0.0, Culture=neutral, PublicKeyToken=null"</v>
      </c>
      <c r="O377" s="16" t="str">
        <f t="shared" si="109"/>
        <v xml:space="preserve">,"DisplayName":"Washington" </v>
      </c>
      <c r="P377" s="16" t="str">
        <f t="shared" si="110"/>
        <v xml:space="preserve">,"Description":"wm" </v>
      </c>
      <c r="Q377" s="16" t="str">
        <f t="shared" si="111"/>
        <v xml:space="preserve">,"Country":"USA" </v>
      </c>
      <c r="R377" s="16" t="str">
        <f t="shared" si="112"/>
        <v xml:space="preserve">,"IsPostageStamp":true </v>
      </c>
      <c r="S377" s="16" t="str">
        <f t="shared" si="113"/>
        <v xml:space="preserve">,"ScottNumber":"356" </v>
      </c>
      <c r="T377" s="16" t="str">
        <f t="shared" si="114"/>
        <v xml:space="preserve">,"AlternateId":"" </v>
      </c>
      <c r="U377" s="16" t="str">
        <f t="shared" si="115"/>
        <v>,"IssueYearStart":1908</v>
      </c>
      <c r="V377" s="16" t="str">
        <f t="shared" si="116"/>
        <v>,"IssueYearEnd":1910</v>
      </c>
      <c r="W377" s="16" t="str">
        <f t="shared" si="117"/>
        <v xml:space="preserve">,"FirstDayOfIssue":" " </v>
      </c>
      <c r="X377" s="16" t="str">
        <f t="shared" si="131"/>
        <v xml:space="preserve">,"Perforation":"v12" </v>
      </c>
      <c r="Y377" s="16" t="str">
        <f t="shared" si="118"/>
        <v xml:space="preserve">,"IsWatermarked":false </v>
      </c>
      <c r="Z377" s="16" t="str">
        <f t="shared" si="119"/>
        <v xml:space="preserve">,"CatalogImageCode":"" </v>
      </c>
      <c r="AA377" s="16" t="str">
        <f t="shared" si="120"/>
        <v xml:space="preserve">,"Color":"yellow" </v>
      </c>
      <c r="AB377" s="16" t="str">
        <f t="shared" si="121"/>
        <v xml:space="preserve">,"Denomination":"10" </v>
      </c>
      <c r="AD377" s="16" t="str">
        <f t="shared" si="122"/>
        <v/>
      </c>
      <c r="AE377" s="16" t="str">
        <f t="shared" si="123"/>
        <v>{"CollectableType":"HomeCollector.Models.StampBase, HomeCollector, Version=1.0.0.0, Culture=neutral, PublicKeyToken=null"</v>
      </c>
      <c r="AF377" s="16" t="str">
        <f t="shared" si="124"/>
        <v xml:space="preserve">,"ItemDetails":"wm" </v>
      </c>
      <c r="AG377" s="16" t="str">
        <f t="shared" si="125"/>
        <v xml:space="preserve">,"IsFavorite":false </v>
      </c>
      <c r="AH377" s="16" t="str">
        <f t="shared" si="126"/>
        <v xml:space="preserve">,"EstimatedValue":0 </v>
      </c>
      <c r="AI377" s="16" t="str">
        <f t="shared" si="127"/>
        <v xml:space="preserve">,"IsMintCondition":false </v>
      </c>
      <c r="AJ377" s="16" t="str">
        <f t="shared" si="128"/>
        <v xml:space="preserve">,"Condition":"UNDEFINED" </v>
      </c>
      <c r="AK377" s="16" t="str">
        <f xml:space="preserve"> IF($D377+$E377&gt;0,  CONCATENATE($AD377,$AE377,$AF377,$AG377,$AH377,$AI377,$AJ377) &amp; "} ]}","}")</f>
        <v>}</v>
      </c>
      <c r="AL377" s="16" t="str">
        <f t="shared" si="129"/>
        <v>,{"CollectableType":"HomeCollector.Models.StampBase, HomeCollector, Version=1.0.0.0, Culture=neutral, PublicKeyToken=null","DisplayName":"Washington" ,"Description":"wm" ,"Country":"USA" ,"IsPostageStamp":true ,"ScottNumber":"356" ,"AlternateId":"" ,"IssueYearStart":1908,"IssueYearEnd":1910,"FirstDayOfIssue":" " ,"Perforation":"v12" ,"IsWatermarked":false ,"CatalogImageCode":"" ,"Color":"yellow" ,"Denomination":"10" }</v>
      </c>
    </row>
    <row r="378" spans="1:38" x14ac:dyDescent="0.25">
      <c r="A378" s="34" t="s">
        <v>1603</v>
      </c>
      <c r="B378" s="29">
        <v>1</v>
      </c>
      <c r="C378" s="19" t="s">
        <v>38</v>
      </c>
      <c r="D378" s="31"/>
      <c r="E378" s="32"/>
      <c r="F378" s="43" t="s">
        <v>1343</v>
      </c>
      <c r="G378" s="38" t="s">
        <v>298</v>
      </c>
      <c r="H378" s="19" t="s">
        <v>13</v>
      </c>
      <c r="I378" s="29">
        <v>1909</v>
      </c>
      <c r="J378" s="29">
        <v>1909</v>
      </c>
      <c r="K378" s="33" t="s">
        <v>1337</v>
      </c>
      <c r="L378" s="34">
        <v>75</v>
      </c>
      <c r="M378" s="29">
        <v>65</v>
      </c>
      <c r="N378" s="28" t="str">
        <f t="shared" si="130"/>
        <v>,{"CollectableType":"HomeCollector.Models.StampBase, HomeCollector, Version=1.0.0.0, Culture=neutral, PublicKeyToken=null"</v>
      </c>
      <c r="O378" s="16" t="str">
        <f t="shared" si="109"/>
        <v xml:space="preserve">,"DisplayName":"Franklin" </v>
      </c>
      <c r="P378" s="16" t="str">
        <f t="shared" si="110"/>
        <v xml:space="preserve">,"Description":"bl/gr paper" </v>
      </c>
      <c r="Q378" s="16" t="str">
        <f t="shared" si="111"/>
        <v xml:space="preserve">,"Country":"USA" </v>
      </c>
      <c r="R378" s="16" t="str">
        <f t="shared" si="112"/>
        <v xml:space="preserve">,"IsPostageStamp":true </v>
      </c>
      <c r="S378" s="16" t="str">
        <f t="shared" si="113"/>
        <v xml:space="preserve">,"ScottNumber":"357" </v>
      </c>
      <c r="T378" s="16" t="str">
        <f t="shared" si="114"/>
        <v xml:space="preserve">,"AlternateId":"" </v>
      </c>
      <c r="U378" s="16" t="str">
        <f t="shared" si="115"/>
        <v>,"IssueYearStart":1909</v>
      </c>
      <c r="V378" s="16" t="str">
        <f t="shared" si="116"/>
        <v>,"IssueYearEnd":0</v>
      </c>
      <c r="W378" s="16" t="str">
        <f t="shared" si="117"/>
        <v xml:space="preserve">,"FirstDayOfIssue":" " </v>
      </c>
      <c r="X378" s="16" t="str">
        <f t="shared" si="131"/>
        <v xml:space="preserve">,"Perforation":"12" </v>
      </c>
      <c r="Y378" s="16" t="str">
        <f t="shared" si="118"/>
        <v xml:space="preserve">,"IsWatermarked":false </v>
      </c>
      <c r="Z378" s="16" t="str">
        <f t="shared" si="119"/>
        <v xml:space="preserve">,"CatalogImageCode":"" </v>
      </c>
      <c r="AA378" s="16" t="str">
        <f t="shared" si="120"/>
        <v xml:space="preserve">,"Color":"green" </v>
      </c>
      <c r="AB378" s="16" t="str">
        <f t="shared" si="121"/>
        <v xml:space="preserve">,"Denomination":"1" </v>
      </c>
      <c r="AD378" s="16" t="str">
        <f t="shared" si="122"/>
        <v/>
      </c>
      <c r="AE378" s="16" t="str">
        <f t="shared" si="123"/>
        <v>{"CollectableType":"HomeCollector.Models.StampBase, HomeCollector, Version=1.0.0.0, Culture=neutral, PublicKeyToken=null"</v>
      </c>
      <c r="AF378" s="16" t="str">
        <f t="shared" si="124"/>
        <v xml:space="preserve">,"ItemDetails":"bl/gr paper" </v>
      </c>
      <c r="AG378" s="16" t="str">
        <f t="shared" si="125"/>
        <v xml:space="preserve">,"IsFavorite":false </v>
      </c>
      <c r="AH378" s="16" t="str">
        <f t="shared" si="126"/>
        <v xml:space="preserve">,"EstimatedValue":0 </v>
      </c>
      <c r="AI378" s="16" t="str">
        <f t="shared" si="127"/>
        <v xml:space="preserve">,"IsMintCondition":false </v>
      </c>
      <c r="AJ378" s="16" t="str">
        <f t="shared" si="128"/>
        <v xml:space="preserve">,"Condition":"UNDEFINED" </v>
      </c>
      <c r="AK378" s="16" t="str">
        <f xml:space="preserve"> IF($D378+$E378&gt;0,  CONCATENATE($AD378,$AE378,$AF378,$AG378,$AH378,$AI378,$AJ378) &amp; "} ]}","}")</f>
        <v>}</v>
      </c>
      <c r="AL378" s="16" t="str">
        <f t="shared" si="129"/>
        <v>,{"CollectableType":"HomeCollector.Models.StampBase, HomeCollector, Version=1.0.0.0, Culture=neutral, PublicKeyToken=null","DisplayName":"Franklin" ,"Description":"bl/gr paper" ,"Country":"USA" ,"IsPostageStamp":true ,"ScottNumber":"357" ,"AlternateId":"" ,"IssueYearStart":1909,"IssueYearEnd":0,"FirstDayOfIssue":" " ,"Perforation":"12" ,"IsWatermarked":false ,"CatalogImageCode":"" ,"Color":"green" ,"Denomination":"1" }</v>
      </c>
    </row>
    <row r="379" spans="1:38" x14ac:dyDescent="0.25">
      <c r="A379" s="34" t="s">
        <v>1604</v>
      </c>
      <c r="B379" s="29">
        <v>2</v>
      </c>
      <c r="C379" s="19" t="s">
        <v>176</v>
      </c>
      <c r="D379" s="31"/>
      <c r="E379" s="32"/>
      <c r="F379" s="43" t="s">
        <v>1343</v>
      </c>
      <c r="G379" s="38" t="s">
        <v>298</v>
      </c>
      <c r="H379" s="19" t="s">
        <v>15</v>
      </c>
      <c r="I379" s="29">
        <v>1909</v>
      </c>
      <c r="J379" s="29">
        <v>1909</v>
      </c>
      <c r="K379" s="33" t="s">
        <v>1337</v>
      </c>
      <c r="L379" s="34">
        <v>70</v>
      </c>
      <c r="M379" s="29">
        <v>55</v>
      </c>
      <c r="N379" s="28" t="str">
        <f t="shared" si="130"/>
        <v>,{"CollectableType":"HomeCollector.Models.StampBase, HomeCollector, Version=1.0.0.0, Culture=neutral, PublicKeyToken=null"</v>
      </c>
      <c r="O379" s="16" t="str">
        <f t="shared" si="109"/>
        <v xml:space="preserve">,"DisplayName":"Washington" </v>
      </c>
      <c r="P379" s="16" t="str">
        <f t="shared" si="110"/>
        <v xml:space="preserve">,"Description":"bl/gr paper" </v>
      </c>
      <c r="Q379" s="16" t="str">
        <f t="shared" si="111"/>
        <v xml:space="preserve">,"Country":"USA" </v>
      </c>
      <c r="R379" s="16" t="str">
        <f t="shared" si="112"/>
        <v xml:space="preserve">,"IsPostageStamp":true </v>
      </c>
      <c r="S379" s="16" t="str">
        <f t="shared" si="113"/>
        <v xml:space="preserve">,"ScottNumber":"358" </v>
      </c>
      <c r="T379" s="16" t="str">
        <f t="shared" si="114"/>
        <v xml:space="preserve">,"AlternateId":"" </v>
      </c>
      <c r="U379" s="16" t="str">
        <f t="shared" si="115"/>
        <v>,"IssueYearStart":1909</v>
      </c>
      <c r="V379" s="16" t="str">
        <f t="shared" si="116"/>
        <v>,"IssueYearEnd":0</v>
      </c>
      <c r="W379" s="16" t="str">
        <f t="shared" si="117"/>
        <v xml:space="preserve">,"FirstDayOfIssue":" " </v>
      </c>
      <c r="X379" s="16" t="str">
        <f t="shared" si="131"/>
        <v xml:space="preserve">,"Perforation":"12" </v>
      </c>
      <c r="Y379" s="16" t="str">
        <f t="shared" si="118"/>
        <v xml:space="preserve">,"IsWatermarked":false </v>
      </c>
      <c r="Z379" s="16" t="str">
        <f t="shared" si="119"/>
        <v xml:space="preserve">,"CatalogImageCode":"" </v>
      </c>
      <c r="AA379" s="16" t="str">
        <f t="shared" si="120"/>
        <v xml:space="preserve">,"Color":"carmine" </v>
      </c>
      <c r="AB379" s="16" t="str">
        <f t="shared" si="121"/>
        <v xml:space="preserve">,"Denomination":"2" </v>
      </c>
      <c r="AD379" s="16" t="str">
        <f t="shared" si="122"/>
        <v/>
      </c>
      <c r="AE379" s="16" t="str">
        <f t="shared" si="123"/>
        <v>{"CollectableType":"HomeCollector.Models.StampBase, HomeCollector, Version=1.0.0.0, Culture=neutral, PublicKeyToken=null"</v>
      </c>
      <c r="AF379" s="16" t="str">
        <f t="shared" si="124"/>
        <v xml:space="preserve">,"ItemDetails":"bl/gr paper" </v>
      </c>
      <c r="AG379" s="16" t="str">
        <f t="shared" si="125"/>
        <v xml:space="preserve">,"IsFavorite":false </v>
      </c>
      <c r="AH379" s="16" t="str">
        <f t="shared" si="126"/>
        <v xml:space="preserve">,"EstimatedValue":0 </v>
      </c>
      <c r="AI379" s="16" t="str">
        <f t="shared" si="127"/>
        <v xml:space="preserve">,"IsMintCondition":false </v>
      </c>
      <c r="AJ379" s="16" t="str">
        <f t="shared" si="128"/>
        <v xml:space="preserve">,"Condition":"UNDEFINED" </v>
      </c>
      <c r="AK379" s="16" t="str">
        <f xml:space="preserve"> IF($D379+$E379&gt;0,  CONCATENATE($AD379,$AE379,$AF379,$AG379,$AH379,$AI379,$AJ379) &amp; "} ]}","}")</f>
        <v>}</v>
      </c>
      <c r="AL379" s="16" t="str">
        <f t="shared" si="129"/>
        <v>,{"CollectableType":"HomeCollector.Models.StampBase, HomeCollector, Version=1.0.0.0, Culture=neutral, PublicKeyToken=null","DisplayName":"Washington" ,"Description":"bl/gr paper" ,"Country":"USA" ,"IsPostageStamp":true ,"ScottNumber":"358" ,"AlternateId":"" ,"IssueYearStart":1909,"IssueYearEnd":0,"FirstDayOfIssue":" " ,"Perforation":"12" ,"IsWatermarked":false ,"CatalogImageCode":"" ,"Color":"carmine" ,"Denomination":"2" }</v>
      </c>
    </row>
    <row r="380" spans="1:38" x14ac:dyDescent="0.25">
      <c r="A380" s="34" t="s">
        <v>1605</v>
      </c>
      <c r="B380" s="29">
        <v>3</v>
      </c>
      <c r="C380" s="19" t="s">
        <v>299</v>
      </c>
      <c r="D380" s="28"/>
      <c r="E380" s="30"/>
      <c r="F380" s="43" t="s">
        <v>1343</v>
      </c>
      <c r="G380" s="38" t="s">
        <v>298</v>
      </c>
      <c r="H380" s="19" t="s">
        <v>15</v>
      </c>
      <c r="I380" s="29">
        <v>1909</v>
      </c>
      <c r="J380" s="29">
        <v>1909</v>
      </c>
      <c r="K380" s="33" t="s">
        <v>1337</v>
      </c>
      <c r="L380" s="34">
        <v>1500</v>
      </c>
      <c r="M380" s="29">
        <v>1400</v>
      </c>
      <c r="N380" s="28" t="str">
        <f t="shared" si="130"/>
        <v>,{"CollectableType":"HomeCollector.Models.StampBase, HomeCollector, Version=1.0.0.0, Culture=neutral, PublicKeyToken=null"</v>
      </c>
      <c r="O380" s="16" t="str">
        <f t="shared" si="109"/>
        <v xml:space="preserve">,"DisplayName":"Washington" </v>
      </c>
      <c r="P380" s="16" t="str">
        <f t="shared" si="110"/>
        <v xml:space="preserve">,"Description":"bl/gr paper" </v>
      </c>
      <c r="Q380" s="16" t="str">
        <f t="shared" si="111"/>
        <v xml:space="preserve">,"Country":"USA" </v>
      </c>
      <c r="R380" s="16" t="str">
        <f t="shared" si="112"/>
        <v xml:space="preserve">,"IsPostageStamp":true </v>
      </c>
      <c r="S380" s="16" t="str">
        <f t="shared" si="113"/>
        <v xml:space="preserve">,"ScottNumber":"359" </v>
      </c>
      <c r="T380" s="16" t="str">
        <f t="shared" si="114"/>
        <v xml:space="preserve">,"AlternateId":"" </v>
      </c>
      <c r="U380" s="16" t="str">
        <f t="shared" si="115"/>
        <v>,"IssueYearStart":1909</v>
      </c>
      <c r="V380" s="16" t="str">
        <f t="shared" si="116"/>
        <v>,"IssueYearEnd":0</v>
      </c>
      <c r="W380" s="16" t="str">
        <f t="shared" si="117"/>
        <v xml:space="preserve">,"FirstDayOfIssue":" " </v>
      </c>
      <c r="X380" s="16" t="str">
        <f t="shared" si="131"/>
        <v xml:space="preserve">,"Perforation":"12" </v>
      </c>
      <c r="Y380" s="16" t="str">
        <f t="shared" si="118"/>
        <v xml:space="preserve">,"IsWatermarked":false </v>
      </c>
      <c r="Z380" s="16" t="str">
        <f t="shared" si="119"/>
        <v xml:space="preserve">,"CatalogImageCode":"" </v>
      </c>
      <c r="AA380" s="16" t="str">
        <f t="shared" si="120"/>
        <v xml:space="preserve">,"Color":"dp viol" </v>
      </c>
      <c r="AB380" s="16" t="str">
        <f t="shared" si="121"/>
        <v xml:space="preserve">,"Denomination":"3" </v>
      </c>
      <c r="AD380" s="16" t="str">
        <f t="shared" si="122"/>
        <v/>
      </c>
      <c r="AE380" s="16" t="str">
        <f t="shared" si="123"/>
        <v>{"CollectableType":"HomeCollector.Models.StampBase, HomeCollector, Version=1.0.0.0, Culture=neutral, PublicKeyToken=null"</v>
      </c>
      <c r="AF380" s="16" t="str">
        <f t="shared" si="124"/>
        <v xml:space="preserve">,"ItemDetails":"bl/gr paper" </v>
      </c>
      <c r="AG380" s="16" t="str">
        <f t="shared" si="125"/>
        <v xml:space="preserve">,"IsFavorite":false </v>
      </c>
      <c r="AH380" s="16" t="str">
        <f t="shared" si="126"/>
        <v xml:space="preserve">,"EstimatedValue":0 </v>
      </c>
      <c r="AI380" s="16" t="str">
        <f t="shared" si="127"/>
        <v xml:space="preserve">,"IsMintCondition":false </v>
      </c>
      <c r="AJ380" s="16" t="str">
        <f t="shared" si="128"/>
        <v xml:space="preserve">,"Condition":"UNDEFINED" </v>
      </c>
      <c r="AK380" s="16" t="str">
        <f xml:space="preserve"> IF($D380+$E380&gt;0,  CONCATENATE($AD380,$AE380,$AF380,$AG380,$AH380,$AI380,$AJ380) &amp; "} ]}","}")</f>
        <v>}</v>
      </c>
      <c r="AL380" s="16" t="str">
        <f t="shared" si="129"/>
        <v>,{"CollectableType":"HomeCollector.Models.StampBase, HomeCollector, Version=1.0.0.0, Culture=neutral, PublicKeyToken=null","DisplayName":"Washington" ,"Description":"bl/gr paper" ,"Country":"USA" ,"IsPostageStamp":true ,"ScottNumber":"359" ,"AlternateId":"" ,"IssueYearStart":1909,"IssueYearEnd":0,"FirstDayOfIssue":" " ,"Perforation":"12" ,"IsWatermarked":false ,"CatalogImageCode":"" ,"Color":"dp viol" ,"Denomination":"3" }</v>
      </c>
    </row>
    <row r="381" spans="1:38" x14ac:dyDescent="0.25">
      <c r="A381" s="34" t="s">
        <v>1606</v>
      </c>
      <c r="B381" s="29">
        <v>4</v>
      </c>
      <c r="C381" s="19" t="s">
        <v>57</v>
      </c>
      <c r="D381" s="28"/>
      <c r="E381" s="30"/>
      <c r="F381" s="43" t="s">
        <v>1343</v>
      </c>
      <c r="G381" s="38" t="s">
        <v>298</v>
      </c>
      <c r="H381" s="19" t="s">
        <v>15</v>
      </c>
      <c r="I381" s="29">
        <v>1909</v>
      </c>
      <c r="J381" s="29">
        <v>1909</v>
      </c>
      <c r="K381" s="33" t="s">
        <v>1337</v>
      </c>
      <c r="L381" s="34">
        <v>15000</v>
      </c>
      <c r="M381" s="29"/>
      <c r="N381" s="28" t="str">
        <f t="shared" si="130"/>
        <v>,{"CollectableType":"HomeCollector.Models.StampBase, HomeCollector, Version=1.0.0.0, Culture=neutral, PublicKeyToken=null"</v>
      </c>
      <c r="O381" s="16" t="str">
        <f t="shared" si="109"/>
        <v xml:space="preserve">,"DisplayName":"Washington" </v>
      </c>
      <c r="P381" s="16" t="str">
        <f t="shared" si="110"/>
        <v xml:space="preserve">,"Description":"bl/gr paper" </v>
      </c>
      <c r="Q381" s="16" t="str">
        <f t="shared" si="111"/>
        <v xml:space="preserve">,"Country":"USA" </v>
      </c>
      <c r="R381" s="16" t="str">
        <f t="shared" si="112"/>
        <v xml:space="preserve">,"IsPostageStamp":true </v>
      </c>
      <c r="S381" s="16" t="str">
        <f t="shared" si="113"/>
        <v xml:space="preserve">,"ScottNumber":"360" </v>
      </c>
      <c r="T381" s="16" t="str">
        <f t="shared" si="114"/>
        <v xml:space="preserve">,"AlternateId":"" </v>
      </c>
      <c r="U381" s="16" t="str">
        <f t="shared" si="115"/>
        <v>,"IssueYearStart":1909</v>
      </c>
      <c r="V381" s="16" t="str">
        <f t="shared" si="116"/>
        <v>,"IssueYearEnd":0</v>
      </c>
      <c r="W381" s="16" t="str">
        <f t="shared" si="117"/>
        <v xml:space="preserve">,"FirstDayOfIssue":" " </v>
      </c>
      <c r="X381" s="16" t="str">
        <f t="shared" si="131"/>
        <v xml:space="preserve">,"Perforation":"12" </v>
      </c>
      <c r="Y381" s="16" t="str">
        <f t="shared" si="118"/>
        <v xml:space="preserve">,"IsWatermarked":false </v>
      </c>
      <c r="Z381" s="16" t="str">
        <f t="shared" si="119"/>
        <v xml:space="preserve">,"CatalogImageCode":"" </v>
      </c>
      <c r="AA381" s="16" t="str">
        <f t="shared" si="120"/>
        <v xml:space="preserve">,"Color":"or brown" </v>
      </c>
      <c r="AB381" s="16" t="str">
        <f t="shared" si="121"/>
        <v xml:space="preserve">,"Denomination":"4" </v>
      </c>
      <c r="AD381" s="16" t="str">
        <f t="shared" si="122"/>
        <v/>
      </c>
      <c r="AE381" s="16" t="str">
        <f t="shared" si="123"/>
        <v>{"CollectableType":"HomeCollector.Models.StampBase, HomeCollector, Version=1.0.0.0, Culture=neutral, PublicKeyToken=null"</v>
      </c>
      <c r="AF381" s="16" t="str">
        <f t="shared" si="124"/>
        <v xml:space="preserve">,"ItemDetails":"bl/gr paper" </v>
      </c>
      <c r="AG381" s="16" t="str">
        <f t="shared" si="125"/>
        <v xml:space="preserve">,"IsFavorite":false </v>
      </c>
      <c r="AH381" s="16" t="str">
        <f t="shared" si="126"/>
        <v xml:space="preserve">,"EstimatedValue":0 </v>
      </c>
      <c r="AI381" s="16" t="str">
        <f t="shared" si="127"/>
        <v xml:space="preserve">,"IsMintCondition":false </v>
      </c>
      <c r="AJ381" s="16" t="str">
        <f t="shared" si="128"/>
        <v xml:space="preserve">,"Condition":"UNDEFINED" </v>
      </c>
      <c r="AK381" s="16" t="str">
        <f xml:space="preserve"> IF($D381+$E381&gt;0,  CONCATENATE($AD381,$AE381,$AF381,$AG381,$AH381,$AI381,$AJ381) &amp; "} ]}","}")</f>
        <v>}</v>
      </c>
      <c r="AL381" s="16" t="str">
        <f t="shared" si="129"/>
        <v>,{"CollectableType":"HomeCollector.Models.StampBase, HomeCollector, Version=1.0.0.0, Culture=neutral, PublicKeyToken=null","DisplayName":"Washington" ,"Description":"bl/gr paper" ,"Country":"USA" ,"IsPostageStamp":true ,"ScottNumber":"360" ,"AlternateId":"" ,"IssueYearStart":1909,"IssueYearEnd":0,"FirstDayOfIssue":" " ,"Perforation":"12" ,"IsWatermarked":false ,"CatalogImageCode":"" ,"Color":"or brown" ,"Denomination":"4" }</v>
      </c>
    </row>
    <row r="382" spans="1:38" x14ac:dyDescent="0.25">
      <c r="A382" s="34" t="s">
        <v>1607</v>
      </c>
      <c r="B382" s="29">
        <v>5</v>
      </c>
      <c r="C382" s="19" t="s">
        <v>22</v>
      </c>
      <c r="D382" s="28"/>
      <c r="E382" s="30"/>
      <c r="F382" s="43" t="s">
        <v>1343</v>
      </c>
      <c r="G382" s="38" t="s">
        <v>298</v>
      </c>
      <c r="H382" s="19" t="s">
        <v>15</v>
      </c>
      <c r="I382" s="29">
        <v>1909</v>
      </c>
      <c r="J382" s="29">
        <v>1909</v>
      </c>
      <c r="K382" s="33" t="s">
        <v>1337</v>
      </c>
      <c r="L382" s="34">
        <v>2900</v>
      </c>
      <c r="M382" s="29">
        <v>3500</v>
      </c>
      <c r="N382" s="28" t="str">
        <f t="shared" si="130"/>
        <v>,{"CollectableType":"HomeCollector.Models.StampBase, HomeCollector, Version=1.0.0.0, Culture=neutral, PublicKeyToken=null"</v>
      </c>
      <c r="O382" s="16" t="str">
        <f t="shared" si="109"/>
        <v xml:space="preserve">,"DisplayName":"Washington" </v>
      </c>
      <c r="P382" s="16" t="str">
        <f t="shared" si="110"/>
        <v xml:space="preserve">,"Description":"bl/gr paper" </v>
      </c>
      <c r="Q382" s="16" t="str">
        <f t="shared" si="111"/>
        <v xml:space="preserve">,"Country":"USA" </v>
      </c>
      <c r="R382" s="16" t="str">
        <f t="shared" si="112"/>
        <v xml:space="preserve">,"IsPostageStamp":true </v>
      </c>
      <c r="S382" s="16" t="str">
        <f t="shared" si="113"/>
        <v xml:space="preserve">,"ScottNumber":"361" </v>
      </c>
      <c r="T382" s="16" t="str">
        <f t="shared" si="114"/>
        <v xml:space="preserve">,"AlternateId":"" </v>
      </c>
      <c r="U382" s="16" t="str">
        <f t="shared" si="115"/>
        <v>,"IssueYearStart":1909</v>
      </c>
      <c r="V382" s="16" t="str">
        <f t="shared" si="116"/>
        <v>,"IssueYearEnd":0</v>
      </c>
      <c r="W382" s="16" t="str">
        <f t="shared" si="117"/>
        <v xml:space="preserve">,"FirstDayOfIssue":" " </v>
      </c>
      <c r="X382" s="16" t="str">
        <f t="shared" si="131"/>
        <v xml:space="preserve">,"Perforation":"12" </v>
      </c>
      <c r="Y382" s="16" t="str">
        <f t="shared" si="118"/>
        <v xml:space="preserve">,"IsWatermarked":false </v>
      </c>
      <c r="Z382" s="16" t="str">
        <f t="shared" si="119"/>
        <v xml:space="preserve">,"CatalogImageCode":"" </v>
      </c>
      <c r="AA382" s="16" t="str">
        <f t="shared" si="120"/>
        <v xml:space="preserve">,"Color":"blue" </v>
      </c>
      <c r="AB382" s="16" t="str">
        <f t="shared" si="121"/>
        <v xml:space="preserve">,"Denomination":"5" </v>
      </c>
      <c r="AD382" s="16" t="str">
        <f t="shared" si="122"/>
        <v/>
      </c>
      <c r="AE382" s="16" t="str">
        <f t="shared" si="123"/>
        <v>{"CollectableType":"HomeCollector.Models.StampBase, HomeCollector, Version=1.0.0.0, Culture=neutral, PublicKeyToken=null"</v>
      </c>
      <c r="AF382" s="16" t="str">
        <f t="shared" si="124"/>
        <v xml:space="preserve">,"ItemDetails":"bl/gr paper" </v>
      </c>
      <c r="AG382" s="16" t="str">
        <f t="shared" si="125"/>
        <v xml:space="preserve">,"IsFavorite":false </v>
      </c>
      <c r="AH382" s="16" t="str">
        <f t="shared" si="126"/>
        <v xml:space="preserve">,"EstimatedValue":0 </v>
      </c>
      <c r="AI382" s="16" t="str">
        <f t="shared" si="127"/>
        <v xml:space="preserve">,"IsMintCondition":false </v>
      </c>
      <c r="AJ382" s="16" t="str">
        <f t="shared" si="128"/>
        <v xml:space="preserve">,"Condition":"UNDEFINED" </v>
      </c>
      <c r="AK382" s="16" t="str">
        <f xml:space="preserve"> IF($D382+$E382&gt;0,  CONCATENATE($AD382,$AE382,$AF382,$AG382,$AH382,$AI382,$AJ382) &amp; "} ]}","}")</f>
        <v>}</v>
      </c>
      <c r="AL382" s="16" t="str">
        <f t="shared" si="129"/>
        <v>,{"CollectableType":"HomeCollector.Models.StampBase, HomeCollector, Version=1.0.0.0, Culture=neutral, PublicKeyToken=null","DisplayName":"Washington" ,"Description":"bl/gr paper" ,"Country":"USA" ,"IsPostageStamp":true ,"ScottNumber":"361" ,"AlternateId":"" ,"IssueYearStart":1909,"IssueYearEnd":0,"FirstDayOfIssue":" " ,"Perforation":"12" ,"IsWatermarked":false ,"CatalogImageCode":"" ,"Color":"blue" ,"Denomination":"5" }</v>
      </c>
    </row>
    <row r="383" spans="1:38" x14ac:dyDescent="0.25">
      <c r="A383" s="34" t="s">
        <v>1608</v>
      </c>
      <c r="B383" s="29">
        <v>6</v>
      </c>
      <c r="C383" s="19" t="s">
        <v>300</v>
      </c>
      <c r="D383" s="31"/>
      <c r="E383" s="32"/>
      <c r="F383" s="43" t="s">
        <v>1343</v>
      </c>
      <c r="G383" s="38" t="s">
        <v>298</v>
      </c>
      <c r="H383" s="19" t="s">
        <v>15</v>
      </c>
      <c r="I383" s="29">
        <v>1909</v>
      </c>
      <c r="J383" s="29">
        <v>1909</v>
      </c>
      <c r="K383" s="33" t="s">
        <v>1337</v>
      </c>
      <c r="L383" s="34">
        <v>1150</v>
      </c>
      <c r="M383" s="29">
        <v>850</v>
      </c>
      <c r="N383" s="28" t="str">
        <f t="shared" si="130"/>
        <v>,{"CollectableType":"HomeCollector.Models.StampBase, HomeCollector, Version=1.0.0.0, Culture=neutral, PublicKeyToken=null"</v>
      </c>
      <c r="O383" s="16" t="str">
        <f t="shared" si="109"/>
        <v xml:space="preserve">,"DisplayName":"Washington" </v>
      </c>
      <c r="P383" s="16" t="str">
        <f t="shared" si="110"/>
        <v xml:space="preserve">,"Description":"bl/gr paper" </v>
      </c>
      <c r="Q383" s="16" t="str">
        <f t="shared" si="111"/>
        <v xml:space="preserve">,"Country":"USA" </v>
      </c>
      <c r="R383" s="16" t="str">
        <f t="shared" si="112"/>
        <v xml:space="preserve">,"IsPostageStamp":true </v>
      </c>
      <c r="S383" s="16" t="str">
        <f t="shared" si="113"/>
        <v xml:space="preserve">,"ScottNumber":"362" </v>
      </c>
      <c r="T383" s="16" t="str">
        <f t="shared" si="114"/>
        <v xml:space="preserve">,"AlternateId":"" </v>
      </c>
      <c r="U383" s="16" t="str">
        <f t="shared" si="115"/>
        <v>,"IssueYearStart":1909</v>
      </c>
      <c r="V383" s="16" t="str">
        <f t="shared" si="116"/>
        <v>,"IssueYearEnd":0</v>
      </c>
      <c r="W383" s="16" t="str">
        <f t="shared" si="117"/>
        <v xml:space="preserve">,"FirstDayOfIssue":" " </v>
      </c>
      <c r="X383" s="16" t="str">
        <f t="shared" si="131"/>
        <v xml:space="preserve">,"Perforation":"12" </v>
      </c>
      <c r="Y383" s="16" t="str">
        <f t="shared" si="118"/>
        <v xml:space="preserve">,"IsWatermarked":false </v>
      </c>
      <c r="Z383" s="16" t="str">
        <f t="shared" si="119"/>
        <v xml:space="preserve">,"CatalogImageCode":"" </v>
      </c>
      <c r="AA383" s="16" t="str">
        <f t="shared" si="120"/>
        <v xml:space="preserve">,"Color":"red or" </v>
      </c>
      <c r="AB383" s="16" t="str">
        <f t="shared" si="121"/>
        <v xml:space="preserve">,"Denomination":"6" </v>
      </c>
      <c r="AD383" s="16" t="str">
        <f t="shared" si="122"/>
        <v/>
      </c>
      <c r="AE383" s="16" t="str">
        <f t="shared" si="123"/>
        <v>{"CollectableType":"HomeCollector.Models.StampBase, HomeCollector, Version=1.0.0.0, Culture=neutral, PublicKeyToken=null"</v>
      </c>
      <c r="AF383" s="16" t="str">
        <f t="shared" si="124"/>
        <v xml:space="preserve">,"ItemDetails":"bl/gr paper" </v>
      </c>
      <c r="AG383" s="16" t="str">
        <f t="shared" si="125"/>
        <v xml:space="preserve">,"IsFavorite":false </v>
      </c>
      <c r="AH383" s="16" t="str">
        <f t="shared" si="126"/>
        <v xml:space="preserve">,"EstimatedValue":0 </v>
      </c>
      <c r="AI383" s="16" t="str">
        <f t="shared" si="127"/>
        <v xml:space="preserve">,"IsMintCondition":false </v>
      </c>
      <c r="AJ383" s="16" t="str">
        <f t="shared" si="128"/>
        <v xml:space="preserve">,"Condition":"UNDEFINED" </v>
      </c>
      <c r="AK383" s="16" t="str">
        <f xml:space="preserve"> IF($D383+$E383&gt;0,  CONCATENATE($AD383,$AE383,$AF383,$AG383,$AH383,$AI383,$AJ383) &amp; "} ]}","}")</f>
        <v>}</v>
      </c>
      <c r="AL383" s="16" t="str">
        <f t="shared" si="129"/>
        <v>,{"CollectableType":"HomeCollector.Models.StampBase, HomeCollector, Version=1.0.0.0, Culture=neutral, PublicKeyToken=null","DisplayName":"Washington" ,"Description":"bl/gr paper" ,"Country":"USA" ,"IsPostageStamp":true ,"ScottNumber":"362" ,"AlternateId":"" ,"IssueYearStart":1909,"IssueYearEnd":0,"FirstDayOfIssue":" " ,"Perforation":"12" ,"IsWatermarked":false ,"CatalogImageCode":"" ,"Color":"red or" ,"Denomination":"6" }</v>
      </c>
    </row>
    <row r="384" spans="1:38" x14ac:dyDescent="0.25">
      <c r="A384" s="34" t="s">
        <v>1609</v>
      </c>
      <c r="B384" s="29">
        <v>8</v>
      </c>
      <c r="C384" s="19" t="s">
        <v>301</v>
      </c>
      <c r="D384" s="31"/>
      <c r="E384" s="32"/>
      <c r="F384" s="43" t="s">
        <v>1343</v>
      </c>
      <c r="G384" s="38" t="s">
        <v>298</v>
      </c>
      <c r="H384" s="19" t="s">
        <v>15</v>
      </c>
      <c r="I384" s="29">
        <v>1909</v>
      </c>
      <c r="J384" s="29">
        <v>1909</v>
      </c>
      <c r="K384" s="33" t="s">
        <v>1337</v>
      </c>
      <c r="L384" s="34">
        <v>15000</v>
      </c>
      <c r="M384" s="29"/>
      <c r="N384" s="28" t="str">
        <f t="shared" si="130"/>
        <v>,{"CollectableType":"HomeCollector.Models.StampBase, HomeCollector, Version=1.0.0.0, Culture=neutral, PublicKeyToken=null"</v>
      </c>
      <c r="O384" s="16" t="str">
        <f t="shared" si="109"/>
        <v xml:space="preserve">,"DisplayName":"Washington" </v>
      </c>
      <c r="P384" s="16" t="str">
        <f t="shared" si="110"/>
        <v xml:space="preserve">,"Description":"bl/gr paper" </v>
      </c>
      <c r="Q384" s="16" t="str">
        <f t="shared" si="111"/>
        <v xml:space="preserve">,"Country":"USA" </v>
      </c>
      <c r="R384" s="16" t="str">
        <f t="shared" si="112"/>
        <v xml:space="preserve">,"IsPostageStamp":true </v>
      </c>
      <c r="S384" s="16" t="str">
        <f t="shared" si="113"/>
        <v xml:space="preserve">,"ScottNumber":"363" </v>
      </c>
      <c r="T384" s="16" t="str">
        <f t="shared" si="114"/>
        <v xml:space="preserve">,"AlternateId":"" </v>
      </c>
      <c r="U384" s="16" t="str">
        <f t="shared" si="115"/>
        <v>,"IssueYearStart":1909</v>
      </c>
      <c r="V384" s="16" t="str">
        <f t="shared" si="116"/>
        <v>,"IssueYearEnd":0</v>
      </c>
      <c r="W384" s="16" t="str">
        <f t="shared" si="117"/>
        <v xml:space="preserve">,"FirstDayOfIssue":" " </v>
      </c>
      <c r="X384" s="16" t="str">
        <f t="shared" si="131"/>
        <v xml:space="preserve">,"Perforation":"12" </v>
      </c>
      <c r="Y384" s="16" t="str">
        <f t="shared" si="118"/>
        <v xml:space="preserve">,"IsWatermarked":false </v>
      </c>
      <c r="Z384" s="16" t="str">
        <f t="shared" si="119"/>
        <v xml:space="preserve">,"CatalogImageCode":"" </v>
      </c>
      <c r="AA384" s="16" t="str">
        <f t="shared" si="120"/>
        <v xml:space="preserve">,"Color":"olive gr" </v>
      </c>
      <c r="AB384" s="16" t="str">
        <f t="shared" si="121"/>
        <v xml:space="preserve">,"Denomination":"8" </v>
      </c>
      <c r="AD384" s="16" t="str">
        <f t="shared" si="122"/>
        <v/>
      </c>
      <c r="AE384" s="16" t="str">
        <f t="shared" si="123"/>
        <v>{"CollectableType":"HomeCollector.Models.StampBase, HomeCollector, Version=1.0.0.0, Culture=neutral, PublicKeyToken=null"</v>
      </c>
      <c r="AF384" s="16" t="str">
        <f t="shared" si="124"/>
        <v xml:space="preserve">,"ItemDetails":"bl/gr paper" </v>
      </c>
      <c r="AG384" s="16" t="str">
        <f t="shared" si="125"/>
        <v xml:space="preserve">,"IsFavorite":false </v>
      </c>
      <c r="AH384" s="16" t="str">
        <f t="shared" si="126"/>
        <v xml:space="preserve">,"EstimatedValue":0 </v>
      </c>
      <c r="AI384" s="16" t="str">
        <f t="shared" si="127"/>
        <v xml:space="preserve">,"IsMintCondition":false </v>
      </c>
      <c r="AJ384" s="16" t="str">
        <f t="shared" si="128"/>
        <v xml:space="preserve">,"Condition":"UNDEFINED" </v>
      </c>
      <c r="AK384" s="16" t="str">
        <f xml:space="preserve"> IF($D384+$E384&gt;0,  CONCATENATE($AD384,$AE384,$AF384,$AG384,$AH384,$AI384,$AJ384) &amp; "} ]}","}")</f>
        <v>}</v>
      </c>
      <c r="AL384" s="16" t="str">
        <f t="shared" si="129"/>
        <v>,{"CollectableType":"HomeCollector.Models.StampBase, HomeCollector, Version=1.0.0.0, Culture=neutral, PublicKeyToken=null","DisplayName":"Washington" ,"Description":"bl/gr paper" ,"Country":"USA" ,"IsPostageStamp":true ,"ScottNumber":"363" ,"AlternateId":"" ,"IssueYearStart":1909,"IssueYearEnd":0,"FirstDayOfIssue":" " ,"Perforation":"12" ,"IsWatermarked":false ,"CatalogImageCode":"" ,"Color":"olive gr" ,"Denomination":"8" }</v>
      </c>
    </row>
    <row r="385" spans="1:38" x14ac:dyDescent="0.25">
      <c r="A385" s="34" t="s">
        <v>1610</v>
      </c>
      <c r="B385" s="29">
        <v>10</v>
      </c>
      <c r="C385" s="19" t="s">
        <v>158</v>
      </c>
      <c r="D385" s="28"/>
      <c r="E385" s="30"/>
      <c r="F385" s="43" t="s">
        <v>1343</v>
      </c>
      <c r="G385" s="38" t="s">
        <v>298</v>
      </c>
      <c r="H385" s="19" t="s">
        <v>15</v>
      </c>
      <c r="I385" s="29">
        <v>1909</v>
      </c>
      <c r="J385" s="29">
        <v>1909</v>
      </c>
      <c r="K385" s="33" t="s">
        <v>1337</v>
      </c>
      <c r="L385" s="34">
        <v>1200</v>
      </c>
      <c r="M385" s="29">
        <v>900</v>
      </c>
      <c r="N385" s="28" t="str">
        <f t="shared" si="130"/>
        <v>,{"CollectableType":"HomeCollector.Models.StampBase, HomeCollector, Version=1.0.0.0, Culture=neutral, PublicKeyToken=null"</v>
      </c>
      <c r="O385" s="16" t="str">
        <f t="shared" si="109"/>
        <v xml:space="preserve">,"DisplayName":"Washington" </v>
      </c>
      <c r="P385" s="16" t="str">
        <f t="shared" si="110"/>
        <v xml:space="preserve">,"Description":"bl/gr paper" </v>
      </c>
      <c r="Q385" s="16" t="str">
        <f t="shared" si="111"/>
        <v xml:space="preserve">,"Country":"USA" </v>
      </c>
      <c r="R385" s="16" t="str">
        <f t="shared" si="112"/>
        <v xml:space="preserve">,"IsPostageStamp":true </v>
      </c>
      <c r="S385" s="16" t="str">
        <f t="shared" si="113"/>
        <v xml:space="preserve">,"ScottNumber":"364" </v>
      </c>
      <c r="T385" s="16" t="str">
        <f t="shared" si="114"/>
        <v xml:space="preserve">,"AlternateId":"" </v>
      </c>
      <c r="U385" s="16" t="str">
        <f t="shared" si="115"/>
        <v>,"IssueYearStart":1909</v>
      </c>
      <c r="V385" s="16" t="str">
        <f t="shared" si="116"/>
        <v>,"IssueYearEnd":0</v>
      </c>
      <c r="W385" s="16" t="str">
        <f t="shared" si="117"/>
        <v xml:space="preserve">,"FirstDayOfIssue":" " </v>
      </c>
      <c r="X385" s="16" t="str">
        <f t="shared" si="131"/>
        <v xml:space="preserve">,"Perforation":"12" </v>
      </c>
      <c r="Y385" s="16" t="str">
        <f t="shared" si="118"/>
        <v xml:space="preserve">,"IsWatermarked":false </v>
      </c>
      <c r="Z385" s="16" t="str">
        <f t="shared" si="119"/>
        <v xml:space="preserve">,"CatalogImageCode":"" </v>
      </c>
      <c r="AA385" s="16" t="str">
        <f t="shared" si="120"/>
        <v xml:space="preserve">,"Color":"yellow" </v>
      </c>
      <c r="AB385" s="16" t="str">
        <f t="shared" si="121"/>
        <v xml:space="preserve">,"Denomination":"10" </v>
      </c>
      <c r="AD385" s="16" t="str">
        <f t="shared" si="122"/>
        <v/>
      </c>
      <c r="AE385" s="16" t="str">
        <f t="shared" si="123"/>
        <v>{"CollectableType":"HomeCollector.Models.StampBase, HomeCollector, Version=1.0.0.0, Culture=neutral, PublicKeyToken=null"</v>
      </c>
      <c r="AF385" s="16" t="str">
        <f t="shared" si="124"/>
        <v xml:space="preserve">,"ItemDetails":"bl/gr paper" </v>
      </c>
      <c r="AG385" s="16" t="str">
        <f t="shared" si="125"/>
        <v xml:space="preserve">,"IsFavorite":false </v>
      </c>
      <c r="AH385" s="16" t="str">
        <f t="shared" si="126"/>
        <v xml:space="preserve">,"EstimatedValue":0 </v>
      </c>
      <c r="AI385" s="16" t="str">
        <f t="shared" si="127"/>
        <v xml:space="preserve">,"IsMintCondition":false </v>
      </c>
      <c r="AJ385" s="16" t="str">
        <f t="shared" si="128"/>
        <v xml:space="preserve">,"Condition":"UNDEFINED" </v>
      </c>
      <c r="AK385" s="16" t="str">
        <f xml:space="preserve"> IF($D385+$E385&gt;0,  CONCATENATE($AD385,$AE385,$AF385,$AG385,$AH385,$AI385,$AJ385) &amp; "} ]}","}")</f>
        <v>}</v>
      </c>
      <c r="AL385" s="16" t="str">
        <f t="shared" si="129"/>
        <v>,{"CollectableType":"HomeCollector.Models.StampBase, HomeCollector, Version=1.0.0.0, Culture=neutral, PublicKeyToken=null","DisplayName":"Washington" ,"Description":"bl/gr paper" ,"Country":"USA" ,"IsPostageStamp":true ,"ScottNumber":"364" ,"AlternateId":"" ,"IssueYearStart":1909,"IssueYearEnd":0,"FirstDayOfIssue":" " ,"Perforation":"12" ,"IsWatermarked":false ,"CatalogImageCode":"" ,"Color":"yellow" ,"Denomination":"10" }</v>
      </c>
    </row>
    <row r="386" spans="1:38" x14ac:dyDescent="0.25">
      <c r="A386" s="34" t="s">
        <v>1611</v>
      </c>
      <c r="B386" s="29">
        <v>13</v>
      </c>
      <c r="C386" s="19" t="s">
        <v>302</v>
      </c>
      <c r="D386" s="28"/>
      <c r="E386" s="30"/>
      <c r="F386" s="43" t="s">
        <v>1343</v>
      </c>
      <c r="G386" s="38" t="s">
        <v>298</v>
      </c>
      <c r="H386" s="19" t="s">
        <v>15</v>
      </c>
      <c r="I386" s="29">
        <v>1909</v>
      </c>
      <c r="J386" s="29">
        <v>1909</v>
      </c>
      <c r="K386" s="33" t="s">
        <v>1337</v>
      </c>
      <c r="L386" s="34">
        <v>2000</v>
      </c>
      <c r="M386" s="29">
        <v>1250</v>
      </c>
      <c r="N386" s="28" t="str">
        <f t="shared" si="130"/>
        <v>,{"CollectableType":"HomeCollector.Models.StampBase, HomeCollector, Version=1.0.0.0, Culture=neutral, PublicKeyToken=null"</v>
      </c>
      <c r="O386" s="16" t="str">
        <f t="shared" si="109"/>
        <v xml:space="preserve">,"DisplayName":"Washington" </v>
      </c>
      <c r="P386" s="16" t="str">
        <f t="shared" si="110"/>
        <v xml:space="preserve">,"Description":"bl/gr paper" </v>
      </c>
      <c r="Q386" s="16" t="str">
        <f t="shared" si="111"/>
        <v xml:space="preserve">,"Country":"USA" </v>
      </c>
      <c r="R386" s="16" t="str">
        <f t="shared" si="112"/>
        <v xml:space="preserve">,"IsPostageStamp":true </v>
      </c>
      <c r="S386" s="16" t="str">
        <f t="shared" si="113"/>
        <v xml:space="preserve">,"ScottNumber":"365" </v>
      </c>
      <c r="T386" s="16" t="str">
        <f t="shared" si="114"/>
        <v xml:space="preserve">,"AlternateId":"" </v>
      </c>
      <c r="U386" s="16" t="str">
        <f t="shared" si="115"/>
        <v>,"IssueYearStart":1909</v>
      </c>
      <c r="V386" s="16" t="str">
        <f t="shared" si="116"/>
        <v>,"IssueYearEnd":0</v>
      </c>
      <c r="W386" s="16" t="str">
        <f t="shared" si="117"/>
        <v xml:space="preserve">,"FirstDayOfIssue":" " </v>
      </c>
      <c r="X386" s="16" t="str">
        <f t="shared" si="131"/>
        <v xml:space="preserve">,"Perforation":"12" </v>
      </c>
      <c r="Y386" s="16" t="str">
        <f t="shared" si="118"/>
        <v xml:space="preserve">,"IsWatermarked":false </v>
      </c>
      <c r="Z386" s="16" t="str">
        <f t="shared" si="119"/>
        <v xml:space="preserve">,"CatalogImageCode":"" </v>
      </c>
      <c r="AA386" s="16" t="str">
        <f t="shared" si="120"/>
        <v xml:space="preserve">,"Color":"bl grn" </v>
      </c>
      <c r="AB386" s="16" t="str">
        <f t="shared" si="121"/>
        <v xml:space="preserve">,"Denomination":"13" </v>
      </c>
      <c r="AD386" s="16" t="str">
        <f t="shared" si="122"/>
        <v/>
      </c>
      <c r="AE386" s="16" t="str">
        <f t="shared" si="123"/>
        <v>{"CollectableType":"HomeCollector.Models.StampBase, HomeCollector, Version=1.0.0.0, Culture=neutral, PublicKeyToken=null"</v>
      </c>
      <c r="AF386" s="16" t="str">
        <f t="shared" si="124"/>
        <v xml:space="preserve">,"ItemDetails":"bl/gr paper" </v>
      </c>
      <c r="AG386" s="16" t="str">
        <f t="shared" si="125"/>
        <v xml:space="preserve">,"IsFavorite":false </v>
      </c>
      <c r="AH386" s="16" t="str">
        <f t="shared" si="126"/>
        <v xml:space="preserve">,"EstimatedValue":0 </v>
      </c>
      <c r="AI386" s="16" t="str">
        <f t="shared" si="127"/>
        <v xml:space="preserve">,"IsMintCondition":false </v>
      </c>
      <c r="AJ386" s="16" t="str">
        <f t="shared" si="128"/>
        <v xml:space="preserve">,"Condition":"UNDEFINED" </v>
      </c>
      <c r="AK386" s="16" t="str">
        <f xml:space="preserve"> IF($D386+$E386&gt;0,  CONCATENATE($AD386,$AE386,$AF386,$AG386,$AH386,$AI386,$AJ386) &amp; "} ]}","}")</f>
        <v>}</v>
      </c>
      <c r="AL386" s="16" t="str">
        <f t="shared" si="129"/>
        <v>,{"CollectableType":"HomeCollector.Models.StampBase, HomeCollector, Version=1.0.0.0, Culture=neutral, PublicKeyToken=null","DisplayName":"Washington" ,"Description":"bl/gr paper" ,"Country":"USA" ,"IsPostageStamp":true ,"ScottNumber":"365" ,"AlternateId":"" ,"IssueYearStart":1909,"IssueYearEnd":0,"FirstDayOfIssue":" " ,"Perforation":"12" ,"IsWatermarked":false ,"CatalogImageCode":"" ,"Color":"bl grn" ,"Denomination":"13" }</v>
      </c>
    </row>
    <row r="387" spans="1:38" x14ac:dyDescent="0.25">
      <c r="A387" s="34" t="s">
        <v>1612</v>
      </c>
      <c r="B387" s="29">
        <v>15</v>
      </c>
      <c r="C387" s="19" t="s">
        <v>303</v>
      </c>
      <c r="D387" s="31"/>
      <c r="E387" s="32"/>
      <c r="F387" s="43" t="s">
        <v>1343</v>
      </c>
      <c r="G387" s="38" t="s">
        <v>298</v>
      </c>
      <c r="H387" s="19" t="s">
        <v>15</v>
      </c>
      <c r="I387" s="29">
        <v>1909</v>
      </c>
      <c r="J387" s="29">
        <v>1909</v>
      </c>
      <c r="K387" s="33" t="s">
        <v>1337</v>
      </c>
      <c r="L387" s="34">
        <v>900</v>
      </c>
      <c r="M387" s="29">
        <v>700</v>
      </c>
      <c r="N387" s="28" t="str">
        <f t="shared" si="130"/>
        <v>,{"CollectableType":"HomeCollector.Models.StampBase, HomeCollector, Version=1.0.0.0, Culture=neutral, PublicKeyToken=null"</v>
      </c>
      <c r="O387" s="16" t="str">
        <f t="shared" si="109"/>
        <v xml:space="preserve">,"DisplayName":"Washington" </v>
      </c>
      <c r="P387" s="16" t="str">
        <f t="shared" si="110"/>
        <v xml:space="preserve">,"Description":"bl/gr paper" </v>
      </c>
      <c r="Q387" s="16" t="str">
        <f t="shared" si="111"/>
        <v xml:space="preserve">,"Country":"USA" </v>
      </c>
      <c r="R387" s="16" t="str">
        <f t="shared" si="112"/>
        <v xml:space="preserve">,"IsPostageStamp":true </v>
      </c>
      <c r="S387" s="16" t="str">
        <f t="shared" si="113"/>
        <v xml:space="preserve">,"ScottNumber":"366" </v>
      </c>
      <c r="T387" s="16" t="str">
        <f t="shared" si="114"/>
        <v xml:space="preserve">,"AlternateId":"" </v>
      </c>
      <c r="U387" s="16" t="str">
        <f t="shared" si="115"/>
        <v>,"IssueYearStart":1909</v>
      </c>
      <c r="V387" s="16" t="str">
        <f t="shared" si="116"/>
        <v>,"IssueYearEnd":0</v>
      </c>
      <c r="W387" s="16" t="str">
        <f t="shared" si="117"/>
        <v xml:space="preserve">,"FirstDayOfIssue":" " </v>
      </c>
      <c r="X387" s="16" t="str">
        <f t="shared" si="131"/>
        <v xml:space="preserve">,"Perforation":"12" </v>
      </c>
      <c r="Y387" s="16" t="str">
        <f t="shared" si="118"/>
        <v xml:space="preserve">,"IsWatermarked":false </v>
      </c>
      <c r="Z387" s="16" t="str">
        <f t="shared" si="119"/>
        <v xml:space="preserve">,"CatalogImageCode":"" </v>
      </c>
      <c r="AA387" s="16" t="str">
        <f t="shared" si="120"/>
        <v xml:space="preserve">,"Color":"pale ultra" </v>
      </c>
      <c r="AB387" s="16" t="str">
        <f t="shared" si="121"/>
        <v xml:space="preserve">,"Denomination":"15" </v>
      </c>
      <c r="AD387" s="16" t="str">
        <f t="shared" si="122"/>
        <v/>
      </c>
      <c r="AE387" s="16" t="str">
        <f t="shared" si="123"/>
        <v>{"CollectableType":"HomeCollector.Models.StampBase, HomeCollector, Version=1.0.0.0, Culture=neutral, PublicKeyToken=null"</v>
      </c>
      <c r="AF387" s="16" t="str">
        <f t="shared" si="124"/>
        <v xml:space="preserve">,"ItemDetails":"bl/gr paper" </v>
      </c>
      <c r="AG387" s="16" t="str">
        <f t="shared" si="125"/>
        <v xml:space="preserve">,"IsFavorite":false </v>
      </c>
      <c r="AH387" s="16" t="str">
        <f t="shared" si="126"/>
        <v xml:space="preserve">,"EstimatedValue":0 </v>
      </c>
      <c r="AI387" s="16" t="str">
        <f t="shared" si="127"/>
        <v xml:space="preserve">,"IsMintCondition":false </v>
      </c>
      <c r="AJ387" s="16" t="str">
        <f t="shared" si="128"/>
        <v xml:space="preserve">,"Condition":"UNDEFINED" </v>
      </c>
      <c r="AK387" s="16" t="str">
        <f xml:space="preserve"> IF($D387+$E387&gt;0,  CONCATENATE($AD387,$AE387,$AF387,$AG387,$AH387,$AI387,$AJ387) &amp; "} ]}","}")</f>
        <v>}</v>
      </c>
      <c r="AL387" s="16" t="str">
        <f t="shared" si="129"/>
        <v>,{"CollectableType":"HomeCollector.Models.StampBase, HomeCollector, Version=1.0.0.0, Culture=neutral, PublicKeyToken=null","DisplayName":"Washington" ,"Description":"bl/gr paper" ,"Country":"USA" ,"IsPostageStamp":true ,"ScottNumber":"366" ,"AlternateId":"" ,"IssueYearStart":1909,"IssueYearEnd":0,"FirstDayOfIssue":" " ,"Perforation":"12" ,"IsWatermarked":false ,"CatalogImageCode":"" ,"Color":"pale ultra" ,"Denomination":"15" }</v>
      </c>
    </row>
    <row r="388" spans="1:38" x14ac:dyDescent="0.25">
      <c r="A388" s="34" t="s">
        <v>1613</v>
      </c>
      <c r="B388" s="29">
        <v>2</v>
      </c>
      <c r="C388" s="30"/>
      <c r="D388" s="31"/>
      <c r="E388" s="32">
        <v>1</v>
      </c>
      <c r="F388" s="43" t="s">
        <v>1343</v>
      </c>
      <c r="G388" s="30"/>
      <c r="H388" s="19" t="s">
        <v>103</v>
      </c>
      <c r="I388" s="29">
        <v>1909</v>
      </c>
      <c r="J388" s="29">
        <v>1909</v>
      </c>
      <c r="K388" s="33" t="s">
        <v>1337</v>
      </c>
      <c r="L388" s="34">
        <v>4.25</v>
      </c>
      <c r="M388" s="29">
        <v>1.4</v>
      </c>
      <c r="N388" s="28" t="str">
        <f t="shared" si="130"/>
        <v>,{"CollectableType":"HomeCollector.Models.StampBase, HomeCollector, Version=1.0.0.0, Culture=neutral, PublicKeyToken=null"</v>
      </c>
      <c r="O388" s="16" t="str">
        <f t="shared" si="109"/>
        <v xml:space="preserve">,"DisplayName":"Lincoln" </v>
      </c>
      <c r="P388" s="16" t="str">
        <f t="shared" si="110"/>
        <v xml:space="preserve">,"Description":"" </v>
      </c>
      <c r="Q388" s="16" t="str">
        <f t="shared" si="111"/>
        <v xml:space="preserve">,"Country":"USA" </v>
      </c>
      <c r="R388" s="16" t="str">
        <f t="shared" si="112"/>
        <v xml:space="preserve">,"IsPostageStamp":true </v>
      </c>
      <c r="S388" s="16" t="str">
        <f t="shared" si="113"/>
        <v xml:space="preserve">,"ScottNumber":"367" </v>
      </c>
      <c r="T388" s="16" t="str">
        <f t="shared" si="114"/>
        <v xml:space="preserve">,"AlternateId":"" </v>
      </c>
      <c r="U388" s="16" t="str">
        <f t="shared" si="115"/>
        <v>,"IssueYearStart":1909</v>
      </c>
      <c r="V388" s="16" t="str">
        <f t="shared" si="116"/>
        <v>,"IssueYearEnd":0</v>
      </c>
      <c r="W388" s="16" t="str">
        <f t="shared" si="117"/>
        <v xml:space="preserve">,"FirstDayOfIssue":" " </v>
      </c>
      <c r="X388" s="16" t="str">
        <f t="shared" si="131"/>
        <v xml:space="preserve">,"Perforation":"12" </v>
      </c>
      <c r="Y388" s="16" t="str">
        <f t="shared" si="118"/>
        <v xml:space="preserve">,"IsWatermarked":false </v>
      </c>
      <c r="Z388" s="16" t="str">
        <f t="shared" si="119"/>
        <v xml:space="preserve">,"CatalogImageCode":"" </v>
      </c>
      <c r="AA388" s="16" t="str">
        <f t="shared" si="120"/>
        <v xml:space="preserve">,"Color":"" </v>
      </c>
      <c r="AB388" s="16" t="str">
        <f t="shared" si="121"/>
        <v xml:space="preserve">,"Denomination":"2" </v>
      </c>
      <c r="AD388" s="16" t="str">
        <f t="shared" si="122"/>
        <v>,"ItemInstances":[</v>
      </c>
      <c r="AE388" s="16" t="str">
        <f t="shared" si="123"/>
        <v>{"CollectableType":"HomeCollector.Models.StampBase, HomeCollector, Version=1.0.0.0, Culture=neutral, PublicKeyToken=null"</v>
      </c>
      <c r="AF388" s="16" t="str">
        <f t="shared" si="124"/>
        <v xml:space="preserve">,"ItemDetails":"" </v>
      </c>
      <c r="AG388" s="16" t="str">
        <f t="shared" si="125"/>
        <v xml:space="preserve">,"IsFavorite":false </v>
      </c>
      <c r="AH388" s="16" t="str">
        <f t="shared" si="126"/>
        <v xml:space="preserve">,"EstimatedValue":0 </v>
      </c>
      <c r="AI388" s="16" t="str">
        <f t="shared" si="127"/>
        <v xml:space="preserve">,"IsMintCondition":false </v>
      </c>
      <c r="AJ388" s="16" t="str">
        <f t="shared" si="128"/>
        <v xml:space="preserve">,"Condition":"UNDEFINED" </v>
      </c>
      <c r="AK388" s="16" t="str">
        <f xml:space="preserve"> IF($D388+$E388&gt;0,  CONCATENATE($AD388,$AE388,$AF388,$AG388,$AH388,$AI388,$AJ388)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88" s="16" t="str">
        <f t="shared" si="129"/>
        <v>,{"CollectableType":"HomeCollector.Models.StampBase, HomeCollector, Version=1.0.0.0, Culture=neutral, PublicKeyToken=null","DisplayName":"Lincoln" ,"Description":"" ,"Country":"USA" ,"IsPostageStamp":true ,"ScottNumber":"367" ,"AlternateId":"" ,"IssueYearStart":1909,"IssueYearEnd":0,"FirstDayOfIssue":" " ,"Perforation":"12"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89" spans="1:38" x14ac:dyDescent="0.25">
      <c r="A389" s="34" t="s">
        <v>1614</v>
      </c>
      <c r="B389" s="29">
        <v>2</v>
      </c>
      <c r="C389" s="30"/>
      <c r="D389" s="31"/>
      <c r="E389" s="32"/>
      <c r="F389" s="42" t="s">
        <v>12</v>
      </c>
      <c r="G389" s="30"/>
      <c r="H389" s="19" t="s">
        <v>103</v>
      </c>
      <c r="I389" s="29">
        <v>1909</v>
      </c>
      <c r="J389" s="29">
        <v>1909</v>
      </c>
      <c r="K389" s="33" t="s">
        <v>1337</v>
      </c>
      <c r="L389" s="34">
        <v>19.5</v>
      </c>
      <c r="M389" s="29">
        <v>15</v>
      </c>
      <c r="N389" s="28" t="str">
        <f t="shared" si="130"/>
        <v>,{"CollectableType":"HomeCollector.Models.StampBase, HomeCollector, Version=1.0.0.0, Culture=neutral, PublicKeyToken=null"</v>
      </c>
      <c r="O389" s="16" t="str">
        <f t="shared" ref="O389:O452" si="132">",""DisplayName"":""" &amp; $H389 &amp; """ "</f>
        <v xml:space="preserve">,"DisplayName":"Lincoln" </v>
      </c>
      <c r="P389" s="16" t="str">
        <f t="shared" ref="P389:P452" si="133">",""Description"":""" &amp; IF(ISBLANK($G389),"",$G389) &amp; """ "</f>
        <v xml:space="preserve">,"Description":"" </v>
      </c>
      <c r="Q389" s="16" t="str">
        <f t="shared" ref="Q389:Q452" si="134">",""Country"":""" &amp; $B$1 &amp; """ "</f>
        <v xml:space="preserve">,"Country":"USA" </v>
      </c>
      <c r="R389" s="16" t="str">
        <f t="shared" ref="R389:R452" si="135">",""IsPostageStamp"":" &amp; "true" &amp; " "</f>
        <v xml:space="preserve">,"IsPostageStamp":true </v>
      </c>
      <c r="S389" s="16" t="str">
        <f t="shared" ref="S389:S452" si="136">",""ScottNumber"":""" &amp; $A389 &amp; """ "</f>
        <v xml:space="preserve">,"ScottNumber":"368" </v>
      </c>
      <c r="T389" s="16" t="str">
        <f t="shared" ref="T389:T452" si="137">",""AlternateId"":""" &amp; "" &amp; """ "</f>
        <v xml:space="preserve">,"AlternateId":"" </v>
      </c>
      <c r="U389" s="16" t="str">
        <f t="shared" ref="U389:U452" si="138">",""IssueYearStart"":" &amp; TEXT(IF(ISNUMBER($J389)=0,0,$J389),"0")</f>
        <v>,"IssueYearStart":1909</v>
      </c>
      <c r="V389" s="16" t="str">
        <f t="shared" ref="V389:V452" si="139">",""IssueYearEnd"":" &amp; TEXT(IF(ISNUMBER($K389)=0,0,$K389),"0")</f>
        <v>,"IssueYearEnd":0</v>
      </c>
      <c r="W389" s="16" t="str">
        <f t="shared" ref="W389:W452" si="140">",""FirstDayOfIssue"":""" &amp; " " &amp; """ "</f>
        <v xml:space="preserve">,"FirstDayOfIssue":" " </v>
      </c>
      <c r="X389" s="16" t="str">
        <f t="shared" si="131"/>
        <v xml:space="preserve">,"Perforation":"imp" </v>
      </c>
      <c r="Y389" s="16" t="str">
        <f t="shared" ref="Y389:Y452" si="141">",""IsWatermarked"":" &amp; IF(ISNUMBER(FIND("mk",$G406)) =1,"true","false") &amp; " "</f>
        <v xml:space="preserve">,"IsWatermarked":false </v>
      </c>
      <c r="Z389" s="16" t="str">
        <f t="shared" ref="Z389:Z452" si="142">",""CatalogImageCode"":""" &amp; "" &amp; """ "</f>
        <v xml:space="preserve">,"CatalogImageCode":"" </v>
      </c>
      <c r="AA389" s="16" t="str">
        <f t="shared" ref="AA389:AA452" si="143">",""Color"":""" &amp; IF(ISBLANK($C389)=1,"",$C389) &amp; """ "</f>
        <v xml:space="preserve">,"Color":"" </v>
      </c>
      <c r="AB389" s="16" t="str">
        <f t="shared" ref="AB389:AB452" si="144">",""Denomination"":""" &amp; IF(ISNUMBER($B389),TEXT($B389,"0"),$B389) &amp; """ "</f>
        <v xml:space="preserve">,"Denomination":"2" </v>
      </c>
      <c r="AD389" s="16" t="str">
        <f t="shared" ref="AD389:AD452" si="145" xml:space="preserve"> IF($D389 + $E389 &gt; 0,",""ItemInstances"":[","")</f>
        <v/>
      </c>
      <c r="AE389" s="16" t="str">
        <f t="shared" ref="AE389:AE452" si="146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389" s="16" t="str">
        <f t="shared" ref="AF389:AF452" si="147">",""ItemDetails"":""" &amp; IF(ISBLANK($G389)=1,"",$G389) &amp; """ "</f>
        <v xml:space="preserve">,"ItemDetails":"" </v>
      </c>
      <c r="AG389" s="16" t="str">
        <f t="shared" ref="AG389:AG452" si="148">",""IsFavorite"":" &amp; "false" &amp; " "</f>
        <v xml:space="preserve">,"IsFavorite":false </v>
      </c>
      <c r="AH389" s="16" t="str">
        <f t="shared" ref="AH389:AH452" si="149">",""EstimatedValue"":" &amp; "0" &amp; " "</f>
        <v xml:space="preserve">,"EstimatedValue":0 </v>
      </c>
      <c r="AI389" s="16" t="str">
        <f t="shared" ref="AI389:AI452" si="150">",""IsMintCondition"":" &amp; IF($D389&gt;0,"true","false") &amp; " "</f>
        <v xml:space="preserve">,"IsMintCondition":false </v>
      </c>
      <c r="AJ389" s="16" t="str">
        <f t="shared" ref="AJ389:AJ452" si="151">",""Condition"":" &amp; """UNDEFINED""" &amp; " "</f>
        <v xml:space="preserve">,"Condition":"UNDEFINED" </v>
      </c>
      <c r="AK389" s="16" t="str">
        <f xml:space="preserve"> IF($D389+$E389&gt;0,  CONCATENATE($AD389,$AE389,$AF389,$AG389,$AH389,$AI389,$AJ389) &amp; "} ]}","}")</f>
        <v>}</v>
      </c>
      <c r="AL389" s="16" t="str">
        <f t="shared" ref="AL389:AL452" si="152">CONCATENATE( $N389, $O389, $P389,$Q389,$R389,$S389,$T389,$U389,$V389,$W389,$X389, $Y389,$Z389,$AA389, $AB389) &amp; $AK389</f>
        <v>,{"CollectableType":"HomeCollector.Models.StampBase, HomeCollector, Version=1.0.0.0, Culture=neutral, PublicKeyToken=null","DisplayName":"Lincoln" ,"Description":"" ,"Country":"USA" ,"IsPostageStamp":true ,"ScottNumber":"368" ,"AlternateId":"" ,"IssueYearStart":1909,"IssueYearEnd":0,"FirstDayOfIssue":" " ,"Perforation":"imp" ,"IsWatermarked":false ,"CatalogImageCode":"" ,"Color":"" ,"Denomination":"2" }</v>
      </c>
    </row>
    <row r="390" spans="1:38" x14ac:dyDescent="0.25">
      <c r="A390" s="34" t="s">
        <v>1615</v>
      </c>
      <c r="B390" s="29">
        <v>2</v>
      </c>
      <c r="C390" s="30"/>
      <c r="D390" s="31"/>
      <c r="E390" s="32"/>
      <c r="F390" s="43" t="s">
        <v>1343</v>
      </c>
      <c r="G390" s="38" t="s">
        <v>298</v>
      </c>
      <c r="H390" s="19" t="s">
        <v>103</v>
      </c>
      <c r="I390" s="29">
        <v>1909</v>
      </c>
      <c r="J390" s="29">
        <v>1909</v>
      </c>
      <c r="K390" s="33" t="s">
        <v>1337</v>
      </c>
      <c r="L390" s="34">
        <v>170</v>
      </c>
      <c r="M390" s="29">
        <v>165</v>
      </c>
      <c r="N390" s="28" t="str">
        <f t="shared" ref="N390:N453" si="153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390" s="16" t="str">
        <f t="shared" si="132"/>
        <v xml:space="preserve">,"DisplayName":"Lincoln" </v>
      </c>
      <c r="P390" s="16" t="str">
        <f t="shared" si="133"/>
        <v xml:space="preserve">,"Description":"bl/gr paper" </v>
      </c>
      <c r="Q390" s="16" t="str">
        <f t="shared" si="134"/>
        <v xml:space="preserve">,"Country":"USA" </v>
      </c>
      <c r="R390" s="16" t="str">
        <f t="shared" si="135"/>
        <v xml:space="preserve">,"IsPostageStamp":true </v>
      </c>
      <c r="S390" s="16" t="str">
        <f t="shared" si="136"/>
        <v xml:space="preserve">,"ScottNumber":"369" </v>
      </c>
      <c r="T390" s="16" t="str">
        <f t="shared" si="137"/>
        <v xml:space="preserve">,"AlternateId":"" </v>
      </c>
      <c r="U390" s="16" t="str">
        <f t="shared" si="138"/>
        <v>,"IssueYearStart":1909</v>
      </c>
      <c r="V390" s="16" t="str">
        <f t="shared" si="139"/>
        <v>,"IssueYearEnd":0</v>
      </c>
      <c r="W390" s="16" t="str">
        <f t="shared" si="140"/>
        <v xml:space="preserve">,"FirstDayOfIssue":" " </v>
      </c>
      <c r="X390" s="16" t="str">
        <f t="shared" si="131"/>
        <v xml:space="preserve">,"Perforation":"12" </v>
      </c>
      <c r="Y390" s="16" t="str">
        <f t="shared" si="141"/>
        <v xml:space="preserve">,"IsWatermarked":false </v>
      </c>
      <c r="Z390" s="16" t="str">
        <f t="shared" si="142"/>
        <v xml:space="preserve">,"CatalogImageCode":"" </v>
      </c>
      <c r="AA390" s="16" t="str">
        <f t="shared" si="143"/>
        <v xml:space="preserve">,"Color":"" </v>
      </c>
      <c r="AB390" s="16" t="str">
        <f t="shared" si="144"/>
        <v xml:space="preserve">,"Denomination":"2" </v>
      </c>
      <c r="AD390" s="16" t="str">
        <f t="shared" si="145"/>
        <v/>
      </c>
      <c r="AE390" s="16" t="str">
        <f t="shared" si="146"/>
        <v>{"CollectableType":"HomeCollector.Models.StampBase, HomeCollector, Version=1.0.0.0, Culture=neutral, PublicKeyToken=null"</v>
      </c>
      <c r="AF390" s="16" t="str">
        <f t="shared" si="147"/>
        <v xml:space="preserve">,"ItemDetails":"bl/gr paper" </v>
      </c>
      <c r="AG390" s="16" t="str">
        <f t="shared" si="148"/>
        <v xml:space="preserve">,"IsFavorite":false </v>
      </c>
      <c r="AH390" s="16" t="str">
        <f t="shared" si="149"/>
        <v xml:space="preserve">,"EstimatedValue":0 </v>
      </c>
      <c r="AI390" s="16" t="str">
        <f t="shared" si="150"/>
        <v xml:space="preserve">,"IsMintCondition":false </v>
      </c>
      <c r="AJ390" s="16" t="str">
        <f t="shared" si="151"/>
        <v xml:space="preserve">,"Condition":"UNDEFINED" </v>
      </c>
      <c r="AK390" s="16" t="str">
        <f xml:space="preserve"> IF($D390+$E390&gt;0,  CONCATENATE($AD390,$AE390,$AF390,$AG390,$AH390,$AI390,$AJ390) &amp; "} ]}","}")</f>
        <v>}</v>
      </c>
      <c r="AL390" s="16" t="str">
        <f t="shared" si="152"/>
        <v>,{"CollectableType":"HomeCollector.Models.StampBase, HomeCollector, Version=1.0.0.0, Culture=neutral, PublicKeyToken=null","DisplayName":"Lincoln" ,"Description":"bl/gr paper" ,"Country":"USA" ,"IsPostageStamp":true ,"ScottNumber":"369" ,"AlternateId":"" ,"IssueYearStart":1909,"IssueYearEnd":0,"FirstDayOfIssue":" " ,"Perforation":"12" ,"IsWatermarked":false ,"CatalogImageCode":"" ,"Color":"" ,"Denomination":"2" }</v>
      </c>
    </row>
    <row r="391" spans="1:38" x14ac:dyDescent="0.25">
      <c r="A391" s="34" t="s">
        <v>1616</v>
      </c>
      <c r="B391" s="29">
        <v>2</v>
      </c>
      <c r="C391" s="30"/>
      <c r="D391" s="31"/>
      <c r="E391" s="32">
        <v>2</v>
      </c>
      <c r="F391" s="43" t="s">
        <v>1343</v>
      </c>
      <c r="G391" s="30"/>
      <c r="H391" s="19" t="s">
        <v>304</v>
      </c>
      <c r="I391" s="29">
        <v>1909</v>
      </c>
      <c r="J391" s="29">
        <v>1909</v>
      </c>
      <c r="K391" s="33" t="s">
        <v>1337</v>
      </c>
      <c r="L391" s="34">
        <v>7</v>
      </c>
      <c r="M391" s="29">
        <v>1.1000000000000001</v>
      </c>
      <c r="N391" s="28" t="str">
        <f t="shared" si="153"/>
        <v>,{"CollectableType":"HomeCollector.Models.StampBase, HomeCollector, Version=1.0.0.0, Culture=neutral, PublicKeyToken=null"</v>
      </c>
      <c r="O391" s="16" t="str">
        <f t="shared" si="132"/>
        <v xml:space="preserve">,"DisplayName":"Alaska-Yukon" </v>
      </c>
      <c r="P391" s="16" t="str">
        <f t="shared" si="133"/>
        <v xml:space="preserve">,"Description":"" </v>
      </c>
      <c r="Q391" s="16" t="str">
        <f t="shared" si="134"/>
        <v xml:space="preserve">,"Country":"USA" </v>
      </c>
      <c r="R391" s="16" t="str">
        <f t="shared" si="135"/>
        <v xml:space="preserve">,"IsPostageStamp":true </v>
      </c>
      <c r="S391" s="16" t="str">
        <f t="shared" si="136"/>
        <v xml:space="preserve">,"ScottNumber":"370" </v>
      </c>
      <c r="T391" s="16" t="str">
        <f t="shared" si="137"/>
        <v xml:space="preserve">,"AlternateId":"" </v>
      </c>
      <c r="U391" s="16" t="str">
        <f t="shared" si="138"/>
        <v>,"IssueYearStart":1909</v>
      </c>
      <c r="V391" s="16" t="str">
        <f t="shared" si="139"/>
        <v>,"IssueYearEnd":0</v>
      </c>
      <c r="W391" s="16" t="str">
        <f t="shared" si="140"/>
        <v xml:space="preserve">,"FirstDayOfIssue":" " </v>
      </c>
      <c r="X391" s="16" t="str">
        <f t="shared" si="131"/>
        <v xml:space="preserve">,"Perforation":"12" </v>
      </c>
      <c r="Y391" s="16" t="str">
        <f t="shared" si="141"/>
        <v xml:space="preserve">,"IsWatermarked":false </v>
      </c>
      <c r="Z391" s="16" t="str">
        <f t="shared" si="142"/>
        <v xml:space="preserve">,"CatalogImageCode":"" </v>
      </c>
      <c r="AA391" s="16" t="str">
        <f t="shared" si="143"/>
        <v xml:space="preserve">,"Color":"" </v>
      </c>
      <c r="AB391" s="16" t="str">
        <f t="shared" si="144"/>
        <v xml:space="preserve">,"Denomination":"2" </v>
      </c>
      <c r="AD391" s="16" t="str">
        <f t="shared" si="145"/>
        <v>,"ItemInstances":[</v>
      </c>
      <c r="AE391" s="16" t="str">
        <f t="shared" si="146"/>
        <v>{"CollectableType":"HomeCollector.Models.StampBase, HomeCollector, Version=1.0.0.0, Culture=neutral, PublicKeyToken=null"</v>
      </c>
      <c r="AF391" s="16" t="str">
        <f t="shared" si="147"/>
        <v xml:space="preserve">,"ItemDetails":"" </v>
      </c>
      <c r="AG391" s="16" t="str">
        <f t="shared" si="148"/>
        <v xml:space="preserve">,"IsFavorite":false </v>
      </c>
      <c r="AH391" s="16" t="str">
        <f t="shared" si="149"/>
        <v xml:space="preserve">,"EstimatedValue":0 </v>
      </c>
      <c r="AI391" s="16" t="str">
        <f t="shared" si="150"/>
        <v xml:space="preserve">,"IsMintCondition":false </v>
      </c>
      <c r="AJ391" s="16" t="str">
        <f t="shared" si="151"/>
        <v xml:space="preserve">,"Condition":"UNDEFINED" </v>
      </c>
      <c r="AK391" s="16" t="str">
        <f xml:space="preserve"> IF($D391+$E391&gt;0,  CONCATENATE($AD391,$AE391,$AF391,$AG391,$AH391,$AI391,$AJ391)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91" s="16" t="str">
        <f t="shared" si="152"/>
        <v>,{"CollectableType":"HomeCollector.Models.StampBase, HomeCollector, Version=1.0.0.0, Culture=neutral, PublicKeyToken=null","DisplayName":"Alaska-Yukon" ,"Description":"" ,"Country":"USA" ,"IsPostageStamp":true ,"ScottNumber":"370" ,"AlternateId":"" ,"IssueYearStart":1909,"IssueYearEnd":0,"FirstDayOfIssue":" " ,"Perforation":"12"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92" spans="1:38" x14ac:dyDescent="0.25">
      <c r="A392" s="34" t="s">
        <v>1617</v>
      </c>
      <c r="B392" s="29">
        <v>2</v>
      </c>
      <c r="C392" s="30"/>
      <c r="D392" s="31"/>
      <c r="E392" s="32"/>
      <c r="F392" s="42" t="s">
        <v>12</v>
      </c>
      <c r="G392" s="30"/>
      <c r="H392" s="19" t="s">
        <v>304</v>
      </c>
      <c r="I392" s="29">
        <v>1909</v>
      </c>
      <c r="J392" s="29">
        <v>1909</v>
      </c>
      <c r="K392" s="33" t="s">
        <v>1337</v>
      </c>
      <c r="L392" s="34">
        <v>27.5</v>
      </c>
      <c r="M392" s="29">
        <v>19</v>
      </c>
      <c r="N392" s="28" t="str">
        <f t="shared" si="153"/>
        <v>,{"CollectableType":"HomeCollector.Models.StampBase, HomeCollector, Version=1.0.0.0, Culture=neutral, PublicKeyToken=null"</v>
      </c>
      <c r="O392" s="16" t="str">
        <f t="shared" si="132"/>
        <v xml:space="preserve">,"DisplayName":"Alaska-Yukon" </v>
      </c>
      <c r="P392" s="16" t="str">
        <f t="shared" si="133"/>
        <v xml:space="preserve">,"Description":"" </v>
      </c>
      <c r="Q392" s="16" t="str">
        <f t="shared" si="134"/>
        <v xml:space="preserve">,"Country":"USA" </v>
      </c>
      <c r="R392" s="16" t="str">
        <f t="shared" si="135"/>
        <v xml:space="preserve">,"IsPostageStamp":true </v>
      </c>
      <c r="S392" s="16" t="str">
        <f t="shared" si="136"/>
        <v xml:space="preserve">,"ScottNumber":"371" </v>
      </c>
      <c r="T392" s="16" t="str">
        <f t="shared" si="137"/>
        <v xml:space="preserve">,"AlternateId":"" </v>
      </c>
      <c r="U392" s="16" t="str">
        <f t="shared" si="138"/>
        <v>,"IssueYearStart":1909</v>
      </c>
      <c r="V392" s="16" t="str">
        <f t="shared" si="139"/>
        <v>,"IssueYearEnd":0</v>
      </c>
      <c r="W392" s="16" t="str">
        <f t="shared" si="140"/>
        <v xml:space="preserve">,"FirstDayOfIssue":" " </v>
      </c>
      <c r="X392" s="16" t="str">
        <f t="shared" si="131"/>
        <v xml:space="preserve">,"Perforation":"imp" </v>
      </c>
      <c r="Y392" s="16" t="str">
        <f t="shared" si="141"/>
        <v xml:space="preserve">,"IsWatermarked":false </v>
      </c>
      <c r="Z392" s="16" t="str">
        <f t="shared" si="142"/>
        <v xml:space="preserve">,"CatalogImageCode":"" </v>
      </c>
      <c r="AA392" s="16" t="str">
        <f t="shared" si="143"/>
        <v xml:space="preserve">,"Color":"" </v>
      </c>
      <c r="AB392" s="16" t="str">
        <f t="shared" si="144"/>
        <v xml:space="preserve">,"Denomination":"2" </v>
      </c>
      <c r="AD392" s="16" t="str">
        <f t="shared" si="145"/>
        <v/>
      </c>
      <c r="AE392" s="16" t="str">
        <f t="shared" si="146"/>
        <v>{"CollectableType":"HomeCollector.Models.StampBase, HomeCollector, Version=1.0.0.0, Culture=neutral, PublicKeyToken=null"</v>
      </c>
      <c r="AF392" s="16" t="str">
        <f t="shared" si="147"/>
        <v xml:space="preserve">,"ItemDetails":"" </v>
      </c>
      <c r="AG392" s="16" t="str">
        <f t="shared" si="148"/>
        <v xml:space="preserve">,"IsFavorite":false </v>
      </c>
      <c r="AH392" s="16" t="str">
        <f t="shared" si="149"/>
        <v xml:space="preserve">,"EstimatedValue":0 </v>
      </c>
      <c r="AI392" s="16" t="str">
        <f t="shared" si="150"/>
        <v xml:space="preserve">,"IsMintCondition":false </v>
      </c>
      <c r="AJ392" s="16" t="str">
        <f t="shared" si="151"/>
        <v xml:space="preserve">,"Condition":"UNDEFINED" </v>
      </c>
      <c r="AK392" s="16" t="str">
        <f xml:space="preserve"> IF($D392+$E392&gt;0,  CONCATENATE($AD392,$AE392,$AF392,$AG392,$AH392,$AI392,$AJ392) &amp; "} ]}","}")</f>
        <v>}</v>
      </c>
      <c r="AL392" s="16" t="str">
        <f t="shared" si="152"/>
        <v>,{"CollectableType":"HomeCollector.Models.StampBase, HomeCollector, Version=1.0.0.0, Culture=neutral, PublicKeyToken=null","DisplayName":"Alaska-Yukon" ,"Description":"" ,"Country":"USA" ,"IsPostageStamp":true ,"ScottNumber":"371" ,"AlternateId":"" ,"IssueYearStart":1909,"IssueYearEnd":0,"FirstDayOfIssue":" " ,"Perforation":"imp" ,"IsWatermarked":false ,"CatalogImageCode":"" ,"Color":"" ,"Denomination":"2" }</v>
      </c>
    </row>
    <row r="393" spans="1:38" x14ac:dyDescent="0.25">
      <c r="A393" s="34" t="s">
        <v>1618</v>
      </c>
      <c r="B393" s="29">
        <v>2</v>
      </c>
      <c r="C393" s="30"/>
      <c r="D393" s="31"/>
      <c r="E393" s="32">
        <v>1</v>
      </c>
      <c r="F393" s="43" t="s">
        <v>1343</v>
      </c>
      <c r="G393" s="30"/>
      <c r="H393" s="19" t="s">
        <v>305</v>
      </c>
      <c r="I393" s="29">
        <v>1909</v>
      </c>
      <c r="J393" s="29">
        <v>1909</v>
      </c>
      <c r="K393" s="33" t="s">
        <v>1337</v>
      </c>
      <c r="L393" s="34">
        <v>10</v>
      </c>
      <c r="M393" s="29">
        <v>3.25</v>
      </c>
      <c r="N393" s="28" t="str">
        <f t="shared" si="153"/>
        <v>,{"CollectableType":"HomeCollector.Models.StampBase, HomeCollector, Version=1.0.0.0, Culture=neutral, PublicKeyToken=null"</v>
      </c>
      <c r="O393" s="16" t="str">
        <f t="shared" si="132"/>
        <v xml:space="preserve">,"DisplayName":"Hudson-Fulton" </v>
      </c>
      <c r="P393" s="16" t="str">
        <f t="shared" si="133"/>
        <v xml:space="preserve">,"Description":"" </v>
      </c>
      <c r="Q393" s="16" t="str">
        <f t="shared" si="134"/>
        <v xml:space="preserve">,"Country":"USA" </v>
      </c>
      <c r="R393" s="16" t="str">
        <f t="shared" si="135"/>
        <v xml:space="preserve">,"IsPostageStamp":true </v>
      </c>
      <c r="S393" s="16" t="str">
        <f t="shared" si="136"/>
        <v xml:space="preserve">,"ScottNumber":"372" </v>
      </c>
      <c r="T393" s="16" t="str">
        <f t="shared" si="137"/>
        <v xml:space="preserve">,"AlternateId":"" </v>
      </c>
      <c r="U393" s="16" t="str">
        <f t="shared" si="138"/>
        <v>,"IssueYearStart":1909</v>
      </c>
      <c r="V393" s="16" t="str">
        <f t="shared" si="139"/>
        <v>,"IssueYearEnd":0</v>
      </c>
      <c r="W393" s="16" t="str">
        <f t="shared" si="140"/>
        <v xml:space="preserve">,"FirstDayOfIssue":" " </v>
      </c>
      <c r="X393" s="16" t="str">
        <f t="shared" si="131"/>
        <v xml:space="preserve">,"Perforation":"12" </v>
      </c>
      <c r="Y393" s="16" t="str">
        <f t="shared" si="141"/>
        <v xml:space="preserve">,"IsWatermarked":false </v>
      </c>
      <c r="Z393" s="16" t="str">
        <f t="shared" si="142"/>
        <v xml:space="preserve">,"CatalogImageCode":"" </v>
      </c>
      <c r="AA393" s="16" t="str">
        <f t="shared" si="143"/>
        <v xml:space="preserve">,"Color":"" </v>
      </c>
      <c r="AB393" s="16" t="str">
        <f t="shared" si="144"/>
        <v xml:space="preserve">,"Denomination":"2" </v>
      </c>
      <c r="AD393" s="16" t="str">
        <f t="shared" si="145"/>
        <v>,"ItemInstances":[</v>
      </c>
      <c r="AE393" s="16" t="str">
        <f t="shared" si="146"/>
        <v>{"CollectableType":"HomeCollector.Models.StampBase, HomeCollector, Version=1.0.0.0, Culture=neutral, PublicKeyToken=null"</v>
      </c>
      <c r="AF393" s="16" t="str">
        <f t="shared" si="147"/>
        <v xml:space="preserve">,"ItemDetails":"" </v>
      </c>
      <c r="AG393" s="16" t="str">
        <f t="shared" si="148"/>
        <v xml:space="preserve">,"IsFavorite":false </v>
      </c>
      <c r="AH393" s="16" t="str">
        <f t="shared" si="149"/>
        <v xml:space="preserve">,"EstimatedValue":0 </v>
      </c>
      <c r="AI393" s="16" t="str">
        <f t="shared" si="150"/>
        <v xml:space="preserve">,"IsMintCondition":false </v>
      </c>
      <c r="AJ393" s="16" t="str">
        <f t="shared" si="151"/>
        <v xml:space="preserve">,"Condition":"UNDEFINED" </v>
      </c>
      <c r="AK393" s="16" t="str">
        <f xml:space="preserve"> IF($D393+$E393&gt;0,  CONCATENATE($AD393,$AE393,$AF393,$AG393,$AH393,$AI393,$AJ393)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93" s="16" t="str">
        <f t="shared" si="152"/>
        <v>,{"CollectableType":"HomeCollector.Models.StampBase, HomeCollector, Version=1.0.0.0, Culture=neutral, PublicKeyToken=null","DisplayName":"Hudson-Fulton" ,"Description":"" ,"Country":"USA" ,"IsPostageStamp":true ,"ScottNumber":"372" ,"AlternateId":"" ,"IssueYearStart":1909,"IssueYearEnd":0,"FirstDayOfIssue":" " ,"Perforation":"12"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94" spans="1:38" x14ac:dyDescent="0.25">
      <c r="A394" s="34" t="s">
        <v>1619</v>
      </c>
      <c r="B394" s="29">
        <v>2</v>
      </c>
      <c r="C394" s="30"/>
      <c r="D394" s="31"/>
      <c r="E394" s="32"/>
      <c r="F394" s="42" t="s">
        <v>12</v>
      </c>
      <c r="G394" s="30"/>
      <c r="H394" s="19" t="s">
        <v>305</v>
      </c>
      <c r="I394" s="29">
        <v>1909</v>
      </c>
      <c r="J394" s="29">
        <v>1909</v>
      </c>
      <c r="K394" s="33" t="s">
        <v>1337</v>
      </c>
      <c r="L394" s="34">
        <v>30</v>
      </c>
      <c r="M394" s="29">
        <v>21</v>
      </c>
      <c r="N394" s="28" t="str">
        <f t="shared" si="153"/>
        <v>,{"CollectableType":"HomeCollector.Models.StampBase, HomeCollector, Version=1.0.0.0, Culture=neutral, PublicKeyToken=null"</v>
      </c>
      <c r="O394" s="16" t="str">
        <f t="shared" si="132"/>
        <v xml:space="preserve">,"DisplayName":"Hudson-Fulton" </v>
      </c>
      <c r="P394" s="16" t="str">
        <f t="shared" si="133"/>
        <v xml:space="preserve">,"Description":"" </v>
      </c>
      <c r="Q394" s="16" t="str">
        <f t="shared" si="134"/>
        <v xml:space="preserve">,"Country":"USA" </v>
      </c>
      <c r="R394" s="16" t="str">
        <f t="shared" si="135"/>
        <v xml:space="preserve">,"IsPostageStamp":true </v>
      </c>
      <c r="S394" s="16" t="str">
        <f t="shared" si="136"/>
        <v xml:space="preserve">,"ScottNumber":"373" </v>
      </c>
      <c r="T394" s="16" t="str">
        <f t="shared" si="137"/>
        <v xml:space="preserve">,"AlternateId":"" </v>
      </c>
      <c r="U394" s="16" t="str">
        <f t="shared" si="138"/>
        <v>,"IssueYearStart":1909</v>
      </c>
      <c r="V394" s="16" t="str">
        <f t="shared" si="139"/>
        <v>,"IssueYearEnd":0</v>
      </c>
      <c r="W394" s="16" t="str">
        <f t="shared" si="140"/>
        <v xml:space="preserve">,"FirstDayOfIssue":" " </v>
      </c>
      <c r="X394" s="16" t="str">
        <f t="shared" si="131"/>
        <v xml:space="preserve">,"Perforation":"imp" </v>
      </c>
      <c r="Y394" s="16" t="str">
        <f t="shared" si="141"/>
        <v xml:space="preserve">,"IsWatermarked":false </v>
      </c>
      <c r="Z394" s="16" t="str">
        <f t="shared" si="142"/>
        <v xml:space="preserve">,"CatalogImageCode":"" </v>
      </c>
      <c r="AA394" s="16" t="str">
        <f t="shared" si="143"/>
        <v xml:space="preserve">,"Color":"" </v>
      </c>
      <c r="AB394" s="16" t="str">
        <f t="shared" si="144"/>
        <v xml:space="preserve">,"Denomination":"2" </v>
      </c>
      <c r="AD394" s="16" t="str">
        <f t="shared" si="145"/>
        <v/>
      </c>
      <c r="AE394" s="16" t="str">
        <f t="shared" si="146"/>
        <v>{"CollectableType":"HomeCollector.Models.StampBase, HomeCollector, Version=1.0.0.0, Culture=neutral, PublicKeyToken=null"</v>
      </c>
      <c r="AF394" s="16" t="str">
        <f t="shared" si="147"/>
        <v xml:space="preserve">,"ItemDetails":"" </v>
      </c>
      <c r="AG394" s="16" t="str">
        <f t="shared" si="148"/>
        <v xml:space="preserve">,"IsFavorite":false </v>
      </c>
      <c r="AH394" s="16" t="str">
        <f t="shared" si="149"/>
        <v xml:space="preserve">,"EstimatedValue":0 </v>
      </c>
      <c r="AI394" s="16" t="str">
        <f t="shared" si="150"/>
        <v xml:space="preserve">,"IsMintCondition":false </v>
      </c>
      <c r="AJ394" s="16" t="str">
        <f t="shared" si="151"/>
        <v xml:space="preserve">,"Condition":"UNDEFINED" </v>
      </c>
      <c r="AK394" s="16" t="str">
        <f xml:space="preserve"> IF($D394+$E394&gt;0,  CONCATENATE($AD394,$AE394,$AF394,$AG394,$AH394,$AI394,$AJ394) &amp; "} ]}","}")</f>
        <v>}</v>
      </c>
      <c r="AL394" s="16" t="str">
        <f t="shared" si="152"/>
        <v>,{"CollectableType":"HomeCollector.Models.StampBase, HomeCollector, Version=1.0.0.0, Culture=neutral, PublicKeyToken=null","DisplayName":"Hudson-Fulton" ,"Description":"" ,"Country":"USA" ,"IsPostageStamp":true ,"ScottNumber":"373" ,"AlternateId":"" ,"IssueYearStart":1909,"IssueYearEnd":0,"FirstDayOfIssue":" " ,"Perforation":"imp" ,"IsWatermarked":false ,"CatalogImageCode":"" ,"Color":"" ,"Denomination":"2" }</v>
      </c>
    </row>
    <row r="395" spans="1:38" x14ac:dyDescent="0.25">
      <c r="A395" s="34" t="s">
        <v>1620</v>
      </c>
      <c r="B395" s="29">
        <v>1</v>
      </c>
      <c r="C395" s="19" t="s">
        <v>38</v>
      </c>
      <c r="D395" s="31"/>
      <c r="E395" s="32">
        <v>2</v>
      </c>
      <c r="F395" s="43" t="s">
        <v>1343</v>
      </c>
      <c r="G395" s="38" t="s">
        <v>269</v>
      </c>
      <c r="H395" s="19" t="s">
        <v>13</v>
      </c>
      <c r="I395" s="19" t="s">
        <v>306</v>
      </c>
      <c r="J395" s="19">
        <v>1910</v>
      </c>
      <c r="K395" s="21">
        <v>1911</v>
      </c>
      <c r="L395" s="34">
        <v>5</v>
      </c>
      <c r="M395" s="29">
        <v>0.15</v>
      </c>
      <c r="N395" s="28" t="str">
        <f t="shared" si="153"/>
        <v>,{"CollectableType":"HomeCollector.Models.StampBase, HomeCollector, Version=1.0.0.0, Culture=neutral, PublicKeyToken=null"</v>
      </c>
      <c r="O395" s="16" t="str">
        <f t="shared" si="132"/>
        <v xml:space="preserve">,"DisplayName":"Franklin" </v>
      </c>
      <c r="P395" s="16" t="str">
        <f t="shared" si="133"/>
        <v xml:space="preserve">,"Description":"wm" </v>
      </c>
      <c r="Q395" s="16" t="str">
        <f t="shared" si="134"/>
        <v xml:space="preserve">,"Country":"USA" </v>
      </c>
      <c r="R395" s="16" t="str">
        <f t="shared" si="135"/>
        <v xml:space="preserve">,"IsPostageStamp":true </v>
      </c>
      <c r="S395" s="16" t="str">
        <f t="shared" si="136"/>
        <v xml:space="preserve">,"ScottNumber":"374" </v>
      </c>
      <c r="T395" s="16" t="str">
        <f t="shared" si="137"/>
        <v xml:space="preserve">,"AlternateId":"" </v>
      </c>
      <c r="U395" s="16" t="str">
        <f t="shared" si="138"/>
        <v>,"IssueYearStart":1910</v>
      </c>
      <c r="V395" s="16" t="str">
        <f t="shared" si="139"/>
        <v>,"IssueYearEnd":1911</v>
      </c>
      <c r="W395" s="16" t="str">
        <f t="shared" si="140"/>
        <v xml:space="preserve">,"FirstDayOfIssue":" " </v>
      </c>
      <c r="X395" s="16" t="str">
        <f t="shared" si="131"/>
        <v xml:space="preserve">,"Perforation":"12" </v>
      </c>
      <c r="Y395" s="16" t="str">
        <f t="shared" si="141"/>
        <v xml:space="preserve">,"IsWatermarked":false </v>
      </c>
      <c r="Z395" s="16" t="str">
        <f t="shared" si="142"/>
        <v xml:space="preserve">,"CatalogImageCode":"" </v>
      </c>
      <c r="AA395" s="16" t="str">
        <f t="shared" si="143"/>
        <v xml:space="preserve">,"Color":"green" </v>
      </c>
      <c r="AB395" s="16" t="str">
        <f t="shared" si="144"/>
        <v xml:space="preserve">,"Denomination":"1" </v>
      </c>
      <c r="AD395" s="16" t="str">
        <f t="shared" si="145"/>
        <v>,"ItemInstances":[</v>
      </c>
      <c r="AE395" s="16" t="str">
        <f t="shared" si="146"/>
        <v>{"CollectableType":"HomeCollector.Models.StampBase, HomeCollector, Version=1.0.0.0, Culture=neutral, PublicKeyToken=null"</v>
      </c>
      <c r="AF395" s="16" t="str">
        <f t="shared" si="147"/>
        <v xml:space="preserve">,"ItemDetails":"wm" </v>
      </c>
      <c r="AG395" s="16" t="str">
        <f t="shared" si="148"/>
        <v xml:space="preserve">,"IsFavorite":false </v>
      </c>
      <c r="AH395" s="16" t="str">
        <f t="shared" si="149"/>
        <v xml:space="preserve">,"EstimatedValue":0 </v>
      </c>
      <c r="AI395" s="16" t="str">
        <f t="shared" si="150"/>
        <v xml:space="preserve">,"IsMintCondition":false </v>
      </c>
      <c r="AJ395" s="16" t="str">
        <f t="shared" si="151"/>
        <v xml:space="preserve">,"Condition":"UNDEFINED" </v>
      </c>
      <c r="AK395" s="16" t="str">
        <f xml:space="preserve"> IF($D395+$E395&gt;0,  CONCATENATE($AD395,$AE395,$AF395,$AG395,$AH395,$AI395,$AJ395)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95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,"ScottNumber":"374" ,"AlternateId":"" ,"IssueYearStart":1910,"IssueYearEnd":1911,"FirstDayOfIssue":" " ,"Perforation":"12" ,"IsWatermarked":false ,"CatalogImageCode":"" ,"Color":"green" ,"Denomination":"1"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96" spans="1:38" x14ac:dyDescent="0.25">
      <c r="A396" s="34" t="s">
        <v>1621</v>
      </c>
      <c r="B396" s="29">
        <v>2</v>
      </c>
      <c r="C396" s="19" t="s">
        <v>176</v>
      </c>
      <c r="D396" s="31"/>
      <c r="E396" s="32"/>
      <c r="F396" s="43" t="s">
        <v>1343</v>
      </c>
      <c r="G396" s="38" t="s">
        <v>269</v>
      </c>
      <c r="H396" s="19" t="s">
        <v>15</v>
      </c>
      <c r="I396" s="19" t="s">
        <v>306</v>
      </c>
      <c r="J396" s="19">
        <v>1910</v>
      </c>
      <c r="K396" s="21">
        <v>1911</v>
      </c>
      <c r="L396" s="34">
        <v>5</v>
      </c>
      <c r="M396" s="29">
        <v>0.15</v>
      </c>
      <c r="N396" s="28" t="str">
        <f t="shared" si="153"/>
        <v>,{"CollectableType":"HomeCollector.Models.StampBase, HomeCollector, Version=1.0.0.0, Culture=neutral, PublicKeyToken=null"</v>
      </c>
      <c r="O396" s="16" t="str">
        <f t="shared" si="132"/>
        <v xml:space="preserve">,"DisplayName":"Washington" </v>
      </c>
      <c r="P396" s="16" t="str">
        <f t="shared" si="133"/>
        <v xml:space="preserve">,"Description":"wm" </v>
      </c>
      <c r="Q396" s="16" t="str">
        <f t="shared" si="134"/>
        <v xml:space="preserve">,"Country":"USA" </v>
      </c>
      <c r="R396" s="16" t="str">
        <f t="shared" si="135"/>
        <v xml:space="preserve">,"IsPostageStamp":true </v>
      </c>
      <c r="S396" s="16" t="str">
        <f t="shared" si="136"/>
        <v xml:space="preserve">,"ScottNumber":"375" </v>
      </c>
      <c r="T396" s="16" t="str">
        <f t="shared" si="137"/>
        <v xml:space="preserve">,"AlternateId":"" </v>
      </c>
      <c r="U396" s="16" t="str">
        <f t="shared" si="138"/>
        <v>,"IssueYearStart":1910</v>
      </c>
      <c r="V396" s="16" t="str">
        <f t="shared" si="139"/>
        <v>,"IssueYearEnd":1911</v>
      </c>
      <c r="W396" s="16" t="str">
        <f t="shared" si="140"/>
        <v xml:space="preserve">,"FirstDayOfIssue":" " </v>
      </c>
      <c r="X396" s="16" t="str">
        <f t="shared" si="131"/>
        <v xml:space="preserve">,"Perforation":"12" </v>
      </c>
      <c r="Y396" s="16" t="str">
        <f t="shared" si="141"/>
        <v xml:space="preserve">,"IsWatermarked":false </v>
      </c>
      <c r="Z396" s="16" t="str">
        <f t="shared" si="142"/>
        <v xml:space="preserve">,"CatalogImageCode":"" </v>
      </c>
      <c r="AA396" s="16" t="str">
        <f t="shared" si="143"/>
        <v xml:space="preserve">,"Color":"carmine" </v>
      </c>
      <c r="AB396" s="16" t="str">
        <f t="shared" si="144"/>
        <v xml:space="preserve">,"Denomination":"2" </v>
      </c>
      <c r="AD396" s="16" t="str">
        <f t="shared" si="145"/>
        <v/>
      </c>
      <c r="AE396" s="16" t="str">
        <f t="shared" si="146"/>
        <v>{"CollectableType":"HomeCollector.Models.StampBase, HomeCollector, Version=1.0.0.0, Culture=neutral, PublicKeyToken=null"</v>
      </c>
      <c r="AF396" s="16" t="str">
        <f t="shared" si="147"/>
        <v xml:space="preserve">,"ItemDetails":"wm" </v>
      </c>
      <c r="AG396" s="16" t="str">
        <f t="shared" si="148"/>
        <v xml:space="preserve">,"IsFavorite":false </v>
      </c>
      <c r="AH396" s="16" t="str">
        <f t="shared" si="149"/>
        <v xml:space="preserve">,"EstimatedValue":0 </v>
      </c>
      <c r="AI396" s="16" t="str">
        <f t="shared" si="150"/>
        <v xml:space="preserve">,"IsMintCondition":false </v>
      </c>
      <c r="AJ396" s="16" t="str">
        <f t="shared" si="151"/>
        <v xml:space="preserve">,"Condition":"UNDEFINED" </v>
      </c>
      <c r="AK396" s="16" t="str">
        <f xml:space="preserve"> IF($D396+$E396&gt;0,  CONCATENATE($AD396,$AE396,$AF396,$AG396,$AH396,$AI396,$AJ396) &amp; "} ]}","}")</f>
        <v>}</v>
      </c>
      <c r="AL396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,"ScottNumber":"375" ,"AlternateId":"" ,"IssueYearStart":1910,"IssueYearEnd":1911,"FirstDayOfIssue":" " ,"Perforation":"12" ,"IsWatermarked":false ,"CatalogImageCode":"" ,"Color":"carmine" ,"Denomination":"2" }</v>
      </c>
    </row>
    <row r="397" spans="1:38" x14ac:dyDescent="0.25">
      <c r="A397" s="34" t="s">
        <v>1622</v>
      </c>
      <c r="B397" s="29">
        <v>3</v>
      </c>
      <c r="C397" s="19" t="s">
        <v>296</v>
      </c>
      <c r="D397" s="31"/>
      <c r="E397" s="32">
        <v>1</v>
      </c>
      <c r="F397" s="43" t="s">
        <v>1343</v>
      </c>
      <c r="G397" s="38" t="s">
        <v>269</v>
      </c>
      <c r="H397" s="19" t="s">
        <v>15</v>
      </c>
      <c r="I397" s="19" t="s">
        <v>306</v>
      </c>
      <c r="J397" s="19">
        <v>1910</v>
      </c>
      <c r="K397" s="21">
        <v>1911</v>
      </c>
      <c r="L397" s="34">
        <v>11.5</v>
      </c>
      <c r="M397" s="29">
        <v>1</v>
      </c>
      <c r="N397" s="28" t="str">
        <f t="shared" si="153"/>
        <v>,{"CollectableType":"HomeCollector.Models.StampBase, HomeCollector, Version=1.0.0.0, Culture=neutral, PublicKeyToken=null"</v>
      </c>
      <c r="O397" s="16" t="str">
        <f t="shared" si="132"/>
        <v xml:space="preserve">,"DisplayName":"Washington" </v>
      </c>
      <c r="P397" s="16" t="str">
        <f t="shared" si="133"/>
        <v xml:space="preserve">,"Description":"wm" </v>
      </c>
      <c r="Q397" s="16" t="str">
        <f t="shared" si="134"/>
        <v xml:space="preserve">,"Country":"USA" </v>
      </c>
      <c r="R397" s="16" t="str">
        <f t="shared" si="135"/>
        <v xml:space="preserve">,"IsPostageStamp":true </v>
      </c>
      <c r="S397" s="16" t="str">
        <f t="shared" si="136"/>
        <v xml:space="preserve">,"ScottNumber":"376" </v>
      </c>
      <c r="T397" s="16" t="str">
        <f t="shared" si="137"/>
        <v xml:space="preserve">,"AlternateId":"" </v>
      </c>
      <c r="U397" s="16" t="str">
        <f t="shared" si="138"/>
        <v>,"IssueYearStart":1910</v>
      </c>
      <c r="V397" s="16" t="str">
        <f t="shared" si="139"/>
        <v>,"IssueYearEnd":1911</v>
      </c>
      <c r="W397" s="16" t="str">
        <f t="shared" si="140"/>
        <v xml:space="preserve">,"FirstDayOfIssue":" " </v>
      </c>
      <c r="X397" s="16" t="str">
        <f t="shared" si="131"/>
        <v xml:space="preserve">,"Perforation":"12" </v>
      </c>
      <c r="Y397" s="16" t="str">
        <f t="shared" si="141"/>
        <v xml:space="preserve">,"IsWatermarked":false </v>
      </c>
      <c r="Z397" s="16" t="str">
        <f t="shared" si="142"/>
        <v xml:space="preserve">,"CatalogImageCode":"" </v>
      </c>
      <c r="AA397" s="16" t="str">
        <f t="shared" si="143"/>
        <v xml:space="preserve">,"Color":"deep violet" </v>
      </c>
      <c r="AB397" s="16" t="str">
        <f t="shared" si="144"/>
        <v xml:space="preserve">,"Denomination":"3" </v>
      </c>
      <c r="AD397" s="16" t="str">
        <f t="shared" si="145"/>
        <v>,"ItemInstances":[</v>
      </c>
      <c r="AE397" s="16" t="str">
        <f t="shared" si="146"/>
        <v>{"CollectableType":"HomeCollector.Models.StampBase, HomeCollector, Version=1.0.0.0, Culture=neutral, PublicKeyToken=null"</v>
      </c>
      <c r="AF397" s="16" t="str">
        <f t="shared" si="147"/>
        <v xml:space="preserve">,"ItemDetails":"wm" </v>
      </c>
      <c r="AG397" s="16" t="str">
        <f t="shared" si="148"/>
        <v xml:space="preserve">,"IsFavorite":false </v>
      </c>
      <c r="AH397" s="16" t="str">
        <f t="shared" si="149"/>
        <v xml:space="preserve">,"EstimatedValue":0 </v>
      </c>
      <c r="AI397" s="16" t="str">
        <f t="shared" si="150"/>
        <v xml:space="preserve">,"IsMintCondition":false </v>
      </c>
      <c r="AJ397" s="16" t="str">
        <f t="shared" si="151"/>
        <v xml:space="preserve">,"Condition":"UNDEFINED" </v>
      </c>
      <c r="AK397" s="16" t="str">
        <f xml:space="preserve"> IF($D397+$E397&gt;0,  CONCATENATE($AD397,$AE397,$AF397,$AG397,$AH397,$AI397,$AJ397)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97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,"ScottNumber":"376" ,"AlternateId":"" ,"IssueYearStart":1910,"IssueYearEnd":1911,"FirstDayOfIssue":" " ,"Perforation":"12" ,"IsWatermarked":false ,"CatalogImageCode":"" ,"Color":"deep violet" ,"Denomination":"3"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98" spans="1:38" x14ac:dyDescent="0.25">
      <c r="A398" s="34" t="s">
        <v>1623</v>
      </c>
      <c r="B398" s="29">
        <v>4</v>
      </c>
      <c r="C398" s="19" t="s">
        <v>56</v>
      </c>
      <c r="D398" s="31"/>
      <c r="E398" s="32">
        <v>1</v>
      </c>
      <c r="F398" s="43" t="s">
        <v>1343</v>
      </c>
      <c r="G398" s="38" t="s">
        <v>269</v>
      </c>
      <c r="H398" s="19" t="s">
        <v>15</v>
      </c>
      <c r="I398" s="19" t="s">
        <v>306</v>
      </c>
      <c r="J398" s="19">
        <v>1910</v>
      </c>
      <c r="K398" s="21">
        <v>1911</v>
      </c>
      <c r="L398" s="34">
        <v>17.5</v>
      </c>
      <c r="M398" s="29">
        <v>0.3</v>
      </c>
      <c r="N398" s="28" t="str">
        <f t="shared" si="153"/>
        <v>,{"CollectableType":"HomeCollector.Models.StampBase, HomeCollector, Version=1.0.0.0, Culture=neutral, PublicKeyToken=null"</v>
      </c>
      <c r="O398" s="16" t="str">
        <f t="shared" si="132"/>
        <v xml:space="preserve">,"DisplayName":"Washington" </v>
      </c>
      <c r="P398" s="16" t="str">
        <f t="shared" si="133"/>
        <v xml:space="preserve">,"Description":"wm" </v>
      </c>
      <c r="Q398" s="16" t="str">
        <f t="shared" si="134"/>
        <v xml:space="preserve">,"Country":"USA" </v>
      </c>
      <c r="R398" s="16" t="str">
        <f t="shared" si="135"/>
        <v xml:space="preserve">,"IsPostageStamp":true </v>
      </c>
      <c r="S398" s="16" t="str">
        <f t="shared" si="136"/>
        <v xml:space="preserve">,"ScottNumber":"377" </v>
      </c>
      <c r="T398" s="16" t="str">
        <f t="shared" si="137"/>
        <v xml:space="preserve">,"AlternateId":"" </v>
      </c>
      <c r="U398" s="16" t="str">
        <f t="shared" si="138"/>
        <v>,"IssueYearStart":1910</v>
      </c>
      <c r="V398" s="16" t="str">
        <f t="shared" si="139"/>
        <v>,"IssueYearEnd":1911</v>
      </c>
      <c r="W398" s="16" t="str">
        <f t="shared" si="140"/>
        <v xml:space="preserve">,"FirstDayOfIssue":" " </v>
      </c>
      <c r="X398" s="16" t="str">
        <f t="shared" si="131"/>
        <v xml:space="preserve">,"Perforation":"12" </v>
      </c>
      <c r="Y398" s="16" t="str">
        <f t="shared" si="141"/>
        <v xml:space="preserve">,"IsWatermarked":false </v>
      </c>
      <c r="Z398" s="16" t="str">
        <f t="shared" si="142"/>
        <v xml:space="preserve">,"CatalogImageCode":"" </v>
      </c>
      <c r="AA398" s="16" t="str">
        <f t="shared" si="143"/>
        <v xml:space="preserve">,"Color":"brown" </v>
      </c>
      <c r="AB398" s="16" t="str">
        <f t="shared" si="144"/>
        <v xml:space="preserve">,"Denomination":"4" </v>
      </c>
      <c r="AD398" s="16" t="str">
        <f t="shared" si="145"/>
        <v>,"ItemInstances":[</v>
      </c>
      <c r="AE398" s="16" t="str">
        <f t="shared" si="146"/>
        <v>{"CollectableType":"HomeCollector.Models.StampBase, HomeCollector, Version=1.0.0.0, Culture=neutral, PublicKeyToken=null"</v>
      </c>
      <c r="AF398" s="16" t="str">
        <f t="shared" si="147"/>
        <v xml:space="preserve">,"ItemDetails":"wm" </v>
      </c>
      <c r="AG398" s="16" t="str">
        <f t="shared" si="148"/>
        <v xml:space="preserve">,"IsFavorite":false </v>
      </c>
      <c r="AH398" s="16" t="str">
        <f t="shared" si="149"/>
        <v xml:space="preserve">,"EstimatedValue":0 </v>
      </c>
      <c r="AI398" s="16" t="str">
        <f t="shared" si="150"/>
        <v xml:space="preserve">,"IsMintCondition":false </v>
      </c>
      <c r="AJ398" s="16" t="str">
        <f t="shared" si="151"/>
        <v xml:space="preserve">,"Condition":"UNDEFINED" </v>
      </c>
      <c r="AK398" s="16" t="str">
        <f xml:space="preserve"> IF($D398+$E398&gt;0,  CONCATENATE($AD398,$AE398,$AF398,$AG398,$AH398,$AI398,$AJ398)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98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,"ScottNumber":"377" ,"AlternateId":"" ,"IssueYearStart":1910,"IssueYearEnd":1911,"FirstDayOfIssue":" " ,"Perforation":"12" ,"IsWatermarked":false ,"CatalogImageCode":"" ,"Color":"brown" ,"Denomination":"4"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399" spans="1:38" x14ac:dyDescent="0.25">
      <c r="A399" s="34" t="s">
        <v>1624</v>
      </c>
      <c r="B399" s="29">
        <v>5</v>
      </c>
      <c r="C399" s="19" t="s">
        <v>22</v>
      </c>
      <c r="D399" s="31"/>
      <c r="E399" s="32">
        <v>1</v>
      </c>
      <c r="F399" s="43" t="s">
        <v>1343</v>
      </c>
      <c r="G399" s="38" t="s">
        <v>269</v>
      </c>
      <c r="H399" s="19" t="s">
        <v>15</v>
      </c>
      <c r="I399" s="19" t="s">
        <v>306</v>
      </c>
      <c r="J399" s="19">
        <v>1910</v>
      </c>
      <c r="K399" s="21">
        <v>1911</v>
      </c>
      <c r="L399" s="34">
        <v>17.5</v>
      </c>
      <c r="M399" s="29">
        <v>0.3</v>
      </c>
      <c r="N399" s="28" t="str">
        <f t="shared" si="153"/>
        <v>,{"CollectableType":"HomeCollector.Models.StampBase, HomeCollector, Version=1.0.0.0, Culture=neutral, PublicKeyToken=null"</v>
      </c>
      <c r="O399" s="16" t="str">
        <f t="shared" si="132"/>
        <v xml:space="preserve">,"DisplayName":"Washington" </v>
      </c>
      <c r="P399" s="16" t="str">
        <f t="shared" si="133"/>
        <v xml:space="preserve">,"Description":"wm" </v>
      </c>
      <c r="Q399" s="16" t="str">
        <f t="shared" si="134"/>
        <v xml:space="preserve">,"Country":"USA" </v>
      </c>
      <c r="R399" s="16" t="str">
        <f t="shared" si="135"/>
        <v xml:space="preserve">,"IsPostageStamp":true </v>
      </c>
      <c r="S399" s="16" t="str">
        <f t="shared" si="136"/>
        <v xml:space="preserve">,"ScottNumber":"378" </v>
      </c>
      <c r="T399" s="16" t="str">
        <f t="shared" si="137"/>
        <v xml:space="preserve">,"AlternateId":"" </v>
      </c>
      <c r="U399" s="16" t="str">
        <f t="shared" si="138"/>
        <v>,"IssueYearStart":1910</v>
      </c>
      <c r="V399" s="16" t="str">
        <f t="shared" si="139"/>
        <v>,"IssueYearEnd":1911</v>
      </c>
      <c r="W399" s="16" t="str">
        <f t="shared" si="140"/>
        <v xml:space="preserve">,"FirstDayOfIssue":" " </v>
      </c>
      <c r="X399" s="16" t="str">
        <f t="shared" si="131"/>
        <v xml:space="preserve">,"Perforation":"12" </v>
      </c>
      <c r="Y399" s="16" t="str">
        <f t="shared" si="141"/>
        <v xml:space="preserve">,"IsWatermarked":false </v>
      </c>
      <c r="Z399" s="16" t="str">
        <f t="shared" si="142"/>
        <v xml:space="preserve">,"CatalogImageCode":"" </v>
      </c>
      <c r="AA399" s="16" t="str">
        <f t="shared" si="143"/>
        <v xml:space="preserve">,"Color":"blue" </v>
      </c>
      <c r="AB399" s="16" t="str">
        <f t="shared" si="144"/>
        <v xml:space="preserve">,"Denomination":"5" </v>
      </c>
      <c r="AD399" s="16" t="str">
        <f t="shared" si="145"/>
        <v>,"ItemInstances":[</v>
      </c>
      <c r="AE399" s="16" t="str">
        <f t="shared" si="146"/>
        <v>{"CollectableType":"HomeCollector.Models.StampBase, HomeCollector, Version=1.0.0.0, Culture=neutral, PublicKeyToken=null"</v>
      </c>
      <c r="AF399" s="16" t="str">
        <f t="shared" si="147"/>
        <v xml:space="preserve">,"ItemDetails":"wm" </v>
      </c>
      <c r="AG399" s="16" t="str">
        <f t="shared" si="148"/>
        <v xml:space="preserve">,"IsFavorite":false </v>
      </c>
      <c r="AH399" s="16" t="str">
        <f t="shared" si="149"/>
        <v xml:space="preserve">,"EstimatedValue":0 </v>
      </c>
      <c r="AI399" s="16" t="str">
        <f t="shared" si="150"/>
        <v xml:space="preserve">,"IsMintCondition":false </v>
      </c>
      <c r="AJ399" s="16" t="str">
        <f t="shared" si="151"/>
        <v xml:space="preserve">,"Condition":"UNDEFINED" </v>
      </c>
      <c r="AK399" s="16" t="str">
        <f xml:space="preserve"> IF($D399+$E399&gt;0,  CONCATENATE($AD399,$AE399,$AF399,$AG399,$AH399,$AI399,$AJ399)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399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,"ScottNumber":"378" ,"AlternateId":"" ,"IssueYearStart":1910,"IssueYearEnd":1911,"FirstDayOfIssue":" " ,"Perforation":"12" ,"IsWatermarked":false ,"CatalogImageCode":"" ,"Color":"blue" ,"Denomination":"5"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00" spans="1:38" x14ac:dyDescent="0.25">
      <c r="A400" s="34" t="s">
        <v>1625</v>
      </c>
      <c r="B400" s="29">
        <v>6</v>
      </c>
      <c r="C400" s="19" t="s">
        <v>307</v>
      </c>
      <c r="D400" s="31"/>
      <c r="E400" s="32">
        <v>1</v>
      </c>
      <c r="F400" s="43" t="s">
        <v>1343</v>
      </c>
      <c r="G400" s="38" t="s">
        <v>269</v>
      </c>
      <c r="H400" s="19" t="s">
        <v>15</v>
      </c>
      <c r="I400" s="19" t="s">
        <v>306</v>
      </c>
      <c r="J400" s="19">
        <v>1910</v>
      </c>
      <c r="K400" s="21">
        <v>1911</v>
      </c>
      <c r="L400" s="34">
        <v>24</v>
      </c>
      <c r="M400" s="29">
        <v>0.4</v>
      </c>
      <c r="N400" s="28" t="str">
        <f t="shared" si="153"/>
        <v>,{"CollectableType":"HomeCollector.Models.StampBase, HomeCollector, Version=1.0.0.0, Culture=neutral, PublicKeyToken=null"</v>
      </c>
      <c r="O400" s="16" t="str">
        <f t="shared" si="132"/>
        <v xml:space="preserve">,"DisplayName":"Washington" </v>
      </c>
      <c r="P400" s="16" t="str">
        <f t="shared" si="133"/>
        <v xml:space="preserve">,"Description":"wm" </v>
      </c>
      <c r="Q400" s="16" t="str">
        <f t="shared" si="134"/>
        <v xml:space="preserve">,"Country":"USA" </v>
      </c>
      <c r="R400" s="16" t="str">
        <f t="shared" si="135"/>
        <v xml:space="preserve">,"IsPostageStamp":true </v>
      </c>
      <c r="S400" s="16" t="str">
        <f t="shared" si="136"/>
        <v xml:space="preserve">,"ScottNumber":"379" </v>
      </c>
      <c r="T400" s="16" t="str">
        <f t="shared" si="137"/>
        <v xml:space="preserve">,"AlternateId":"" </v>
      </c>
      <c r="U400" s="16" t="str">
        <f t="shared" si="138"/>
        <v>,"IssueYearStart":1910</v>
      </c>
      <c r="V400" s="16" t="str">
        <f t="shared" si="139"/>
        <v>,"IssueYearEnd":1911</v>
      </c>
      <c r="W400" s="16" t="str">
        <f t="shared" si="140"/>
        <v xml:space="preserve">,"FirstDayOfIssue":" " </v>
      </c>
      <c r="X400" s="16" t="str">
        <f t="shared" si="131"/>
        <v xml:space="preserve">,"Perforation":"12" </v>
      </c>
      <c r="Y400" s="16" t="str">
        <f t="shared" si="141"/>
        <v xml:space="preserve">,"IsWatermarked":false </v>
      </c>
      <c r="Z400" s="16" t="str">
        <f t="shared" si="142"/>
        <v xml:space="preserve">,"CatalogImageCode":"" </v>
      </c>
      <c r="AA400" s="16" t="str">
        <f t="shared" si="143"/>
        <v xml:space="preserve">,"Color":"red orange" </v>
      </c>
      <c r="AB400" s="16" t="str">
        <f t="shared" si="144"/>
        <v xml:space="preserve">,"Denomination":"6" </v>
      </c>
      <c r="AD400" s="16" t="str">
        <f t="shared" si="145"/>
        <v>,"ItemInstances":[</v>
      </c>
      <c r="AE400" s="16" t="str">
        <f t="shared" si="146"/>
        <v>{"CollectableType":"HomeCollector.Models.StampBase, HomeCollector, Version=1.0.0.0, Culture=neutral, PublicKeyToken=null"</v>
      </c>
      <c r="AF400" s="16" t="str">
        <f t="shared" si="147"/>
        <v xml:space="preserve">,"ItemDetails":"wm" </v>
      </c>
      <c r="AG400" s="16" t="str">
        <f t="shared" si="148"/>
        <v xml:space="preserve">,"IsFavorite":false </v>
      </c>
      <c r="AH400" s="16" t="str">
        <f t="shared" si="149"/>
        <v xml:space="preserve">,"EstimatedValue":0 </v>
      </c>
      <c r="AI400" s="16" t="str">
        <f t="shared" si="150"/>
        <v xml:space="preserve">,"IsMintCondition":false </v>
      </c>
      <c r="AJ400" s="16" t="str">
        <f t="shared" si="151"/>
        <v xml:space="preserve">,"Condition":"UNDEFINED" </v>
      </c>
      <c r="AK400" s="16" t="str">
        <f xml:space="preserve"> IF($D400+$E400&gt;0,  CONCATENATE($AD400,$AE400,$AF400,$AG400,$AH400,$AI400,$AJ400)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00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,"ScottNumber":"379" ,"AlternateId":"" ,"IssueYearStart":1910,"IssueYearEnd":1911,"FirstDayOfIssue":" " ,"Perforation":"12" ,"IsWatermarked":false ,"CatalogImageCode":"" ,"Color":"red orange" ,"Denomination":"6"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01" spans="1:38" x14ac:dyDescent="0.25">
      <c r="A401" s="34" t="s">
        <v>1626</v>
      </c>
      <c r="B401" s="29">
        <v>8</v>
      </c>
      <c r="C401" s="19" t="s">
        <v>282</v>
      </c>
      <c r="D401" s="31"/>
      <c r="E401" s="32">
        <v>1</v>
      </c>
      <c r="F401" s="43" t="s">
        <v>1343</v>
      </c>
      <c r="G401" s="38" t="s">
        <v>269</v>
      </c>
      <c r="H401" s="19" t="s">
        <v>15</v>
      </c>
      <c r="I401" s="19" t="s">
        <v>306</v>
      </c>
      <c r="J401" s="19">
        <v>1910</v>
      </c>
      <c r="K401" s="21">
        <v>1911</v>
      </c>
      <c r="L401" s="34">
        <v>70</v>
      </c>
      <c r="M401" s="29">
        <v>8.5</v>
      </c>
      <c r="N401" s="28" t="str">
        <f t="shared" si="153"/>
        <v>,{"CollectableType":"HomeCollector.Models.StampBase, HomeCollector, Version=1.0.0.0, Culture=neutral, PublicKeyToken=null"</v>
      </c>
      <c r="O401" s="16" t="str">
        <f t="shared" si="132"/>
        <v xml:space="preserve">,"DisplayName":"Washington" </v>
      </c>
      <c r="P401" s="16" t="str">
        <f t="shared" si="133"/>
        <v xml:space="preserve">,"Description":"wm" </v>
      </c>
      <c r="Q401" s="16" t="str">
        <f t="shared" si="134"/>
        <v xml:space="preserve">,"Country":"USA" </v>
      </c>
      <c r="R401" s="16" t="str">
        <f t="shared" si="135"/>
        <v xml:space="preserve">,"IsPostageStamp":true </v>
      </c>
      <c r="S401" s="16" t="str">
        <f t="shared" si="136"/>
        <v xml:space="preserve">,"ScottNumber":"380" </v>
      </c>
      <c r="T401" s="16" t="str">
        <f t="shared" si="137"/>
        <v xml:space="preserve">,"AlternateId":"" </v>
      </c>
      <c r="U401" s="16" t="str">
        <f t="shared" si="138"/>
        <v>,"IssueYearStart":1910</v>
      </c>
      <c r="V401" s="16" t="str">
        <f t="shared" si="139"/>
        <v>,"IssueYearEnd":1911</v>
      </c>
      <c r="W401" s="16" t="str">
        <f t="shared" si="140"/>
        <v xml:space="preserve">,"FirstDayOfIssue":" " </v>
      </c>
      <c r="X401" s="16" t="str">
        <f t="shared" si="131"/>
        <v xml:space="preserve">,"Perforation":"12" </v>
      </c>
      <c r="Y401" s="16" t="str">
        <f t="shared" si="141"/>
        <v xml:space="preserve">,"IsWatermarked":false </v>
      </c>
      <c r="Z401" s="16" t="str">
        <f t="shared" si="142"/>
        <v xml:space="preserve">,"CatalogImageCode":"" </v>
      </c>
      <c r="AA401" s="16" t="str">
        <f t="shared" si="143"/>
        <v xml:space="preserve">,"Color":"olive green" </v>
      </c>
      <c r="AB401" s="16" t="str">
        <f t="shared" si="144"/>
        <v xml:space="preserve">,"Denomination":"8" </v>
      </c>
      <c r="AD401" s="16" t="str">
        <f t="shared" si="145"/>
        <v>,"ItemInstances":[</v>
      </c>
      <c r="AE401" s="16" t="str">
        <f t="shared" si="146"/>
        <v>{"CollectableType":"HomeCollector.Models.StampBase, HomeCollector, Version=1.0.0.0, Culture=neutral, PublicKeyToken=null"</v>
      </c>
      <c r="AF401" s="16" t="str">
        <f t="shared" si="147"/>
        <v xml:space="preserve">,"ItemDetails":"wm" </v>
      </c>
      <c r="AG401" s="16" t="str">
        <f t="shared" si="148"/>
        <v xml:space="preserve">,"IsFavorite":false </v>
      </c>
      <c r="AH401" s="16" t="str">
        <f t="shared" si="149"/>
        <v xml:space="preserve">,"EstimatedValue":0 </v>
      </c>
      <c r="AI401" s="16" t="str">
        <f t="shared" si="150"/>
        <v xml:space="preserve">,"IsMintCondition":false </v>
      </c>
      <c r="AJ401" s="16" t="str">
        <f t="shared" si="151"/>
        <v xml:space="preserve">,"Condition":"UNDEFINED" </v>
      </c>
      <c r="AK401" s="16" t="str">
        <f xml:space="preserve"> IF($D401+$E401&gt;0,  CONCATENATE($AD401,$AE401,$AF401,$AG401,$AH401,$AI401,$AJ401)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01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,"ScottNumber":"380" ,"AlternateId":"" ,"IssueYearStart":1910,"IssueYearEnd":1911,"FirstDayOfIssue":" " ,"Perforation":"12" ,"IsWatermarked":false ,"CatalogImageCode":"" ,"Color":"olive green" ,"Denomination":"8"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02" spans="1:38" x14ac:dyDescent="0.25">
      <c r="A402" s="34" t="s">
        <v>1627</v>
      </c>
      <c r="B402" s="29">
        <v>10</v>
      </c>
      <c r="C402" s="19" t="s">
        <v>308</v>
      </c>
      <c r="D402" s="31"/>
      <c r="E402" s="32">
        <v>1</v>
      </c>
      <c r="F402" s="43" t="s">
        <v>1343</v>
      </c>
      <c r="G402" s="38" t="s">
        <v>269</v>
      </c>
      <c r="H402" s="19" t="s">
        <v>15</v>
      </c>
      <c r="I402" s="19" t="s">
        <v>306</v>
      </c>
      <c r="J402" s="19">
        <v>1910</v>
      </c>
      <c r="K402" s="21">
        <v>1911</v>
      </c>
      <c r="L402" s="34">
        <v>65</v>
      </c>
      <c r="M402" s="29">
        <v>2.5</v>
      </c>
      <c r="N402" s="28" t="str">
        <f t="shared" si="153"/>
        <v>,{"CollectableType":"HomeCollector.Models.StampBase, HomeCollector, Version=1.0.0.0, Culture=neutral, PublicKeyToken=null"</v>
      </c>
      <c r="O402" s="16" t="str">
        <f t="shared" si="132"/>
        <v xml:space="preserve">,"DisplayName":"Washington" </v>
      </c>
      <c r="P402" s="16" t="str">
        <f t="shared" si="133"/>
        <v xml:space="preserve">,"Description":"wm" </v>
      </c>
      <c r="Q402" s="16" t="str">
        <f t="shared" si="134"/>
        <v xml:space="preserve">,"Country":"USA" </v>
      </c>
      <c r="R402" s="16" t="str">
        <f t="shared" si="135"/>
        <v xml:space="preserve">,"IsPostageStamp":true </v>
      </c>
      <c r="S402" s="16" t="str">
        <f t="shared" si="136"/>
        <v xml:space="preserve">,"ScottNumber":"381" </v>
      </c>
      <c r="T402" s="16" t="str">
        <f t="shared" si="137"/>
        <v xml:space="preserve">,"AlternateId":"" </v>
      </c>
      <c r="U402" s="16" t="str">
        <f t="shared" si="138"/>
        <v>,"IssueYearStart":1910</v>
      </c>
      <c r="V402" s="16" t="str">
        <f t="shared" si="139"/>
        <v>,"IssueYearEnd":1911</v>
      </c>
      <c r="W402" s="16" t="str">
        <f t="shared" si="140"/>
        <v xml:space="preserve">,"FirstDayOfIssue":" " </v>
      </c>
      <c r="X402" s="16" t="str">
        <f t="shared" si="131"/>
        <v xml:space="preserve">,"Perforation":"12" </v>
      </c>
      <c r="Y402" s="16" t="str">
        <f t="shared" si="141"/>
        <v xml:space="preserve">,"IsWatermarked":false </v>
      </c>
      <c r="Z402" s="16" t="str">
        <f t="shared" si="142"/>
        <v xml:space="preserve">,"CatalogImageCode":"" </v>
      </c>
      <c r="AA402" s="16" t="str">
        <f t="shared" si="143"/>
        <v xml:space="preserve">,"Color":"yello" </v>
      </c>
      <c r="AB402" s="16" t="str">
        <f t="shared" si="144"/>
        <v xml:space="preserve">,"Denomination":"10" </v>
      </c>
      <c r="AD402" s="16" t="str">
        <f t="shared" si="145"/>
        <v>,"ItemInstances":[</v>
      </c>
      <c r="AE402" s="16" t="str">
        <f t="shared" si="146"/>
        <v>{"CollectableType":"HomeCollector.Models.StampBase, HomeCollector, Version=1.0.0.0, Culture=neutral, PublicKeyToken=null"</v>
      </c>
      <c r="AF402" s="16" t="str">
        <f t="shared" si="147"/>
        <v xml:space="preserve">,"ItemDetails":"wm" </v>
      </c>
      <c r="AG402" s="16" t="str">
        <f t="shared" si="148"/>
        <v xml:space="preserve">,"IsFavorite":false </v>
      </c>
      <c r="AH402" s="16" t="str">
        <f t="shared" si="149"/>
        <v xml:space="preserve">,"EstimatedValue":0 </v>
      </c>
      <c r="AI402" s="16" t="str">
        <f t="shared" si="150"/>
        <v xml:space="preserve">,"IsMintCondition":false </v>
      </c>
      <c r="AJ402" s="16" t="str">
        <f t="shared" si="151"/>
        <v xml:space="preserve">,"Condition":"UNDEFINED" </v>
      </c>
      <c r="AK402" s="16" t="str">
        <f xml:space="preserve"> IF($D402+$E402&gt;0,  CONCATENATE($AD402,$AE402,$AF402,$AG402,$AH402,$AI402,$AJ402)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02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,"ScottNumber":"381" ,"AlternateId":"" ,"IssueYearStart":1910,"IssueYearEnd":1911,"FirstDayOfIssue":" " ,"Perforation":"12" ,"IsWatermarked":false ,"CatalogImageCode":"" ,"Color":"yello" ,"Denomination":"10"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03" spans="1:38" x14ac:dyDescent="0.25">
      <c r="A403" s="34" t="s">
        <v>1628</v>
      </c>
      <c r="B403" s="29">
        <v>15</v>
      </c>
      <c r="C403" s="19" t="s">
        <v>303</v>
      </c>
      <c r="D403" s="31"/>
      <c r="E403" s="32"/>
      <c r="F403" s="43" t="s">
        <v>1343</v>
      </c>
      <c r="G403" s="38" t="s">
        <v>269</v>
      </c>
      <c r="H403" s="19" t="s">
        <v>15</v>
      </c>
      <c r="I403" s="19" t="s">
        <v>306</v>
      </c>
      <c r="J403" s="19">
        <v>1910</v>
      </c>
      <c r="K403" s="21">
        <v>1911</v>
      </c>
      <c r="L403" s="34">
        <v>175</v>
      </c>
      <c r="M403" s="29">
        <v>11.5</v>
      </c>
      <c r="N403" s="28" t="str">
        <f t="shared" si="153"/>
        <v>,{"CollectableType":"HomeCollector.Models.StampBase, HomeCollector, Version=1.0.0.0, Culture=neutral, PublicKeyToken=null"</v>
      </c>
      <c r="O403" s="16" t="str">
        <f t="shared" si="132"/>
        <v xml:space="preserve">,"DisplayName":"Washington" </v>
      </c>
      <c r="P403" s="16" t="str">
        <f t="shared" si="133"/>
        <v xml:space="preserve">,"Description":"wm" </v>
      </c>
      <c r="Q403" s="16" t="str">
        <f t="shared" si="134"/>
        <v xml:space="preserve">,"Country":"USA" </v>
      </c>
      <c r="R403" s="16" t="str">
        <f t="shared" si="135"/>
        <v xml:space="preserve">,"IsPostageStamp":true </v>
      </c>
      <c r="S403" s="16" t="str">
        <f t="shared" si="136"/>
        <v xml:space="preserve">,"ScottNumber":"382" </v>
      </c>
      <c r="T403" s="16" t="str">
        <f t="shared" si="137"/>
        <v xml:space="preserve">,"AlternateId":"" </v>
      </c>
      <c r="U403" s="16" t="str">
        <f t="shared" si="138"/>
        <v>,"IssueYearStart":1910</v>
      </c>
      <c r="V403" s="16" t="str">
        <f t="shared" si="139"/>
        <v>,"IssueYearEnd":1911</v>
      </c>
      <c r="W403" s="16" t="str">
        <f t="shared" si="140"/>
        <v xml:space="preserve">,"FirstDayOfIssue":" " </v>
      </c>
      <c r="X403" s="16" t="str">
        <f t="shared" si="131"/>
        <v xml:space="preserve">,"Perforation":"12" </v>
      </c>
      <c r="Y403" s="16" t="str">
        <f t="shared" si="141"/>
        <v xml:space="preserve">,"IsWatermarked":false </v>
      </c>
      <c r="Z403" s="16" t="str">
        <f t="shared" si="142"/>
        <v xml:space="preserve">,"CatalogImageCode":"" </v>
      </c>
      <c r="AA403" s="16" t="str">
        <f t="shared" si="143"/>
        <v xml:space="preserve">,"Color":"pale ultra" </v>
      </c>
      <c r="AB403" s="16" t="str">
        <f t="shared" si="144"/>
        <v xml:space="preserve">,"Denomination":"15" </v>
      </c>
      <c r="AD403" s="16" t="str">
        <f t="shared" si="145"/>
        <v/>
      </c>
      <c r="AE403" s="16" t="str">
        <f t="shared" si="146"/>
        <v>{"CollectableType":"HomeCollector.Models.StampBase, HomeCollector, Version=1.0.0.0, Culture=neutral, PublicKeyToken=null"</v>
      </c>
      <c r="AF403" s="16" t="str">
        <f t="shared" si="147"/>
        <v xml:space="preserve">,"ItemDetails":"wm" </v>
      </c>
      <c r="AG403" s="16" t="str">
        <f t="shared" si="148"/>
        <v xml:space="preserve">,"IsFavorite":false </v>
      </c>
      <c r="AH403" s="16" t="str">
        <f t="shared" si="149"/>
        <v xml:space="preserve">,"EstimatedValue":0 </v>
      </c>
      <c r="AI403" s="16" t="str">
        <f t="shared" si="150"/>
        <v xml:space="preserve">,"IsMintCondition":false </v>
      </c>
      <c r="AJ403" s="16" t="str">
        <f t="shared" si="151"/>
        <v xml:space="preserve">,"Condition":"UNDEFINED" </v>
      </c>
      <c r="AK403" s="16" t="str">
        <f xml:space="preserve"> IF($D403+$E403&gt;0,  CONCATENATE($AD403,$AE403,$AF403,$AG403,$AH403,$AI403,$AJ403) &amp; "} ]}","}")</f>
        <v>}</v>
      </c>
      <c r="AL403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,"ScottNumber":"382" ,"AlternateId":"" ,"IssueYearStart":1910,"IssueYearEnd":1911,"FirstDayOfIssue":" " ,"Perforation":"12" ,"IsWatermarked":false ,"CatalogImageCode":"" ,"Color":"pale ultra" ,"Denomination":"15" }</v>
      </c>
    </row>
    <row r="404" spans="1:38" x14ac:dyDescent="0.25">
      <c r="A404" s="34" t="s">
        <v>1629</v>
      </c>
      <c r="B404" s="29">
        <v>1</v>
      </c>
      <c r="C404" s="19" t="s">
        <v>38</v>
      </c>
      <c r="D404" s="31"/>
      <c r="E404" s="32"/>
      <c r="F404" s="42" t="s">
        <v>12</v>
      </c>
      <c r="G404" s="38" t="s">
        <v>269</v>
      </c>
      <c r="H404" s="19" t="s">
        <v>13</v>
      </c>
      <c r="I404" s="19" t="s">
        <v>306</v>
      </c>
      <c r="J404" s="19">
        <v>1910</v>
      </c>
      <c r="K404" s="21">
        <v>1911</v>
      </c>
      <c r="L404" s="34">
        <v>2.25</v>
      </c>
      <c r="M404" s="29">
        <v>2</v>
      </c>
      <c r="N404" s="28" t="str">
        <f t="shared" si="153"/>
        <v>,{"CollectableType":"HomeCollector.Models.StampBase, HomeCollector, Version=1.0.0.0, Culture=neutral, PublicKeyToken=null"</v>
      </c>
      <c r="O404" s="16" t="str">
        <f t="shared" si="132"/>
        <v xml:space="preserve">,"DisplayName":"Franklin" </v>
      </c>
      <c r="P404" s="16" t="str">
        <f t="shared" si="133"/>
        <v xml:space="preserve">,"Description":"wm" </v>
      </c>
      <c r="Q404" s="16" t="str">
        <f t="shared" si="134"/>
        <v xml:space="preserve">,"Country":"USA" </v>
      </c>
      <c r="R404" s="16" t="str">
        <f t="shared" si="135"/>
        <v xml:space="preserve">,"IsPostageStamp":true </v>
      </c>
      <c r="S404" s="16" t="str">
        <f t="shared" si="136"/>
        <v xml:space="preserve">,"ScottNumber":"383" </v>
      </c>
      <c r="T404" s="16" t="str">
        <f t="shared" si="137"/>
        <v xml:space="preserve">,"AlternateId":"" </v>
      </c>
      <c r="U404" s="16" t="str">
        <f t="shared" si="138"/>
        <v>,"IssueYearStart":1910</v>
      </c>
      <c r="V404" s="16" t="str">
        <f t="shared" si="139"/>
        <v>,"IssueYearEnd":1911</v>
      </c>
      <c r="W404" s="16" t="str">
        <f t="shared" si="140"/>
        <v xml:space="preserve">,"FirstDayOfIssue":" " </v>
      </c>
      <c r="X404" s="16" t="str">
        <f t="shared" si="131"/>
        <v xml:space="preserve">,"Perforation":"imp" </v>
      </c>
      <c r="Y404" s="16" t="str">
        <f t="shared" si="141"/>
        <v xml:space="preserve">,"IsWatermarked":false </v>
      </c>
      <c r="Z404" s="16" t="str">
        <f t="shared" si="142"/>
        <v xml:space="preserve">,"CatalogImageCode":"" </v>
      </c>
      <c r="AA404" s="16" t="str">
        <f t="shared" si="143"/>
        <v xml:space="preserve">,"Color":"green" </v>
      </c>
      <c r="AB404" s="16" t="str">
        <f t="shared" si="144"/>
        <v xml:space="preserve">,"Denomination":"1" </v>
      </c>
      <c r="AD404" s="16" t="str">
        <f t="shared" si="145"/>
        <v/>
      </c>
      <c r="AE404" s="16" t="str">
        <f t="shared" si="146"/>
        <v>{"CollectableType":"HomeCollector.Models.StampBase, HomeCollector, Version=1.0.0.0, Culture=neutral, PublicKeyToken=null"</v>
      </c>
      <c r="AF404" s="16" t="str">
        <f t="shared" si="147"/>
        <v xml:space="preserve">,"ItemDetails":"wm" </v>
      </c>
      <c r="AG404" s="16" t="str">
        <f t="shared" si="148"/>
        <v xml:space="preserve">,"IsFavorite":false </v>
      </c>
      <c r="AH404" s="16" t="str">
        <f t="shared" si="149"/>
        <v xml:space="preserve">,"EstimatedValue":0 </v>
      </c>
      <c r="AI404" s="16" t="str">
        <f t="shared" si="150"/>
        <v xml:space="preserve">,"IsMintCondition":false </v>
      </c>
      <c r="AJ404" s="16" t="str">
        <f t="shared" si="151"/>
        <v xml:space="preserve">,"Condition":"UNDEFINED" </v>
      </c>
      <c r="AK404" s="16" t="str">
        <f xml:space="preserve"> IF($D404+$E404&gt;0,  CONCATENATE($AD404,$AE404,$AF404,$AG404,$AH404,$AI404,$AJ404) &amp; "} ]}","}")</f>
        <v>}</v>
      </c>
      <c r="AL404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,"ScottNumber":"383" ,"AlternateId":"" ,"IssueYearStart":1910,"IssueYearEnd":1911,"FirstDayOfIssue":" " ,"Perforation":"imp" ,"IsWatermarked":false ,"CatalogImageCode":"" ,"Color":"green" ,"Denomination":"1" }</v>
      </c>
    </row>
    <row r="405" spans="1:38" x14ac:dyDescent="0.25">
      <c r="A405" s="34" t="s">
        <v>1630</v>
      </c>
      <c r="B405" s="29">
        <v>2</v>
      </c>
      <c r="C405" s="19" t="s">
        <v>176</v>
      </c>
      <c r="D405" s="31"/>
      <c r="E405" s="32">
        <v>1</v>
      </c>
      <c r="F405" s="42" t="s">
        <v>12</v>
      </c>
      <c r="G405" s="38" t="s">
        <v>269</v>
      </c>
      <c r="H405" s="19" t="s">
        <v>15</v>
      </c>
      <c r="I405" s="19" t="s">
        <v>306</v>
      </c>
      <c r="J405" s="19">
        <v>1910</v>
      </c>
      <c r="K405" s="21">
        <v>1911</v>
      </c>
      <c r="L405" s="34">
        <v>3.5</v>
      </c>
      <c r="M405" s="29">
        <v>1.75</v>
      </c>
      <c r="N405" s="28" t="str">
        <f t="shared" si="153"/>
        <v>,{"CollectableType":"HomeCollector.Models.StampBase, HomeCollector, Version=1.0.0.0, Culture=neutral, PublicKeyToken=null"</v>
      </c>
      <c r="O405" s="16" t="str">
        <f t="shared" si="132"/>
        <v xml:space="preserve">,"DisplayName":"Washington" </v>
      </c>
      <c r="P405" s="16" t="str">
        <f t="shared" si="133"/>
        <v xml:space="preserve">,"Description":"wm" </v>
      </c>
      <c r="Q405" s="16" t="str">
        <f t="shared" si="134"/>
        <v xml:space="preserve">,"Country":"USA" </v>
      </c>
      <c r="R405" s="16" t="str">
        <f t="shared" si="135"/>
        <v xml:space="preserve">,"IsPostageStamp":true </v>
      </c>
      <c r="S405" s="16" t="str">
        <f t="shared" si="136"/>
        <v xml:space="preserve">,"ScottNumber":"384" </v>
      </c>
      <c r="T405" s="16" t="str">
        <f t="shared" si="137"/>
        <v xml:space="preserve">,"AlternateId":"" </v>
      </c>
      <c r="U405" s="16" t="str">
        <f t="shared" si="138"/>
        <v>,"IssueYearStart":1910</v>
      </c>
      <c r="V405" s="16" t="str">
        <f t="shared" si="139"/>
        <v>,"IssueYearEnd":1911</v>
      </c>
      <c r="W405" s="16" t="str">
        <f t="shared" si="140"/>
        <v xml:space="preserve">,"FirstDayOfIssue":" " </v>
      </c>
      <c r="X405" s="16" t="str">
        <f t="shared" si="131"/>
        <v xml:space="preserve">,"Perforation":"imp" </v>
      </c>
      <c r="Y405" s="16" t="str">
        <f t="shared" si="141"/>
        <v xml:space="preserve">,"IsWatermarked":false </v>
      </c>
      <c r="Z405" s="16" t="str">
        <f t="shared" si="142"/>
        <v xml:space="preserve">,"CatalogImageCode":"" </v>
      </c>
      <c r="AA405" s="16" t="str">
        <f t="shared" si="143"/>
        <v xml:space="preserve">,"Color":"carmine" </v>
      </c>
      <c r="AB405" s="16" t="str">
        <f t="shared" si="144"/>
        <v xml:space="preserve">,"Denomination":"2" </v>
      </c>
      <c r="AD405" s="16" t="str">
        <f t="shared" si="145"/>
        <v>,"ItemInstances":[</v>
      </c>
      <c r="AE405" s="16" t="str">
        <f t="shared" si="146"/>
        <v>{"CollectableType":"HomeCollector.Models.StampBase, HomeCollector, Version=1.0.0.0, Culture=neutral, PublicKeyToken=null"</v>
      </c>
      <c r="AF405" s="16" t="str">
        <f t="shared" si="147"/>
        <v xml:space="preserve">,"ItemDetails":"wm" </v>
      </c>
      <c r="AG405" s="16" t="str">
        <f t="shared" si="148"/>
        <v xml:space="preserve">,"IsFavorite":false </v>
      </c>
      <c r="AH405" s="16" t="str">
        <f t="shared" si="149"/>
        <v xml:space="preserve">,"EstimatedValue":0 </v>
      </c>
      <c r="AI405" s="16" t="str">
        <f t="shared" si="150"/>
        <v xml:space="preserve">,"IsMintCondition":false </v>
      </c>
      <c r="AJ405" s="16" t="str">
        <f t="shared" si="151"/>
        <v xml:space="preserve">,"Condition":"UNDEFINED" </v>
      </c>
      <c r="AK405" s="16" t="str">
        <f xml:space="preserve"> IF($D405+$E405&gt;0,  CONCATENATE($AD405,$AE405,$AF405,$AG405,$AH405,$AI405,$AJ405)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05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,"ScottNumber":"384" ,"AlternateId":"" ,"IssueYearStart":1910,"IssueYearEnd":1911,"FirstDayOfIssue":" " ,"Perforation":"imp" ,"IsWatermarked":false ,"CatalogImageCode":"" ,"Color":"carmine" ,"Denomination":"2"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06" spans="1:38" x14ac:dyDescent="0.25">
      <c r="A406" s="34" t="s">
        <v>1631</v>
      </c>
      <c r="B406" s="29">
        <v>1</v>
      </c>
      <c r="C406" s="19" t="s">
        <v>38</v>
      </c>
      <c r="D406" s="31"/>
      <c r="E406" s="32"/>
      <c r="F406" s="42" t="s">
        <v>290</v>
      </c>
      <c r="G406" s="38" t="s">
        <v>269</v>
      </c>
      <c r="H406" s="19" t="s">
        <v>13</v>
      </c>
      <c r="I406" s="29">
        <v>1910</v>
      </c>
      <c r="J406" s="29">
        <v>1910</v>
      </c>
      <c r="K406" s="33" t="s">
        <v>1337</v>
      </c>
      <c r="L406" s="34">
        <v>18</v>
      </c>
      <c r="M406" s="29">
        <v>8</v>
      </c>
      <c r="N406" s="28" t="str">
        <f t="shared" si="153"/>
        <v>,{"CollectableType":"HomeCollector.Models.StampBase, HomeCollector, Version=1.0.0.0, Culture=neutral, PublicKeyToken=null"</v>
      </c>
      <c r="O406" s="16" t="str">
        <f t="shared" si="132"/>
        <v xml:space="preserve">,"DisplayName":"Franklin" </v>
      </c>
      <c r="P406" s="16" t="str">
        <f t="shared" si="133"/>
        <v xml:space="preserve">,"Description":"wm" </v>
      </c>
      <c r="Q406" s="16" t="str">
        <f t="shared" si="134"/>
        <v xml:space="preserve">,"Country":"USA" </v>
      </c>
      <c r="R406" s="16" t="str">
        <f t="shared" si="135"/>
        <v xml:space="preserve">,"IsPostageStamp":true </v>
      </c>
      <c r="S406" s="16" t="str">
        <f t="shared" si="136"/>
        <v xml:space="preserve">,"ScottNumber":"385" </v>
      </c>
      <c r="T406" s="16" t="str">
        <f t="shared" si="137"/>
        <v xml:space="preserve">,"AlternateId":"" </v>
      </c>
      <c r="U406" s="16" t="str">
        <f t="shared" si="138"/>
        <v>,"IssueYearStart":1910</v>
      </c>
      <c r="V406" s="16" t="str">
        <f t="shared" si="139"/>
        <v>,"IssueYearEnd":0</v>
      </c>
      <c r="W406" s="16" t="str">
        <f t="shared" si="140"/>
        <v xml:space="preserve">,"FirstDayOfIssue":" " </v>
      </c>
      <c r="X406" s="16" t="str">
        <f t="shared" si="131"/>
        <v xml:space="preserve">,"Perforation":"h12" </v>
      </c>
      <c r="Y406" s="16" t="str">
        <f t="shared" si="141"/>
        <v xml:space="preserve">,"IsWatermarked":false </v>
      </c>
      <c r="Z406" s="16" t="str">
        <f t="shared" si="142"/>
        <v xml:space="preserve">,"CatalogImageCode":"" </v>
      </c>
      <c r="AA406" s="16" t="str">
        <f t="shared" si="143"/>
        <v xml:space="preserve">,"Color":"green" </v>
      </c>
      <c r="AB406" s="16" t="str">
        <f t="shared" si="144"/>
        <v xml:space="preserve">,"Denomination":"1" </v>
      </c>
      <c r="AD406" s="16" t="str">
        <f t="shared" si="145"/>
        <v/>
      </c>
      <c r="AE406" s="16" t="str">
        <f t="shared" si="146"/>
        <v>{"CollectableType":"HomeCollector.Models.StampBase, HomeCollector, Version=1.0.0.0, Culture=neutral, PublicKeyToken=null"</v>
      </c>
      <c r="AF406" s="16" t="str">
        <f t="shared" si="147"/>
        <v xml:space="preserve">,"ItemDetails":"wm" </v>
      </c>
      <c r="AG406" s="16" t="str">
        <f t="shared" si="148"/>
        <v xml:space="preserve">,"IsFavorite":false </v>
      </c>
      <c r="AH406" s="16" t="str">
        <f t="shared" si="149"/>
        <v xml:space="preserve">,"EstimatedValue":0 </v>
      </c>
      <c r="AI406" s="16" t="str">
        <f t="shared" si="150"/>
        <v xml:space="preserve">,"IsMintCondition":false </v>
      </c>
      <c r="AJ406" s="16" t="str">
        <f t="shared" si="151"/>
        <v xml:space="preserve">,"Condition":"UNDEFINED" </v>
      </c>
      <c r="AK406" s="16" t="str">
        <f xml:space="preserve"> IF($D406+$E406&gt;0,  CONCATENATE($AD406,$AE406,$AF406,$AG406,$AH406,$AI406,$AJ406) &amp; "} ]}","}")</f>
        <v>}</v>
      </c>
      <c r="AL406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,"ScottNumber":"385" ,"AlternateId":"" ,"IssueYearStart":1910,"IssueYearEnd":0,"FirstDayOfIssue":" " ,"Perforation":"h12" ,"IsWatermarked":false ,"CatalogImageCode":"" ,"Color":"green" ,"Denomination":"1" }</v>
      </c>
    </row>
    <row r="407" spans="1:38" x14ac:dyDescent="0.25">
      <c r="A407" s="34" t="s">
        <v>1632</v>
      </c>
      <c r="B407" s="29">
        <v>2</v>
      </c>
      <c r="C407" s="19" t="s">
        <v>176</v>
      </c>
      <c r="D407" s="31"/>
      <c r="E407" s="32"/>
      <c r="F407" s="42" t="s">
        <v>290</v>
      </c>
      <c r="G407" s="38" t="s">
        <v>269</v>
      </c>
      <c r="H407" s="19" t="s">
        <v>15</v>
      </c>
      <c r="I407" s="29">
        <v>1910</v>
      </c>
      <c r="J407" s="29">
        <v>1910</v>
      </c>
      <c r="K407" s="33" t="s">
        <v>1337</v>
      </c>
      <c r="L407" s="34">
        <v>32.5</v>
      </c>
      <c r="M407" s="29">
        <v>12.5</v>
      </c>
      <c r="N407" s="28" t="str">
        <f t="shared" si="153"/>
        <v>,{"CollectableType":"HomeCollector.Models.StampBase, HomeCollector, Version=1.0.0.0, Culture=neutral, PublicKeyToken=null"</v>
      </c>
      <c r="O407" s="16" t="str">
        <f t="shared" si="132"/>
        <v xml:space="preserve">,"DisplayName":"Washington" </v>
      </c>
      <c r="P407" s="16" t="str">
        <f t="shared" si="133"/>
        <v xml:space="preserve">,"Description":"wm" </v>
      </c>
      <c r="Q407" s="16" t="str">
        <f t="shared" si="134"/>
        <v xml:space="preserve">,"Country":"USA" </v>
      </c>
      <c r="R407" s="16" t="str">
        <f t="shared" si="135"/>
        <v xml:space="preserve">,"IsPostageStamp":true </v>
      </c>
      <c r="S407" s="16" t="str">
        <f t="shared" si="136"/>
        <v xml:space="preserve">,"ScottNumber":"386" </v>
      </c>
      <c r="T407" s="16" t="str">
        <f t="shared" si="137"/>
        <v xml:space="preserve">,"AlternateId":"" </v>
      </c>
      <c r="U407" s="16" t="str">
        <f t="shared" si="138"/>
        <v>,"IssueYearStart":1910</v>
      </c>
      <c r="V407" s="16" t="str">
        <f t="shared" si="139"/>
        <v>,"IssueYearEnd":0</v>
      </c>
      <c r="W407" s="16" t="str">
        <f t="shared" si="140"/>
        <v xml:space="preserve">,"FirstDayOfIssue":" " </v>
      </c>
      <c r="X407" s="16" t="str">
        <f t="shared" si="131"/>
        <v xml:space="preserve">,"Perforation":"h12" </v>
      </c>
      <c r="Y407" s="16" t="str">
        <f t="shared" si="141"/>
        <v xml:space="preserve">,"IsWatermarked":false </v>
      </c>
      <c r="Z407" s="16" t="str">
        <f t="shared" si="142"/>
        <v xml:space="preserve">,"CatalogImageCode":"" </v>
      </c>
      <c r="AA407" s="16" t="str">
        <f t="shared" si="143"/>
        <v xml:space="preserve">,"Color":"carmine" </v>
      </c>
      <c r="AB407" s="16" t="str">
        <f t="shared" si="144"/>
        <v xml:space="preserve">,"Denomination":"2" </v>
      </c>
      <c r="AD407" s="16" t="str">
        <f t="shared" si="145"/>
        <v/>
      </c>
      <c r="AE407" s="16" t="str">
        <f t="shared" si="146"/>
        <v>{"CollectableType":"HomeCollector.Models.StampBase, HomeCollector, Version=1.0.0.0, Culture=neutral, PublicKeyToken=null"</v>
      </c>
      <c r="AF407" s="16" t="str">
        <f t="shared" si="147"/>
        <v xml:space="preserve">,"ItemDetails":"wm" </v>
      </c>
      <c r="AG407" s="16" t="str">
        <f t="shared" si="148"/>
        <v xml:space="preserve">,"IsFavorite":false </v>
      </c>
      <c r="AH407" s="16" t="str">
        <f t="shared" si="149"/>
        <v xml:space="preserve">,"EstimatedValue":0 </v>
      </c>
      <c r="AI407" s="16" t="str">
        <f t="shared" si="150"/>
        <v xml:space="preserve">,"IsMintCondition":false </v>
      </c>
      <c r="AJ407" s="16" t="str">
        <f t="shared" si="151"/>
        <v xml:space="preserve">,"Condition":"UNDEFINED" </v>
      </c>
      <c r="AK407" s="16" t="str">
        <f xml:space="preserve"> IF($D407+$E407&gt;0,  CONCATENATE($AD407,$AE407,$AF407,$AG407,$AH407,$AI407,$AJ407) &amp; "} ]}","}")</f>
        <v>}</v>
      </c>
      <c r="AL407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,"ScottNumber":"386" ,"AlternateId":"" ,"IssueYearStart":1910,"IssueYearEnd":0,"FirstDayOfIssue":" " ,"Perforation":"h12" ,"IsWatermarked":false ,"CatalogImageCode":"" ,"Color":"carmine" ,"Denomination":"2" }</v>
      </c>
    </row>
    <row r="408" spans="1:38" x14ac:dyDescent="0.25">
      <c r="A408" s="34" t="s">
        <v>1633</v>
      </c>
      <c r="B408" s="29">
        <v>1</v>
      </c>
      <c r="C408" s="19" t="s">
        <v>38</v>
      </c>
      <c r="D408" s="31"/>
      <c r="E408" s="32"/>
      <c r="F408" s="42" t="s">
        <v>292</v>
      </c>
      <c r="G408" s="38" t="s">
        <v>269</v>
      </c>
      <c r="H408" s="19" t="s">
        <v>13</v>
      </c>
      <c r="I408" s="19" t="s">
        <v>306</v>
      </c>
      <c r="J408" s="19">
        <v>1910</v>
      </c>
      <c r="K408" s="21">
        <v>1911</v>
      </c>
      <c r="L408" s="34">
        <v>47.5</v>
      </c>
      <c r="M408" s="29">
        <v>20</v>
      </c>
      <c r="N408" s="28" t="str">
        <f t="shared" si="153"/>
        <v>,{"CollectableType":"HomeCollector.Models.StampBase, HomeCollector, Version=1.0.0.0, Culture=neutral, PublicKeyToken=null"</v>
      </c>
      <c r="O408" s="16" t="str">
        <f t="shared" si="132"/>
        <v xml:space="preserve">,"DisplayName":"Franklin" </v>
      </c>
      <c r="P408" s="16" t="str">
        <f t="shared" si="133"/>
        <v xml:space="preserve">,"Description":"wm" </v>
      </c>
      <c r="Q408" s="16" t="str">
        <f t="shared" si="134"/>
        <v xml:space="preserve">,"Country":"USA" </v>
      </c>
      <c r="R408" s="16" t="str">
        <f t="shared" si="135"/>
        <v xml:space="preserve">,"IsPostageStamp":true </v>
      </c>
      <c r="S408" s="16" t="str">
        <f t="shared" si="136"/>
        <v xml:space="preserve">,"ScottNumber":"387" </v>
      </c>
      <c r="T408" s="16" t="str">
        <f t="shared" si="137"/>
        <v xml:space="preserve">,"AlternateId":"" </v>
      </c>
      <c r="U408" s="16" t="str">
        <f t="shared" si="138"/>
        <v>,"IssueYearStart":1910</v>
      </c>
      <c r="V408" s="16" t="str">
        <f t="shared" si="139"/>
        <v>,"IssueYearEnd":1911</v>
      </c>
      <c r="W408" s="16" t="str">
        <f t="shared" si="140"/>
        <v xml:space="preserve">,"FirstDayOfIssue":" " </v>
      </c>
      <c r="X408" s="16" t="str">
        <f t="shared" si="131"/>
        <v xml:space="preserve">,"Perforation":"v12" </v>
      </c>
      <c r="Y408" s="16" t="str">
        <f t="shared" si="141"/>
        <v xml:space="preserve">,"IsWatermarked":false </v>
      </c>
      <c r="Z408" s="16" t="str">
        <f t="shared" si="142"/>
        <v xml:space="preserve">,"CatalogImageCode":"" </v>
      </c>
      <c r="AA408" s="16" t="str">
        <f t="shared" si="143"/>
        <v xml:space="preserve">,"Color":"green" </v>
      </c>
      <c r="AB408" s="16" t="str">
        <f t="shared" si="144"/>
        <v xml:space="preserve">,"Denomination":"1" </v>
      </c>
      <c r="AD408" s="16" t="str">
        <f t="shared" si="145"/>
        <v/>
      </c>
      <c r="AE408" s="16" t="str">
        <f t="shared" si="146"/>
        <v>{"CollectableType":"HomeCollector.Models.StampBase, HomeCollector, Version=1.0.0.0, Culture=neutral, PublicKeyToken=null"</v>
      </c>
      <c r="AF408" s="16" t="str">
        <f t="shared" si="147"/>
        <v xml:space="preserve">,"ItemDetails":"wm" </v>
      </c>
      <c r="AG408" s="16" t="str">
        <f t="shared" si="148"/>
        <v xml:space="preserve">,"IsFavorite":false </v>
      </c>
      <c r="AH408" s="16" t="str">
        <f t="shared" si="149"/>
        <v xml:space="preserve">,"EstimatedValue":0 </v>
      </c>
      <c r="AI408" s="16" t="str">
        <f t="shared" si="150"/>
        <v xml:space="preserve">,"IsMintCondition":false </v>
      </c>
      <c r="AJ408" s="16" t="str">
        <f t="shared" si="151"/>
        <v xml:space="preserve">,"Condition":"UNDEFINED" </v>
      </c>
      <c r="AK408" s="16" t="str">
        <f xml:space="preserve"> IF($D408+$E408&gt;0,  CONCATENATE($AD408,$AE408,$AF408,$AG408,$AH408,$AI408,$AJ408) &amp; "} ]}","}")</f>
        <v>}</v>
      </c>
      <c r="AL408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,"ScottNumber":"387" ,"AlternateId":"" ,"IssueYearStart":1910,"IssueYearEnd":1911,"FirstDayOfIssue":" " ,"Perforation":"v12" ,"IsWatermarked":false ,"CatalogImageCode":"" ,"Color":"green" ,"Denomination":"1" }</v>
      </c>
    </row>
    <row r="409" spans="1:38" x14ac:dyDescent="0.25">
      <c r="A409" s="34" t="s">
        <v>1634</v>
      </c>
      <c r="B409" s="29">
        <v>2</v>
      </c>
      <c r="C409" s="19" t="s">
        <v>176</v>
      </c>
      <c r="D409" s="31"/>
      <c r="E409" s="32"/>
      <c r="F409" s="42" t="s">
        <v>292</v>
      </c>
      <c r="G409" s="38" t="s">
        <v>269</v>
      </c>
      <c r="H409" s="19" t="s">
        <v>15</v>
      </c>
      <c r="I409" s="19" t="s">
        <v>306</v>
      </c>
      <c r="J409" s="19">
        <v>1910</v>
      </c>
      <c r="K409" s="21">
        <v>1911</v>
      </c>
      <c r="L409" s="34">
        <v>450</v>
      </c>
      <c r="M409" s="29">
        <v>150</v>
      </c>
      <c r="N409" s="28" t="str">
        <f t="shared" si="153"/>
        <v>,{"CollectableType":"HomeCollector.Models.StampBase, HomeCollector, Version=1.0.0.0, Culture=neutral, PublicKeyToken=null"</v>
      </c>
      <c r="O409" s="16" t="str">
        <f t="shared" si="132"/>
        <v xml:space="preserve">,"DisplayName":"Washington" </v>
      </c>
      <c r="P409" s="16" t="str">
        <f t="shared" si="133"/>
        <v xml:space="preserve">,"Description":"wm" </v>
      </c>
      <c r="Q409" s="16" t="str">
        <f t="shared" si="134"/>
        <v xml:space="preserve">,"Country":"USA" </v>
      </c>
      <c r="R409" s="16" t="str">
        <f t="shared" si="135"/>
        <v xml:space="preserve">,"IsPostageStamp":true </v>
      </c>
      <c r="S409" s="16" t="str">
        <f t="shared" si="136"/>
        <v xml:space="preserve">,"ScottNumber":"388" </v>
      </c>
      <c r="T409" s="16" t="str">
        <f t="shared" si="137"/>
        <v xml:space="preserve">,"AlternateId":"" </v>
      </c>
      <c r="U409" s="16" t="str">
        <f t="shared" si="138"/>
        <v>,"IssueYearStart":1910</v>
      </c>
      <c r="V409" s="16" t="str">
        <f t="shared" si="139"/>
        <v>,"IssueYearEnd":1911</v>
      </c>
      <c r="W409" s="16" t="str">
        <f t="shared" si="140"/>
        <v xml:space="preserve">,"FirstDayOfIssue":" " </v>
      </c>
      <c r="X409" s="16" t="str">
        <f t="shared" ref="X409:X472" si="154">",""Perforation"":""" &amp; IF(ISBLANK($F409)=1,"",$F409) &amp; """ "</f>
        <v xml:space="preserve">,"Perforation":"v12" </v>
      </c>
      <c r="Y409" s="16" t="str">
        <f t="shared" si="141"/>
        <v xml:space="preserve">,"IsWatermarked":false </v>
      </c>
      <c r="Z409" s="16" t="str">
        <f t="shared" si="142"/>
        <v xml:space="preserve">,"CatalogImageCode":"" </v>
      </c>
      <c r="AA409" s="16" t="str">
        <f t="shared" si="143"/>
        <v xml:space="preserve">,"Color":"carmine" </v>
      </c>
      <c r="AB409" s="16" t="str">
        <f t="shared" si="144"/>
        <v xml:space="preserve">,"Denomination":"2" </v>
      </c>
      <c r="AD409" s="16" t="str">
        <f t="shared" si="145"/>
        <v/>
      </c>
      <c r="AE409" s="16" t="str">
        <f t="shared" si="146"/>
        <v>{"CollectableType":"HomeCollector.Models.StampBase, HomeCollector, Version=1.0.0.0, Culture=neutral, PublicKeyToken=null"</v>
      </c>
      <c r="AF409" s="16" t="str">
        <f t="shared" si="147"/>
        <v xml:space="preserve">,"ItemDetails":"wm" </v>
      </c>
      <c r="AG409" s="16" t="str">
        <f t="shared" si="148"/>
        <v xml:space="preserve">,"IsFavorite":false </v>
      </c>
      <c r="AH409" s="16" t="str">
        <f t="shared" si="149"/>
        <v xml:space="preserve">,"EstimatedValue":0 </v>
      </c>
      <c r="AI409" s="16" t="str">
        <f t="shared" si="150"/>
        <v xml:space="preserve">,"IsMintCondition":false </v>
      </c>
      <c r="AJ409" s="16" t="str">
        <f t="shared" si="151"/>
        <v xml:space="preserve">,"Condition":"UNDEFINED" </v>
      </c>
      <c r="AK409" s="16" t="str">
        <f xml:space="preserve"> IF($D409+$E409&gt;0,  CONCATENATE($AD409,$AE409,$AF409,$AG409,$AH409,$AI409,$AJ409) &amp; "} ]}","}")</f>
        <v>}</v>
      </c>
      <c r="AL409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,"ScottNumber":"388" ,"AlternateId":"" ,"IssueYearStart":1910,"IssueYearEnd":1911,"FirstDayOfIssue":" " ,"Perforation":"v12" ,"IsWatermarked":false ,"CatalogImageCode":"" ,"Color":"carmine" ,"Denomination":"2" }</v>
      </c>
    </row>
    <row r="410" spans="1:38" x14ac:dyDescent="0.25">
      <c r="A410" s="34" t="s">
        <v>1635</v>
      </c>
      <c r="B410" s="29">
        <v>3</v>
      </c>
      <c r="C410" s="19" t="s">
        <v>299</v>
      </c>
      <c r="D410" s="28"/>
      <c r="E410" s="30"/>
      <c r="F410" s="42" t="s">
        <v>292</v>
      </c>
      <c r="G410" s="30"/>
      <c r="H410" s="19" t="s">
        <v>15</v>
      </c>
      <c r="I410" s="19" t="s">
        <v>306</v>
      </c>
      <c r="J410" s="19">
        <v>1910</v>
      </c>
      <c r="K410" s="21">
        <v>1911</v>
      </c>
      <c r="L410" s="34">
        <v>15000</v>
      </c>
      <c r="M410" s="29">
        <v>6000</v>
      </c>
      <c r="N410" s="28" t="str">
        <f t="shared" si="153"/>
        <v>,{"CollectableType":"HomeCollector.Models.StampBase, HomeCollector, Version=1.0.0.0, Culture=neutral, PublicKeyToken=null"</v>
      </c>
      <c r="O410" s="16" t="str">
        <f t="shared" si="132"/>
        <v xml:space="preserve">,"DisplayName":"Washington" </v>
      </c>
      <c r="P410" s="16" t="str">
        <f t="shared" si="133"/>
        <v xml:space="preserve">,"Description":"" </v>
      </c>
      <c r="Q410" s="16" t="str">
        <f t="shared" si="134"/>
        <v xml:space="preserve">,"Country":"USA" </v>
      </c>
      <c r="R410" s="16" t="str">
        <f t="shared" si="135"/>
        <v xml:space="preserve">,"IsPostageStamp":true </v>
      </c>
      <c r="S410" s="16" t="str">
        <f t="shared" si="136"/>
        <v xml:space="preserve">,"ScottNumber":"389" </v>
      </c>
      <c r="T410" s="16" t="str">
        <f t="shared" si="137"/>
        <v xml:space="preserve">,"AlternateId":"" </v>
      </c>
      <c r="U410" s="16" t="str">
        <f t="shared" si="138"/>
        <v>,"IssueYearStart":1910</v>
      </c>
      <c r="V410" s="16" t="str">
        <f t="shared" si="139"/>
        <v>,"IssueYearEnd":1911</v>
      </c>
      <c r="W410" s="16" t="str">
        <f t="shared" si="140"/>
        <v xml:space="preserve">,"FirstDayOfIssue":" " </v>
      </c>
      <c r="X410" s="16" t="str">
        <f t="shared" si="154"/>
        <v xml:space="preserve">,"Perforation":"v12" </v>
      </c>
      <c r="Y410" s="16" t="str">
        <f t="shared" si="141"/>
        <v xml:space="preserve">,"IsWatermarked":false </v>
      </c>
      <c r="Z410" s="16" t="str">
        <f t="shared" si="142"/>
        <v xml:space="preserve">,"CatalogImageCode":"" </v>
      </c>
      <c r="AA410" s="16" t="str">
        <f t="shared" si="143"/>
        <v xml:space="preserve">,"Color":"dp viol" </v>
      </c>
      <c r="AB410" s="16" t="str">
        <f t="shared" si="144"/>
        <v xml:space="preserve">,"Denomination":"3" </v>
      </c>
      <c r="AD410" s="16" t="str">
        <f t="shared" si="145"/>
        <v/>
      </c>
      <c r="AE410" s="16" t="str">
        <f t="shared" si="146"/>
        <v>{"CollectableType":"HomeCollector.Models.StampBase, HomeCollector, Version=1.0.0.0, Culture=neutral, PublicKeyToken=null"</v>
      </c>
      <c r="AF410" s="16" t="str">
        <f t="shared" si="147"/>
        <v xml:space="preserve">,"ItemDetails":"" </v>
      </c>
      <c r="AG410" s="16" t="str">
        <f t="shared" si="148"/>
        <v xml:space="preserve">,"IsFavorite":false </v>
      </c>
      <c r="AH410" s="16" t="str">
        <f t="shared" si="149"/>
        <v xml:space="preserve">,"EstimatedValue":0 </v>
      </c>
      <c r="AI410" s="16" t="str">
        <f t="shared" si="150"/>
        <v xml:space="preserve">,"IsMintCondition":false </v>
      </c>
      <c r="AJ410" s="16" t="str">
        <f t="shared" si="151"/>
        <v xml:space="preserve">,"Condition":"UNDEFINED" </v>
      </c>
      <c r="AK410" s="16" t="str">
        <f xml:space="preserve"> IF($D410+$E410&gt;0,  CONCATENATE($AD410,$AE410,$AF410,$AG410,$AH410,$AI410,$AJ410) &amp; "} ]}","}")</f>
        <v>}</v>
      </c>
      <c r="AL410" s="16" t="str">
        <f t="shared" si="152"/>
        <v>,{"CollectableType":"HomeCollector.Models.StampBase, HomeCollector, Version=1.0.0.0, Culture=neutral, PublicKeyToken=null","DisplayName":"Washington" ,"Description":"" ,"Country":"USA" ,"IsPostageStamp":true ,"ScottNumber":"389" ,"AlternateId":"" ,"IssueYearStart":1910,"IssueYearEnd":1911,"FirstDayOfIssue":" " ,"Perforation":"v12" ,"IsWatermarked":false ,"CatalogImageCode":"" ,"Color":"dp viol" ,"Denomination":"3" }</v>
      </c>
    </row>
    <row r="411" spans="1:38" x14ac:dyDescent="0.25">
      <c r="A411" s="34" t="s">
        <v>1636</v>
      </c>
      <c r="B411" s="29">
        <v>1</v>
      </c>
      <c r="C411" s="19" t="s">
        <v>38</v>
      </c>
      <c r="D411" s="31"/>
      <c r="E411" s="32"/>
      <c r="F411" s="42" t="s">
        <v>309</v>
      </c>
      <c r="G411" s="38" t="s">
        <v>269</v>
      </c>
      <c r="H411" s="19" t="s">
        <v>13</v>
      </c>
      <c r="I411" s="29">
        <v>1910</v>
      </c>
      <c r="J411" s="29">
        <v>1910</v>
      </c>
      <c r="K411" s="33" t="s">
        <v>1337</v>
      </c>
      <c r="L411" s="34">
        <v>3</v>
      </c>
      <c r="M411" s="29">
        <v>4</v>
      </c>
      <c r="N411" s="28" t="str">
        <f t="shared" si="153"/>
        <v>,{"CollectableType":"HomeCollector.Models.StampBase, HomeCollector, Version=1.0.0.0, Culture=neutral, PublicKeyToken=null"</v>
      </c>
      <c r="O411" s="16" t="str">
        <f t="shared" si="132"/>
        <v xml:space="preserve">,"DisplayName":"Franklin" </v>
      </c>
      <c r="P411" s="16" t="str">
        <f t="shared" si="133"/>
        <v xml:space="preserve">,"Description":"wm" </v>
      </c>
      <c r="Q411" s="16" t="str">
        <f t="shared" si="134"/>
        <v xml:space="preserve">,"Country":"USA" </v>
      </c>
      <c r="R411" s="16" t="str">
        <f t="shared" si="135"/>
        <v xml:space="preserve">,"IsPostageStamp":true </v>
      </c>
      <c r="S411" s="16" t="str">
        <f t="shared" si="136"/>
        <v xml:space="preserve">,"ScottNumber":"390" </v>
      </c>
      <c r="T411" s="16" t="str">
        <f t="shared" si="137"/>
        <v xml:space="preserve">,"AlternateId":"" </v>
      </c>
      <c r="U411" s="16" t="str">
        <f t="shared" si="138"/>
        <v>,"IssueYearStart":1910</v>
      </c>
      <c r="V411" s="16" t="str">
        <f t="shared" si="139"/>
        <v>,"IssueYearEnd":0</v>
      </c>
      <c r="W411" s="16" t="str">
        <f t="shared" si="140"/>
        <v xml:space="preserve">,"FirstDayOfIssue":" " </v>
      </c>
      <c r="X411" s="16" t="str">
        <f t="shared" si="154"/>
        <v xml:space="preserve">,"Perforation":"h8.5" </v>
      </c>
      <c r="Y411" s="16" t="str">
        <f t="shared" si="141"/>
        <v xml:space="preserve">,"IsWatermarked":false </v>
      </c>
      <c r="Z411" s="16" t="str">
        <f t="shared" si="142"/>
        <v xml:space="preserve">,"CatalogImageCode":"" </v>
      </c>
      <c r="AA411" s="16" t="str">
        <f t="shared" si="143"/>
        <v xml:space="preserve">,"Color":"green" </v>
      </c>
      <c r="AB411" s="16" t="str">
        <f t="shared" si="144"/>
        <v xml:space="preserve">,"Denomination":"1" </v>
      </c>
      <c r="AD411" s="16" t="str">
        <f t="shared" si="145"/>
        <v/>
      </c>
      <c r="AE411" s="16" t="str">
        <f t="shared" si="146"/>
        <v>{"CollectableType":"HomeCollector.Models.StampBase, HomeCollector, Version=1.0.0.0, Culture=neutral, PublicKeyToken=null"</v>
      </c>
      <c r="AF411" s="16" t="str">
        <f t="shared" si="147"/>
        <v xml:space="preserve">,"ItemDetails":"wm" </v>
      </c>
      <c r="AG411" s="16" t="str">
        <f t="shared" si="148"/>
        <v xml:space="preserve">,"IsFavorite":false </v>
      </c>
      <c r="AH411" s="16" t="str">
        <f t="shared" si="149"/>
        <v xml:space="preserve">,"EstimatedValue":0 </v>
      </c>
      <c r="AI411" s="16" t="str">
        <f t="shared" si="150"/>
        <v xml:space="preserve">,"IsMintCondition":false </v>
      </c>
      <c r="AJ411" s="16" t="str">
        <f t="shared" si="151"/>
        <v xml:space="preserve">,"Condition":"UNDEFINED" </v>
      </c>
      <c r="AK411" s="16" t="str">
        <f xml:space="preserve"> IF($D411+$E411&gt;0,  CONCATENATE($AD411,$AE411,$AF411,$AG411,$AH411,$AI411,$AJ411) &amp; "} ]}","}")</f>
        <v>}</v>
      </c>
      <c r="AL411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,"ScottNumber":"390" ,"AlternateId":"" ,"IssueYearStart":1910,"IssueYearEnd":0,"FirstDayOfIssue":" " ,"Perforation":"h8.5" ,"IsWatermarked":false ,"CatalogImageCode":"" ,"Color":"green" ,"Denomination":"1" }</v>
      </c>
    </row>
    <row r="412" spans="1:38" x14ac:dyDescent="0.25">
      <c r="A412" s="34" t="s">
        <v>1637</v>
      </c>
      <c r="B412" s="29">
        <v>2</v>
      </c>
      <c r="C412" s="19" t="s">
        <v>176</v>
      </c>
      <c r="D412" s="31"/>
      <c r="E412" s="32"/>
      <c r="F412" s="42" t="s">
        <v>309</v>
      </c>
      <c r="G412" s="38" t="s">
        <v>269</v>
      </c>
      <c r="H412" s="19" t="s">
        <v>15</v>
      </c>
      <c r="I412" s="29">
        <v>1910</v>
      </c>
      <c r="J412" s="29">
        <v>1910</v>
      </c>
      <c r="K412" s="33" t="s">
        <v>1337</v>
      </c>
      <c r="L412" s="34">
        <v>20</v>
      </c>
      <c r="M412" s="29">
        <v>5.75</v>
      </c>
      <c r="N412" s="28" t="str">
        <f t="shared" si="153"/>
        <v>,{"CollectableType":"HomeCollector.Models.StampBase, HomeCollector, Version=1.0.0.0, Culture=neutral, PublicKeyToken=null"</v>
      </c>
      <c r="O412" s="16" t="str">
        <f t="shared" si="132"/>
        <v xml:space="preserve">,"DisplayName":"Washington" </v>
      </c>
      <c r="P412" s="16" t="str">
        <f t="shared" si="133"/>
        <v xml:space="preserve">,"Description":"wm" </v>
      </c>
      <c r="Q412" s="16" t="str">
        <f t="shared" si="134"/>
        <v xml:space="preserve">,"Country":"USA" </v>
      </c>
      <c r="R412" s="16" t="str">
        <f t="shared" si="135"/>
        <v xml:space="preserve">,"IsPostageStamp":true </v>
      </c>
      <c r="S412" s="16" t="str">
        <f t="shared" si="136"/>
        <v xml:space="preserve">,"ScottNumber":"391" </v>
      </c>
      <c r="T412" s="16" t="str">
        <f t="shared" si="137"/>
        <v xml:space="preserve">,"AlternateId":"" </v>
      </c>
      <c r="U412" s="16" t="str">
        <f t="shared" si="138"/>
        <v>,"IssueYearStart":1910</v>
      </c>
      <c r="V412" s="16" t="str">
        <f t="shared" si="139"/>
        <v>,"IssueYearEnd":0</v>
      </c>
      <c r="W412" s="16" t="str">
        <f t="shared" si="140"/>
        <v xml:space="preserve">,"FirstDayOfIssue":" " </v>
      </c>
      <c r="X412" s="16" t="str">
        <f t="shared" si="154"/>
        <v xml:space="preserve">,"Perforation":"h8.5" </v>
      </c>
      <c r="Y412" s="16" t="str">
        <f t="shared" si="141"/>
        <v xml:space="preserve">,"IsWatermarked":false </v>
      </c>
      <c r="Z412" s="16" t="str">
        <f t="shared" si="142"/>
        <v xml:space="preserve">,"CatalogImageCode":"" </v>
      </c>
      <c r="AA412" s="16" t="str">
        <f t="shared" si="143"/>
        <v xml:space="preserve">,"Color":"carmine" </v>
      </c>
      <c r="AB412" s="16" t="str">
        <f t="shared" si="144"/>
        <v xml:space="preserve">,"Denomination":"2" </v>
      </c>
      <c r="AD412" s="16" t="str">
        <f t="shared" si="145"/>
        <v/>
      </c>
      <c r="AE412" s="16" t="str">
        <f t="shared" si="146"/>
        <v>{"CollectableType":"HomeCollector.Models.StampBase, HomeCollector, Version=1.0.0.0, Culture=neutral, PublicKeyToken=null"</v>
      </c>
      <c r="AF412" s="16" t="str">
        <f t="shared" si="147"/>
        <v xml:space="preserve">,"ItemDetails":"wm" </v>
      </c>
      <c r="AG412" s="16" t="str">
        <f t="shared" si="148"/>
        <v xml:space="preserve">,"IsFavorite":false </v>
      </c>
      <c r="AH412" s="16" t="str">
        <f t="shared" si="149"/>
        <v xml:space="preserve">,"EstimatedValue":0 </v>
      </c>
      <c r="AI412" s="16" t="str">
        <f t="shared" si="150"/>
        <v xml:space="preserve">,"IsMintCondition":false </v>
      </c>
      <c r="AJ412" s="16" t="str">
        <f t="shared" si="151"/>
        <v xml:space="preserve">,"Condition":"UNDEFINED" </v>
      </c>
      <c r="AK412" s="16" t="str">
        <f xml:space="preserve"> IF($D412+$E412&gt;0,  CONCATENATE($AD412,$AE412,$AF412,$AG412,$AH412,$AI412,$AJ412) &amp; "} ]}","}")</f>
        <v>}</v>
      </c>
      <c r="AL412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,"ScottNumber":"391" ,"AlternateId":"" ,"IssueYearStart":1910,"IssueYearEnd":0,"FirstDayOfIssue":" " ,"Perforation":"h8.5" ,"IsWatermarked":false ,"CatalogImageCode":"" ,"Color":"carmine" ,"Denomination":"2" }</v>
      </c>
    </row>
    <row r="413" spans="1:38" x14ac:dyDescent="0.25">
      <c r="A413" s="34" t="s">
        <v>1638</v>
      </c>
      <c r="B413" s="29">
        <v>1</v>
      </c>
      <c r="C413" s="19" t="s">
        <v>38</v>
      </c>
      <c r="D413" s="31"/>
      <c r="E413" s="32"/>
      <c r="F413" s="42" t="s">
        <v>310</v>
      </c>
      <c r="G413" s="38" t="s">
        <v>269</v>
      </c>
      <c r="H413" s="19" t="s">
        <v>13</v>
      </c>
      <c r="I413" s="29">
        <v>1910</v>
      </c>
      <c r="J413" s="29">
        <v>1910</v>
      </c>
      <c r="K413" s="33" t="s">
        <v>1337</v>
      </c>
      <c r="L413" s="34">
        <v>12</v>
      </c>
      <c r="M413" s="29">
        <v>14</v>
      </c>
      <c r="N413" s="28" t="str">
        <f t="shared" si="153"/>
        <v>,{"CollectableType":"HomeCollector.Models.StampBase, HomeCollector, Version=1.0.0.0, Culture=neutral, PublicKeyToken=null"</v>
      </c>
      <c r="O413" s="16" t="str">
        <f t="shared" si="132"/>
        <v xml:space="preserve">,"DisplayName":"Franklin" </v>
      </c>
      <c r="P413" s="16" t="str">
        <f t="shared" si="133"/>
        <v xml:space="preserve">,"Description":"wm" </v>
      </c>
      <c r="Q413" s="16" t="str">
        <f t="shared" si="134"/>
        <v xml:space="preserve">,"Country":"USA" </v>
      </c>
      <c r="R413" s="16" t="str">
        <f t="shared" si="135"/>
        <v xml:space="preserve">,"IsPostageStamp":true </v>
      </c>
      <c r="S413" s="16" t="str">
        <f t="shared" si="136"/>
        <v xml:space="preserve">,"ScottNumber":"392" </v>
      </c>
      <c r="T413" s="16" t="str">
        <f t="shared" si="137"/>
        <v xml:space="preserve">,"AlternateId":"" </v>
      </c>
      <c r="U413" s="16" t="str">
        <f t="shared" si="138"/>
        <v>,"IssueYearStart":1910</v>
      </c>
      <c r="V413" s="16" t="str">
        <f t="shared" si="139"/>
        <v>,"IssueYearEnd":0</v>
      </c>
      <c r="W413" s="16" t="str">
        <f t="shared" si="140"/>
        <v xml:space="preserve">,"FirstDayOfIssue":" " </v>
      </c>
      <c r="X413" s="16" t="str">
        <f t="shared" si="154"/>
        <v xml:space="preserve">,"Perforation":"v8.5" </v>
      </c>
      <c r="Y413" s="16" t="str">
        <f t="shared" si="141"/>
        <v xml:space="preserve">,"IsWatermarked":false </v>
      </c>
      <c r="Z413" s="16" t="str">
        <f t="shared" si="142"/>
        <v xml:space="preserve">,"CatalogImageCode":"" </v>
      </c>
      <c r="AA413" s="16" t="str">
        <f t="shared" si="143"/>
        <v xml:space="preserve">,"Color":"green" </v>
      </c>
      <c r="AB413" s="16" t="str">
        <f t="shared" si="144"/>
        <v xml:space="preserve">,"Denomination":"1" </v>
      </c>
      <c r="AD413" s="16" t="str">
        <f t="shared" si="145"/>
        <v/>
      </c>
      <c r="AE413" s="16" t="str">
        <f t="shared" si="146"/>
        <v>{"CollectableType":"HomeCollector.Models.StampBase, HomeCollector, Version=1.0.0.0, Culture=neutral, PublicKeyToken=null"</v>
      </c>
      <c r="AF413" s="16" t="str">
        <f t="shared" si="147"/>
        <v xml:space="preserve">,"ItemDetails":"wm" </v>
      </c>
      <c r="AG413" s="16" t="str">
        <f t="shared" si="148"/>
        <v xml:space="preserve">,"IsFavorite":false </v>
      </c>
      <c r="AH413" s="16" t="str">
        <f t="shared" si="149"/>
        <v xml:space="preserve">,"EstimatedValue":0 </v>
      </c>
      <c r="AI413" s="16" t="str">
        <f t="shared" si="150"/>
        <v xml:space="preserve">,"IsMintCondition":false </v>
      </c>
      <c r="AJ413" s="16" t="str">
        <f t="shared" si="151"/>
        <v xml:space="preserve">,"Condition":"UNDEFINED" </v>
      </c>
      <c r="AK413" s="16" t="str">
        <f xml:space="preserve"> IF($D413+$E413&gt;0,  CONCATENATE($AD413,$AE413,$AF413,$AG413,$AH413,$AI413,$AJ413) &amp; "} ]}","}")</f>
        <v>}</v>
      </c>
      <c r="AL413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,"ScottNumber":"392" ,"AlternateId":"" ,"IssueYearStart":1910,"IssueYearEnd":0,"FirstDayOfIssue":" " ,"Perforation":"v8.5" ,"IsWatermarked":false ,"CatalogImageCode":"" ,"Color":"green" ,"Denomination":"1" }</v>
      </c>
    </row>
    <row r="414" spans="1:38" x14ac:dyDescent="0.25">
      <c r="A414" s="34" t="s">
        <v>1639</v>
      </c>
      <c r="B414" s="29">
        <v>2</v>
      </c>
      <c r="C414" s="19" t="s">
        <v>176</v>
      </c>
      <c r="D414" s="31"/>
      <c r="E414" s="32">
        <v>1</v>
      </c>
      <c r="F414" s="42" t="s">
        <v>310</v>
      </c>
      <c r="G414" s="38" t="s">
        <v>269</v>
      </c>
      <c r="H414" s="19" t="s">
        <v>15</v>
      </c>
      <c r="I414" s="29">
        <v>1910</v>
      </c>
      <c r="J414" s="29">
        <v>1910</v>
      </c>
      <c r="K414" s="33" t="s">
        <v>1337</v>
      </c>
      <c r="L414" s="34">
        <v>24</v>
      </c>
      <c r="M414" s="29">
        <v>5.5</v>
      </c>
      <c r="N414" s="28" t="str">
        <f t="shared" si="153"/>
        <v>,{"CollectableType":"HomeCollector.Models.StampBase, HomeCollector, Version=1.0.0.0, Culture=neutral, PublicKeyToken=null"</v>
      </c>
      <c r="O414" s="16" t="str">
        <f t="shared" si="132"/>
        <v xml:space="preserve">,"DisplayName":"Washington" </v>
      </c>
      <c r="P414" s="16" t="str">
        <f t="shared" si="133"/>
        <v xml:space="preserve">,"Description":"wm" </v>
      </c>
      <c r="Q414" s="16" t="str">
        <f t="shared" si="134"/>
        <v xml:space="preserve">,"Country":"USA" </v>
      </c>
      <c r="R414" s="16" t="str">
        <f t="shared" si="135"/>
        <v xml:space="preserve">,"IsPostageStamp":true </v>
      </c>
      <c r="S414" s="16" t="str">
        <f t="shared" si="136"/>
        <v xml:space="preserve">,"ScottNumber":"393" </v>
      </c>
      <c r="T414" s="16" t="str">
        <f t="shared" si="137"/>
        <v xml:space="preserve">,"AlternateId":"" </v>
      </c>
      <c r="U414" s="16" t="str">
        <f t="shared" si="138"/>
        <v>,"IssueYearStart":1910</v>
      </c>
      <c r="V414" s="16" t="str">
        <f t="shared" si="139"/>
        <v>,"IssueYearEnd":0</v>
      </c>
      <c r="W414" s="16" t="str">
        <f t="shared" si="140"/>
        <v xml:space="preserve">,"FirstDayOfIssue":" " </v>
      </c>
      <c r="X414" s="16" t="str">
        <f t="shared" si="154"/>
        <v xml:space="preserve">,"Perforation":"v8.5" </v>
      </c>
      <c r="Y414" s="16" t="str">
        <f t="shared" si="141"/>
        <v xml:space="preserve">,"IsWatermarked":false </v>
      </c>
      <c r="Z414" s="16" t="str">
        <f t="shared" si="142"/>
        <v xml:space="preserve">,"CatalogImageCode":"" </v>
      </c>
      <c r="AA414" s="16" t="str">
        <f t="shared" si="143"/>
        <v xml:space="preserve">,"Color":"carmine" </v>
      </c>
      <c r="AB414" s="16" t="str">
        <f t="shared" si="144"/>
        <v xml:space="preserve">,"Denomination":"2" </v>
      </c>
      <c r="AD414" s="16" t="str">
        <f t="shared" si="145"/>
        <v>,"ItemInstances":[</v>
      </c>
      <c r="AE414" s="16" t="str">
        <f t="shared" si="146"/>
        <v>{"CollectableType":"HomeCollector.Models.StampBase, HomeCollector, Version=1.0.0.0, Culture=neutral, PublicKeyToken=null"</v>
      </c>
      <c r="AF414" s="16" t="str">
        <f t="shared" si="147"/>
        <v xml:space="preserve">,"ItemDetails":"wm" </v>
      </c>
      <c r="AG414" s="16" t="str">
        <f t="shared" si="148"/>
        <v xml:space="preserve">,"IsFavorite":false </v>
      </c>
      <c r="AH414" s="16" t="str">
        <f t="shared" si="149"/>
        <v xml:space="preserve">,"EstimatedValue":0 </v>
      </c>
      <c r="AI414" s="16" t="str">
        <f t="shared" si="150"/>
        <v xml:space="preserve">,"IsMintCondition":false </v>
      </c>
      <c r="AJ414" s="16" t="str">
        <f t="shared" si="151"/>
        <v xml:space="preserve">,"Condition":"UNDEFINED" </v>
      </c>
      <c r="AK414" s="16" t="str">
        <f xml:space="preserve"> IF($D414+$E414&gt;0,  CONCATENATE($AD414,$AE414,$AF414,$AG414,$AH414,$AI414,$AJ414)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14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,"ScottNumber":"393" ,"AlternateId":"" ,"IssueYearStart":1910,"IssueYearEnd":0,"FirstDayOfIssue":" " ,"Perforation":"v8.5" ,"IsWatermarked":false ,"CatalogImageCode":"" ,"Color":"carmine" ,"Denomination":"2"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15" spans="1:38" x14ac:dyDescent="0.25">
      <c r="A415" s="34" t="s">
        <v>1640</v>
      </c>
      <c r="B415" s="29">
        <v>3</v>
      </c>
      <c r="C415" s="19" t="s">
        <v>296</v>
      </c>
      <c r="D415" s="31"/>
      <c r="E415" s="32"/>
      <c r="F415" s="42" t="s">
        <v>310</v>
      </c>
      <c r="G415" s="38" t="s">
        <v>270</v>
      </c>
      <c r="H415" s="19" t="s">
        <v>15</v>
      </c>
      <c r="I415" s="29">
        <v>1911</v>
      </c>
      <c r="J415" s="29">
        <v>1911</v>
      </c>
      <c r="K415" s="33" t="s">
        <v>1337</v>
      </c>
      <c r="L415" s="34">
        <v>32.5</v>
      </c>
      <c r="M415" s="29">
        <v>40</v>
      </c>
      <c r="N415" s="28" t="str">
        <f t="shared" si="153"/>
        <v>,{"CollectableType":"HomeCollector.Models.StampBase, HomeCollector, Version=1.0.0.0, Culture=neutral, PublicKeyToken=null"</v>
      </c>
      <c r="O415" s="16" t="str">
        <f t="shared" si="132"/>
        <v xml:space="preserve">,"DisplayName":"Washington" </v>
      </c>
      <c r="P415" s="16" t="str">
        <f t="shared" si="133"/>
        <v xml:space="preserve">,"Description":"wm,type 1" </v>
      </c>
      <c r="Q415" s="16" t="str">
        <f t="shared" si="134"/>
        <v xml:space="preserve">,"Country":"USA" </v>
      </c>
      <c r="R415" s="16" t="str">
        <f t="shared" si="135"/>
        <v xml:space="preserve">,"IsPostageStamp":true </v>
      </c>
      <c r="S415" s="16" t="str">
        <f t="shared" si="136"/>
        <v xml:space="preserve">,"ScottNumber":"394" </v>
      </c>
      <c r="T415" s="16" t="str">
        <f t="shared" si="137"/>
        <v xml:space="preserve">,"AlternateId":"" </v>
      </c>
      <c r="U415" s="16" t="str">
        <f t="shared" si="138"/>
        <v>,"IssueYearStart":1911</v>
      </c>
      <c r="V415" s="16" t="str">
        <f t="shared" si="139"/>
        <v>,"IssueYearEnd":0</v>
      </c>
      <c r="W415" s="16" t="str">
        <f t="shared" si="140"/>
        <v xml:space="preserve">,"FirstDayOfIssue":" " </v>
      </c>
      <c r="X415" s="16" t="str">
        <f t="shared" si="154"/>
        <v xml:space="preserve">,"Perforation":"v8.5" </v>
      </c>
      <c r="Y415" s="16" t="str">
        <f t="shared" si="141"/>
        <v xml:space="preserve">,"IsWatermarked":false </v>
      </c>
      <c r="Z415" s="16" t="str">
        <f t="shared" si="142"/>
        <v xml:space="preserve">,"CatalogImageCode":"" </v>
      </c>
      <c r="AA415" s="16" t="str">
        <f t="shared" si="143"/>
        <v xml:space="preserve">,"Color":"deep violet" </v>
      </c>
      <c r="AB415" s="16" t="str">
        <f t="shared" si="144"/>
        <v xml:space="preserve">,"Denomination":"3" </v>
      </c>
      <c r="AD415" s="16" t="str">
        <f t="shared" si="145"/>
        <v/>
      </c>
      <c r="AE415" s="16" t="str">
        <f t="shared" si="146"/>
        <v>{"CollectableType":"HomeCollector.Models.StampBase, HomeCollector, Version=1.0.0.0, Culture=neutral, PublicKeyToken=null"</v>
      </c>
      <c r="AF415" s="16" t="str">
        <f t="shared" si="147"/>
        <v xml:space="preserve">,"ItemDetails":"wm,type 1" </v>
      </c>
      <c r="AG415" s="16" t="str">
        <f t="shared" si="148"/>
        <v xml:space="preserve">,"IsFavorite":false </v>
      </c>
      <c r="AH415" s="16" t="str">
        <f t="shared" si="149"/>
        <v xml:space="preserve">,"EstimatedValue":0 </v>
      </c>
      <c r="AI415" s="16" t="str">
        <f t="shared" si="150"/>
        <v xml:space="preserve">,"IsMintCondition":false </v>
      </c>
      <c r="AJ415" s="16" t="str">
        <f t="shared" si="151"/>
        <v xml:space="preserve">,"Condition":"UNDEFINED" </v>
      </c>
      <c r="AK415" s="16" t="str">
        <f xml:space="preserve"> IF($D415+$E415&gt;0,  CONCATENATE($AD415,$AE415,$AF415,$AG415,$AH415,$AI415,$AJ415) &amp; "} ]}","}")</f>
        <v>}</v>
      </c>
      <c r="AL415" s="16" t="str">
        <f t="shared" si="152"/>
        <v>,{"CollectableType":"HomeCollector.Models.StampBase, HomeCollector, Version=1.0.0.0, Culture=neutral, PublicKeyToken=null","DisplayName":"Washington" ,"Description":"wm,type 1" ,"Country":"USA" ,"IsPostageStamp":true ,"ScottNumber":"394" ,"AlternateId":"" ,"IssueYearStart":1911,"IssueYearEnd":0,"FirstDayOfIssue":" " ,"Perforation":"v8.5" ,"IsWatermarked":false ,"CatalogImageCode":"" ,"Color":"deep violet" ,"Denomination":"3" }</v>
      </c>
    </row>
    <row r="416" spans="1:38" x14ac:dyDescent="0.25">
      <c r="A416" s="34" t="s">
        <v>1641</v>
      </c>
      <c r="B416" s="29">
        <v>4</v>
      </c>
      <c r="C416" s="19" t="s">
        <v>56</v>
      </c>
      <c r="D416" s="31"/>
      <c r="E416" s="32"/>
      <c r="F416" s="42" t="s">
        <v>310</v>
      </c>
      <c r="G416" s="38" t="s">
        <v>269</v>
      </c>
      <c r="H416" s="19" t="s">
        <v>15</v>
      </c>
      <c r="I416" s="29">
        <v>1912</v>
      </c>
      <c r="J416" s="29">
        <v>1912</v>
      </c>
      <c r="K416" s="33" t="s">
        <v>1337</v>
      </c>
      <c r="L416" s="34">
        <v>32.5</v>
      </c>
      <c r="M416" s="29">
        <v>30</v>
      </c>
      <c r="N416" s="28" t="str">
        <f t="shared" si="153"/>
        <v>,{"CollectableType":"HomeCollector.Models.StampBase, HomeCollector, Version=1.0.0.0, Culture=neutral, PublicKeyToken=null"</v>
      </c>
      <c r="O416" s="16" t="str">
        <f t="shared" si="132"/>
        <v xml:space="preserve">,"DisplayName":"Washington" </v>
      </c>
      <c r="P416" s="16" t="str">
        <f t="shared" si="133"/>
        <v xml:space="preserve">,"Description":"wm" </v>
      </c>
      <c r="Q416" s="16" t="str">
        <f t="shared" si="134"/>
        <v xml:space="preserve">,"Country":"USA" </v>
      </c>
      <c r="R416" s="16" t="str">
        <f t="shared" si="135"/>
        <v xml:space="preserve">,"IsPostageStamp":true </v>
      </c>
      <c r="S416" s="16" t="str">
        <f t="shared" si="136"/>
        <v xml:space="preserve">,"ScottNumber":"395" </v>
      </c>
      <c r="T416" s="16" t="str">
        <f t="shared" si="137"/>
        <v xml:space="preserve">,"AlternateId":"" </v>
      </c>
      <c r="U416" s="16" t="str">
        <f t="shared" si="138"/>
        <v>,"IssueYearStart":1912</v>
      </c>
      <c r="V416" s="16" t="str">
        <f t="shared" si="139"/>
        <v>,"IssueYearEnd":0</v>
      </c>
      <c r="W416" s="16" t="str">
        <f t="shared" si="140"/>
        <v xml:space="preserve">,"FirstDayOfIssue":" " </v>
      </c>
      <c r="X416" s="16" t="str">
        <f t="shared" si="154"/>
        <v xml:space="preserve">,"Perforation":"v8.5" </v>
      </c>
      <c r="Y416" s="16" t="str">
        <f t="shared" si="141"/>
        <v xml:space="preserve">,"IsWatermarked":false </v>
      </c>
      <c r="Z416" s="16" t="str">
        <f t="shared" si="142"/>
        <v xml:space="preserve">,"CatalogImageCode":"" </v>
      </c>
      <c r="AA416" s="16" t="str">
        <f t="shared" si="143"/>
        <v xml:space="preserve">,"Color":"brown" </v>
      </c>
      <c r="AB416" s="16" t="str">
        <f t="shared" si="144"/>
        <v xml:space="preserve">,"Denomination":"4" </v>
      </c>
      <c r="AD416" s="16" t="str">
        <f t="shared" si="145"/>
        <v/>
      </c>
      <c r="AE416" s="16" t="str">
        <f t="shared" si="146"/>
        <v>{"CollectableType":"HomeCollector.Models.StampBase, HomeCollector, Version=1.0.0.0, Culture=neutral, PublicKeyToken=null"</v>
      </c>
      <c r="AF416" s="16" t="str">
        <f t="shared" si="147"/>
        <v xml:space="preserve">,"ItemDetails":"wm" </v>
      </c>
      <c r="AG416" s="16" t="str">
        <f t="shared" si="148"/>
        <v xml:space="preserve">,"IsFavorite":false </v>
      </c>
      <c r="AH416" s="16" t="str">
        <f t="shared" si="149"/>
        <v xml:space="preserve">,"EstimatedValue":0 </v>
      </c>
      <c r="AI416" s="16" t="str">
        <f t="shared" si="150"/>
        <v xml:space="preserve">,"IsMintCondition":false </v>
      </c>
      <c r="AJ416" s="16" t="str">
        <f t="shared" si="151"/>
        <v xml:space="preserve">,"Condition":"UNDEFINED" </v>
      </c>
      <c r="AK416" s="16" t="str">
        <f xml:space="preserve"> IF($D416+$E416&gt;0,  CONCATENATE($AD416,$AE416,$AF416,$AG416,$AH416,$AI416,$AJ416) &amp; "} ]}","}")</f>
        <v>}</v>
      </c>
      <c r="AL416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,"ScottNumber":"395" ,"AlternateId":"" ,"IssueYearStart":1912,"IssueYearEnd":0,"FirstDayOfIssue":" " ,"Perforation":"v8.5" ,"IsWatermarked":false ,"CatalogImageCode":"" ,"Color":"brown" ,"Denomination":"4" }</v>
      </c>
    </row>
    <row r="417" spans="1:38" x14ac:dyDescent="0.25">
      <c r="A417" s="34" t="s">
        <v>1642</v>
      </c>
      <c r="B417" s="29">
        <v>5</v>
      </c>
      <c r="C417" s="19" t="s">
        <v>22</v>
      </c>
      <c r="D417" s="31"/>
      <c r="E417" s="32"/>
      <c r="F417" s="42" t="s">
        <v>310</v>
      </c>
      <c r="G417" s="38" t="s">
        <v>269</v>
      </c>
      <c r="H417" s="19" t="s">
        <v>15</v>
      </c>
      <c r="I417" s="29">
        <v>1913</v>
      </c>
      <c r="J417" s="29">
        <v>1913</v>
      </c>
      <c r="K417" s="33" t="s">
        <v>1337</v>
      </c>
      <c r="L417" s="34">
        <v>32.5</v>
      </c>
      <c r="M417" s="29">
        <v>30</v>
      </c>
      <c r="N417" s="28" t="str">
        <f t="shared" si="153"/>
        <v>,{"CollectableType":"HomeCollector.Models.StampBase, HomeCollector, Version=1.0.0.0, Culture=neutral, PublicKeyToken=null"</v>
      </c>
      <c r="O417" s="16" t="str">
        <f t="shared" si="132"/>
        <v xml:space="preserve">,"DisplayName":"Washington" </v>
      </c>
      <c r="P417" s="16" t="str">
        <f t="shared" si="133"/>
        <v xml:space="preserve">,"Description":"wm" </v>
      </c>
      <c r="Q417" s="16" t="str">
        <f t="shared" si="134"/>
        <v xml:space="preserve">,"Country":"USA" </v>
      </c>
      <c r="R417" s="16" t="str">
        <f t="shared" si="135"/>
        <v xml:space="preserve">,"IsPostageStamp":true </v>
      </c>
      <c r="S417" s="16" t="str">
        <f t="shared" si="136"/>
        <v xml:space="preserve">,"ScottNumber":"396" </v>
      </c>
      <c r="T417" s="16" t="str">
        <f t="shared" si="137"/>
        <v xml:space="preserve">,"AlternateId":"" </v>
      </c>
      <c r="U417" s="16" t="str">
        <f t="shared" si="138"/>
        <v>,"IssueYearStart":1913</v>
      </c>
      <c r="V417" s="16" t="str">
        <f t="shared" si="139"/>
        <v>,"IssueYearEnd":0</v>
      </c>
      <c r="W417" s="16" t="str">
        <f t="shared" si="140"/>
        <v xml:space="preserve">,"FirstDayOfIssue":" " </v>
      </c>
      <c r="X417" s="16" t="str">
        <f t="shared" si="154"/>
        <v xml:space="preserve">,"Perforation":"v8.5" </v>
      </c>
      <c r="Y417" s="16" t="str">
        <f t="shared" si="141"/>
        <v xml:space="preserve">,"IsWatermarked":false </v>
      </c>
      <c r="Z417" s="16" t="str">
        <f t="shared" si="142"/>
        <v xml:space="preserve">,"CatalogImageCode":"" </v>
      </c>
      <c r="AA417" s="16" t="str">
        <f t="shared" si="143"/>
        <v xml:space="preserve">,"Color":"blue" </v>
      </c>
      <c r="AB417" s="16" t="str">
        <f t="shared" si="144"/>
        <v xml:space="preserve">,"Denomination":"5" </v>
      </c>
      <c r="AD417" s="16" t="str">
        <f t="shared" si="145"/>
        <v/>
      </c>
      <c r="AE417" s="16" t="str">
        <f t="shared" si="146"/>
        <v>{"CollectableType":"HomeCollector.Models.StampBase, HomeCollector, Version=1.0.0.0, Culture=neutral, PublicKeyToken=null"</v>
      </c>
      <c r="AF417" s="16" t="str">
        <f t="shared" si="147"/>
        <v xml:space="preserve">,"ItemDetails":"wm" </v>
      </c>
      <c r="AG417" s="16" t="str">
        <f t="shared" si="148"/>
        <v xml:space="preserve">,"IsFavorite":false </v>
      </c>
      <c r="AH417" s="16" t="str">
        <f t="shared" si="149"/>
        <v xml:space="preserve">,"EstimatedValue":0 </v>
      </c>
      <c r="AI417" s="16" t="str">
        <f t="shared" si="150"/>
        <v xml:space="preserve">,"IsMintCondition":false </v>
      </c>
      <c r="AJ417" s="16" t="str">
        <f t="shared" si="151"/>
        <v xml:space="preserve">,"Condition":"UNDEFINED" </v>
      </c>
      <c r="AK417" s="16" t="str">
        <f xml:space="preserve"> IF($D417+$E417&gt;0,  CONCATENATE($AD417,$AE417,$AF417,$AG417,$AH417,$AI417,$AJ417) &amp; "} ]}","}")</f>
        <v>}</v>
      </c>
      <c r="AL417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,"ScottNumber":"396" ,"AlternateId":"" ,"IssueYearStart":1913,"IssueYearEnd":0,"FirstDayOfIssue":" " ,"Perforation":"v8.5" ,"IsWatermarked":false ,"CatalogImageCode":"" ,"Color":"blue" ,"Denomination":"5" }</v>
      </c>
    </row>
    <row r="418" spans="1:38" x14ac:dyDescent="0.25">
      <c r="A418" s="34" t="s">
        <v>1643</v>
      </c>
      <c r="B418" s="29">
        <v>1</v>
      </c>
      <c r="C418" s="30"/>
      <c r="D418" s="31"/>
      <c r="E418" s="32">
        <v>2</v>
      </c>
      <c r="F418" s="43" t="s">
        <v>1343</v>
      </c>
      <c r="G418" s="30"/>
      <c r="H418" s="19" t="s">
        <v>311</v>
      </c>
      <c r="I418" s="29">
        <v>1913</v>
      </c>
      <c r="J418" s="29">
        <v>1913</v>
      </c>
      <c r="K418" s="33" t="s">
        <v>1337</v>
      </c>
      <c r="L418" s="34">
        <v>11</v>
      </c>
      <c r="M418" s="29">
        <v>0.85</v>
      </c>
      <c r="N418" s="28" t="str">
        <f t="shared" si="153"/>
        <v>,{"CollectableType":"HomeCollector.Models.StampBase, HomeCollector, Version=1.0.0.0, Culture=neutral, PublicKeyToken=null"</v>
      </c>
      <c r="O418" s="16" t="str">
        <f t="shared" si="132"/>
        <v xml:space="preserve">,"DisplayName":"Panama-Pacific" </v>
      </c>
      <c r="P418" s="16" t="str">
        <f t="shared" si="133"/>
        <v xml:space="preserve">,"Description":"" </v>
      </c>
      <c r="Q418" s="16" t="str">
        <f t="shared" si="134"/>
        <v xml:space="preserve">,"Country":"USA" </v>
      </c>
      <c r="R418" s="16" t="str">
        <f t="shared" si="135"/>
        <v xml:space="preserve">,"IsPostageStamp":true </v>
      </c>
      <c r="S418" s="16" t="str">
        <f t="shared" si="136"/>
        <v xml:space="preserve">,"ScottNumber":"397" </v>
      </c>
      <c r="T418" s="16" t="str">
        <f t="shared" si="137"/>
        <v xml:space="preserve">,"AlternateId":"" </v>
      </c>
      <c r="U418" s="16" t="str">
        <f t="shared" si="138"/>
        <v>,"IssueYearStart":1913</v>
      </c>
      <c r="V418" s="16" t="str">
        <f t="shared" si="139"/>
        <v>,"IssueYearEnd":0</v>
      </c>
      <c r="W418" s="16" t="str">
        <f t="shared" si="140"/>
        <v xml:space="preserve">,"FirstDayOfIssue":" " </v>
      </c>
      <c r="X418" s="16" t="str">
        <f t="shared" si="154"/>
        <v xml:space="preserve">,"Perforation":"12" </v>
      </c>
      <c r="Y418" s="16" t="str">
        <f t="shared" si="141"/>
        <v xml:space="preserve">,"IsWatermarked":false </v>
      </c>
      <c r="Z418" s="16" t="str">
        <f t="shared" si="142"/>
        <v xml:space="preserve">,"CatalogImageCode":"" </v>
      </c>
      <c r="AA418" s="16" t="str">
        <f t="shared" si="143"/>
        <v xml:space="preserve">,"Color":"" </v>
      </c>
      <c r="AB418" s="16" t="str">
        <f t="shared" si="144"/>
        <v xml:space="preserve">,"Denomination":"1" </v>
      </c>
      <c r="AD418" s="16" t="str">
        <f t="shared" si="145"/>
        <v>,"ItemInstances":[</v>
      </c>
      <c r="AE418" s="16" t="str">
        <f t="shared" si="146"/>
        <v>{"CollectableType":"HomeCollector.Models.StampBase, HomeCollector, Version=1.0.0.0, Culture=neutral, PublicKeyToken=null"</v>
      </c>
      <c r="AF418" s="16" t="str">
        <f t="shared" si="147"/>
        <v xml:space="preserve">,"ItemDetails":"" </v>
      </c>
      <c r="AG418" s="16" t="str">
        <f t="shared" si="148"/>
        <v xml:space="preserve">,"IsFavorite":false </v>
      </c>
      <c r="AH418" s="16" t="str">
        <f t="shared" si="149"/>
        <v xml:space="preserve">,"EstimatedValue":0 </v>
      </c>
      <c r="AI418" s="16" t="str">
        <f t="shared" si="150"/>
        <v xml:space="preserve">,"IsMintCondition":false </v>
      </c>
      <c r="AJ418" s="16" t="str">
        <f t="shared" si="151"/>
        <v xml:space="preserve">,"Condition":"UNDEFINED" </v>
      </c>
      <c r="AK418" s="16" t="str">
        <f xml:space="preserve"> IF($D418+$E418&gt;0,  CONCATENATE($AD418,$AE418,$AF418,$AG418,$AH418,$AI418,$AJ418)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8" s="16" t="str">
        <f t="shared" si="152"/>
        <v>,{"CollectableType":"HomeCollector.Models.StampBase, HomeCollector, Version=1.0.0.0, Culture=neutral, PublicKeyToken=null","DisplayName":"Panama-Pacific" ,"Description":"" ,"Country":"USA" ,"IsPostageStamp":true ,"ScottNumber":"397" ,"AlternateId":"" ,"IssueYearStart":1913,"IssueYearEnd":0,"FirstDayOfIssue":" " ,"Perforation":"12"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9" spans="1:38" x14ac:dyDescent="0.25">
      <c r="A419" s="34" t="s">
        <v>1644</v>
      </c>
      <c r="B419" s="29">
        <v>2</v>
      </c>
      <c r="C419" s="30"/>
      <c r="D419" s="31"/>
      <c r="E419" s="32">
        <v>2</v>
      </c>
      <c r="F419" s="43" t="s">
        <v>1343</v>
      </c>
      <c r="G419" s="30"/>
      <c r="H419" s="19" t="s">
        <v>311</v>
      </c>
      <c r="I419" s="29">
        <v>1913</v>
      </c>
      <c r="J419" s="29">
        <v>1913</v>
      </c>
      <c r="K419" s="33" t="s">
        <v>1337</v>
      </c>
      <c r="L419" s="34">
        <v>12.5</v>
      </c>
      <c r="M419" s="29">
        <v>0.28000000000000003</v>
      </c>
      <c r="N419" s="28" t="str">
        <f t="shared" si="153"/>
        <v>,{"CollectableType":"HomeCollector.Models.StampBase, HomeCollector, Version=1.0.0.0, Culture=neutral, PublicKeyToken=null"</v>
      </c>
      <c r="O419" s="16" t="str">
        <f t="shared" si="132"/>
        <v xml:space="preserve">,"DisplayName":"Panama-Pacific" </v>
      </c>
      <c r="P419" s="16" t="str">
        <f t="shared" si="133"/>
        <v xml:space="preserve">,"Description":"" </v>
      </c>
      <c r="Q419" s="16" t="str">
        <f t="shared" si="134"/>
        <v xml:space="preserve">,"Country":"USA" </v>
      </c>
      <c r="R419" s="16" t="str">
        <f t="shared" si="135"/>
        <v xml:space="preserve">,"IsPostageStamp":true </v>
      </c>
      <c r="S419" s="16" t="str">
        <f t="shared" si="136"/>
        <v xml:space="preserve">,"ScottNumber":"398" </v>
      </c>
      <c r="T419" s="16" t="str">
        <f t="shared" si="137"/>
        <v xml:space="preserve">,"AlternateId":"" </v>
      </c>
      <c r="U419" s="16" t="str">
        <f t="shared" si="138"/>
        <v>,"IssueYearStart":1913</v>
      </c>
      <c r="V419" s="16" t="str">
        <f t="shared" si="139"/>
        <v>,"IssueYearEnd":0</v>
      </c>
      <c r="W419" s="16" t="str">
        <f t="shared" si="140"/>
        <v xml:space="preserve">,"FirstDayOfIssue":" " </v>
      </c>
      <c r="X419" s="16" t="str">
        <f t="shared" si="154"/>
        <v xml:space="preserve">,"Perforation":"12" </v>
      </c>
      <c r="Y419" s="16" t="str">
        <f t="shared" si="141"/>
        <v xml:space="preserve">,"IsWatermarked":false </v>
      </c>
      <c r="Z419" s="16" t="str">
        <f t="shared" si="142"/>
        <v xml:space="preserve">,"CatalogImageCode":"" </v>
      </c>
      <c r="AA419" s="16" t="str">
        <f t="shared" si="143"/>
        <v xml:space="preserve">,"Color":"" </v>
      </c>
      <c r="AB419" s="16" t="str">
        <f t="shared" si="144"/>
        <v xml:space="preserve">,"Denomination":"2" </v>
      </c>
      <c r="AD419" s="16" t="str">
        <f t="shared" si="145"/>
        <v>,"ItemInstances":[</v>
      </c>
      <c r="AE419" s="16" t="str">
        <f t="shared" si="146"/>
        <v>{"CollectableType":"HomeCollector.Models.StampBase, HomeCollector, Version=1.0.0.0, Culture=neutral, PublicKeyToken=null"</v>
      </c>
      <c r="AF419" s="16" t="str">
        <f t="shared" si="147"/>
        <v xml:space="preserve">,"ItemDetails":"" </v>
      </c>
      <c r="AG419" s="16" t="str">
        <f t="shared" si="148"/>
        <v xml:space="preserve">,"IsFavorite":false </v>
      </c>
      <c r="AH419" s="16" t="str">
        <f t="shared" si="149"/>
        <v xml:space="preserve">,"EstimatedValue":0 </v>
      </c>
      <c r="AI419" s="16" t="str">
        <f t="shared" si="150"/>
        <v xml:space="preserve">,"IsMintCondition":false </v>
      </c>
      <c r="AJ419" s="16" t="str">
        <f t="shared" si="151"/>
        <v xml:space="preserve">,"Condition":"UNDEFINED" </v>
      </c>
      <c r="AK419" s="16" t="str">
        <f xml:space="preserve"> IF($D419+$E419&gt;0,  CONCATENATE($AD419,$AE419,$AF419,$AG419,$AH419,$AI419,$AJ419)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9" s="16" t="str">
        <f t="shared" si="152"/>
        <v>,{"CollectableType":"HomeCollector.Models.StampBase, HomeCollector, Version=1.0.0.0, Culture=neutral, PublicKeyToken=null","DisplayName":"Panama-Pacific" ,"Description":"" ,"Country":"USA" ,"IsPostageStamp":true ,"ScottNumber":"398" ,"AlternateId":"" ,"IssueYearStart":1913,"IssueYearEnd":0,"FirstDayOfIssue":" " ,"Perforation":"12"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0" spans="1:38" x14ac:dyDescent="0.25">
      <c r="A420" s="34" t="s">
        <v>1645</v>
      </c>
      <c r="B420" s="29">
        <v>5</v>
      </c>
      <c r="C420" s="30"/>
      <c r="D420" s="31"/>
      <c r="E420" s="32">
        <v>1</v>
      </c>
      <c r="F420" s="43" t="s">
        <v>1343</v>
      </c>
      <c r="G420" s="30"/>
      <c r="H420" s="19" t="s">
        <v>311</v>
      </c>
      <c r="I420" s="29">
        <v>1913</v>
      </c>
      <c r="J420" s="29">
        <v>1913</v>
      </c>
      <c r="K420" s="33" t="s">
        <v>1337</v>
      </c>
      <c r="L420" s="34">
        <v>47.5</v>
      </c>
      <c r="M420" s="29">
        <v>6.5</v>
      </c>
      <c r="N420" s="28" t="str">
        <f t="shared" si="153"/>
        <v>,{"CollectableType":"HomeCollector.Models.StampBase, HomeCollector, Version=1.0.0.0, Culture=neutral, PublicKeyToken=null"</v>
      </c>
      <c r="O420" s="16" t="str">
        <f t="shared" si="132"/>
        <v xml:space="preserve">,"DisplayName":"Panama-Pacific" </v>
      </c>
      <c r="P420" s="16" t="str">
        <f t="shared" si="133"/>
        <v xml:space="preserve">,"Description":"" </v>
      </c>
      <c r="Q420" s="16" t="str">
        <f t="shared" si="134"/>
        <v xml:space="preserve">,"Country":"USA" </v>
      </c>
      <c r="R420" s="16" t="str">
        <f t="shared" si="135"/>
        <v xml:space="preserve">,"IsPostageStamp":true </v>
      </c>
      <c r="S420" s="16" t="str">
        <f t="shared" si="136"/>
        <v xml:space="preserve">,"ScottNumber":"399" </v>
      </c>
      <c r="T420" s="16" t="str">
        <f t="shared" si="137"/>
        <v xml:space="preserve">,"AlternateId":"" </v>
      </c>
      <c r="U420" s="16" t="str">
        <f t="shared" si="138"/>
        <v>,"IssueYearStart":1913</v>
      </c>
      <c r="V420" s="16" t="str">
        <f t="shared" si="139"/>
        <v>,"IssueYearEnd":0</v>
      </c>
      <c r="W420" s="16" t="str">
        <f t="shared" si="140"/>
        <v xml:space="preserve">,"FirstDayOfIssue":" " </v>
      </c>
      <c r="X420" s="16" t="str">
        <f t="shared" si="154"/>
        <v xml:space="preserve">,"Perforation":"12" </v>
      </c>
      <c r="Y420" s="16" t="str">
        <f t="shared" si="141"/>
        <v xml:space="preserve">,"IsWatermarked":false </v>
      </c>
      <c r="Z420" s="16" t="str">
        <f t="shared" si="142"/>
        <v xml:space="preserve">,"CatalogImageCode":"" </v>
      </c>
      <c r="AA420" s="16" t="str">
        <f t="shared" si="143"/>
        <v xml:space="preserve">,"Color":"" </v>
      </c>
      <c r="AB420" s="16" t="str">
        <f t="shared" si="144"/>
        <v xml:space="preserve">,"Denomination":"5" </v>
      </c>
      <c r="AD420" s="16" t="str">
        <f t="shared" si="145"/>
        <v>,"ItemInstances":[</v>
      </c>
      <c r="AE420" s="16" t="str">
        <f t="shared" si="146"/>
        <v>{"CollectableType":"HomeCollector.Models.StampBase, HomeCollector, Version=1.0.0.0, Culture=neutral, PublicKeyToken=null"</v>
      </c>
      <c r="AF420" s="16" t="str">
        <f t="shared" si="147"/>
        <v xml:space="preserve">,"ItemDetails":"" </v>
      </c>
      <c r="AG420" s="16" t="str">
        <f t="shared" si="148"/>
        <v xml:space="preserve">,"IsFavorite":false </v>
      </c>
      <c r="AH420" s="16" t="str">
        <f t="shared" si="149"/>
        <v xml:space="preserve">,"EstimatedValue":0 </v>
      </c>
      <c r="AI420" s="16" t="str">
        <f t="shared" si="150"/>
        <v xml:space="preserve">,"IsMintCondition":false </v>
      </c>
      <c r="AJ420" s="16" t="str">
        <f t="shared" si="151"/>
        <v xml:space="preserve">,"Condition":"UNDEFINED" </v>
      </c>
      <c r="AK420" s="16" t="str">
        <f xml:space="preserve"> IF($D420+$E420&gt;0,  CONCATENATE($AD420,$AE420,$AF420,$AG420,$AH420,$AI420,$AJ420)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20" s="16" t="str">
        <f t="shared" si="152"/>
        <v>,{"CollectableType":"HomeCollector.Models.StampBase, HomeCollector, Version=1.0.0.0, Culture=neutral, PublicKeyToken=null","DisplayName":"Panama-Pacific" ,"Description":"" ,"Country":"USA" ,"IsPostageStamp":true ,"ScottNumber":"399" ,"AlternateId":"" ,"IssueYearStart":1913,"IssueYearEnd":0,"FirstDayOfIssue":"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1" spans="1:38" x14ac:dyDescent="0.25">
      <c r="A421" s="34" t="s">
        <v>1646</v>
      </c>
      <c r="B421" s="29">
        <v>10</v>
      </c>
      <c r="C421" s="19" t="s">
        <v>312</v>
      </c>
      <c r="D421" s="31"/>
      <c r="E421" s="32"/>
      <c r="F421" s="43" t="s">
        <v>1343</v>
      </c>
      <c r="G421" s="30"/>
      <c r="H421" s="19" t="s">
        <v>311</v>
      </c>
      <c r="I421" s="29">
        <v>1913</v>
      </c>
      <c r="J421" s="29">
        <v>1913</v>
      </c>
      <c r="K421" s="33" t="s">
        <v>1337</v>
      </c>
      <c r="L421" s="34">
        <v>90</v>
      </c>
      <c r="M421" s="29">
        <v>14</v>
      </c>
      <c r="N421" s="28" t="str">
        <f t="shared" si="153"/>
        <v>,{"CollectableType":"HomeCollector.Models.StampBase, HomeCollector, Version=1.0.0.0, Culture=neutral, PublicKeyToken=null"</v>
      </c>
      <c r="O421" s="16" t="str">
        <f t="shared" si="132"/>
        <v xml:space="preserve">,"DisplayName":"Panama-Pacific" </v>
      </c>
      <c r="P421" s="16" t="str">
        <f t="shared" si="133"/>
        <v xml:space="preserve">,"Description":"" </v>
      </c>
      <c r="Q421" s="16" t="str">
        <f t="shared" si="134"/>
        <v xml:space="preserve">,"Country":"USA" </v>
      </c>
      <c r="R421" s="16" t="str">
        <f t="shared" si="135"/>
        <v xml:space="preserve">,"IsPostageStamp":true </v>
      </c>
      <c r="S421" s="16" t="str">
        <f t="shared" si="136"/>
        <v xml:space="preserve">,"ScottNumber":"400" </v>
      </c>
      <c r="T421" s="16" t="str">
        <f t="shared" si="137"/>
        <v xml:space="preserve">,"AlternateId":"" </v>
      </c>
      <c r="U421" s="16" t="str">
        <f t="shared" si="138"/>
        <v>,"IssueYearStart":1913</v>
      </c>
      <c r="V421" s="16" t="str">
        <f t="shared" si="139"/>
        <v>,"IssueYearEnd":0</v>
      </c>
      <c r="W421" s="16" t="str">
        <f t="shared" si="140"/>
        <v xml:space="preserve">,"FirstDayOfIssue":" " </v>
      </c>
      <c r="X421" s="16" t="str">
        <f t="shared" si="154"/>
        <v xml:space="preserve">,"Perforation":"12" </v>
      </c>
      <c r="Y421" s="16" t="str">
        <f t="shared" si="141"/>
        <v xml:space="preserve">,"IsWatermarked":false </v>
      </c>
      <c r="Z421" s="16" t="str">
        <f t="shared" si="142"/>
        <v xml:space="preserve">,"CatalogImageCode":"" </v>
      </c>
      <c r="AA421" s="16" t="str">
        <f t="shared" si="143"/>
        <v xml:space="preserve">,"Color":"or yellow" </v>
      </c>
      <c r="AB421" s="16" t="str">
        <f t="shared" si="144"/>
        <v xml:space="preserve">,"Denomination":"10" </v>
      </c>
      <c r="AD421" s="16" t="str">
        <f t="shared" si="145"/>
        <v/>
      </c>
      <c r="AE421" s="16" t="str">
        <f t="shared" si="146"/>
        <v>{"CollectableType":"HomeCollector.Models.StampBase, HomeCollector, Version=1.0.0.0, Culture=neutral, PublicKeyToken=null"</v>
      </c>
      <c r="AF421" s="16" t="str">
        <f t="shared" si="147"/>
        <v xml:space="preserve">,"ItemDetails":"" </v>
      </c>
      <c r="AG421" s="16" t="str">
        <f t="shared" si="148"/>
        <v xml:space="preserve">,"IsFavorite":false </v>
      </c>
      <c r="AH421" s="16" t="str">
        <f t="shared" si="149"/>
        <v xml:space="preserve">,"EstimatedValue":0 </v>
      </c>
      <c r="AI421" s="16" t="str">
        <f t="shared" si="150"/>
        <v xml:space="preserve">,"IsMintCondition":false </v>
      </c>
      <c r="AJ421" s="16" t="str">
        <f t="shared" si="151"/>
        <v xml:space="preserve">,"Condition":"UNDEFINED" </v>
      </c>
      <c r="AK421" s="16" t="str">
        <f xml:space="preserve"> IF($D421+$E421&gt;0,  CONCATENATE($AD421,$AE421,$AF421,$AG421,$AH421,$AI421,$AJ421) &amp; "} ]}","}")</f>
        <v>}</v>
      </c>
      <c r="AL421" s="16" t="str">
        <f t="shared" si="152"/>
        <v>,{"CollectableType":"HomeCollector.Models.StampBase, HomeCollector, Version=1.0.0.0, Culture=neutral, PublicKeyToken=null","DisplayName":"Panama-Pacific" ,"Description":"" ,"Country":"USA" ,"IsPostageStamp":true ,"ScottNumber":"400" ,"AlternateId":"" ,"IssueYearStart":1913,"IssueYearEnd":0,"FirstDayOfIssue":" " ,"Perforation":"12" ,"IsWatermarked":false ,"CatalogImageCode":"" ,"Color":"or yellow" ,"Denomination":"10" }</v>
      </c>
    </row>
    <row r="422" spans="1:38" x14ac:dyDescent="0.25">
      <c r="A422" s="17" t="s">
        <v>313</v>
      </c>
      <c r="B422" s="29">
        <v>10</v>
      </c>
      <c r="C422" s="19" t="s">
        <v>100</v>
      </c>
      <c r="D422" s="31"/>
      <c r="E422" s="32"/>
      <c r="F422" s="43" t="s">
        <v>1343</v>
      </c>
      <c r="G422" s="30"/>
      <c r="H422" s="19" t="s">
        <v>311</v>
      </c>
      <c r="I422" s="29">
        <v>1913</v>
      </c>
      <c r="J422" s="29">
        <v>1913</v>
      </c>
      <c r="K422" s="33" t="s">
        <v>1337</v>
      </c>
      <c r="L422" s="34">
        <v>160</v>
      </c>
      <c r="M422" s="29">
        <v>10.5</v>
      </c>
      <c r="N422" s="28" t="str">
        <f t="shared" si="153"/>
        <v>,{"CollectableType":"HomeCollector.Models.StampBase, HomeCollector, Version=1.0.0.0, Culture=neutral, PublicKeyToken=null"</v>
      </c>
      <c r="O422" s="16" t="str">
        <f t="shared" si="132"/>
        <v xml:space="preserve">,"DisplayName":"Panama-Pacific" </v>
      </c>
      <c r="P422" s="16" t="str">
        <f t="shared" si="133"/>
        <v xml:space="preserve">,"Description":"" </v>
      </c>
      <c r="Q422" s="16" t="str">
        <f t="shared" si="134"/>
        <v xml:space="preserve">,"Country":"USA" </v>
      </c>
      <c r="R422" s="16" t="str">
        <f t="shared" si="135"/>
        <v xml:space="preserve">,"IsPostageStamp":true </v>
      </c>
      <c r="S422" s="16" t="str">
        <f t="shared" si="136"/>
        <v xml:space="preserve">,"ScottNumber":"400A" </v>
      </c>
      <c r="T422" s="16" t="str">
        <f t="shared" si="137"/>
        <v xml:space="preserve">,"AlternateId":"" </v>
      </c>
      <c r="U422" s="16" t="str">
        <f t="shared" si="138"/>
        <v>,"IssueYearStart":1913</v>
      </c>
      <c r="V422" s="16" t="str">
        <f t="shared" si="139"/>
        <v>,"IssueYearEnd":0</v>
      </c>
      <c r="W422" s="16" t="str">
        <f t="shared" si="140"/>
        <v xml:space="preserve">,"FirstDayOfIssue":" " </v>
      </c>
      <c r="X422" s="16" t="str">
        <f t="shared" si="154"/>
        <v xml:space="preserve">,"Perforation":"12" </v>
      </c>
      <c r="Y422" s="16" t="str">
        <f t="shared" si="141"/>
        <v xml:space="preserve">,"IsWatermarked":false </v>
      </c>
      <c r="Z422" s="16" t="str">
        <f t="shared" si="142"/>
        <v xml:space="preserve">,"CatalogImageCode":"" </v>
      </c>
      <c r="AA422" s="16" t="str">
        <f t="shared" si="143"/>
        <v xml:space="preserve">,"Color":"orange" </v>
      </c>
      <c r="AB422" s="16" t="str">
        <f t="shared" si="144"/>
        <v xml:space="preserve">,"Denomination":"10" </v>
      </c>
      <c r="AD422" s="16" t="str">
        <f t="shared" si="145"/>
        <v/>
      </c>
      <c r="AE422" s="16" t="str">
        <f t="shared" si="146"/>
        <v>{"CollectableType":"HomeCollector.Models.StampBase, HomeCollector, Version=1.0.0.0, Culture=neutral, PublicKeyToken=null"</v>
      </c>
      <c r="AF422" s="16" t="str">
        <f t="shared" si="147"/>
        <v xml:space="preserve">,"ItemDetails":"" </v>
      </c>
      <c r="AG422" s="16" t="str">
        <f t="shared" si="148"/>
        <v xml:space="preserve">,"IsFavorite":false </v>
      </c>
      <c r="AH422" s="16" t="str">
        <f t="shared" si="149"/>
        <v xml:space="preserve">,"EstimatedValue":0 </v>
      </c>
      <c r="AI422" s="16" t="str">
        <f t="shared" si="150"/>
        <v xml:space="preserve">,"IsMintCondition":false </v>
      </c>
      <c r="AJ422" s="16" t="str">
        <f t="shared" si="151"/>
        <v xml:space="preserve">,"Condition":"UNDEFINED" </v>
      </c>
      <c r="AK422" s="16" t="str">
        <f xml:space="preserve"> IF($D422+$E422&gt;0,  CONCATENATE($AD422,$AE422,$AF422,$AG422,$AH422,$AI422,$AJ422) &amp; "} ]}","}")</f>
        <v>}</v>
      </c>
      <c r="AL422" s="16" t="str">
        <f t="shared" si="152"/>
        <v>,{"CollectableType":"HomeCollector.Models.StampBase, HomeCollector, Version=1.0.0.0, Culture=neutral, PublicKeyToken=null","DisplayName":"Panama-Pacific" ,"Description":"" ,"Country":"USA" ,"IsPostageStamp":true ,"ScottNumber":"400A" ,"AlternateId":"" ,"IssueYearStart":1913,"IssueYearEnd":0,"FirstDayOfIssue":" " ,"Perforation":"12" ,"IsWatermarked":false ,"CatalogImageCode":"" ,"Color":"orange" ,"Denomination":"10" }</v>
      </c>
    </row>
    <row r="423" spans="1:38" x14ac:dyDescent="0.25">
      <c r="A423" s="34" t="s">
        <v>1647</v>
      </c>
      <c r="B423" s="29">
        <v>1</v>
      </c>
      <c r="C423" s="19" t="s">
        <v>38</v>
      </c>
      <c r="D423" s="31"/>
      <c r="E423" s="32">
        <v>1</v>
      </c>
      <c r="F423" s="43" t="s">
        <v>1341</v>
      </c>
      <c r="G423" s="30"/>
      <c r="H423" s="19" t="s">
        <v>311</v>
      </c>
      <c r="I423" s="29">
        <v>1914</v>
      </c>
      <c r="J423" s="29">
        <v>1914</v>
      </c>
      <c r="K423" s="33" t="s">
        <v>1337</v>
      </c>
      <c r="L423" s="34">
        <v>16</v>
      </c>
      <c r="M423" s="29">
        <v>4</v>
      </c>
      <c r="N423" s="28" t="str">
        <f t="shared" si="153"/>
        <v>,{"CollectableType":"HomeCollector.Models.StampBase, HomeCollector, Version=1.0.0.0, Culture=neutral, PublicKeyToken=null"</v>
      </c>
      <c r="O423" s="16" t="str">
        <f t="shared" si="132"/>
        <v xml:space="preserve">,"DisplayName":"Panama-Pacific" </v>
      </c>
      <c r="P423" s="16" t="str">
        <f t="shared" si="133"/>
        <v xml:space="preserve">,"Description":"" </v>
      </c>
      <c r="Q423" s="16" t="str">
        <f t="shared" si="134"/>
        <v xml:space="preserve">,"Country":"USA" </v>
      </c>
      <c r="R423" s="16" t="str">
        <f t="shared" si="135"/>
        <v xml:space="preserve">,"IsPostageStamp":true </v>
      </c>
      <c r="S423" s="16" t="str">
        <f t="shared" si="136"/>
        <v xml:space="preserve">,"ScottNumber":"401" </v>
      </c>
      <c r="T423" s="16" t="str">
        <f t="shared" si="137"/>
        <v xml:space="preserve">,"AlternateId":"" </v>
      </c>
      <c r="U423" s="16" t="str">
        <f t="shared" si="138"/>
        <v>,"IssueYearStart":1914</v>
      </c>
      <c r="V423" s="16" t="str">
        <f t="shared" si="139"/>
        <v>,"IssueYearEnd":0</v>
      </c>
      <c r="W423" s="16" t="str">
        <f t="shared" si="140"/>
        <v xml:space="preserve">,"FirstDayOfIssue":" " </v>
      </c>
      <c r="X423" s="16" t="str">
        <f t="shared" si="154"/>
        <v xml:space="preserve">,"Perforation":"10" </v>
      </c>
      <c r="Y423" s="16" t="str">
        <f t="shared" si="141"/>
        <v xml:space="preserve">,"IsWatermarked":false </v>
      </c>
      <c r="Z423" s="16" t="str">
        <f t="shared" si="142"/>
        <v xml:space="preserve">,"CatalogImageCode":"" </v>
      </c>
      <c r="AA423" s="16" t="str">
        <f t="shared" si="143"/>
        <v xml:space="preserve">,"Color":"green" </v>
      </c>
      <c r="AB423" s="16" t="str">
        <f t="shared" si="144"/>
        <v xml:space="preserve">,"Denomination":"1" </v>
      </c>
      <c r="AD423" s="16" t="str">
        <f t="shared" si="145"/>
        <v>,"ItemInstances":[</v>
      </c>
      <c r="AE423" s="16" t="str">
        <f t="shared" si="146"/>
        <v>{"CollectableType":"HomeCollector.Models.StampBase, HomeCollector, Version=1.0.0.0, Culture=neutral, PublicKeyToken=null"</v>
      </c>
      <c r="AF423" s="16" t="str">
        <f t="shared" si="147"/>
        <v xml:space="preserve">,"ItemDetails":"" </v>
      </c>
      <c r="AG423" s="16" t="str">
        <f t="shared" si="148"/>
        <v xml:space="preserve">,"IsFavorite":false </v>
      </c>
      <c r="AH423" s="16" t="str">
        <f t="shared" si="149"/>
        <v xml:space="preserve">,"EstimatedValue":0 </v>
      </c>
      <c r="AI423" s="16" t="str">
        <f t="shared" si="150"/>
        <v xml:space="preserve">,"IsMintCondition":false </v>
      </c>
      <c r="AJ423" s="16" t="str">
        <f t="shared" si="151"/>
        <v xml:space="preserve">,"Condition":"UNDEFINED" </v>
      </c>
      <c r="AK423" s="16" t="str">
        <f xml:space="preserve"> IF($D423+$E423&gt;0,  CONCATENATE($AD423,$AE423,$AF423,$AG423,$AH423,$AI423,$AJ423)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23" s="16" t="str">
        <f t="shared" si="152"/>
        <v>,{"CollectableType":"HomeCollector.Models.StampBase, HomeCollector, Version=1.0.0.0, Culture=neutral, PublicKeyToken=null","DisplayName":"Panama-Pacific" ,"Description":"" ,"Country":"USA" ,"IsPostageStamp":true ,"ScottNumber":"401" ,"AlternateId":"" ,"IssueYearStart":1914,"IssueYearEnd":0,"FirstDayOfIssue":" " ,"Perforation":"10" ,"IsWatermarked":false ,"CatalogImageCode":"" ,"Color":"green"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4" spans="1:38" x14ac:dyDescent="0.25">
      <c r="A424" s="34" t="s">
        <v>1648</v>
      </c>
      <c r="B424" s="29">
        <v>2</v>
      </c>
      <c r="C424" s="19" t="s">
        <v>176</v>
      </c>
      <c r="D424" s="31"/>
      <c r="E424" s="32">
        <v>1</v>
      </c>
      <c r="F424" s="43" t="s">
        <v>1341</v>
      </c>
      <c r="G424" s="30"/>
      <c r="H424" s="19" t="s">
        <v>311</v>
      </c>
      <c r="I424" s="29">
        <v>1915</v>
      </c>
      <c r="J424" s="29">
        <v>1915</v>
      </c>
      <c r="K424" s="33" t="s">
        <v>1337</v>
      </c>
      <c r="L424" s="34">
        <v>52.5</v>
      </c>
      <c r="M424" s="29">
        <v>1</v>
      </c>
      <c r="N424" s="28" t="str">
        <f t="shared" si="153"/>
        <v>,{"CollectableType":"HomeCollector.Models.StampBase, HomeCollector, Version=1.0.0.0, Culture=neutral, PublicKeyToken=null"</v>
      </c>
      <c r="O424" s="16" t="str">
        <f t="shared" si="132"/>
        <v xml:space="preserve">,"DisplayName":"Panama-Pacific" </v>
      </c>
      <c r="P424" s="16" t="str">
        <f t="shared" si="133"/>
        <v xml:space="preserve">,"Description":"" </v>
      </c>
      <c r="Q424" s="16" t="str">
        <f t="shared" si="134"/>
        <v xml:space="preserve">,"Country":"USA" </v>
      </c>
      <c r="R424" s="16" t="str">
        <f t="shared" si="135"/>
        <v xml:space="preserve">,"IsPostageStamp":true </v>
      </c>
      <c r="S424" s="16" t="str">
        <f t="shared" si="136"/>
        <v xml:space="preserve">,"ScottNumber":"402" </v>
      </c>
      <c r="T424" s="16" t="str">
        <f t="shared" si="137"/>
        <v xml:space="preserve">,"AlternateId":"" </v>
      </c>
      <c r="U424" s="16" t="str">
        <f t="shared" si="138"/>
        <v>,"IssueYearStart":1915</v>
      </c>
      <c r="V424" s="16" t="str">
        <f t="shared" si="139"/>
        <v>,"IssueYearEnd":0</v>
      </c>
      <c r="W424" s="16" t="str">
        <f t="shared" si="140"/>
        <v xml:space="preserve">,"FirstDayOfIssue":" " </v>
      </c>
      <c r="X424" s="16" t="str">
        <f t="shared" si="154"/>
        <v xml:space="preserve">,"Perforation":"10" </v>
      </c>
      <c r="Y424" s="16" t="str">
        <f t="shared" si="141"/>
        <v xml:space="preserve">,"IsWatermarked":false </v>
      </c>
      <c r="Z424" s="16" t="str">
        <f t="shared" si="142"/>
        <v xml:space="preserve">,"CatalogImageCode":"" </v>
      </c>
      <c r="AA424" s="16" t="str">
        <f t="shared" si="143"/>
        <v xml:space="preserve">,"Color":"carmine" </v>
      </c>
      <c r="AB424" s="16" t="str">
        <f t="shared" si="144"/>
        <v xml:space="preserve">,"Denomination":"2" </v>
      </c>
      <c r="AD424" s="16" t="str">
        <f t="shared" si="145"/>
        <v>,"ItemInstances":[</v>
      </c>
      <c r="AE424" s="16" t="str">
        <f t="shared" si="146"/>
        <v>{"CollectableType":"HomeCollector.Models.StampBase, HomeCollector, Version=1.0.0.0, Culture=neutral, PublicKeyToken=null"</v>
      </c>
      <c r="AF424" s="16" t="str">
        <f t="shared" si="147"/>
        <v xml:space="preserve">,"ItemDetails":"" </v>
      </c>
      <c r="AG424" s="16" t="str">
        <f t="shared" si="148"/>
        <v xml:space="preserve">,"IsFavorite":false </v>
      </c>
      <c r="AH424" s="16" t="str">
        <f t="shared" si="149"/>
        <v xml:space="preserve">,"EstimatedValue":0 </v>
      </c>
      <c r="AI424" s="16" t="str">
        <f t="shared" si="150"/>
        <v xml:space="preserve">,"IsMintCondition":false </v>
      </c>
      <c r="AJ424" s="16" t="str">
        <f t="shared" si="151"/>
        <v xml:space="preserve">,"Condition":"UNDEFINED" </v>
      </c>
      <c r="AK424" s="16" t="str">
        <f xml:space="preserve"> IF($D424+$E424&gt;0,  CONCATENATE($AD424,$AE424,$AF424,$AG424,$AH424,$AI424,$AJ424)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24" s="16" t="str">
        <f t="shared" si="152"/>
        <v>,{"CollectableType":"HomeCollector.Models.StampBase, HomeCollector, Version=1.0.0.0, Culture=neutral, PublicKeyToken=null","DisplayName":"Panama-Pacific" ,"Description":"" ,"Country":"USA" ,"IsPostageStamp":true ,"ScottNumber":"402" ,"AlternateId":"" ,"IssueYearStart":1915,"IssueYearEnd":0,"FirstDayOfIssue":" " ,"Perforation":"10" ,"IsWatermarked":false ,"CatalogImageCode":"" ,"Color":"carmine"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5" spans="1:38" x14ac:dyDescent="0.25">
      <c r="A425" s="34" t="s">
        <v>1649</v>
      </c>
      <c r="B425" s="29">
        <v>5</v>
      </c>
      <c r="C425" s="19" t="s">
        <v>22</v>
      </c>
      <c r="D425" s="31"/>
      <c r="E425" s="32"/>
      <c r="F425" s="43" t="s">
        <v>1341</v>
      </c>
      <c r="G425" s="30"/>
      <c r="H425" s="19" t="s">
        <v>311</v>
      </c>
      <c r="I425" s="29">
        <v>1915</v>
      </c>
      <c r="J425" s="29">
        <v>1915</v>
      </c>
      <c r="K425" s="33" t="s">
        <v>1337</v>
      </c>
      <c r="L425" s="34">
        <v>115</v>
      </c>
      <c r="M425" s="29">
        <v>11</v>
      </c>
      <c r="N425" s="28" t="str">
        <f t="shared" si="153"/>
        <v>,{"CollectableType":"HomeCollector.Models.StampBase, HomeCollector, Version=1.0.0.0, Culture=neutral, PublicKeyToken=null"</v>
      </c>
      <c r="O425" s="16" t="str">
        <f t="shared" si="132"/>
        <v xml:space="preserve">,"DisplayName":"Panama-Pacific" </v>
      </c>
      <c r="P425" s="16" t="str">
        <f t="shared" si="133"/>
        <v xml:space="preserve">,"Description":"" </v>
      </c>
      <c r="Q425" s="16" t="str">
        <f t="shared" si="134"/>
        <v xml:space="preserve">,"Country":"USA" </v>
      </c>
      <c r="R425" s="16" t="str">
        <f t="shared" si="135"/>
        <v xml:space="preserve">,"IsPostageStamp":true </v>
      </c>
      <c r="S425" s="16" t="str">
        <f t="shared" si="136"/>
        <v xml:space="preserve">,"ScottNumber":"403" </v>
      </c>
      <c r="T425" s="16" t="str">
        <f t="shared" si="137"/>
        <v xml:space="preserve">,"AlternateId":"" </v>
      </c>
      <c r="U425" s="16" t="str">
        <f t="shared" si="138"/>
        <v>,"IssueYearStart":1915</v>
      </c>
      <c r="V425" s="16" t="str">
        <f t="shared" si="139"/>
        <v>,"IssueYearEnd":0</v>
      </c>
      <c r="W425" s="16" t="str">
        <f t="shared" si="140"/>
        <v xml:space="preserve">,"FirstDayOfIssue":" " </v>
      </c>
      <c r="X425" s="16" t="str">
        <f t="shared" si="154"/>
        <v xml:space="preserve">,"Perforation":"10" </v>
      </c>
      <c r="Y425" s="16" t="str">
        <f t="shared" si="141"/>
        <v xml:space="preserve">,"IsWatermarked":false </v>
      </c>
      <c r="Z425" s="16" t="str">
        <f t="shared" si="142"/>
        <v xml:space="preserve">,"CatalogImageCode":"" </v>
      </c>
      <c r="AA425" s="16" t="str">
        <f t="shared" si="143"/>
        <v xml:space="preserve">,"Color":"blue" </v>
      </c>
      <c r="AB425" s="16" t="str">
        <f t="shared" si="144"/>
        <v xml:space="preserve">,"Denomination":"5" </v>
      </c>
      <c r="AD425" s="16" t="str">
        <f t="shared" si="145"/>
        <v/>
      </c>
      <c r="AE425" s="16" t="str">
        <f t="shared" si="146"/>
        <v>{"CollectableType":"HomeCollector.Models.StampBase, HomeCollector, Version=1.0.0.0, Culture=neutral, PublicKeyToken=null"</v>
      </c>
      <c r="AF425" s="16" t="str">
        <f t="shared" si="147"/>
        <v xml:space="preserve">,"ItemDetails":"" </v>
      </c>
      <c r="AG425" s="16" t="str">
        <f t="shared" si="148"/>
        <v xml:space="preserve">,"IsFavorite":false </v>
      </c>
      <c r="AH425" s="16" t="str">
        <f t="shared" si="149"/>
        <v xml:space="preserve">,"EstimatedValue":0 </v>
      </c>
      <c r="AI425" s="16" t="str">
        <f t="shared" si="150"/>
        <v xml:space="preserve">,"IsMintCondition":false </v>
      </c>
      <c r="AJ425" s="16" t="str">
        <f t="shared" si="151"/>
        <v xml:space="preserve">,"Condition":"UNDEFINED" </v>
      </c>
      <c r="AK425" s="16" t="str">
        <f xml:space="preserve"> IF($D425+$E425&gt;0,  CONCATENATE($AD425,$AE425,$AF425,$AG425,$AH425,$AI425,$AJ425) &amp; "} ]}","}")</f>
        <v>}</v>
      </c>
      <c r="AL425" s="16" t="str">
        <f t="shared" si="152"/>
        <v>,{"CollectableType":"HomeCollector.Models.StampBase, HomeCollector, Version=1.0.0.0, Culture=neutral, PublicKeyToken=null","DisplayName":"Panama-Pacific" ,"Description":"" ,"Country":"USA" ,"IsPostageStamp":true ,"ScottNumber":"403" ,"AlternateId":"" ,"IssueYearStart":1915,"IssueYearEnd":0,"FirstDayOfIssue":" " ,"Perforation":"10" ,"IsWatermarked":false ,"CatalogImageCode":"" ,"Color":"blue" ,"Denomination":"5" }</v>
      </c>
    </row>
    <row r="426" spans="1:38" x14ac:dyDescent="0.25">
      <c r="A426" s="34" t="s">
        <v>1650</v>
      </c>
      <c r="B426" s="29">
        <v>10</v>
      </c>
      <c r="C426" s="19" t="s">
        <v>100</v>
      </c>
      <c r="D426" s="31"/>
      <c r="E426" s="32"/>
      <c r="F426" s="43" t="s">
        <v>1341</v>
      </c>
      <c r="G426" s="30"/>
      <c r="H426" s="19" t="s">
        <v>311</v>
      </c>
      <c r="I426" s="29">
        <v>1915</v>
      </c>
      <c r="J426" s="29">
        <v>1915</v>
      </c>
      <c r="K426" s="33" t="s">
        <v>1337</v>
      </c>
      <c r="L426" s="34">
        <v>775</v>
      </c>
      <c r="M426" s="29">
        <v>42.5</v>
      </c>
      <c r="N426" s="28" t="str">
        <f t="shared" si="153"/>
        <v>,{"CollectableType":"HomeCollector.Models.StampBase, HomeCollector, Version=1.0.0.0, Culture=neutral, PublicKeyToken=null"</v>
      </c>
      <c r="O426" s="16" t="str">
        <f t="shared" si="132"/>
        <v xml:space="preserve">,"DisplayName":"Panama-Pacific" </v>
      </c>
      <c r="P426" s="16" t="str">
        <f t="shared" si="133"/>
        <v xml:space="preserve">,"Description":"" </v>
      </c>
      <c r="Q426" s="16" t="str">
        <f t="shared" si="134"/>
        <v xml:space="preserve">,"Country":"USA" </v>
      </c>
      <c r="R426" s="16" t="str">
        <f t="shared" si="135"/>
        <v xml:space="preserve">,"IsPostageStamp":true </v>
      </c>
      <c r="S426" s="16" t="str">
        <f t="shared" si="136"/>
        <v xml:space="preserve">,"ScottNumber":"404" </v>
      </c>
      <c r="T426" s="16" t="str">
        <f t="shared" si="137"/>
        <v xml:space="preserve">,"AlternateId":"" </v>
      </c>
      <c r="U426" s="16" t="str">
        <f t="shared" si="138"/>
        <v>,"IssueYearStart":1915</v>
      </c>
      <c r="V426" s="16" t="str">
        <f t="shared" si="139"/>
        <v>,"IssueYearEnd":0</v>
      </c>
      <c r="W426" s="16" t="str">
        <f t="shared" si="140"/>
        <v xml:space="preserve">,"FirstDayOfIssue":" " </v>
      </c>
      <c r="X426" s="16" t="str">
        <f t="shared" si="154"/>
        <v xml:space="preserve">,"Perforation":"10" </v>
      </c>
      <c r="Y426" s="16" t="str">
        <f t="shared" si="141"/>
        <v xml:space="preserve">,"IsWatermarked":false </v>
      </c>
      <c r="Z426" s="16" t="str">
        <f t="shared" si="142"/>
        <v xml:space="preserve">,"CatalogImageCode":"" </v>
      </c>
      <c r="AA426" s="16" t="str">
        <f t="shared" si="143"/>
        <v xml:space="preserve">,"Color":"orange" </v>
      </c>
      <c r="AB426" s="16" t="str">
        <f t="shared" si="144"/>
        <v xml:space="preserve">,"Denomination":"10" </v>
      </c>
      <c r="AD426" s="16" t="str">
        <f t="shared" si="145"/>
        <v/>
      </c>
      <c r="AE426" s="16" t="str">
        <f t="shared" si="146"/>
        <v>{"CollectableType":"HomeCollector.Models.StampBase, HomeCollector, Version=1.0.0.0, Culture=neutral, PublicKeyToken=null"</v>
      </c>
      <c r="AF426" s="16" t="str">
        <f t="shared" si="147"/>
        <v xml:space="preserve">,"ItemDetails":"" </v>
      </c>
      <c r="AG426" s="16" t="str">
        <f t="shared" si="148"/>
        <v xml:space="preserve">,"IsFavorite":false </v>
      </c>
      <c r="AH426" s="16" t="str">
        <f t="shared" si="149"/>
        <v xml:space="preserve">,"EstimatedValue":0 </v>
      </c>
      <c r="AI426" s="16" t="str">
        <f t="shared" si="150"/>
        <v xml:space="preserve">,"IsMintCondition":false </v>
      </c>
      <c r="AJ426" s="16" t="str">
        <f t="shared" si="151"/>
        <v xml:space="preserve">,"Condition":"UNDEFINED" </v>
      </c>
      <c r="AK426" s="16" t="str">
        <f xml:space="preserve"> IF($D426+$E426&gt;0,  CONCATENATE($AD426,$AE426,$AF426,$AG426,$AH426,$AI426,$AJ426) &amp; "} ]}","}")</f>
        <v>}</v>
      </c>
      <c r="AL426" s="16" t="str">
        <f t="shared" si="152"/>
        <v>,{"CollectableType":"HomeCollector.Models.StampBase, HomeCollector, Version=1.0.0.0, Culture=neutral, PublicKeyToken=null","DisplayName":"Panama-Pacific" ,"Description":"" ,"Country":"USA" ,"IsPostageStamp":true ,"ScottNumber":"404" ,"AlternateId":"" ,"IssueYearStart":1915,"IssueYearEnd":0,"FirstDayOfIssue":" " ,"Perforation":"10" ,"IsWatermarked":false ,"CatalogImageCode":"" ,"Color":"orange" ,"Denomination":"10" }</v>
      </c>
    </row>
    <row r="427" spans="1:38" x14ac:dyDescent="0.25">
      <c r="A427" s="34" t="s">
        <v>1651</v>
      </c>
      <c r="B427" s="29">
        <v>1</v>
      </c>
      <c r="C427" s="19" t="s">
        <v>38</v>
      </c>
      <c r="D427" s="31"/>
      <c r="E427" s="32">
        <v>2</v>
      </c>
      <c r="F427" s="43" t="s">
        <v>1343</v>
      </c>
      <c r="G427" s="38" t="s">
        <v>269</v>
      </c>
      <c r="H427" s="19" t="s">
        <v>15</v>
      </c>
      <c r="I427" s="29">
        <v>1912</v>
      </c>
      <c r="J427" s="29">
        <v>1912</v>
      </c>
      <c r="K427" s="33" t="s">
        <v>1337</v>
      </c>
      <c r="L427" s="34">
        <v>3.5</v>
      </c>
      <c r="M427" s="29">
        <v>0.15</v>
      </c>
      <c r="N427" s="28" t="str">
        <f t="shared" si="153"/>
        <v>,{"CollectableType":"HomeCollector.Models.StampBase, HomeCollector, Version=1.0.0.0, Culture=neutral, PublicKeyToken=null"</v>
      </c>
      <c r="O427" s="16" t="str">
        <f t="shared" si="132"/>
        <v xml:space="preserve">,"DisplayName":"Washington" </v>
      </c>
      <c r="P427" s="16" t="str">
        <f t="shared" si="133"/>
        <v xml:space="preserve">,"Description":"wm" </v>
      </c>
      <c r="Q427" s="16" t="str">
        <f t="shared" si="134"/>
        <v xml:space="preserve">,"Country":"USA" </v>
      </c>
      <c r="R427" s="16" t="str">
        <f t="shared" si="135"/>
        <v xml:space="preserve">,"IsPostageStamp":true </v>
      </c>
      <c r="S427" s="16" t="str">
        <f t="shared" si="136"/>
        <v xml:space="preserve">,"ScottNumber":"405" </v>
      </c>
      <c r="T427" s="16" t="str">
        <f t="shared" si="137"/>
        <v xml:space="preserve">,"AlternateId":"" </v>
      </c>
      <c r="U427" s="16" t="str">
        <f t="shared" si="138"/>
        <v>,"IssueYearStart":1912</v>
      </c>
      <c r="V427" s="16" t="str">
        <f t="shared" si="139"/>
        <v>,"IssueYearEnd":0</v>
      </c>
      <c r="W427" s="16" t="str">
        <f t="shared" si="140"/>
        <v xml:space="preserve">,"FirstDayOfIssue":" " </v>
      </c>
      <c r="X427" s="16" t="str">
        <f t="shared" si="154"/>
        <v xml:space="preserve">,"Perforation":"12" </v>
      </c>
      <c r="Y427" s="16" t="str">
        <f t="shared" si="141"/>
        <v xml:space="preserve">,"IsWatermarked":false </v>
      </c>
      <c r="Z427" s="16" t="str">
        <f t="shared" si="142"/>
        <v xml:space="preserve">,"CatalogImageCode":"" </v>
      </c>
      <c r="AA427" s="16" t="str">
        <f t="shared" si="143"/>
        <v xml:space="preserve">,"Color":"green" </v>
      </c>
      <c r="AB427" s="16" t="str">
        <f t="shared" si="144"/>
        <v xml:space="preserve">,"Denomination":"1" </v>
      </c>
      <c r="AD427" s="16" t="str">
        <f t="shared" si="145"/>
        <v>,"ItemInstances":[</v>
      </c>
      <c r="AE427" s="16" t="str">
        <f t="shared" si="146"/>
        <v>{"CollectableType":"HomeCollector.Models.StampBase, HomeCollector, Version=1.0.0.0, Culture=neutral, PublicKeyToken=null"</v>
      </c>
      <c r="AF427" s="16" t="str">
        <f t="shared" si="147"/>
        <v xml:space="preserve">,"ItemDetails":"wm" </v>
      </c>
      <c r="AG427" s="16" t="str">
        <f t="shared" si="148"/>
        <v xml:space="preserve">,"IsFavorite":false </v>
      </c>
      <c r="AH427" s="16" t="str">
        <f t="shared" si="149"/>
        <v xml:space="preserve">,"EstimatedValue":0 </v>
      </c>
      <c r="AI427" s="16" t="str">
        <f t="shared" si="150"/>
        <v xml:space="preserve">,"IsMintCondition":false </v>
      </c>
      <c r="AJ427" s="16" t="str">
        <f t="shared" si="151"/>
        <v xml:space="preserve">,"Condition":"UNDEFINED" </v>
      </c>
      <c r="AK427" s="16" t="str">
        <f xml:space="preserve"> IF($D427+$E427&gt;0,  CONCATENATE($AD427,$AE427,$AF427,$AG427,$AH427,$AI427,$AJ427)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27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,"ScottNumber":"405" ,"AlternateId":"" ,"IssueYearStart":1912,"IssueYearEnd":0,"FirstDayOfIssue":" " ,"Perforation":"12" ,"IsWatermarked":false ,"CatalogImageCode":"" ,"Color":"green" ,"Denomination":"1"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28" spans="1:38" x14ac:dyDescent="0.25">
      <c r="A428" s="34" t="s">
        <v>1652</v>
      </c>
      <c r="B428" s="29">
        <v>2</v>
      </c>
      <c r="C428" s="19" t="s">
        <v>176</v>
      </c>
      <c r="D428" s="31"/>
      <c r="E428" s="32"/>
      <c r="F428" s="43" t="s">
        <v>1343</v>
      </c>
      <c r="G428" s="38" t="s">
        <v>270</v>
      </c>
      <c r="H428" s="19" t="s">
        <v>15</v>
      </c>
      <c r="I428" s="29">
        <v>1912</v>
      </c>
      <c r="J428" s="29">
        <v>1912</v>
      </c>
      <c r="K428" s="33" t="s">
        <v>1337</v>
      </c>
      <c r="L428" s="34">
        <v>3.25</v>
      </c>
      <c r="M428" s="29">
        <v>0.15</v>
      </c>
      <c r="N428" s="28" t="str">
        <f t="shared" si="153"/>
        <v>,{"CollectableType":"HomeCollector.Models.StampBase, HomeCollector, Version=1.0.0.0, Culture=neutral, PublicKeyToken=null"</v>
      </c>
      <c r="O428" s="16" t="str">
        <f t="shared" si="132"/>
        <v xml:space="preserve">,"DisplayName":"Washington" </v>
      </c>
      <c r="P428" s="16" t="str">
        <f t="shared" si="133"/>
        <v xml:space="preserve">,"Description":"wm,type 1" </v>
      </c>
      <c r="Q428" s="16" t="str">
        <f t="shared" si="134"/>
        <v xml:space="preserve">,"Country":"USA" </v>
      </c>
      <c r="R428" s="16" t="str">
        <f t="shared" si="135"/>
        <v xml:space="preserve">,"IsPostageStamp":true </v>
      </c>
      <c r="S428" s="16" t="str">
        <f t="shared" si="136"/>
        <v xml:space="preserve">,"ScottNumber":"406" </v>
      </c>
      <c r="T428" s="16" t="str">
        <f t="shared" si="137"/>
        <v xml:space="preserve">,"AlternateId":"" </v>
      </c>
      <c r="U428" s="16" t="str">
        <f t="shared" si="138"/>
        <v>,"IssueYearStart":1912</v>
      </c>
      <c r="V428" s="16" t="str">
        <f t="shared" si="139"/>
        <v>,"IssueYearEnd":0</v>
      </c>
      <c r="W428" s="16" t="str">
        <f t="shared" si="140"/>
        <v xml:space="preserve">,"FirstDayOfIssue":" " </v>
      </c>
      <c r="X428" s="16" t="str">
        <f t="shared" si="154"/>
        <v xml:space="preserve">,"Perforation":"12" </v>
      </c>
      <c r="Y428" s="16" t="str">
        <f t="shared" si="141"/>
        <v xml:space="preserve">,"IsWatermarked":false </v>
      </c>
      <c r="Z428" s="16" t="str">
        <f t="shared" si="142"/>
        <v xml:space="preserve">,"CatalogImageCode":"" </v>
      </c>
      <c r="AA428" s="16" t="str">
        <f t="shared" si="143"/>
        <v xml:space="preserve">,"Color":"carmine" </v>
      </c>
      <c r="AB428" s="16" t="str">
        <f t="shared" si="144"/>
        <v xml:space="preserve">,"Denomination":"2" </v>
      </c>
      <c r="AD428" s="16" t="str">
        <f t="shared" si="145"/>
        <v/>
      </c>
      <c r="AE428" s="16" t="str">
        <f t="shared" si="146"/>
        <v>{"CollectableType":"HomeCollector.Models.StampBase, HomeCollector, Version=1.0.0.0, Culture=neutral, PublicKeyToken=null"</v>
      </c>
      <c r="AF428" s="16" t="str">
        <f t="shared" si="147"/>
        <v xml:space="preserve">,"ItemDetails":"wm,type 1" </v>
      </c>
      <c r="AG428" s="16" t="str">
        <f t="shared" si="148"/>
        <v xml:space="preserve">,"IsFavorite":false </v>
      </c>
      <c r="AH428" s="16" t="str">
        <f t="shared" si="149"/>
        <v xml:space="preserve">,"EstimatedValue":0 </v>
      </c>
      <c r="AI428" s="16" t="str">
        <f t="shared" si="150"/>
        <v xml:space="preserve">,"IsMintCondition":false </v>
      </c>
      <c r="AJ428" s="16" t="str">
        <f t="shared" si="151"/>
        <v xml:space="preserve">,"Condition":"UNDEFINED" </v>
      </c>
      <c r="AK428" s="16" t="str">
        <f xml:space="preserve"> IF($D428+$E428&gt;0,  CONCATENATE($AD428,$AE428,$AF428,$AG428,$AH428,$AI428,$AJ428) &amp; "} ]}","}")</f>
        <v>}</v>
      </c>
      <c r="AL428" s="16" t="str">
        <f t="shared" si="152"/>
        <v>,{"CollectableType":"HomeCollector.Models.StampBase, HomeCollector, Version=1.0.0.0, Culture=neutral, PublicKeyToken=null","DisplayName":"Washington" ,"Description":"wm,type 1" ,"Country":"USA" ,"IsPostageStamp":true ,"ScottNumber":"406" ,"AlternateId":"" ,"IssueYearStart":1912,"IssueYearEnd":0,"FirstDayOfIssue":" " ,"Perforation":"12" ,"IsWatermarked":false ,"CatalogImageCode":"" ,"Color":"carmine" ,"Denomination":"2" }</v>
      </c>
    </row>
    <row r="429" spans="1:38" x14ac:dyDescent="0.25">
      <c r="A429" s="34" t="s">
        <v>1653</v>
      </c>
      <c r="B429" s="29">
        <v>7</v>
      </c>
      <c r="C429" s="19" t="s">
        <v>60</v>
      </c>
      <c r="D429" s="31"/>
      <c r="E429" s="32">
        <v>1</v>
      </c>
      <c r="F429" s="43" t="s">
        <v>1343</v>
      </c>
      <c r="G429" s="38" t="s">
        <v>269</v>
      </c>
      <c r="H429" s="19" t="s">
        <v>15</v>
      </c>
      <c r="I429" s="29">
        <v>1914</v>
      </c>
      <c r="J429" s="29">
        <v>1914</v>
      </c>
      <c r="K429" s="33" t="s">
        <v>1337</v>
      </c>
      <c r="L429" s="34">
        <v>60</v>
      </c>
      <c r="M429" s="29">
        <v>8</v>
      </c>
      <c r="N429" s="28" t="str">
        <f t="shared" si="153"/>
        <v>,{"CollectableType":"HomeCollector.Models.StampBase, HomeCollector, Version=1.0.0.0, Culture=neutral, PublicKeyToken=null"</v>
      </c>
      <c r="O429" s="16" t="str">
        <f t="shared" si="132"/>
        <v xml:space="preserve">,"DisplayName":"Washington" </v>
      </c>
      <c r="P429" s="16" t="str">
        <f t="shared" si="133"/>
        <v xml:space="preserve">,"Description":"wm" </v>
      </c>
      <c r="Q429" s="16" t="str">
        <f t="shared" si="134"/>
        <v xml:space="preserve">,"Country":"USA" </v>
      </c>
      <c r="R429" s="16" t="str">
        <f t="shared" si="135"/>
        <v xml:space="preserve">,"IsPostageStamp":true </v>
      </c>
      <c r="S429" s="16" t="str">
        <f t="shared" si="136"/>
        <v xml:space="preserve">,"ScottNumber":"407" </v>
      </c>
      <c r="T429" s="16" t="str">
        <f t="shared" si="137"/>
        <v xml:space="preserve">,"AlternateId":"" </v>
      </c>
      <c r="U429" s="16" t="str">
        <f t="shared" si="138"/>
        <v>,"IssueYearStart":1914</v>
      </c>
      <c r="V429" s="16" t="str">
        <f t="shared" si="139"/>
        <v>,"IssueYearEnd":0</v>
      </c>
      <c r="W429" s="16" t="str">
        <f t="shared" si="140"/>
        <v xml:space="preserve">,"FirstDayOfIssue":" " </v>
      </c>
      <c r="X429" s="16" t="str">
        <f t="shared" si="154"/>
        <v xml:space="preserve">,"Perforation":"12" </v>
      </c>
      <c r="Y429" s="16" t="str">
        <f t="shared" si="141"/>
        <v xml:space="preserve">,"IsWatermarked":false </v>
      </c>
      <c r="Z429" s="16" t="str">
        <f t="shared" si="142"/>
        <v xml:space="preserve">,"CatalogImageCode":"" </v>
      </c>
      <c r="AA429" s="16" t="str">
        <f t="shared" si="143"/>
        <v xml:space="preserve">,"Color":"black" </v>
      </c>
      <c r="AB429" s="16" t="str">
        <f t="shared" si="144"/>
        <v xml:space="preserve">,"Denomination":"7" </v>
      </c>
      <c r="AD429" s="16" t="str">
        <f t="shared" si="145"/>
        <v>,"ItemInstances":[</v>
      </c>
      <c r="AE429" s="16" t="str">
        <f t="shared" si="146"/>
        <v>{"CollectableType":"HomeCollector.Models.StampBase, HomeCollector, Version=1.0.0.0, Culture=neutral, PublicKeyToken=null"</v>
      </c>
      <c r="AF429" s="16" t="str">
        <f t="shared" si="147"/>
        <v xml:space="preserve">,"ItemDetails":"wm" </v>
      </c>
      <c r="AG429" s="16" t="str">
        <f t="shared" si="148"/>
        <v xml:space="preserve">,"IsFavorite":false </v>
      </c>
      <c r="AH429" s="16" t="str">
        <f t="shared" si="149"/>
        <v xml:space="preserve">,"EstimatedValue":0 </v>
      </c>
      <c r="AI429" s="16" t="str">
        <f t="shared" si="150"/>
        <v xml:space="preserve">,"IsMintCondition":false </v>
      </c>
      <c r="AJ429" s="16" t="str">
        <f t="shared" si="151"/>
        <v xml:space="preserve">,"Condition":"UNDEFINED" </v>
      </c>
      <c r="AK429" s="16" t="str">
        <f xml:space="preserve"> IF($D429+$E429&gt;0,  CONCATENATE($AD429,$AE429,$AF429,$AG429,$AH429,$AI429,$AJ429)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29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,"ScottNumber":"407" ,"AlternateId":"" ,"IssueYearStart":1914,"IssueYearEnd":0,"FirstDayOfIssue":" " ,"Perforation":"12" ,"IsWatermarked":false ,"CatalogImageCode":"" ,"Color":"black" ,"Denomination":"7"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30" spans="1:38" x14ac:dyDescent="0.25">
      <c r="A430" s="34" t="s">
        <v>1654</v>
      </c>
      <c r="B430" s="29">
        <v>1</v>
      </c>
      <c r="C430" s="19" t="s">
        <v>38</v>
      </c>
      <c r="D430" s="31"/>
      <c r="E430" s="32"/>
      <c r="F430" s="42" t="s">
        <v>12</v>
      </c>
      <c r="G430" s="38" t="s">
        <v>269</v>
      </c>
      <c r="H430" s="19" t="s">
        <v>15</v>
      </c>
      <c r="I430" s="29">
        <v>1912</v>
      </c>
      <c r="J430" s="29">
        <v>1912</v>
      </c>
      <c r="K430" s="33" t="s">
        <v>1337</v>
      </c>
      <c r="L430" s="34">
        <v>0.9</v>
      </c>
      <c r="M430" s="29">
        <v>0.5</v>
      </c>
      <c r="N430" s="28" t="str">
        <f t="shared" si="153"/>
        <v>,{"CollectableType":"HomeCollector.Models.StampBase, HomeCollector, Version=1.0.0.0, Culture=neutral, PublicKeyToken=null"</v>
      </c>
      <c r="O430" s="16" t="str">
        <f t="shared" si="132"/>
        <v xml:space="preserve">,"DisplayName":"Washington" </v>
      </c>
      <c r="P430" s="16" t="str">
        <f t="shared" si="133"/>
        <v xml:space="preserve">,"Description":"wm" </v>
      </c>
      <c r="Q430" s="16" t="str">
        <f t="shared" si="134"/>
        <v xml:space="preserve">,"Country":"USA" </v>
      </c>
      <c r="R430" s="16" t="str">
        <f t="shared" si="135"/>
        <v xml:space="preserve">,"IsPostageStamp":true </v>
      </c>
      <c r="S430" s="16" t="str">
        <f t="shared" si="136"/>
        <v xml:space="preserve">,"ScottNumber":"408" </v>
      </c>
      <c r="T430" s="16" t="str">
        <f t="shared" si="137"/>
        <v xml:space="preserve">,"AlternateId":"" </v>
      </c>
      <c r="U430" s="16" t="str">
        <f t="shared" si="138"/>
        <v>,"IssueYearStart":1912</v>
      </c>
      <c r="V430" s="16" t="str">
        <f t="shared" si="139"/>
        <v>,"IssueYearEnd":0</v>
      </c>
      <c r="W430" s="16" t="str">
        <f t="shared" si="140"/>
        <v xml:space="preserve">,"FirstDayOfIssue":" " </v>
      </c>
      <c r="X430" s="16" t="str">
        <f t="shared" si="154"/>
        <v xml:space="preserve">,"Perforation":"imp" </v>
      </c>
      <c r="Y430" s="16" t="str">
        <f t="shared" si="141"/>
        <v xml:space="preserve">,"IsWatermarked":false </v>
      </c>
      <c r="Z430" s="16" t="str">
        <f t="shared" si="142"/>
        <v xml:space="preserve">,"CatalogImageCode":"" </v>
      </c>
      <c r="AA430" s="16" t="str">
        <f t="shared" si="143"/>
        <v xml:space="preserve">,"Color":"green" </v>
      </c>
      <c r="AB430" s="16" t="str">
        <f t="shared" si="144"/>
        <v xml:space="preserve">,"Denomination":"1" </v>
      </c>
      <c r="AD430" s="16" t="str">
        <f t="shared" si="145"/>
        <v/>
      </c>
      <c r="AE430" s="16" t="str">
        <f t="shared" si="146"/>
        <v>{"CollectableType":"HomeCollector.Models.StampBase, HomeCollector, Version=1.0.0.0, Culture=neutral, PublicKeyToken=null"</v>
      </c>
      <c r="AF430" s="16" t="str">
        <f t="shared" si="147"/>
        <v xml:space="preserve">,"ItemDetails":"wm" </v>
      </c>
      <c r="AG430" s="16" t="str">
        <f t="shared" si="148"/>
        <v xml:space="preserve">,"IsFavorite":false </v>
      </c>
      <c r="AH430" s="16" t="str">
        <f t="shared" si="149"/>
        <v xml:space="preserve">,"EstimatedValue":0 </v>
      </c>
      <c r="AI430" s="16" t="str">
        <f t="shared" si="150"/>
        <v xml:space="preserve">,"IsMintCondition":false </v>
      </c>
      <c r="AJ430" s="16" t="str">
        <f t="shared" si="151"/>
        <v xml:space="preserve">,"Condition":"UNDEFINED" </v>
      </c>
      <c r="AK430" s="16" t="str">
        <f xml:space="preserve"> IF($D430+$E430&gt;0,  CONCATENATE($AD430,$AE430,$AF430,$AG430,$AH430,$AI430,$AJ430) &amp; "} ]}","}")</f>
        <v>}</v>
      </c>
      <c r="AL430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,"ScottNumber":"408" ,"AlternateId":"" ,"IssueYearStart":1912,"IssueYearEnd":0,"FirstDayOfIssue":" " ,"Perforation":"imp" ,"IsWatermarked":false ,"CatalogImageCode":"" ,"Color":"green" ,"Denomination":"1" }</v>
      </c>
    </row>
    <row r="431" spans="1:38" x14ac:dyDescent="0.25">
      <c r="A431" s="34" t="s">
        <v>1655</v>
      </c>
      <c r="B431" s="29">
        <v>2</v>
      </c>
      <c r="C431" s="19" t="s">
        <v>176</v>
      </c>
      <c r="D431" s="31"/>
      <c r="E431" s="32">
        <v>1</v>
      </c>
      <c r="F431" s="42" t="s">
        <v>12</v>
      </c>
      <c r="G431" s="38" t="s">
        <v>270</v>
      </c>
      <c r="H431" s="19" t="s">
        <v>15</v>
      </c>
      <c r="I431" s="29">
        <v>1912</v>
      </c>
      <c r="J431" s="29">
        <v>1912</v>
      </c>
      <c r="K431" s="33" t="s">
        <v>1337</v>
      </c>
      <c r="L431" s="34">
        <v>1</v>
      </c>
      <c r="M431" s="29">
        <v>0.5</v>
      </c>
      <c r="N431" s="28" t="str">
        <f t="shared" si="153"/>
        <v>,{"CollectableType":"HomeCollector.Models.StampBase, HomeCollector, Version=1.0.0.0, Culture=neutral, PublicKeyToken=null"</v>
      </c>
      <c r="O431" s="16" t="str">
        <f t="shared" si="132"/>
        <v xml:space="preserve">,"DisplayName":"Washington" </v>
      </c>
      <c r="P431" s="16" t="str">
        <f t="shared" si="133"/>
        <v xml:space="preserve">,"Description":"wm,type 1" </v>
      </c>
      <c r="Q431" s="16" t="str">
        <f t="shared" si="134"/>
        <v xml:space="preserve">,"Country":"USA" </v>
      </c>
      <c r="R431" s="16" t="str">
        <f t="shared" si="135"/>
        <v xml:space="preserve">,"IsPostageStamp":true </v>
      </c>
      <c r="S431" s="16" t="str">
        <f t="shared" si="136"/>
        <v xml:space="preserve">,"ScottNumber":"409" </v>
      </c>
      <c r="T431" s="16" t="str">
        <f t="shared" si="137"/>
        <v xml:space="preserve">,"AlternateId":"" </v>
      </c>
      <c r="U431" s="16" t="str">
        <f t="shared" si="138"/>
        <v>,"IssueYearStart":1912</v>
      </c>
      <c r="V431" s="16" t="str">
        <f t="shared" si="139"/>
        <v>,"IssueYearEnd":0</v>
      </c>
      <c r="W431" s="16" t="str">
        <f t="shared" si="140"/>
        <v xml:space="preserve">,"FirstDayOfIssue":" " </v>
      </c>
      <c r="X431" s="16" t="str">
        <f t="shared" si="154"/>
        <v xml:space="preserve">,"Perforation":"imp" </v>
      </c>
      <c r="Y431" s="16" t="str">
        <f t="shared" si="141"/>
        <v xml:space="preserve">,"IsWatermarked":false </v>
      </c>
      <c r="Z431" s="16" t="str">
        <f t="shared" si="142"/>
        <v xml:space="preserve">,"CatalogImageCode":"" </v>
      </c>
      <c r="AA431" s="16" t="str">
        <f t="shared" si="143"/>
        <v xml:space="preserve">,"Color":"carmine" </v>
      </c>
      <c r="AB431" s="16" t="str">
        <f t="shared" si="144"/>
        <v xml:space="preserve">,"Denomination":"2" </v>
      </c>
      <c r="AD431" s="16" t="str">
        <f t="shared" si="145"/>
        <v>,"ItemInstances":[</v>
      </c>
      <c r="AE431" s="16" t="str">
        <f t="shared" si="146"/>
        <v>{"CollectableType":"HomeCollector.Models.StampBase, HomeCollector, Version=1.0.0.0, Culture=neutral, PublicKeyToken=null"</v>
      </c>
      <c r="AF431" s="16" t="str">
        <f t="shared" si="147"/>
        <v xml:space="preserve">,"ItemDetails":"wm,type 1" </v>
      </c>
      <c r="AG431" s="16" t="str">
        <f t="shared" si="148"/>
        <v xml:space="preserve">,"IsFavorite":false </v>
      </c>
      <c r="AH431" s="16" t="str">
        <f t="shared" si="149"/>
        <v xml:space="preserve">,"EstimatedValue":0 </v>
      </c>
      <c r="AI431" s="16" t="str">
        <f t="shared" si="150"/>
        <v xml:space="preserve">,"IsMintCondition":false </v>
      </c>
      <c r="AJ431" s="16" t="str">
        <f t="shared" si="151"/>
        <v xml:space="preserve">,"Condition":"UNDEFINED" </v>
      </c>
      <c r="AK431" s="16" t="str">
        <f xml:space="preserve"> IF($D431+$E431&gt;0,  CONCATENATE($AD431,$AE431,$AF431,$AG431,$AH431,$AI431,$AJ431) &amp; "} ]}","}")</f>
        <v>,"ItemInstances":[{"CollectableType":"HomeCollector.Models.StampBase, HomeCollector, Version=1.0.0.0, Culture=neutral, PublicKeyToken=null","ItemDetails":"wm,type 1" ,"IsFavorite":false ,"EstimatedValue":0 ,"IsMintCondition":false ,"Condition":"UNDEFINED" } ]}</v>
      </c>
      <c r="AL431" s="16" t="str">
        <f t="shared" si="152"/>
        <v>,{"CollectableType":"HomeCollector.Models.StampBase, HomeCollector, Version=1.0.0.0, Culture=neutral, PublicKeyToken=null","DisplayName":"Washington" ,"Description":"wm,type 1" ,"Country":"USA" ,"IsPostageStamp":true ,"ScottNumber":"409" ,"AlternateId":"" ,"IssueYearStart":1912,"IssueYearEnd":0,"FirstDayOfIssue":" " ,"Perforation":"imp" ,"IsWatermarked":false ,"CatalogImageCode":"" ,"Color":"carmine" ,"Denomination":"2" ,"ItemInstances":[{"CollectableType":"HomeCollector.Models.StampBase, HomeCollector, Version=1.0.0.0, Culture=neutral, PublicKeyToken=null","ItemDetails":"wm,type 1" ,"IsFavorite":false ,"EstimatedValue":0 ,"IsMintCondition":false ,"Condition":"UNDEFINED" } ]}</v>
      </c>
    </row>
    <row r="432" spans="1:38" x14ac:dyDescent="0.25">
      <c r="A432" s="34" t="s">
        <v>1656</v>
      </c>
      <c r="B432" s="29">
        <v>1</v>
      </c>
      <c r="C432" s="19" t="s">
        <v>38</v>
      </c>
      <c r="D432" s="31"/>
      <c r="E432" s="32"/>
      <c r="F432" s="42" t="s">
        <v>309</v>
      </c>
      <c r="G432" s="38" t="s">
        <v>269</v>
      </c>
      <c r="H432" s="19" t="s">
        <v>15</v>
      </c>
      <c r="I432" s="29">
        <v>1912</v>
      </c>
      <c r="J432" s="29">
        <v>1912</v>
      </c>
      <c r="K432" s="33" t="s">
        <v>1337</v>
      </c>
      <c r="L432" s="34">
        <v>4.5</v>
      </c>
      <c r="M432" s="29">
        <v>3</v>
      </c>
      <c r="N432" s="28" t="str">
        <f t="shared" si="153"/>
        <v>,{"CollectableType":"HomeCollector.Models.StampBase, HomeCollector, Version=1.0.0.0, Culture=neutral, PublicKeyToken=null"</v>
      </c>
      <c r="O432" s="16" t="str">
        <f t="shared" si="132"/>
        <v xml:space="preserve">,"DisplayName":"Washington" </v>
      </c>
      <c r="P432" s="16" t="str">
        <f t="shared" si="133"/>
        <v xml:space="preserve">,"Description":"wm" </v>
      </c>
      <c r="Q432" s="16" t="str">
        <f t="shared" si="134"/>
        <v xml:space="preserve">,"Country":"USA" </v>
      </c>
      <c r="R432" s="16" t="str">
        <f t="shared" si="135"/>
        <v xml:space="preserve">,"IsPostageStamp":true </v>
      </c>
      <c r="S432" s="16" t="str">
        <f t="shared" si="136"/>
        <v xml:space="preserve">,"ScottNumber":"410" </v>
      </c>
      <c r="T432" s="16" t="str">
        <f t="shared" si="137"/>
        <v xml:space="preserve">,"AlternateId":"" </v>
      </c>
      <c r="U432" s="16" t="str">
        <f t="shared" si="138"/>
        <v>,"IssueYearStart":1912</v>
      </c>
      <c r="V432" s="16" t="str">
        <f t="shared" si="139"/>
        <v>,"IssueYearEnd":0</v>
      </c>
      <c r="W432" s="16" t="str">
        <f t="shared" si="140"/>
        <v xml:space="preserve">,"FirstDayOfIssue":" " </v>
      </c>
      <c r="X432" s="16" t="str">
        <f t="shared" si="154"/>
        <v xml:space="preserve">,"Perforation":"h8.5" </v>
      </c>
      <c r="Y432" s="16" t="str">
        <f t="shared" si="141"/>
        <v xml:space="preserve">,"IsWatermarked":false </v>
      </c>
      <c r="Z432" s="16" t="str">
        <f t="shared" si="142"/>
        <v xml:space="preserve">,"CatalogImageCode":"" </v>
      </c>
      <c r="AA432" s="16" t="str">
        <f t="shared" si="143"/>
        <v xml:space="preserve">,"Color":"green" </v>
      </c>
      <c r="AB432" s="16" t="str">
        <f t="shared" si="144"/>
        <v xml:space="preserve">,"Denomination":"1" </v>
      </c>
      <c r="AD432" s="16" t="str">
        <f t="shared" si="145"/>
        <v/>
      </c>
      <c r="AE432" s="16" t="str">
        <f t="shared" si="146"/>
        <v>{"CollectableType":"HomeCollector.Models.StampBase, HomeCollector, Version=1.0.0.0, Culture=neutral, PublicKeyToken=null"</v>
      </c>
      <c r="AF432" s="16" t="str">
        <f t="shared" si="147"/>
        <v xml:space="preserve">,"ItemDetails":"wm" </v>
      </c>
      <c r="AG432" s="16" t="str">
        <f t="shared" si="148"/>
        <v xml:space="preserve">,"IsFavorite":false </v>
      </c>
      <c r="AH432" s="16" t="str">
        <f t="shared" si="149"/>
        <v xml:space="preserve">,"EstimatedValue":0 </v>
      </c>
      <c r="AI432" s="16" t="str">
        <f t="shared" si="150"/>
        <v xml:space="preserve">,"IsMintCondition":false </v>
      </c>
      <c r="AJ432" s="16" t="str">
        <f t="shared" si="151"/>
        <v xml:space="preserve">,"Condition":"UNDEFINED" </v>
      </c>
      <c r="AK432" s="16" t="str">
        <f xml:space="preserve"> IF($D432+$E432&gt;0,  CONCATENATE($AD432,$AE432,$AF432,$AG432,$AH432,$AI432,$AJ432) &amp; "} ]}","}")</f>
        <v>}</v>
      </c>
      <c r="AL432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,"ScottNumber":"410" ,"AlternateId":"" ,"IssueYearStart":1912,"IssueYearEnd":0,"FirstDayOfIssue":" " ,"Perforation":"h8.5" ,"IsWatermarked":false ,"CatalogImageCode":"" ,"Color":"green" ,"Denomination":"1" }</v>
      </c>
    </row>
    <row r="433" spans="1:38" x14ac:dyDescent="0.25">
      <c r="A433" s="34" t="s">
        <v>1657</v>
      </c>
      <c r="B433" s="29">
        <v>2</v>
      </c>
      <c r="C433" s="19" t="s">
        <v>176</v>
      </c>
      <c r="D433" s="31"/>
      <c r="E433" s="32"/>
      <c r="F433" s="42" t="s">
        <v>309</v>
      </c>
      <c r="G433" s="38" t="s">
        <v>270</v>
      </c>
      <c r="H433" s="19" t="s">
        <v>15</v>
      </c>
      <c r="I433" s="29">
        <v>1912</v>
      </c>
      <c r="J433" s="29">
        <v>1912</v>
      </c>
      <c r="K433" s="33" t="s">
        <v>1337</v>
      </c>
      <c r="L433" s="34">
        <v>6</v>
      </c>
      <c r="M433" s="29">
        <v>2.5</v>
      </c>
      <c r="N433" s="28" t="str">
        <f t="shared" si="153"/>
        <v>,{"CollectableType":"HomeCollector.Models.StampBase, HomeCollector, Version=1.0.0.0, Culture=neutral, PublicKeyToken=null"</v>
      </c>
      <c r="O433" s="16" t="str">
        <f t="shared" si="132"/>
        <v xml:space="preserve">,"DisplayName":"Washington" </v>
      </c>
      <c r="P433" s="16" t="str">
        <f t="shared" si="133"/>
        <v xml:space="preserve">,"Description":"wm,type 1" </v>
      </c>
      <c r="Q433" s="16" t="str">
        <f t="shared" si="134"/>
        <v xml:space="preserve">,"Country":"USA" </v>
      </c>
      <c r="R433" s="16" t="str">
        <f t="shared" si="135"/>
        <v xml:space="preserve">,"IsPostageStamp":true </v>
      </c>
      <c r="S433" s="16" t="str">
        <f t="shared" si="136"/>
        <v xml:space="preserve">,"ScottNumber":"411" </v>
      </c>
      <c r="T433" s="16" t="str">
        <f t="shared" si="137"/>
        <v xml:space="preserve">,"AlternateId":"" </v>
      </c>
      <c r="U433" s="16" t="str">
        <f t="shared" si="138"/>
        <v>,"IssueYearStart":1912</v>
      </c>
      <c r="V433" s="16" t="str">
        <f t="shared" si="139"/>
        <v>,"IssueYearEnd":0</v>
      </c>
      <c r="W433" s="16" t="str">
        <f t="shared" si="140"/>
        <v xml:space="preserve">,"FirstDayOfIssue":" " </v>
      </c>
      <c r="X433" s="16" t="str">
        <f t="shared" si="154"/>
        <v xml:space="preserve">,"Perforation":"h8.5" </v>
      </c>
      <c r="Y433" s="16" t="str">
        <f t="shared" si="141"/>
        <v xml:space="preserve">,"IsWatermarked":false </v>
      </c>
      <c r="Z433" s="16" t="str">
        <f t="shared" si="142"/>
        <v xml:space="preserve">,"CatalogImageCode":"" </v>
      </c>
      <c r="AA433" s="16" t="str">
        <f t="shared" si="143"/>
        <v xml:space="preserve">,"Color":"carmine" </v>
      </c>
      <c r="AB433" s="16" t="str">
        <f t="shared" si="144"/>
        <v xml:space="preserve">,"Denomination":"2" </v>
      </c>
      <c r="AD433" s="16" t="str">
        <f t="shared" si="145"/>
        <v/>
      </c>
      <c r="AE433" s="16" t="str">
        <f t="shared" si="146"/>
        <v>{"CollectableType":"HomeCollector.Models.StampBase, HomeCollector, Version=1.0.0.0, Culture=neutral, PublicKeyToken=null"</v>
      </c>
      <c r="AF433" s="16" t="str">
        <f t="shared" si="147"/>
        <v xml:space="preserve">,"ItemDetails":"wm,type 1" </v>
      </c>
      <c r="AG433" s="16" t="str">
        <f t="shared" si="148"/>
        <v xml:space="preserve">,"IsFavorite":false </v>
      </c>
      <c r="AH433" s="16" t="str">
        <f t="shared" si="149"/>
        <v xml:space="preserve">,"EstimatedValue":0 </v>
      </c>
      <c r="AI433" s="16" t="str">
        <f t="shared" si="150"/>
        <v xml:space="preserve">,"IsMintCondition":false </v>
      </c>
      <c r="AJ433" s="16" t="str">
        <f t="shared" si="151"/>
        <v xml:space="preserve">,"Condition":"UNDEFINED" </v>
      </c>
      <c r="AK433" s="16" t="str">
        <f xml:space="preserve"> IF($D433+$E433&gt;0,  CONCATENATE($AD433,$AE433,$AF433,$AG433,$AH433,$AI433,$AJ433) &amp; "} ]}","}")</f>
        <v>}</v>
      </c>
      <c r="AL433" s="16" t="str">
        <f t="shared" si="152"/>
        <v>,{"CollectableType":"HomeCollector.Models.StampBase, HomeCollector, Version=1.0.0.0, Culture=neutral, PublicKeyToken=null","DisplayName":"Washington" ,"Description":"wm,type 1" ,"Country":"USA" ,"IsPostageStamp":true ,"ScottNumber":"411" ,"AlternateId":"" ,"IssueYearStart":1912,"IssueYearEnd":0,"FirstDayOfIssue":" " ,"Perforation":"h8.5" ,"IsWatermarked":false ,"CatalogImageCode":"" ,"Color":"carmine" ,"Denomination":"2" }</v>
      </c>
    </row>
    <row r="434" spans="1:38" x14ac:dyDescent="0.25">
      <c r="A434" s="34" t="s">
        <v>1658</v>
      </c>
      <c r="B434" s="29">
        <v>1</v>
      </c>
      <c r="C434" s="19" t="s">
        <v>38</v>
      </c>
      <c r="D434" s="31"/>
      <c r="E434" s="32"/>
      <c r="F434" s="42" t="s">
        <v>310</v>
      </c>
      <c r="G434" s="38" t="s">
        <v>269</v>
      </c>
      <c r="H434" s="19" t="s">
        <v>15</v>
      </c>
      <c r="I434" s="29">
        <v>1912</v>
      </c>
      <c r="J434" s="29">
        <v>1912</v>
      </c>
      <c r="K434" s="33" t="s">
        <v>1337</v>
      </c>
      <c r="L434" s="34">
        <v>15</v>
      </c>
      <c r="M434" s="29">
        <v>3.75</v>
      </c>
      <c r="N434" s="28" t="str">
        <f t="shared" si="153"/>
        <v>,{"CollectableType":"HomeCollector.Models.StampBase, HomeCollector, Version=1.0.0.0, Culture=neutral, PublicKeyToken=null"</v>
      </c>
      <c r="O434" s="16" t="str">
        <f t="shared" si="132"/>
        <v xml:space="preserve">,"DisplayName":"Washington" </v>
      </c>
      <c r="P434" s="16" t="str">
        <f t="shared" si="133"/>
        <v xml:space="preserve">,"Description":"wm" </v>
      </c>
      <c r="Q434" s="16" t="str">
        <f t="shared" si="134"/>
        <v xml:space="preserve">,"Country":"USA" </v>
      </c>
      <c r="R434" s="16" t="str">
        <f t="shared" si="135"/>
        <v xml:space="preserve">,"IsPostageStamp":true </v>
      </c>
      <c r="S434" s="16" t="str">
        <f t="shared" si="136"/>
        <v xml:space="preserve">,"ScottNumber":"412" </v>
      </c>
      <c r="T434" s="16" t="str">
        <f t="shared" si="137"/>
        <v xml:space="preserve">,"AlternateId":"" </v>
      </c>
      <c r="U434" s="16" t="str">
        <f t="shared" si="138"/>
        <v>,"IssueYearStart":1912</v>
      </c>
      <c r="V434" s="16" t="str">
        <f t="shared" si="139"/>
        <v>,"IssueYearEnd":0</v>
      </c>
      <c r="W434" s="16" t="str">
        <f t="shared" si="140"/>
        <v xml:space="preserve">,"FirstDayOfIssue":" " </v>
      </c>
      <c r="X434" s="16" t="str">
        <f t="shared" si="154"/>
        <v xml:space="preserve">,"Perforation":"v8.5" </v>
      </c>
      <c r="Y434" s="16" t="str">
        <f t="shared" si="141"/>
        <v xml:space="preserve">,"IsWatermarked":false </v>
      </c>
      <c r="Z434" s="16" t="str">
        <f t="shared" si="142"/>
        <v xml:space="preserve">,"CatalogImageCode":"" </v>
      </c>
      <c r="AA434" s="16" t="str">
        <f t="shared" si="143"/>
        <v xml:space="preserve">,"Color":"green" </v>
      </c>
      <c r="AB434" s="16" t="str">
        <f t="shared" si="144"/>
        <v xml:space="preserve">,"Denomination":"1" </v>
      </c>
      <c r="AD434" s="16" t="str">
        <f t="shared" si="145"/>
        <v/>
      </c>
      <c r="AE434" s="16" t="str">
        <f t="shared" si="146"/>
        <v>{"CollectableType":"HomeCollector.Models.StampBase, HomeCollector, Version=1.0.0.0, Culture=neutral, PublicKeyToken=null"</v>
      </c>
      <c r="AF434" s="16" t="str">
        <f t="shared" si="147"/>
        <v xml:space="preserve">,"ItemDetails":"wm" </v>
      </c>
      <c r="AG434" s="16" t="str">
        <f t="shared" si="148"/>
        <v xml:space="preserve">,"IsFavorite":false </v>
      </c>
      <c r="AH434" s="16" t="str">
        <f t="shared" si="149"/>
        <v xml:space="preserve">,"EstimatedValue":0 </v>
      </c>
      <c r="AI434" s="16" t="str">
        <f t="shared" si="150"/>
        <v xml:space="preserve">,"IsMintCondition":false </v>
      </c>
      <c r="AJ434" s="16" t="str">
        <f t="shared" si="151"/>
        <v xml:space="preserve">,"Condition":"UNDEFINED" </v>
      </c>
      <c r="AK434" s="16" t="str">
        <f xml:space="preserve"> IF($D434+$E434&gt;0,  CONCATENATE($AD434,$AE434,$AF434,$AG434,$AH434,$AI434,$AJ434) &amp; "} ]}","}")</f>
        <v>}</v>
      </c>
      <c r="AL434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,"ScottNumber":"412" ,"AlternateId":"" ,"IssueYearStart":1912,"IssueYearEnd":0,"FirstDayOfIssue":" " ,"Perforation":"v8.5" ,"IsWatermarked":false ,"CatalogImageCode":"" ,"Color":"green" ,"Denomination":"1" }</v>
      </c>
    </row>
    <row r="435" spans="1:38" x14ac:dyDescent="0.25">
      <c r="A435" s="34" t="s">
        <v>1659</v>
      </c>
      <c r="B435" s="29">
        <v>2</v>
      </c>
      <c r="C435" s="19" t="s">
        <v>176</v>
      </c>
      <c r="D435" s="31"/>
      <c r="E435" s="32">
        <v>1</v>
      </c>
      <c r="F435" s="42" t="s">
        <v>310</v>
      </c>
      <c r="G435" s="38" t="s">
        <v>270</v>
      </c>
      <c r="H435" s="19" t="s">
        <v>15</v>
      </c>
      <c r="I435" s="29">
        <v>1912</v>
      </c>
      <c r="J435" s="29">
        <v>1912</v>
      </c>
      <c r="K435" s="33" t="s">
        <v>1337</v>
      </c>
      <c r="L435" s="34">
        <v>24</v>
      </c>
      <c r="M435" s="29">
        <v>0.75</v>
      </c>
      <c r="N435" s="28" t="str">
        <f t="shared" si="153"/>
        <v>,{"CollectableType":"HomeCollector.Models.StampBase, HomeCollector, Version=1.0.0.0, Culture=neutral, PublicKeyToken=null"</v>
      </c>
      <c r="O435" s="16" t="str">
        <f t="shared" si="132"/>
        <v xml:space="preserve">,"DisplayName":"Washington" </v>
      </c>
      <c r="P435" s="16" t="str">
        <f t="shared" si="133"/>
        <v xml:space="preserve">,"Description":"wm,type 1" </v>
      </c>
      <c r="Q435" s="16" t="str">
        <f t="shared" si="134"/>
        <v xml:space="preserve">,"Country":"USA" </v>
      </c>
      <c r="R435" s="16" t="str">
        <f t="shared" si="135"/>
        <v xml:space="preserve">,"IsPostageStamp":true </v>
      </c>
      <c r="S435" s="16" t="str">
        <f t="shared" si="136"/>
        <v xml:space="preserve">,"ScottNumber":"413" </v>
      </c>
      <c r="T435" s="16" t="str">
        <f t="shared" si="137"/>
        <v xml:space="preserve">,"AlternateId":"" </v>
      </c>
      <c r="U435" s="16" t="str">
        <f t="shared" si="138"/>
        <v>,"IssueYearStart":1912</v>
      </c>
      <c r="V435" s="16" t="str">
        <f t="shared" si="139"/>
        <v>,"IssueYearEnd":0</v>
      </c>
      <c r="W435" s="16" t="str">
        <f t="shared" si="140"/>
        <v xml:space="preserve">,"FirstDayOfIssue":" " </v>
      </c>
      <c r="X435" s="16" t="str">
        <f t="shared" si="154"/>
        <v xml:space="preserve">,"Perforation":"v8.5" </v>
      </c>
      <c r="Y435" s="16" t="str">
        <f t="shared" si="141"/>
        <v xml:space="preserve">,"IsWatermarked":false </v>
      </c>
      <c r="Z435" s="16" t="str">
        <f t="shared" si="142"/>
        <v xml:space="preserve">,"CatalogImageCode":"" </v>
      </c>
      <c r="AA435" s="16" t="str">
        <f t="shared" si="143"/>
        <v xml:space="preserve">,"Color":"carmine" </v>
      </c>
      <c r="AB435" s="16" t="str">
        <f t="shared" si="144"/>
        <v xml:space="preserve">,"Denomination":"2" </v>
      </c>
      <c r="AD435" s="16" t="str">
        <f t="shared" si="145"/>
        <v>,"ItemInstances":[</v>
      </c>
      <c r="AE435" s="16" t="str">
        <f t="shared" si="146"/>
        <v>{"CollectableType":"HomeCollector.Models.StampBase, HomeCollector, Version=1.0.0.0, Culture=neutral, PublicKeyToken=null"</v>
      </c>
      <c r="AF435" s="16" t="str">
        <f t="shared" si="147"/>
        <v xml:space="preserve">,"ItemDetails":"wm,type 1" </v>
      </c>
      <c r="AG435" s="16" t="str">
        <f t="shared" si="148"/>
        <v xml:space="preserve">,"IsFavorite":false </v>
      </c>
      <c r="AH435" s="16" t="str">
        <f t="shared" si="149"/>
        <v xml:space="preserve">,"EstimatedValue":0 </v>
      </c>
      <c r="AI435" s="16" t="str">
        <f t="shared" si="150"/>
        <v xml:space="preserve">,"IsMintCondition":false </v>
      </c>
      <c r="AJ435" s="16" t="str">
        <f t="shared" si="151"/>
        <v xml:space="preserve">,"Condition":"UNDEFINED" </v>
      </c>
      <c r="AK435" s="16" t="str">
        <f xml:space="preserve"> IF($D435+$E435&gt;0,  CONCATENATE($AD435,$AE435,$AF435,$AG435,$AH435,$AI435,$AJ435) &amp; "} ]}","}")</f>
        <v>,"ItemInstances":[{"CollectableType":"HomeCollector.Models.StampBase, HomeCollector, Version=1.0.0.0, Culture=neutral, PublicKeyToken=null","ItemDetails":"wm,type 1" ,"IsFavorite":false ,"EstimatedValue":0 ,"IsMintCondition":false ,"Condition":"UNDEFINED" } ]}</v>
      </c>
      <c r="AL435" s="16" t="str">
        <f t="shared" si="152"/>
        <v>,{"CollectableType":"HomeCollector.Models.StampBase, HomeCollector, Version=1.0.0.0, Culture=neutral, PublicKeyToken=null","DisplayName":"Washington" ,"Description":"wm,type 1" ,"Country":"USA" ,"IsPostageStamp":true ,"ScottNumber":"413" ,"AlternateId":"" ,"IssueYearStart":1912,"IssueYearEnd":0,"FirstDayOfIssue":" " ,"Perforation":"v8.5" ,"IsWatermarked":false ,"CatalogImageCode":"" ,"Color":"carmine" ,"Denomination":"2" ,"ItemInstances":[{"CollectableType":"HomeCollector.Models.StampBase, HomeCollector, Version=1.0.0.0, Culture=neutral, PublicKeyToken=null","ItemDetails":"wm,type 1" ,"IsFavorite":false ,"EstimatedValue":0 ,"IsMintCondition":false ,"Condition":"UNDEFINED" } ]}</v>
      </c>
    </row>
    <row r="436" spans="1:38" x14ac:dyDescent="0.25">
      <c r="A436" s="34" t="s">
        <v>1660</v>
      </c>
      <c r="B436" s="29">
        <v>8</v>
      </c>
      <c r="C436" s="30"/>
      <c r="D436" s="31"/>
      <c r="E436" s="32">
        <v>1</v>
      </c>
      <c r="F436" s="43" t="s">
        <v>1343</v>
      </c>
      <c r="G436" s="38" t="s">
        <v>269</v>
      </c>
      <c r="H436" s="19" t="s">
        <v>13</v>
      </c>
      <c r="I436" s="29">
        <v>1912</v>
      </c>
      <c r="J436" s="29">
        <v>1912</v>
      </c>
      <c r="K436" s="33" t="s">
        <v>1337</v>
      </c>
      <c r="L436" s="34">
        <v>25</v>
      </c>
      <c r="M436" s="29">
        <v>0.85</v>
      </c>
      <c r="N436" s="28" t="str">
        <f t="shared" si="153"/>
        <v>,{"CollectableType":"HomeCollector.Models.StampBase, HomeCollector, Version=1.0.0.0, Culture=neutral, PublicKeyToken=null"</v>
      </c>
      <c r="O436" s="16" t="str">
        <f t="shared" si="132"/>
        <v xml:space="preserve">,"DisplayName":"Franklin" </v>
      </c>
      <c r="P436" s="16" t="str">
        <f t="shared" si="133"/>
        <v xml:space="preserve">,"Description":"wm" </v>
      </c>
      <c r="Q436" s="16" t="str">
        <f t="shared" si="134"/>
        <v xml:space="preserve">,"Country":"USA" </v>
      </c>
      <c r="R436" s="16" t="str">
        <f t="shared" si="135"/>
        <v xml:space="preserve">,"IsPostageStamp":true </v>
      </c>
      <c r="S436" s="16" t="str">
        <f t="shared" si="136"/>
        <v xml:space="preserve">,"ScottNumber":"414" </v>
      </c>
      <c r="T436" s="16" t="str">
        <f t="shared" si="137"/>
        <v xml:space="preserve">,"AlternateId":"" </v>
      </c>
      <c r="U436" s="16" t="str">
        <f t="shared" si="138"/>
        <v>,"IssueYearStart":1912</v>
      </c>
      <c r="V436" s="16" t="str">
        <f t="shared" si="139"/>
        <v>,"IssueYearEnd":0</v>
      </c>
      <c r="W436" s="16" t="str">
        <f t="shared" si="140"/>
        <v xml:space="preserve">,"FirstDayOfIssue":" " </v>
      </c>
      <c r="X436" s="16" t="str">
        <f t="shared" si="154"/>
        <v xml:space="preserve">,"Perforation":"12" </v>
      </c>
      <c r="Y436" s="16" t="str">
        <f t="shared" si="141"/>
        <v xml:space="preserve">,"IsWatermarked":false </v>
      </c>
      <c r="Z436" s="16" t="str">
        <f t="shared" si="142"/>
        <v xml:space="preserve">,"CatalogImageCode":"" </v>
      </c>
      <c r="AA436" s="16" t="str">
        <f t="shared" si="143"/>
        <v xml:space="preserve">,"Color":"" </v>
      </c>
      <c r="AB436" s="16" t="str">
        <f t="shared" si="144"/>
        <v xml:space="preserve">,"Denomination":"8" </v>
      </c>
      <c r="AD436" s="16" t="str">
        <f t="shared" si="145"/>
        <v>,"ItemInstances":[</v>
      </c>
      <c r="AE436" s="16" t="str">
        <f t="shared" si="146"/>
        <v>{"CollectableType":"HomeCollector.Models.StampBase, HomeCollector, Version=1.0.0.0, Culture=neutral, PublicKeyToken=null"</v>
      </c>
      <c r="AF436" s="16" t="str">
        <f t="shared" si="147"/>
        <v xml:space="preserve">,"ItemDetails":"wm" </v>
      </c>
      <c r="AG436" s="16" t="str">
        <f t="shared" si="148"/>
        <v xml:space="preserve">,"IsFavorite":false </v>
      </c>
      <c r="AH436" s="16" t="str">
        <f t="shared" si="149"/>
        <v xml:space="preserve">,"EstimatedValue":0 </v>
      </c>
      <c r="AI436" s="16" t="str">
        <f t="shared" si="150"/>
        <v xml:space="preserve">,"IsMintCondition":false </v>
      </c>
      <c r="AJ436" s="16" t="str">
        <f t="shared" si="151"/>
        <v xml:space="preserve">,"Condition":"UNDEFINED" </v>
      </c>
      <c r="AK436" s="16" t="str">
        <f xml:space="preserve"> IF($D436+$E436&gt;0,  CONCATENATE($AD436,$AE436,$AF436,$AG436,$AH436,$AI436,$AJ436)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36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,"ScottNumber":"414" ,"AlternateId":"" ,"IssueYearStart":1912,"IssueYearEnd":0,"FirstDayOfIssue":" " ,"Perforation":"12" ,"IsWatermarked":false ,"CatalogImageCode":"" ,"Color":"" ,"Denomination":"8"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37" spans="1:38" x14ac:dyDescent="0.25">
      <c r="A437" s="34" t="s">
        <v>1661</v>
      </c>
      <c r="B437" s="29">
        <v>9</v>
      </c>
      <c r="C437" s="30"/>
      <c r="D437" s="31"/>
      <c r="E437" s="32"/>
      <c r="F437" s="43" t="s">
        <v>1343</v>
      </c>
      <c r="G437" s="38" t="s">
        <v>269</v>
      </c>
      <c r="H437" s="19" t="s">
        <v>13</v>
      </c>
      <c r="I437" s="29">
        <v>1914</v>
      </c>
      <c r="J437" s="29">
        <v>1914</v>
      </c>
      <c r="K437" s="33" t="s">
        <v>1337</v>
      </c>
      <c r="L437" s="34">
        <v>32.5</v>
      </c>
      <c r="M437" s="29">
        <v>9.5</v>
      </c>
      <c r="N437" s="28" t="str">
        <f t="shared" si="153"/>
        <v>,{"CollectableType":"HomeCollector.Models.StampBase, HomeCollector, Version=1.0.0.0, Culture=neutral, PublicKeyToken=null"</v>
      </c>
      <c r="O437" s="16" t="str">
        <f t="shared" si="132"/>
        <v xml:space="preserve">,"DisplayName":"Franklin" </v>
      </c>
      <c r="P437" s="16" t="str">
        <f t="shared" si="133"/>
        <v xml:space="preserve">,"Description":"wm" </v>
      </c>
      <c r="Q437" s="16" t="str">
        <f t="shared" si="134"/>
        <v xml:space="preserve">,"Country":"USA" </v>
      </c>
      <c r="R437" s="16" t="str">
        <f t="shared" si="135"/>
        <v xml:space="preserve">,"IsPostageStamp":true </v>
      </c>
      <c r="S437" s="16" t="str">
        <f t="shared" si="136"/>
        <v xml:space="preserve">,"ScottNumber":"415" </v>
      </c>
      <c r="T437" s="16" t="str">
        <f t="shared" si="137"/>
        <v xml:space="preserve">,"AlternateId":"" </v>
      </c>
      <c r="U437" s="16" t="str">
        <f t="shared" si="138"/>
        <v>,"IssueYearStart":1914</v>
      </c>
      <c r="V437" s="16" t="str">
        <f t="shared" si="139"/>
        <v>,"IssueYearEnd":0</v>
      </c>
      <c r="W437" s="16" t="str">
        <f t="shared" si="140"/>
        <v xml:space="preserve">,"FirstDayOfIssue":" " </v>
      </c>
      <c r="X437" s="16" t="str">
        <f t="shared" si="154"/>
        <v xml:space="preserve">,"Perforation":"12" </v>
      </c>
      <c r="Y437" s="16" t="str">
        <f t="shared" si="141"/>
        <v xml:space="preserve">,"IsWatermarked":false </v>
      </c>
      <c r="Z437" s="16" t="str">
        <f t="shared" si="142"/>
        <v xml:space="preserve">,"CatalogImageCode":"" </v>
      </c>
      <c r="AA437" s="16" t="str">
        <f t="shared" si="143"/>
        <v xml:space="preserve">,"Color":"" </v>
      </c>
      <c r="AB437" s="16" t="str">
        <f t="shared" si="144"/>
        <v xml:space="preserve">,"Denomination":"9" </v>
      </c>
      <c r="AD437" s="16" t="str">
        <f t="shared" si="145"/>
        <v/>
      </c>
      <c r="AE437" s="16" t="str">
        <f t="shared" si="146"/>
        <v>{"CollectableType":"HomeCollector.Models.StampBase, HomeCollector, Version=1.0.0.0, Culture=neutral, PublicKeyToken=null"</v>
      </c>
      <c r="AF437" s="16" t="str">
        <f t="shared" si="147"/>
        <v xml:space="preserve">,"ItemDetails":"wm" </v>
      </c>
      <c r="AG437" s="16" t="str">
        <f t="shared" si="148"/>
        <v xml:space="preserve">,"IsFavorite":false </v>
      </c>
      <c r="AH437" s="16" t="str">
        <f t="shared" si="149"/>
        <v xml:space="preserve">,"EstimatedValue":0 </v>
      </c>
      <c r="AI437" s="16" t="str">
        <f t="shared" si="150"/>
        <v xml:space="preserve">,"IsMintCondition":false </v>
      </c>
      <c r="AJ437" s="16" t="str">
        <f t="shared" si="151"/>
        <v xml:space="preserve">,"Condition":"UNDEFINED" </v>
      </c>
      <c r="AK437" s="16" t="str">
        <f xml:space="preserve"> IF($D437+$E437&gt;0,  CONCATENATE($AD437,$AE437,$AF437,$AG437,$AH437,$AI437,$AJ437) &amp; "} ]}","}")</f>
        <v>}</v>
      </c>
      <c r="AL437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,"ScottNumber":"415" ,"AlternateId":"" ,"IssueYearStart":1914,"IssueYearEnd":0,"FirstDayOfIssue":" " ,"Perforation":"12" ,"IsWatermarked":false ,"CatalogImageCode":"" ,"Color":"" ,"Denomination":"9" }</v>
      </c>
    </row>
    <row r="438" spans="1:38" x14ac:dyDescent="0.25">
      <c r="A438" s="34" t="s">
        <v>1662</v>
      </c>
      <c r="B438" s="29">
        <v>10</v>
      </c>
      <c r="C438" s="30"/>
      <c r="D438" s="31"/>
      <c r="E438" s="32">
        <v>1</v>
      </c>
      <c r="F438" s="43" t="s">
        <v>1343</v>
      </c>
      <c r="G438" s="38" t="s">
        <v>269</v>
      </c>
      <c r="H438" s="19" t="s">
        <v>13</v>
      </c>
      <c r="I438" s="29">
        <v>1912</v>
      </c>
      <c r="J438" s="29">
        <v>1912</v>
      </c>
      <c r="K438" s="33" t="s">
        <v>1337</v>
      </c>
      <c r="L438" s="34">
        <v>26</v>
      </c>
      <c r="M438" s="29">
        <v>0.25</v>
      </c>
      <c r="N438" s="28" t="str">
        <f t="shared" si="153"/>
        <v>,{"CollectableType":"HomeCollector.Models.StampBase, HomeCollector, Version=1.0.0.0, Culture=neutral, PublicKeyToken=null"</v>
      </c>
      <c r="O438" s="16" t="str">
        <f t="shared" si="132"/>
        <v xml:space="preserve">,"DisplayName":"Franklin" </v>
      </c>
      <c r="P438" s="16" t="str">
        <f t="shared" si="133"/>
        <v xml:space="preserve">,"Description":"wm" </v>
      </c>
      <c r="Q438" s="16" t="str">
        <f t="shared" si="134"/>
        <v xml:space="preserve">,"Country":"USA" </v>
      </c>
      <c r="R438" s="16" t="str">
        <f t="shared" si="135"/>
        <v xml:space="preserve">,"IsPostageStamp":true </v>
      </c>
      <c r="S438" s="16" t="str">
        <f t="shared" si="136"/>
        <v xml:space="preserve">,"ScottNumber":"416" </v>
      </c>
      <c r="T438" s="16" t="str">
        <f t="shared" si="137"/>
        <v xml:space="preserve">,"AlternateId":"" </v>
      </c>
      <c r="U438" s="16" t="str">
        <f t="shared" si="138"/>
        <v>,"IssueYearStart":1912</v>
      </c>
      <c r="V438" s="16" t="str">
        <f t="shared" si="139"/>
        <v>,"IssueYearEnd":0</v>
      </c>
      <c r="W438" s="16" t="str">
        <f t="shared" si="140"/>
        <v xml:space="preserve">,"FirstDayOfIssue":" " </v>
      </c>
      <c r="X438" s="16" t="str">
        <f t="shared" si="154"/>
        <v xml:space="preserve">,"Perforation":"12" </v>
      </c>
      <c r="Y438" s="16" t="str">
        <f t="shared" si="141"/>
        <v xml:space="preserve">,"IsWatermarked":false </v>
      </c>
      <c r="Z438" s="16" t="str">
        <f t="shared" si="142"/>
        <v xml:space="preserve">,"CatalogImageCode":"" </v>
      </c>
      <c r="AA438" s="16" t="str">
        <f t="shared" si="143"/>
        <v xml:space="preserve">,"Color":"" </v>
      </c>
      <c r="AB438" s="16" t="str">
        <f t="shared" si="144"/>
        <v xml:space="preserve">,"Denomination":"10" </v>
      </c>
      <c r="AD438" s="16" t="str">
        <f t="shared" si="145"/>
        <v>,"ItemInstances":[</v>
      </c>
      <c r="AE438" s="16" t="str">
        <f t="shared" si="146"/>
        <v>{"CollectableType":"HomeCollector.Models.StampBase, HomeCollector, Version=1.0.0.0, Culture=neutral, PublicKeyToken=null"</v>
      </c>
      <c r="AF438" s="16" t="str">
        <f t="shared" si="147"/>
        <v xml:space="preserve">,"ItemDetails":"wm" </v>
      </c>
      <c r="AG438" s="16" t="str">
        <f t="shared" si="148"/>
        <v xml:space="preserve">,"IsFavorite":false </v>
      </c>
      <c r="AH438" s="16" t="str">
        <f t="shared" si="149"/>
        <v xml:space="preserve">,"EstimatedValue":0 </v>
      </c>
      <c r="AI438" s="16" t="str">
        <f t="shared" si="150"/>
        <v xml:space="preserve">,"IsMintCondition":false </v>
      </c>
      <c r="AJ438" s="16" t="str">
        <f t="shared" si="151"/>
        <v xml:space="preserve">,"Condition":"UNDEFINED" </v>
      </c>
      <c r="AK438" s="16" t="str">
        <f xml:space="preserve"> IF($D438+$E438&gt;0,  CONCATENATE($AD438,$AE438,$AF438,$AG438,$AH438,$AI438,$AJ438)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38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,"ScottNumber":"416" ,"AlternateId":"" ,"IssueYearStart":1912,"IssueYearEnd":0,"FirstDayOfIssue":" " ,"Perforation":"12" ,"IsWatermarked":false ,"CatalogImageCode":"" ,"Color":"" ,"Denomination":"10"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39" spans="1:38" x14ac:dyDescent="0.25">
      <c r="A439" s="34" t="s">
        <v>1663</v>
      </c>
      <c r="B439" s="29">
        <v>12</v>
      </c>
      <c r="C439" s="30"/>
      <c r="D439" s="31"/>
      <c r="E439" s="32"/>
      <c r="F439" s="43" t="s">
        <v>1343</v>
      </c>
      <c r="G439" s="38" t="s">
        <v>269</v>
      </c>
      <c r="H439" s="19" t="s">
        <v>13</v>
      </c>
      <c r="I439" s="29">
        <v>1914</v>
      </c>
      <c r="J439" s="29">
        <v>1914</v>
      </c>
      <c r="K439" s="33" t="s">
        <v>1337</v>
      </c>
      <c r="L439" s="34">
        <v>28.5</v>
      </c>
      <c r="M439" s="29">
        <v>3</v>
      </c>
      <c r="N439" s="28" t="str">
        <f t="shared" si="153"/>
        <v>,{"CollectableType":"HomeCollector.Models.StampBase, HomeCollector, Version=1.0.0.0, Culture=neutral, PublicKeyToken=null"</v>
      </c>
      <c r="O439" s="16" t="str">
        <f t="shared" si="132"/>
        <v xml:space="preserve">,"DisplayName":"Franklin" </v>
      </c>
      <c r="P439" s="16" t="str">
        <f t="shared" si="133"/>
        <v xml:space="preserve">,"Description":"wm" </v>
      </c>
      <c r="Q439" s="16" t="str">
        <f t="shared" si="134"/>
        <v xml:space="preserve">,"Country":"USA" </v>
      </c>
      <c r="R439" s="16" t="str">
        <f t="shared" si="135"/>
        <v xml:space="preserve">,"IsPostageStamp":true </v>
      </c>
      <c r="S439" s="16" t="str">
        <f t="shared" si="136"/>
        <v xml:space="preserve">,"ScottNumber":"417" </v>
      </c>
      <c r="T439" s="16" t="str">
        <f t="shared" si="137"/>
        <v xml:space="preserve">,"AlternateId":"" </v>
      </c>
      <c r="U439" s="16" t="str">
        <f t="shared" si="138"/>
        <v>,"IssueYearStart":1914</v>
      </c>
      <c r="V439" s="16" t="str">
        <f t="shared" si="139"/>
        <v>,"IssueYearEnd":0</v>
      </c>
      <c r="W439" s="16" t="str">
        <f t="shared" si="140"/>
        <v xml:space="preserve">,"FirstDayOfIssue":" " </v>
      </c>
      <c r="X439" s="16" t="str">
        <f t="shared" si="154"/>
        <v xml:space="preserve">,"Perforation":"12" </v>
      </c>
      <c r="Y439" s="16" t="str">
        <f t="shared" si="141"/>
        <v xml:space="preserve">,"IsWatermarked":false </v>
      </c>
      <c r="Z439" s="16" t="str">
        <f t="shared" si="142"/>
        <v xml:space="preserve">,"CatalogImageCode":"" </v>
      </c>
      <c r="AA439" s="16" t="str">
        <f t="shared" si="143"/>
        <v xml:space="preserve">,"Color":"" </v>
      </c>
      <c r="AB439" s="16" t="str">
        <f t="shared" si="144"/>
        <v xml:space="preserve">,"Denomination":"12" </v>
      </c>
      <c r="AD439" s="16" t="str">
        <f t="shared" si="145"/>
        <v/>
      </c>
      <c r="AE439" s="16" t="str">
        <f t="shared" si="146"/>
        <v>{"CollectableType":"HomeCollector.Models.StampBase, HomeCollector, Version=1.0.0.0, Culture=neutral, PublicKeyToken=null"</v>
      </c>
      <c r="AF439" s="16" t="str">
        <f t="shared" si="147"/>
        <v xml:space="preserve">,"ItemDetails":"wm" </v>
      </c>
      <c r="AG439" s="16" t="str">
        <f t="shared" si="148"/>
        <v xml:space="preserve">,"IsFavorite":false </v>
      </c>
      <c r="AH439" s="16" t="str">
        <f t="shared" si="149"/>
        <v xml:space="preserve">,"EstimatedValue":0 </v>
      </c>
      <c r="AI439" s="16" t="str">
        <f t="shared" si="150"/>
        <v xml:space="preserve">,"IsMintCondition":false </v>
      </c>
      <c r="AJ439" s="16" t="str">
        <f t="shared" si="151"/>
        <v xml:space="preserve">,"Condition":"UNDEFINED" </v>
      </c>
      <c r="AK439" s="16" t="str">
        <f xml:space="preserve"> IF($D439+$E439&gt;0,  CONCATENATE($AD439,$AE439,$AF439,$AG439,$AH439,$AI439,$AJ439) &amp; "} ]}","}")</f>
        <v>}</v>
      </c>
      <c r="AL439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,"ScottNumber":"417" ,"AlternateId":"" ,"IssueYearStart":1914,"IssueYearEnd":0,"FirstDayOfIssue":" " ,"Perforation":"12" ,"IsWatermarked":false ,"CatalogImageCode":"" ,"Color":"" ,"Denomination":"12" }</v>
      </c>
    </row>
    <row r="440" spans="1:38" x14ac:dyDescent="0.25">
      <c r="A440" s="34" t="s">
        <v>1664</v>
      </c>
      <c r="B440" s="29">
        <v>15</v>
      </c>
      <c r="C440" s="30"/>
      <c r="D440" s="31"/>
      <c r="E440" s="32"/>
      <c r="F440" s="43" t="s">
        <v>1343</v>
      </c>
      <c r="G440" s="38" t="s">
        <v>269</v>
      </c>
      <c r="H440" s="19" t="s">
        <v>13</v>
      </c>
      <c r="I440" s="29">
        <v>1912</v>
      </c>
      <c r="J440" s="29">
        <v>1912</v>
      </c>
      <c r="K440" s="33" t="s">
        <v>1337</v>
      </c>
      <c r="L440" s="34">
        <v>47.5</v>
      </c>
      <c r="M440" s="29">
        <v>2</v>
      </c>
      <c r="N440" s="28" t="str">
        <f t="shared" si="153"/>
        <v>,{"CollectableType":"HomeCollector.Models.StampBase, HomeCollector, Version=1.0.0.0, Culture=neutral, PublicKeyToken=null"</v>
      </c>
      <c r="O440" s="16" t="str">
        <f t="shared" si="132"/>
        <v xml:space="preserve">,"DisplayName":"Franklin" </v>
      </c>
      <c r="P440" s="16" t="str">
        <f t="shared" si="133"/>
        <v xml:space="preserve">,"Description":"wm" </v>
      </c>
      <c r="Q440" s="16" t="str">
        <f t="shared" si="134"/>
        <v xml:space="preserve">,"Country":"USA" </v>
      </c>
      <c r="R440" s="16" t="str">
        <f t="shared" si="135"/>
        <v xml:space="preserve">,"IsPostageStamp":true </v>
      </c>
      <c r="S440" s="16" t="str">
        <f t="shared" si="136"/>
        <v xml:space="preserve">,"ScottNumber":"418" </v>
      </c>
      <c r="T440" s="16" t="str">
        <f t="shared" si="137"/>
        <v xml:space="preserve">,"AlternateId":"" </v>
      </c>
      <c r="U440" s="16" t="str">
        <f t="shared" si="138"/>
        <v>,"IssueYearStart":1912</v>
      </c>
      <c r="V440" s="16" t="str">
        <f t="shared" si="139"/>
        <v>,"IssueYearEnd":0</v>
      </c>
      <c r="W440" s="16" t="str">
        <f t="shared" si="140"/>
        <v xml:space="preserve">,"FirstDayOfIssue":" " </v>
      </c>
      <c r="X440" s="16" t="str">
        <f t="shared" si="154"/>
        <v xml:space="preserve">,"Perforation":"12" </v>
      </c>
      <c r="Y440" s="16" t="str">
        <f t="shared" si="141"/>
        <v xml:space="preserve">,"IsWatermarked":false </v>
      </c>
      <c r="Z440" s="16" t="str">
        <f t="shared" si="142"/>
        <v xml:space="preserve">,"CatalogImageCode":"" </v>
      </c>
      <c r="AA440" s="16" t="str">
        <f t="shared" si="143"/>
        <v xml:space="preserve">,"Color":"" </v>
      </c>
      <c r="AB440" s="16" t="str">
        <f t="shared" si="144"/>
        <v xml:space="preserve">,"Denomination":"15" </v>
      </c>
      <c r="AD440" s="16" t="str">
        <f t="shared" si="145"/>
        <v/>
      </c>
      <c r="AE440" s="16" t="str">
        <f t="shared" si="146"/>
        <v>{"CollectableType":"HomeCollector.Models.StampBase, HomeCollector, Version=1.0.0.0, Culture=neutral, PublicKeyToken=null"</v>
      </c>
      <c r="AF440" s="16" t="str">
        <f t="shared" si="147"/>
        <v xml:space="preserve">,"ItemDetails":"wm" </v>
      </c>
      <c r="AG440" s="16" t="str">
        <f t="shared" si="148"/>
        <v xml:space="preserve">,"IsFavorite":false </v>
      </c>
      <c r="AH440" s="16" t="str">
        <f t="shared" si="149"/>
        <v xml:space="preserve">,"EstimatedValue":0 </v>
      </c>
      <c r="AI440" s="16" t="str">
        <f t="shared" si="150"/>
        <v xml:space="preserve">,"IsMintCondition":false </v>
      </c>
      <c r="AJ440" s="16" t="str">
        <f t="shared" si="151"/>
        <v xml:space="preserve">,"Condition":"UNDEFINED" </v>
      </c>
      <c r="AK440" s="16" t="str">
        <f xml:space="preserve"> IF($D440+$E440&gt;0,  CONCATENATE($AD440,$AE440,$AF440,$AG440,$AH440,$AI440,$AJ440) &amp; "} ]}","}")</f>
        <v>}</v>
      </c>
      <c r="AL440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,"ScottNumber":"418" ,"AlternateId":"" ,"IssueYearStart":1912,"IssueYearEnd":0,"FirstDayOfIssue":" " ,"Perforation":"12" ,"IsWatermarked":false ,"CatalogImageCode":"" ,"Color":"" ,"Denomination":"15" }</v>
      </c>
    </row>
    <row r="441" spans="1:38" x14ac:dyDescent="0.25">
      <c r="A441" s="34" t="s">
        <v>1665</v>
      </c>
      <c r="B441" s="29">
        <v>20</v>
      </c>
      <c r="C441" s="30"/>
      <c r="D441" s="31"/>
      <c r="E441" s="32"/>
      <c r="F441" s="43" t="s">
        <v>1343</v>
      </c>
      <c r="G441" s="38" t="s">
        <v>269</v>
      </c>
      <c r="H441" s="19" t="s">
        <v>13</v>
      </c>
      <c r="I441" s="29">
        <v>1914</v>
      </c>
      <c r="J441" s="29">
        <v>1914</v>
      </c>
      <c r="K441" s="33" t="s">
        <v>1337</v>
      </c>
      <c r="L441" s="34">
        <v>110</v>
      </c>
      <c r="M441" s="29">
        <v>9</v>
      </c>
      <c r="N441" s="28" t="str">
        <f t="shared" si="153"/>
        <v>,{"CollectableType":"HomeCollector.Models.StampBase, HomeCollector, Version=1.0.0.0, Culture=neutral, PublicKeyToken=null"</v>
      </c>
      <c r="O441" s="16" t="str">
        <f t="shared" si="132"/>
        <v xml:space="preserve">,"DisplayName":"Franklin" </v>
      </c>
      <c r="P441" s="16" t="str">
        <f t="shared" si="133"/>
        <v xml:space="preserve">,"Description":"wm" </v>
      </c>
      <c r="Q441" s="16" t="str">
        <f t="shared" si="134"/>
        <v xml:space="preserve">,"Country":"USA" </v>
      </c>
      <c r="R441" s="16" t="str">
        <f t="shared" si="135"/>
        <v xml:space="preserve">,"IsPostageStamp":true </v>
      </c>
      <c r="S441" s="16" t="str">
        <f t="shared" si="136"/>
        <v xml:space="preserve">,"ScottNumber":"419" </v>
      </c>
      <c r="T441" s="16" t="str">
        <f t="shared" si="137"/>
        <v xml:space="preserve">,"AlternateId":"" </v>
      </c>
      <c r="U441" s="16" t="str">
        <f t="shared" si="138"/>
        <v>,"IssueYearStart":1914</v>
      </c>
      <c r="V441" s="16" t="str">
        <f t="shared" si="139"/>
        <v>,"IssueYearEnd":0</v>
      </c>
      <c r="W441" s="16" t="str">
        <f t="shared" si="140"/>
        <v xml:space="preserve">,"FirstDayOfIssue":" " </v>
      </c>
      <c r="X441" s="16" t="str">
        <f t="shared" si="154"/>
        <v xml:space="preserve">,"Perforation":"12" </v>
      </c>
      <c r="Y441" s="16" t="str">
        <f t="shared" si="141"/>
        <v xml:space="preserve">,"IsWatermarked":false </v>
      </c>
      <c r="Z441" s="16" t="str">
        <f t="shared" si="142"/>
        <v xml:space="preserve">,"CatalogImageCode":"" </v>
      </c>
      <c r="AA441" s="16" t="str">
        <f t="shared" si="143"/>
        <v xml:space="preserve">,"Color":"" </v>
      </c>
      <c r="AB441" s="16" t="str">
        <f t="shared" si="144"/>
        <v xml:space="preserve">,"Denomination":"20" </v>
      </c>
      <c r="AD441" s="16" t="str">
        <f t="shared" si="145"/>
        <v/>
      </c>
      <c r="AE441" s="16" t="str">
        <f t="shared" si="146"/>
        <v>{"CollectableType":"HomeCollector.Models.StampBase, HomeCollector, Version=1.0.0.0, Culture=neutral, PublicKeyToken=null"</v>
      </c>
      <c r="AF441" s="16" t="str">
        <f t="shared" si="147"/>
        <v xml:space="preserve">,"ItemDetails":"wm" </v>
      </c>
      <c r="AG441" s="16" t="str">
        <f t="shared" si="148"/>
        <v xml:space="preserve">,"IsFavorite":false </v>
      </c>
      <c r="AH441" s="16" t="str">
        <f t="shared" si="149"/>
        <v xml:space="preserve">,"EstimatedValue":0 </v>
      </c>
      <c r="AI441" s="16" t="str">
        <f t="shared" si="150"/>
        <v xml:space="preserve">,"IsMintCondition":false </v>
      </c>
      <c r="AJ441" s="16" t="str">
        <f t="shared" si="151"/>
        <v xml:space="preserve">,"Condition":"UNDEFINED" </v>
      </c>
      <c r="AK441" s="16" t="str">
        <f xml:space="preserve"> IF($D441+$E441&gt;0,  CONCATENATE($AD441,$AE441,$AF441,$AG441,$AH441,$AI441,$AJ441) &amp; "} ]}","}")</f>
        <v>}</v>
      </c>
      <c r="AL441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,"ScottNumber":"419" ,"AlternateId":"" ,"IssueYearStart":1914,"IssueYearEnd":0,"FirstDayOfIssue":" " ,"Perforation":"12" ,"IsWatermarked":false ,"CatalogImageCode":"" ,"Color":"" ,"Denomination":"20" }</v>
      </c>
    </row>
    <row r="442" spans="1:38" x14ac:dyDescent="0.25">
      <c r="A442" s="34" t="s">
        <v>1666</v>
      </c>
      <c r="B442" s="29">
        <v>30</v>
      </c>
      <c r="C442" s="30"/>
      <c r="D442" s="31"/>
      <c r="E442" s="32"/>
      <c r="F442" s="43" t="s">
        <v>1343</v>
      </c>
      <c r="G442" s="38" t="s">
        <v>269</v>
      </c>
      <c r="H442" s="19" t="s">
        <v>13</v>
      </c>
      <c r="I442" s="29">
        <v>1914</v>
      </c>
      <c r="J442" s="29">
        <v>1914</v>
      </c>
      <c r="K442" s="33" t="s">
        <v>1337</v>
      </c>
      <c r="L442" s="34">
        <v>80</v>
      </c>
      <c r="M442" s="29">
        <v>10</v>
      </c>
      <c r="N442" s="28" t="str">
        <f t="shared" si="153"/>
        <v>,{"CollectableType":"HomeCollector.Models.StampBase, HomeCollector, Version=1.0.0.0, Culture=neutral, PublicKeyToken=null"</v>
      </c>
      <c r="O442" s="16" t="str">
        <f t="shared" si="132"/>
        <v xml:space="preserve">,"DisplayName":"Franklin" </v>
      </c>
      <c r="P442" s="16" t="str">
        <f t="shared" si="133"/>
        <v xml:space="preserve">,"Description":"wm" </v>
      </c>
      <c r="Q442" s="16" t="str">
        <f t="shared" si="134"/>
        <v xml:space="preserve">,"Country":"USA" </v>
      </c>
      <c r="R442" s="16" t="str">
        <f t="shared" si="135"/>
        <v xml:space="preserve">,"IsPostageStamp":true </v>
      </c>
      <c r="S442" s="16" t="str">
        <f t="shared" si="136"/>
        <v xml:space="preserve">,"ScottNumber":"420" </v>
      </c>
      <c r="T442" s="16" t="str">
        <f t="shared" si="137"/>
        <v xml:space="preserve">,"AlternateId":"" </v>
      </c>
      <c r="U442" s="16" t="str">
        <f t="shared" si="138"/>
        <v>,"IssueYearStart":1914</v>
      </c>
      <c r="V442" s="16" t="str">
        <f t="shared" si="139"/>
        <v>,"IssueYearEnd":0</v>
      </c>
      <c r="W442" s="16" t="str">
        <f t="shared" si="140"/>
        <v xml:space="preserve">,"FirstDayOfIssue":" " </v>
      </c>
      <c r="X442" s="16" t="str">
        <f t="shared" si="154"/>
        <v xml:space="preserve">,"Perforation":"12" </v>
      </c>
      <c r="Y442" s="16" t="str">
        <f t="shared" si="141"/>
        <v xml:space="preserve">,"IsWatermarked":false </v>
      </c>
      <c r="Z442" s="16" t="str">
        <f t="shared" si="142"/>
        <v xml:space="preserve">,"CatalogImageCode":"" </v>
      </c>
      <c r="AA442" s="16" t="str">
        <f t="shared" si="143"/>
        <v xml:space="preserve">,"Color":"" </v>
      </c>
      <c r="AB442" s="16" t="str">
        <f t="shared" si="144"/>
        <v xml:space="preserve">,"Denomination":"30" </v>
      </c>
      <c r="AD442" s="16" t="str">
        <f t="shared" si="145"/>
        <v/>
      </c>
      <c r="AE442" s="16" t="str">
        <f t="shared" si="146"/>
        <v>{"CollectableType":"HomeCollector.Models.StampBase, HomeCollector, Version=1.0.0.0, Culture=neutral, PublicKeyToken=null"</v>
      </c>
      <c r="AF442" s="16" t="str">
        <f t="shared" si="147"/>
        <v xml:space="preserve">,"ItemDetails":"wm" </v>
      </c>
      <c r="AG442" s="16" t="str">
        <f t="shared" si="148"/>
        <v xml:space="preserve">,"IsFavorite":false </v>
      </c>
      <c r="AH442" s="16" t="str">
        <f t="shared" si="149"/>
        <v xml:space="preserve">,"EstimatedValue":0 </v>
      </c>
      <c r="AI442" s="16" t="str">
        <f t="shared" si="150"/>
        <v xml:space="preserve">,"IsMintCondition":false </v>
      </c>
      <c r="AJ442" s="16" t="str">
        <f t="shared" si="151"/>
        <v xml:space="preserve">,"Condition":"UNDEFINED" </v>
      </c>
      <c r="AK442" s="16" t="str">
        <f xml:space="preserve"> IF($D442+$E442&gt;0,  CONCATENATE($AD442,$AE442,$AF442,$AG442,$AH442,$AI442,$AJ442) &amp; "} ]}","}")</f>
        <v>}</v>
      </c>
      <c r="AL442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,"ScottNumber":"420" ,"AlternateId":"" ,"IssueYearStart":1914,"IssueYearEnd":0,"FirstDayOfIssue":" " ,"Perforation":"12" ,"IsWatermarked":false ,"CatalogImageCode":"" ,"Color":"" ,"Denomination":"30" }</v>
      </c>
    </row>
    <row r="443" spans="1:38" x14ac:dyDescent="0.25">
      <c r="A443" s="34" t="s">
        <v>1667</v>
      </c>
      <c r="B443" s="29">
        <v>50</v>
      </c>
      <c r="C443" s="30"/>
      <c r="D443" s="31"/>
      <c r="E443" s="32"/>
      <c r="F443" s="43" t="s">
        <v>1343</v>
      </c>
      <c r="G443" s="38" t="s">
        <v>269</v>
      </c>
      <c r="H443" s="19" t="s">
        <v>13</v>
      </c>
      <c r="I443" s="29">
        <v>1914</v>
      </c>
      <c r="J443" s="29">
        <v>1914</v>
      </c>
      <c r="K443" s="33" t="s">
        <v>1337</v>
      </c>
      <c r="L443" s="34">
        <v>300</v>
      </c>
      <c r="M443" s="29">
        <v>10</v>
      </c>
      <c r="N443" s="28" t="str">
        <f t="shared" si="153"/>
        <v>,{"CollectableType":"HomeCollector.Models.StampBase, HomeCollector, Version=1.0.0.0, Culture=neutral, PublicKeyToken=null"</v>
      </c>
      <c r="O443" s="16" t="str">
        <f t="shared" si="132"/>
        <v xml:space="preserve">,"DisplayName":"Franklin" </v>
      </c>
      <c r="P443" s="16" t="str">
        <f t="shared" si="133"/>
        <v xml:space="preserve">,"Description":"wm" </v>
      </c>
      <c r="Q443" s="16" t="str">
        <f t="shared" si="134"/>
        <v xml:space="preserve">,"Country":"USA" </v>
      </c>
      <c r="R443" s="16" t="str">
        <f t="shared" si="135"/>
        <v xml:space="preserve">,"IsPostageStamp":true </v>
      </c>
      <c r="S443" s="16" t="str">
        <f t="shared" si="136"/>
        <v xml:space="preserve">,"ScottNumber":"421" </v>
      </c>
      <c r="T443" s="16" t="str">
        <f t="shared" si="137"/>
        <v xml:space="preserve">,"AlternateId":"" </v>
      </c>
      <c r="U443" s="16" t="str">
        <f t="shared" si="138"/>
        <v>,"IssueYearStart":1914</v>
      </c>
      <c r="V443" s="16" t="str">
        <f t="shared" si="139"/>
        <v>,"IssueYearEnd":0</v>
      </c>
      <c r="W443" s="16" t="str">
        <f t="shared" si="140"/>
        <v xml:space="preserve">,"FirstDayOfIssue":" " </v>
      </c>
      <c r="X443" s="16" t="str">
        <f t="shared" si="154"/>
        <v xml:space="preserve">,"Perforation":"12" </v>
      </c>
      <c r="Y443" s="16" t="str">
        <f t="shared" si="141"/>
        <v xml:space="preserve">,"IsWatermarked":false </v>
      </c>
      <c r="Z443" s="16" t="str">
        <f t="shared" si="142"/>
        <v xml:space="preserve">,"CatalogImageCode":"" </v>
      </c>
      <c r="AA443" s="16" t="str">
        <f t="shared" si="143"/>
        <v xml:space="preserve">,"Color":"" </v>
      </c>
      <c r="AB443" s="16" t="str">
        <f t="shared" si="144"/>
        <v xml:space="preserve">,"Denomination":"50" </v>
      </c>
      <c r="AD443" s="16" t="str">
        <f t="shared" si="145"/>
        <v/>
      </c>
      <c r="AE443" s="16" t="str">
        <f t="shared" si="146"/>
        <v>{"CollectableType":"HomeCollector.Models.StampBase, HomeCollector, Version=1.0.0.0, Culture=neutral, PublicKeyToken=null"</v>
      </c>
      <c r="AF443" s="16" t="str">
        <f t="shared" si="147"/>
        <v xml:space="preserve">,"ItemDetails":"wm" </v>
      </c>
      <c r="AG443" s="16" t="str">
        <f t="shared" si="148"/>
        <v xml:space="preserve">,"IsFavorite":false </v>
      </c>
      <c r="AH443" s="16" t="str">
        <f t="shared" si="149"/>
        <v xml:space="preserve">,"EstimatedValue":0 </v>
      </c>
      <c r="AI443" s="16" t="str">
        <f t="shared" si="150"/>
        <v xml:space="preserve">,"IsMintCondition":false </v>
      </c>
      <c r="AJ443" s="16" t="str">
        <f t="shared" si="151"/>
        <v xml:space="preserve">,"Condition":"UNDEFINED" </v>
      </c>
      <c r="AK443" s="16" t="str">
        <f xml:space="preserve"> IF($D443+$E443&gt;0,  CONCATENATE($AD443,$AE443,$AF443,$AG443,$AH443,$AI443,$AJ443) &amp; "} ]}","}")</f>
        <v>}</v>
      </c>
      <c r="AL443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,"ScottNumber":"421" ,"AlternateId":"" ,"IssueYearStart":1914,"IssueYearEnd":0,"FirstDayOfIssue":" " ,"Perforation":"12" ,"IsWatermarked":false ,"CatalogImageCode":"" ,"Color":"" ,"Denomination":"50" }</v>
      </c>
    </row>
    <row r="444" spans="1:38" x14ac:dyDescent="0.25">
      <c r="A444" s="34" t="s">
        <v>1668</v>
      </c>
      <c r="B444" s="29">
        <v>50</v>
      </c>
      <c r="C444" s="30"/>
      <c r="D444" s="31"/>
      <c r="E444" s="32"/>
      <c r="F444" s="43" t="s">
        <v>1343</v>
      </c>
      <c r="G444" s="38" t="s">
        <v>269</v>
      </c>
      <c r="H444" s="19" t="s">
        <v>13</v>
      </c>
      <c r="I444" s="29">
        <v>1912</v>
      </c>
      <c r="J444" s="29">
        <v>1912</v>
      </c>
      <c r="K444" s="33" t="s">
        <v>1337</v>
      </c>
      <c r="L444" s="34">
        <v>160</v>
      </c>
      <c r="M444" s="29">
        <v>9.5</v>
      </c>
      <c r="N444" s="28" t="str">
        <f t="shared" si="153"/>
        <v>,{"CollectableType":"HomeCollector.Models.StampBase, HomeCollector, Version=1.0.0.0, Culture=neutral, PublicKeyToken=null"</v>
      </c>
      <c r="O444" s="16" t="str">
        <f t="shared" si="132"/>
        <v xml:space="preserve">,"DisplayName":"Franklin" </v>
      </c>
      <c r="P444" s="16" t="str">
        <f t="shared" si="133"/>
        <v xml:space="preserve">,"Description":"wm" </v>
      </c>
      <c r="Q444" s="16" t="str">
        <f t="shared" si="134"/>
        <v xml:space="preserve">,"Country":"USA" </v>
      </c>
      <c r="R444" s="16" t="str">
        <f t="shared" si="135"/>
        <v xml:space="preserve">,"IsPostageStamp":true </v>
      </c>
      <c r="S444" s="16" t="str">
        <f t="shared" si="136"/>
        <v xml:space="preserve">,"ScottNumber":"422" </v>
      </c>
      <c r="T444" s="16" t="str">
        <f t="shared" si="137"/>
        <v xml:space="preserve">,"AlternateId":"" </v>
      </c>
      <c r="U444" s="16" t="str">
        <f t="shared" si="138"/>
        <v>,"IssueYearStart":1912</v>
      </c>
      <c r="V444" s="16" t="str">
        <f t="shared" si="139"/>
        <v>,"IssueYearEnd":0</v>
      </c>
      <c r="W444" s="16" t="str">
        <f t="shared" si="140"/>
        <v xml:space="preserve">,"FirstDayOfIssue":" " </v>
      </c>
      <c r="X444" s="16" t="str">
        <f t="shared" si="154"/>
        <v xml:space="preserve">,"Perforation":"12" </v>
      </c>
      <c r="Y444" s="16" t="str">
        <f t="shared" si="141"/>
        <v xml:space="preserve">,"IsWatermarked":false </v>
      </c>
      <c r="Z444" s="16" t="str">
        <f t="shared" si="142"/>
        <v xml:space="preserve">,"CatalogImageCode":"" </v>
      </c>
      <c r="AA444" s="16" t="str">
        <f t="shared" si="143"/>
        <v xml:space="preserve">,"Color":"" </v>
      </c>
      <c r="AB444" s="16" t="str">
        <f t="shared" si="144"/>
        <v xml:space="preserve">,"Denomination":"50" </v>
      </c>
      <c r="AD444" s="16" t="str">
        <f t="shared" si="145"/>
        <v/>
      </c>
      <c r="AE444" s="16" t="str">
        <f t="shared" si="146"/>
        <v>{"CollectableType":"HomeCollector.Models.StampBase, HomeCollector, Version=1.0.0.0, Culture=neutral, PublicKeyToken=null"</v>
      </c>
      <c r="AF444" s="16" t="str">
        <f t="shared" si="147"/>
        <v xml:space="preserve">,"ItemDetails":"wm" </v>
      </c>
      <c r="AG444" s="16" t="str">
        <f t="shared" si="148"/>
        <v xml:space="preserve">,"IsFavorite":false </v>
      </c>
      <c r="AH444" s="16" t="str">
        <f t="shared" si="149"/>
        <v xml:space="preserve">,"EstimatedValue":0 </v>
      </c>
      <c r="AI444" s="16" t="str">
        <f t="shared" si="150"/>
        <v xml:space="preserve">,"IsMintCondition":false </v>
      </c>
      <c r="AJ444" s="16" t="str">
        <f t="shared" si="151"/>
        <v xml:space="preserve">,"Condition":"UNDEFINED" </v>
      </c>
      <c r="AK444" s="16" t="str">
        <f xml:space="preserve"> IF($D444+$E444&gt;0,  CONCATENATE($AD444,$AE444,$AF444,$AG444,$AH444,$AI444,$AJ444) &amp; "} ]}","}")</f>
        <v>}</v>
      </c>
      <c r="AL444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,"ScottNumber":"422" ,"AlternateId":"" ,"IssueYearStart":1912,"IssueYearEnd":0,"FirstDayOfIssue":" " ,"Perforation":"12" ,"IsWatermarked":false ,"CatalogImageCode":"" ,"Color":"" ,"Denomination":"50" }</v>
      </c>
    </row>
    <row r="445" spans="1:38" x14ac:dyDescent="0.25">
      <c r="A445" s="34" t="s">
        <v>1669</v>
      </c>
      <c r="B445" s="19" t="s">
        <v>260</v>
      </c>
      <c r="C445" s="30"/>
      <c r="D445" s="31"/>
      <c r="E445" s="32"/>
      <c r="F445" s="43" t="s">
        <v>1343</v>
      </c>
      <c r="G445" s="38" t="s">
        <v>269</v>
      </c>
      <c r="H445" s="19" t="s">
        <v>13</v>
      </c>
      <c r="I445" s="29">
        <v>1912</v>
      </c>
      <c r="J445" s="29">
        <v>1912</v>
      </c>
      <c r="K445" s="33" t="s">
        <v>1337</v>
      </c>
      <c r="L445" s="34">
        <v>360</v>
      </c>
      <c r="M445" s="29">
        <v>40</v>
      </c>
      <c r="N445" s="28" t="str">
        <f t="shared" si="153"/>
        <v>,{"CollectableType":"HomeCollector.Models.StampBase, HomeCollector, Version=1.0.0.0, Culture=neutral, PublicKeyToken=null"</v>
      </c>
      <c r="O445" s="16" t="str">
        <f t="shared" si="132"/>
        <v xml:space="preserve">,"DisplayName":"Franklin" </v>
      </c>
      <c r="P445" s="16" t="str">
        <f t="shared" si="133"/>
        <v xml:space="preserve">,"Description":"wm" </v>
      </c>
      <c r="Q445" s="16" t="str">
        <f t="shared" si="134"/>
        <v xml:space="preserve">,"Country":"USA" </v>
      </c>
      <c r="R445" s="16" t="str">
        <f t="shared" si="135"/>
        <v xml:space="preserve">,"IsPostageStamp":true </v>
      </c>
      <c r="S445" s="16" t="str">
        <f t="shared" si="136"/>
        <v xml:space="preserve">,"ScottNumber":"423" </v>
      </c>
      <c r="T445" s="16" t="str">
        <f t="shared" si="137"/>
        <v xml:space="preserve">,"AlternateId":"" </v>
      </c>
      <c r="U445" s="16" t="str">
        <f t="shared" si="138"/>
        <v>,"IssueYearStart":1912</v>
      </c>
      <c r="V445" s="16" t="str">
        <f t="shared" si="139"/>
        <v>,"IssueYearEnd":0</v>
      </c>
      <c r="W445" s="16" t="str">
        <f t="shared" si="140"/>
        <v xml:space="preserve">,"FirstDayOfIssue":" " </v>
      </c>
      <c r="X445" s="16" t="str">
        <f t="shared" si="154"/>
        <v xml:space="preserve">,"Perforation":"12" </v>
      </c>
      <c r="Y445" s="16" t="str">
        <f t="shared" si="141"/>
        <v xml:space="preserve">,"IsWatermarked":false </v>
      </c>
      <c r="Z445" s="16" t="str">
        <f t="shared" si="142"/>
        <v xml:space="preserve">,"CatalogImageCode":"" </v>
      </c>
      <c r="AA445" s="16" t="str">
        <f t="shared" si="143"/>
        <v xml:space="preserve">,"Color":"" </v>
      </c>
      <c r="AB445" s="16" t="str">
        <f t="shared" si="144"/>
        <v xml:space="preserve">,"Denomination":"$1" </v>
      </c>
      <c r="AD445" s="16" t="str">
        <f t="shared" si="145"/>
        <v/>
      </c>
      <c r="AE445" s="16" t="str">
        <f t="shared" si="146"/>
        <v>{"CollectableType":"HomeCollector.Models.StampBase, HomeCollector, Version=1.0.0.0, Culture=neutral, PublicKeyToken=null"</v>
      </c>
      <c r="AF445" s="16" t="str">
        <f t="shared" si="147"/>
        <v xml:space="preserve">,"ItemDetails":"wm" </v>
      </c>
      <c r="AG445" s="16" t="str">
        <f t="shared" si="148"/>
        <v xml:space="preserve">,"IsFavorite":false </v>
      </c>
      <c r="AH445" s="16" t="str">
        <f t="shared" si="149"/>
        <v xml:space="preserve">,"EstimatedValue":0 </v>
      </c>
      <c r="AI445" s="16" t="str">
        <f t="shared" si="150"/>
        <v xml:space="preserve">,"IsMintCondition":false </v>
      </c>
      <c r="AJ445" s="16" t="str">
        <f t="shared" si="151"/>
        <v xml:space="preserve">,"Condition":"UNDEFINED" </v>
      </c>
      <c r="AK445" s="16" t="str">
        <f xml:space="preserve"> IF($D445+$E445&gt;0,  CONCATENATE($AD445,$AE445,$AF445,$AG445,$AH445,$AI445,$AJ445) &amp; "} ]}","}")</f>
        <v>}</v>
      </c>
      <c r="AL445" s="16" t="str">
        <f t="shared" si="152"/>
        <v>,{"CollectableType":"HomeCollector.Models.StampBase, HomeCollector, Version=1.0.0.0, Culture=neutral, PublicKeyToken=null","DisplayName":"Franklin" ,"Description":"wm" ,"Country":"USA" ,"IsPostageStamp":true ,"ScottNumber":"423" ,"AlternateId":"" ,"IssueYearStart":1912,"IssueYearEnd":0,"FirstDayOfIssue":" " ,"Perforation":"12" ,"IsWatermarked":false ,"CatalogImageCode":"" ,"Color":"" ,"Denomination":"$1" }</v>
      </c>
    </row>
    <row r="446" spans="1:38" x14ac:dyDescent="0.25">
      <c r="A446" s="34" t="s">
        <v>1670</v>
      </c>
      <c r="B446" s="29">
        <v>1</v>
      </c>
      <c r="C446" s="19" t="s">
        <v>38</v>
      </c>
      <c r="D446" s="31"/>
      <c r="E446" s="32">
        <v>1</v>
      </c>
      <c r="F446" s="43" t="s">
        <v>1341</v>
      </c>
      <c r="G446" s="38" t="s">
        <v>269</v>
      </c>
      <c r="H446" s="19" t="s">
        <v>15</v>
      </c>
      <c r="I446" s="29">
        <v>1914</v>
      </c>
      <c r="J446" s="29">
        <v>1914</v>
      </c>
      <c r="K446" s="33" t="s">
        <v>1337</v>
      </c>
      <c r="L446" s="34">
        <v>1.6</v>
      </c>
      <c r="M446" s="29">
        <v>0.15</v>
      </c>
      <c r="N446" s="28" t="str">
        <f t="shared" si="153"/>
        <v>,{"CollectableType":"HomeCollector.Models.StampBase, HomeCollector, Version=1.0.0.0, Culture=neutral, PublicKeyToken=null"</v>
      </c>
      <c r="O446" s="16" t="str">
        <f t="shared" si="132"/>
        <v xml:space="preserve">,"DisplayName":"Washington" </v>
      </c>
      <c r="P446" s="16" t="str">
        <f t="shared" si="133"/>
        <v xml:space="preserve">,"Description":"wm" </v>
      </c>
      <c r="Q446" s="16" t="str">
        <f t="shared" si="134"/>
        <v xml:space="preserve">,"Country":"USA" </v>
      </c>
      <c r="R446" s="16" t="str">
        <f t="shared" si="135"/>
        <v xml:space="preserve">,"IsPostageStamp":true </v>
      </c>
      <c r="S446" s="16" t="str">
        <f t="shared" si="136"/>
        <v xml:space="preserve">,"ScottNumber":"424" </v>
      </c>
      <c r="T446" s="16" t="str">
        <f t="shared" si="137"/>
        <v xml:space="preserve">,"AlternateId":"" </v>
      </c>
      <c r="U446" s="16" t="str">
        <f t="shared" si="138"/>
        <v>,"IssueYearStart":1914</v>
      </c>
      <c r="V446" s="16" t="str">
        <f t="shared" si="139"/>
        <v>,"IssueYearEnd":0</v>
      </c>
      <c r="W446" s="16" t="str">
        <f t="shared" si="140"/>
        <v xml:space="preserve">,"FirstDayOfIssue":" " </v>
      </c>
      <c r="X446" s="16" t="str">
        <f t="shared" si="154"/>
        <v xml:space="preserve">,"Perforation":"10" </v>
      </c>
      <c r="Y446" s="16" t="str">
        <f t="shared" si="141"/>
        <v xml:space="preserve">,"IsWatermarked":false </v>
      </c>
      <c r="Z446" s="16" t="str">
        <f t="shared" si="142"/>
        <v xml:space="preserve">,"CatalogImageCode":"" </v>
      </c>
      <c r="AA446" s="16" t="str">
        <f t="shared" si="143"/>
        <v xml:space="preserve">,"Color":"green" </v>
      </c>
      <c r="AB446" s="16" t="str">
        <f t="shared" si="144"/>
        <v xml:space="preserve">,"Denomination":"1" </v>
      </c>
      <c r="AD446" s="16" t="str">
        <f t="shared" si="145"/>
        <v>,"ItemInstances":[</v>
      </c>
      <c r="AE446" s="16" t="str">
        <f t="shared" si="146"/>
        <v>{"CollectableType":"HomeCollector.Models.StampBase, HomeCollector, Version=1.0.0.0, Culture=neutral, PublicKeyToken=null"</v>
      </c>
      <c r="AF446" s="16" t="str">
        <f t="shared" si="147"/>
        <v xml:space="preserve">,"ItemDetails":"wm" </v>
      </c>
      <c r="AG446" s="16" t="str">
        <f t="shared" si="148"/>
        <v xml:space="preserve">,"IsFavorite":false </v>
      </c>
      <c r="AH446" s="16" t="str">
        <f t="shared" si="149"/>
        <v xml:space="preserve">,"EstimatedValue":0 </v>
      </c>
      <c r="AI446" s="16" t="str">
        <f t="shared" si="150"/>
        <v xml:space="preserve">,"IsMintCondition":false </v>
      </c>
      <c r="AJ446" s="16" t="str">
        <f t="shared" si="151"/>
        <v xml:space="preserve">,"Condition":"UNDEFINED" </v>
      </c>
      <c r="AK446" s="16" t="str">
        <f xml:space="preserve"> IF($D446+$E446&gt;0,  CONCATENATE($AD446,$AE446,$AF446,$AG446,$AH446,$AI446,$AJ446)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46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,"ScottNumber":"424" ,"AlternateId":"" ,"IssueYearStart":1914,"IssueYearEnd":0,"FirstDayOfIssue":" " ,"Perforation":"10" ,"IsWatermarked":false ,"CatalogImageCode":"" ,"Color":"green" ,"Denomination":"1"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47" spans="1:38" x14ac:dyDescent="0.25">
      <c r="A447" s="34" t="s">
        <v>1671</v>
      </c>
      <c r="B447" s="29">
        <v>2</v>
      </c>
      <c r="C447" s="19" t="s">
        <v>314</v>
      </c>
      <c r="D447" s="31"/>
      <c r="E447" s="32">
        <v>1</v>
      </c>
      <c r="F447" s="43" t="s">
        <v>1341</v>
      </c>
      <c r="G447" s="38" t="s">
        <v>269</v>
      </c>
      <c r="H447" s="19" t="s">
        <v>15</v>
      </c>
      <c r="I447" s="29">
        <v>1914</v>
      </c>
      <c r="J447" s="29">
        <v>1914</v>
      </c>
      <c r="K447" s="33" t="s">
        <v>1337</v>
      </c>
      <c r="L447" s="34">
        <v>1.5</v>
      </c>
      <c r="M447" s="29">
        <v>0.15</v>
      </c>
      <c r="N447" s="28" t="str">
        <f t="shared" si="153"/>
        <v>,{"CollectableType":"HomeCollector.Models.StampBase, HomeCollector, Version=1.0.0.0, Culture=neutral, PublicKeyToken=null"</v>
      </c>
      <c r="O447" s="16" t="str">
        <f t="shared" si="132"/>
        <v xml:space="preserve">,"DisplayName":"Washington" </v>
      </c>
      <c r="P447" s="16" t="str">
        <f t="shared" si="133"/>
        <v xml:space="preserve">,"Description":"wm" </v>
      </c>
      <c r="Q447" s="16" t="str">
        <f t="shared" si="134"/>
        <v xml:space="preserve">,"Country":"USA" </v>
      </c>
      <c r="R447" s="16" t="str">
        <f t="shared" si="135"/>
        <v xml:space="preserve">,"IsPostageStamp":true </v>
      </c>
      <c r="S447" s="16" t="str">
        <f t="shared" si="136"/>
        <v xml:space="preserve">,"ScottNumber":"425" </v>
      </c>
      <c r="T447" s="16" t="str">
        <f t="shared" si="137"/>
        <v xml:space="preserve">,"AlternateId":"" </v>
      </c>
      <c r="U447" s="16" t="str">
        <f t="shared" si="138"/>
        <v>,"IssueYearStart":1914</v>
      </c>
      <c r="V447" s="16" t="str">
        <f t="shared" si="139"/>
        <v>,"IssueYearEnd":0</v>
      </c>
      <c r="W447" s="16" t="str">
        <f t="shared" si="140"/>
        <v xml:space="preserve">,"FirstDayOfIssue":" " </v>
      </c>
      <c r="X447" s="16" t="str">
        <f t="shared" si="154"/>
        <v xml:space="preserve">,"Perforation":"10" </v>
      </c>
      <c r="Y447" s="16" t="str">
        <f t="shared" si="141"/>
        <v xml:space="preserve">,"IsWatermarked":false </v>
      </c>
      <c r="Z447" s="16" t="str">
        <f t="shared" si="142"/>
        <v xml:space="preserve">,"CatalogImageCode":"" </v>
      </c>
      <c r="AA447" s="16" t="str">
        <f t="shared" si="143"/>
        <v xml:space="preserve">,"Color":"rose red" </v>
      </c>
      <c r="AB447" s="16" t="str">
        <f t="shared" si="144"/>
        <v xml:space="preserve">,"Denomination":"2" </v>
      </c>
      <c r="AD447" s="16" t="str">
        <f t="shared" si="145"/>
        <v>,"ItemInstances":[</v>
      </c>
      <c r="AE447" s="16" t="str">
        <f t="shared" si="146"/>
        <v>{"CollectableType":"HomeCollector.Models.StampBase, HomeCollector, Version=1.0.0.0, Culture=neutral, PublicKeyToken=null"</v>
      </c>
      <c r="AF447" s="16" t="str">
        <f t="shared" si="147"/>
        <v xml:space="preserve">,"ItemDetails":"wm" </v>
      </c>
      <c r="AG447" s="16" t="str">
        <f t="shared" si="148"/>
        <v xml:space="preserve">,"IsFavorite":false </v>
      </c>
      <c r="AH447" s="16" t="str">
        <f t="shared" si="149"/>
        <v xml:space="preserve">,"EstimatedValue":0 </v>
      </c>
      <c r="AI447" s="16" t="str">
        <f t="shared" si="150"/>
        <v xml:space="preserve">,"IsMintCondition":false </v>
      </c>
      <c r="AJ447" s="16" t="str">
        <f t="shared" si="151"/>
        <v xml:space="preserve">,"Condition":"UNDEFINED" </v>
      </c>
      <c r="AK447" s="16" t="str">
        <f xml:space="preserve"> IF($D447+$E447&gt;0,  CONCATENATE($AD447,$AE447,$AF447,$AG447,$AH447,$AI447,$AJ447)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47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,"ScottNumber":"425" ,"AlternateId":"" ,"IssueYearStart":1914,"IssueYearEnd":0,"FirstDayOfIssue":" " ,"Perforation":"10" ,"IsWatermarked":false ,"CatalogImageCode":"" ,"Color":"rose red" ,"Denomination":"2"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48" spans="1:38" x14ac:dyDescent="0.25">
      <c r="A448" s="34" t="s">
        <v>1672</v>
      </c>
      <c r="B448" s="29">
        <v>3</v>
      </c>
      <c r="C448" s="19" t="s">
        <v>296</v>
      </c>
      <c r="D448" s="31"/>
      <c r="E448" s="32">
        <v>1</v>
      </c>
      <c r="F448" s="43" t="s">
        <v>1341</v>
      </c>
      <c r="G448" s="38" t="s">
        <v>269</v>
      </c>
      <c r="H448" s="19" t="s">
        <v>15</v>
      </c>
      <c r="I448" s="29">
        <v>1914</v>
      </c>
      <c r="J448" s="29">
        <v>1914</v>
      </c>
      <c r="K448" s="33" t="s">
        <v>1337</v>
      </c>
      <c r="L448" s="34">
        <v>8.5</v>
      </c>
      <c r="M448" s="29">
        <v>0.9</v>
      </c>
      <c r="N448" s="28" t="str">
        <f t="shared" si="153"/>
        <v>,{"CollectableType":"HomeCollector.Models.StampBase, HomeCollector, Version=1.0.0.0, Culture=neutral, PublicKeyToken=null"</v>
      </c>
      <c r="O448" s="16" t="str">
        <f t="shared" si="132"/>
        <v xml:space="preserve">,"DisplayName":"Washington" </v>
      </c>
      <c r="P448" s="16" t="str">
        <f t="shared" si="133"/>
        <v xml:space="preserve">,"Description":"wm" </v>
      </c>
      <c r="Q448" s="16" t="str">
        <f t="shared" si="134"/>
        <v xml:space="preserve">,"Country":"USA" </v>
      </c>
      <c r="R448" s="16" t="str">
        <f t="shared" si="135"/>
        <v xml:space="preserve">,"IsPostageStamp":true </v>
      </c>
      <c r="S448" s="16" t="str">
        <f t="shared" si="136"/>
        <v xml:space="preserve">,"ScottNumber":"426" </v>
      </c>
      <c r="T448" s="16" t="str">
        <f t="shared" si="137"/>
        <v xml:space="preserve">,"AlternateId":"" </v>
      </c>
      <c r="U448" s="16" t="str">
        <f t="shared" si="138"/>
        <v>,"IssueYearStart":1914</v>
      </c>
      <c r="V448" s="16" t="str">
        <f t="shared" si="139"/>
        <v>,"IssueYearEnd":0</v>
      </c>
      <c r="W448" s="16" t="str">
        <f t="shared" si="140"/>
        <v xml:space="preserve">,"FirstDayOfIssue":" " </v>
      </c>
      <c r="X448" s="16" t="str">
        <f t="shared" si="154"/>
        <v xml:space="preserve">,"Perforation":"10" </v>
      </c>
      <c r="Y448" s="16" t="str">
        <f t="shared" si="141"/>
        <v xml:space="preserve">,"IsWatermarked":false </v>
      </c>
      <c r="Z448" s="16" t="str">
        <f t="shared" si="142"/>
        <v xml:space="preserve">,"CatalogImageCode":"" </v>
      </c>
      <c r="AA448" s="16" t="str">
        <f t="shared" si="143"/>
        <v xml:space="preserve">,"Color":"deep violet" </v>
      </c>
      <c r="AB448" s="16" t="str">
        <f t="shared" si="144"/>
        <v xml:space="preserve">,"Denomination":"3" </v>
      </c>
      <c r="AD448" s="16" t="str">
        <f t="shared" si="145"/>
        <v>,"ItemInstances":[</v>
      </c>
      <c r="AE448" s="16" t="str">
        <f t="shared" si="146"/>
        <v>{"CollectableType":"HomeCollector.Models.StampBase, HomeCollector, Version=1.0.0.0, Culture=neutral, PublicKeyToken=null"</v>
      </c>
      <c r="AF448" s="16" t="str">
        <f t="shared" si="147"/>
        <v xml:space="preserve">,"ItemDetails":"wm" </v>
      </c>
      <c r="AG448" s="16" t="str">
        <f t="shared" si="148"/>
        <v xml:space="preserve">,"IsFavorite":false </v>
      </c>
      <c r="AH448" s="16" t="str">
        <f t="shared" si="149"/>
        <v xml:space="preserve">,"EstimatedValue":0 </v>
      </c>
      <c r="AI448" s="16" t="str">
        <f t="shared" si="150"/>
        <v xml:space="preserve">,"IsMintCondition":false </v>
      </c>
      <c r="AJ448" s="16" t="str">
        <f t="shared" si="151"/>
        <v xml:space="preserve">,"Condition":"UNDEFINED" </v>
      </c>
      <c r="AK448" s="16" t="str">
        <f xml:space="preserve"> IF($D448+$E448&gt;0,  CONCATENATE($AD448,$AE448,$AF448,$AG448,$AH448,$AI448,$AJ448)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48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,"ScottNumber":"426" ,"AlternateId":"" ,"IssueYearStart":1914,"IssueYearEnd":0,"FirstDayOfIssue":" " ,"Perforation":"10" ,"IsWatermarked":false ,"CatalogImageCode":"" ,"Color":"deep violet" ,"Denomination":"3"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49" spans="1:38" x14ac:dyDescent="0.25">
      <c r="A449" s="34" t="s">
        <v>1673</v>
      </c>
      <c r="B449" s="29">
        <v>4</v>
      </c>
      <c r="C449" s="19" t="s">
        <v>56</v>
      </c>
      <c r="D449" s="31"/>
      <c r="E449" s="32">
        <v>1</v>
      </c>
      <c r="F449" s="43" t="s">
        <v>1341</v>
      </c>
      <c r="G449" s="38" t="s">
        <v>269</v>
      </c>
      <c r="H449" s="19" t="s">
        <v>15</v>
      </c>
      <c r="I449" s="29">
        <v>1914</v>
      </c>
      <c r="J449" s="29">
        <v>1914</v>
      </c>
      <c r="K449" s="33" t="s">
        <v>1337</v>
      </c>
      <c r="L449" s="34">
        <v>22</v>
      </c>
      <c r="M449" s="29">
        <v>0.28000000000000003</v>
      </c>
      <c r="N449" s="28" t="str">
        <f t="shared" si="153"/>
        <v>,{"CollectableType":"HomeCollector.Models.StampBase, HomeCollector, Version=1.0.0.0, Culture=neutral, PublicKeyToken=null"</v>
      </c>
      <c r="O449" s="16" t="str">
        <f t="shared" si="132"/>
        <v xml:space="preserve">,"DisplayName":"Washington" </v>
      </c>
      <c r="P449" s="16" t="str">
        <f t="shared" si="133"/>
        <v xml:space="preserve">,"Description":"wm" </v>
      </c>
      <c r="Q449" s="16" t="str">
        <f t="shared" si="134"/>
        <v xml:space="preserve">,"Country":"USA" </v>
      </c>
      <c r="R449" s="16" t="str">
        <f t="shared" si="135"/>
        <v xml:space="preserve">,"IsPostageStamp":true </v>
      </c>
      <c r="S449" s="16" t="str">
        <f t="shared" si="136"/>
        <v xml:space="preserve">,"ScottNumber":"427" </v>
      </c>
      <c r="T449" s="16" t="str">
        <f t="shared" si="137"/>
        <v xml:space="preserve">,"AlternateId":"" </v>
      </c>
      <c r="U449" s="16" t="str">
        <f t="shared" si="138"/>
        <v>,"IssueYearStart":1914</v>
      </c>
      <c r="V449" s="16" t="str">
        <f t="shared" si="139"/>
        <v>,"IssueYearEnd":0</v>
      </c>
      <c r="W449" s="16" t="str">
        <f t="shared" si="140"/>
        <v xml:space="preserve">,"FirstDayOfIssue":" " </v>
      </c>
      <c r="X449" s="16" t="str">
        <f t="shared" si="154"/>
        <v xml:space="preserve">,"Perforation":"10" </v>
      </c>
      <c r="Y449" s="16" t="str">
        <f t="shared" si="141"/>
        <v xml:space="preserve">,"IsWatermarked":false </v>
      </c>
      <c r="Z449" s="16" t="str">
        <f t="shared" si="142"/>
        <v xml:space="preserve">,"CatalogImageCode":"" </v>
      </c>
      <c r="AA449" s="16" t="str">
        <f t="shared" si="143"/>
        <v xml:space="preserve">,"Color":"brown" </v>
      </c>
      <c r="AB449" s="16" t="str">
        <f t="shared" si="144"/>
        <v xml:space="preserve">,"Denomination":"4" </v>
      </c>
      <c r="AD449" s="16" t="str">
        <f t="shared" si="145"/>
        <v>,"ItemInstances":[</v>
      </c>
      <c r="AE449" s="16" t="str">
        <f t="shared" si="146"/>
        <v>{"CollectableType":"HomeCollector.Models.StampBase, HomeCollector, Version=1.0.0.0, Culture=neutral, PublicKeyToken=null"</v>
      </c>
      <c r="AF449" s="16" t="str">
        <f t="shared" si="147"/>
        <v xml:space="preserve">,"ItemDetails":"wm" </v>
      </c>
      <c r="AG449" s="16" t="str">
        <f t="shared" si="148"/>
        <v xml:space="preserve">,"IsFavorite":false </v>
      </c>
      <c r="AH449" s="16" t="str">
        <f t="shared" si="149"/>
        <v xml:space="preserve">,"EstimatedValue":0 </v>
      </c>
      <c r="AI449" s="16" t="str">
        <f t="shared" si="150"/>
        <v xml:space="preserve">,"IsMintCondition":false </v>
      </c>
      <c r="AJ449" s="16" t="str">
        <f t="shared" si="151"/>
        <v xml:space="preserve">,"Condition":"UNDEFINED" </v>
      </c>
      <c r="AK449" s="16" t="str">
        <f xml:space="preserve"> IF($D449+$E449&gt;0,  CONCATENATE($AD449,$AE449,$AF449,$AG449,$AH449,$AI449,$AJ449)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49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,"ScottNumber":"427" ,"AlternateId":"" ,"IssueYearStart":1914,"IssueYearEnd":0,"FirstDayOfIssue":" " ,"Perforation":"10" ,"IsWatermarked":false ,"CatalogImageCode":"" ,"Color":"brown" ,"Denomination":"4"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50" spans="1:38" x14ac:dyDescent="0.25">
      <c r="A450" s="34" t="s">
        <v>1674</v>
      </c>
      <c r="B450" s="29">
        <v>5</v>
      </c>
      <c r="C450" s="19" t="s">
        <v>22</v>
      </c>
      <c r="D450" s="31"/>
      <c r="E450" s="32">
        <v>1</v>
      </c>
      <c r="F450" s="43" t="s">
        <v>1341</v>
      </c>
      <c r="G450" s="38" t="s">
        <v>269</v>
      </c>
      <c r="H450" s="19" t="s">
        <v>15</v>
      </c>
      <c r="I450" s="29">
        <v>1914</v>
      </c>
      <c r="J450" s="29">
        <v>1914</v>
      </c>
      <c r="K450" s="33" t="s">
        <v>1337</v>
      </c>
      <c r="L450" s="34">
        <v>18.5</v>
      </c>
      <c r="M450" s="29">
        <v>0.28000000000000003</v>
      </c>
      <c r="N450" s="28" t="str">
        <f t="shared" si="153"/>
        <v>,{"CollectableType":"HomeCollector.Models.StampBase, HomeCollector, Version=1.0.0.0, Culture=neutral, PublicKeyToken=null"</v>
      </c>
      <c r="O450" s="16" t="str">
        <f t="shared" si="132"/>
        <v xml:space="preserve">,"DisplayName":"Washington" </v>
      </c>
      <c r="P450" s="16" t="str">
        <f t="shared" si="133"/>
        <v xml:space="preserve">,"Description":"wm" </v>
      </c>
      <c r="Q450" s="16" t="str">
        <f t="shared" si="134"/>
        <v xml:space="preserve">,"Country":"USA" </v>
      </c>
      <c r="R450" s="16" t="str">
        <f t="shared" si="135"/>
        <v xml:space="preserve">,"IsPostageStamp":true </v>
      </c>
      <c r="S450" s="16" t="str">
        <f t="shared" si="136"/>
        <v xml:space="preserve">,"ScottNumber":"428" </v>
      </c>
      <c r="T450" s="16" t="str">
        <f t="shared" si="137"/>
        <v xml:space="preserve">,"AlternateId":"" </v>
      </c>
      <c r="U450" s="16" t="str">
        <f t="shared" si="138"/>
        <v>,"IssueYearStart":1914</v>
      </c>
      <c r="V450" s="16" t="str">
        <f t="shared" si="139"/>
        <v>,"IssueYearEnd":0</v>
      </c>
      <c r="W450" s="16" t="str">
        <f t="shared" si="140"/>
        <v xml:space="preserve">,"FirstDayOfIssue":" " </v>
      </c>
      <c r="X450" s="16" t="str">
        <f t="shared" si="154"/>
        <v xml:space="preserve">,"Perforation":"10" </v>
      </c>
      <c r="Y450" s="16" t="str">
        <f t="shared" si="141"/>
        <v xml:space="preserve">,"IsWatermarked":false </v>
      </c>
      <c r="Z450" s="16" t="str">
        <f t="shared" si="142"/>
        <v xml:space="preserve">,"CatalogImageCode":"" </v>
      </c>
      <c r="AA450" s="16" t="str">
        <f t="shared" si="143"/>
        <v xml:space="preserve">,"Color":"blue" </v>
      </c>
      <c r="AB450" s="16" t="str">
        <f t="shared" si="144"/>
        <v xml:space="preserve">,"Denomination":"5" </v>
      </c>
      <c r="AD450" s="16" t="str">
        <f t="shared" si="145"/>
        <v>,"ItemInstances":[</v>
      </c>
      <c r="AE450" s="16" t="str">
        <f t="shared" si="146"/>
        <v>{"CollectableType":"HomeCollector.Models.StampBase, HomeCollector, Version=1.0.0.0, Culture=neutral, PublicKeyToken=null"</v>
      </c>
      <c r="AF450" s="16" t="str">
        <f t="shared" si="147"/>
        <v xml:space="preserve">,"ItemDetails":"wm" </v>
      </c>
      <c r="AG450" s="16" t="str">
        <f t="shared" si="148"/>
        <v xml:space="preserve">,"IsFavorite":false </v>
      </c>
      <c r="AH450" s="16" t="str">
        <f t="shared" si="149"/>
        <v xml:space="preserve">,"EstimatedValue":0 </v>
      </c>
      <c r="AI450" s="16" t="str">
        <f t="shared" si="150"/>
        <v xml:space="preserve">,"IsMintCondition":false </v>
      </c>
      <c r="AJ450" s="16" t="str">
        <f t="shared" si="151"/>
        <v xml:space="preserve">,"Condition":"UNDEFINED" </v>
      </c>
      <c r="AK450" s="16" t="str">
        <f xml:space="preserve"> IF($D450+$E450&gt;0,  CONCATENATE($AD450,$AE450,$AF450,$AG450,$AH450,$AI450,$AJ450)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50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,"ScottNumber":"428" ,"AlternateId":"" ,"IssueYearStart":1914,"IssueYearEnd":0,"FirstDayOfIssue":" " ,"Perforation":"10" ,"IsWatermarked":false ,"CatalogImageCode":"" ,"Color":"blue" ,"Denomination":"5"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51" spans="1:38" x14ac:dyDescent="0.25">
      <c r="A451" s="34" t="s">
        <v>1675</v>
      </c>
      <c r="B451" s="29">
        <v>6</v>
      </c>
      <c r="C451" s="19" t="s">
        <v>307</v>
      </c>
      <c r="D451" s="31"/>
      <c r="E451" s="32">
        <v>1</v>
      </c>
      <c r="F451" s="43" t="s">
        <v>1341</v>
      </c>
      <c r="G451" s="38" t="s">
        <v>269</v>
      </c>
      <c r="H451" s="19" t="s">
        <v>15</v>
      </c>
      <c r="I451" s="29">
        <v>1914</v>
      </c>
      <c r="J451" s="29">
        <v>1914</v>
      </c>
      <c r="K451" s="33" t="s">
        <v>1337</v>
      </c>
      <c r="L451" s="34">
        <v>29</v>
      </c>
      <c r="M451" s="29">
        <v>0.9</v>
      </c>
      <c r="N451" s="28" t="str">
        <f t="shared" si="153"/>
        <v>,{"CollectableType":"HomeCollector.Models.StampBase, HomeCollector, Version=1.0.0.0, Culture=neutral, PublicKeyToken=null"</v>
      </c>
      <c r="O451" s="16" t="str">
        <f t="shared" si="132"/>
        <v xml:space="preserve">,"DisplayName":"Washington" </v>
      </c>
      <c r="P451" s="16" t="str">
        <f t="shared" si="133"/>
        <v xml:space="preserve">,"Description":"wm" </v>
      </c>
      <c r="Q451" s="16" t="str">
        <f t="shared" si="134"/>
        <v xml:space="preserve">,"Country":"USA" </v>
      </c>
      <c r="R451" s="16" t="str">
        <f t="shared" si="135"/>
        <v xml:space="preserve">,"IsPostageStamp":true </v>
      </c>
      <c r="S451" s="16" t="str">
        <f t="shared" si="136"/>
        <v xml:space="preserve">,"ScottNumber":"429" </v>
      </c>
      <c r="T451" s="16" t="str">
        <f t="shared" si="137"/>
        <v xml:space="preserve">,"AlternateId":"" </v>
      </c>
      <c r="U451" s="16" t="str">
        <f t="shared" si="138"/>
        <v>,"IssueYearStart":1914</v>
      </c>
      <c r="V451" s="16" t="str">
        <f t="shared" si="139"/>
        <v>,"IssueYearEnd":0</v>
      </c>
      <c r="W451" s="16" t="str">
        <f t="shared" si="140"/>
        <v xml:space="preserve">,"FirstDayOfIssue":" " </v>
      </c>
      <c r="X451" s="16" t="str">
        <f t="shared" si="154"/>
        <v xml:space="preserve">,"Perforation":"10" </v>
      </c>
      <c r="Y451" s="16" t="str">
        <f t="shared" si="141"/>
        <v xml:space="preserve">,"IsWatermarked":false </v>
      </c>
      <c r="Z451" s="16" t="str">
        <f t="shared" si="142"/>
        <v xml:space="preserve">,"CatalogImageCode":"" </v>
      </c>
      <c r="AA451" s="16" t="str">
        <f t="shared" si="143"/>
        <v xml:space="preserve">,"Color":"red orange" </v>
      </c>
      <c r="AB451" s="16" t="str">
        <f t="shared" si="144"/>
        <v xml:space="preserve">,"Denomination":"6" </v>
      </c>
      <c r="AD451" s="16" t="str">
        <f t="shared" si="145"/>
        <v>,"ItemInstances":[</v>
      </c>
      <c r="AE451" s="16" t="str">
        <f t="shared" si="146"/>
        <v>{"CollectableType":"HomeCollector.Models.StampBase, HomeCollector, Version=1.0.0.0, Culture=neutral, PublicKeyToken=null"</v>
      </c>
      <c r="AF451" s="16" t="str">
        <f t="shared" si="147"/>
        <v xml:space="preserve">,"ItemDetails":"wm" </v>
      </c>
      <c r="AG451" s="16" t="str">
        <f t="shared" si="148"/>
        <v xml:space="preserve">,"IsFavorite":false </v>
      </c>
      <c r="AH451" s="16" t="str">
        <f t="shared" si="149"/>
        <v xml:space="preserve">,"EstimatedValue":0 </v>
      </c>
      <c r="AI451" s="16" t="str">
        <f t="shared" si="150"/>
        <v xml:space="preserve">,"IsMintCondition":false </v>
      </c>
      <c r="AJ451" s="16" t="str">
        <f t="shared" si="151"/>
        <v xml:space="preserve">,"Condition":"UNDEFINED" </v>
      </c>
      <c r="AK451" s="16" t="str">
        <f xml:space="preserve"> IF($D451+$E451&gt;0,  CONCATENATE($AD451,$AE451,$AF451,$AG451,$AH451,$AI451,$AJ451) &amp; "} ]}","}")</f>
        <v>,"ItemInstances":[{"CollectableType":"HomeCollector.Models.StampBase, HomeCollector, Version=1.0.0.0, Culture=neutral, PublicKeyToken=null","ItemDetails":"wm" ,"IsFavorite":false ,"EstimatedValue":0 ,"IsMintCondition":false ,"Condition":"UNDEFINED" } ]}</v>
      </c>
      <c r="AL451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,"ScottNumber":"429" ,"AlternateId":"" ,"IssueYearStart":1914,"IssueYearEnd":0,"FirstDayOfIssue":" " ,"Perforation":"10" ,"IsWatermarked":false ,"CatalogImageCode":"" ,"Color":"red orange" ,"Denomination":"6" ,"ItemInstances":[{"CollectableType":"HomeCollector.Models.StampBase, HomeCollector, Version=1.0.0.0, Culture=neutral, PublicKeyToken=null","ItemDetails":"wm" ,"IsFavorite":false ,"EstimatedValue":0 ,"IsMintCondition":false ,"Condition":"UNDEFINED" } ]}</v>
      </c>
    </row>
    <row r="452" spans="1:38" x14ac:dyDescent="0.25">
      <c r="A452" s="34" t="s">
        <v>1676</v>
      </c>
      <c r="B452" s="29">
        <v>7</v>
      </c>
      <c r="C452" s="19" t="s">
        <v>60</v>
      </c>
      <c r="D452" s="31"/>
      <c r="E452" s="32"/>
      <c r="F452" s="43" t="s">
        <v>1341</v>
      </c>
      <c r="G452" s="38" t="s">
        <v>269</v>
      </c>
      <c r="H452" s="19" t="s">
        <v>15</v>
      </c>
      <c r="I452" s="29">
        <v>1914</v>
      </c>
      <c r="J452" s="29">
        <v>1914</v>
      </c>
      <c r="K452" s="33" t="s">
        <v>1337</v>
      </c>
      <c r="L452" s="34">
        <v>55</v>
      </c>
      <c r="M452" s="29">
        <v>2.5</v>
      </c>
      <c r="N452" s="28" t="str">
        <f t="shared" si="153"/>
        <v>,{"CollectableType":"HomeCollector.Models.StampBase, HomeCollector, Version=1.0.0.0, Culture=neutral, PublicKeyToken=null"</v>
      </c>
      <c r="O452" s="16" t="str">
        <f t="shared" si="132"/>
        <v xml:space="preserve">,"DisplayName":"Washington" </v>
      </c>
      <c r="P452" s="16" t="str">
        <f t="shared" si="133"/>
        <v xml:space="preserve">,"Description":"wm" </v>
      </c>
      <c r="Q452" s="16" t="str">
        <f t="shared" si="134"/>
        <v xml:space="preserve">,"Country":"USA" </v>
      </c>
      <c r="R452" s="16" t="str">
        <f t="shared" si="135"/>
        <v xml:space="preserve">,"IsPostageStamp":true </v>
      </c>
      <c r="S452" s="16" t="str">
        <f t="shared" si="136"/>
        <v xml:space="preserve">,"ScottNumber":"430" </v>
      </c>
      <c r="T452" s="16" t="str">
        <f t="shared" si="137"/>
        <v xml:space="preserve">,"AlternateId":"" </v>
      </c>
      <c r="U452" s="16" t="str">
        <f t="shared" si="138"/>
        <v>,"IssueYearStart":1914</v>
      </c>
      <c r="V452" s="16" t="str">
        <f t="shared" si="139"/>
        <v>,"IssueYearEnd":0</v>
      </c>
      <c r="W452" s="16" t="str">
        <f t="shared" si="140"/>
        <v xml:space="preserve">,"FirstDayOfIssue":" " </v>
      </c>
      <c r="X452" s="16" t="str">
        <f t="shared" si="154"/>
        <v xml:space="preserve">,"Perforation":"10" </v>
      </c>
      <c r="Y452" s="16" t="str">
        <f t="shared" si="141"/>
        <v xml:space="preserve">,"IsWatermarked":false </v>
      </c>
      <c r="Z452" s="16" t="str">
        <f t="shared" si="142"/>
        <v xml:space="preserve">,"CatalogImageCode":"" </v>
      </c>
      <c r="AA452" s="16" t="str">
        <f t="shared" si="143"/>
        <v xml:space="preserve">,"Color":"black" </v>
      </c>
      <c r="AB452" s="16" t="str">
        <f t="shared" si="144"/>
        <v xml:space="preserve">,"Denomination":"7" </v>
      </c>
      <c r="AD452" s="16" t="str">
        <f t="shared" si="145"/>
        <v/>
      </c>
      <c r="AE452" s="16" t="str">
        <f t="shared" si="146"/>
        <v>{"CollectableType":"HomeCollector.Models.StampBase, HomeCollector, Version=1.0.0.0, Culture=neutral, PublicKeyToken=null"</v>
      </c>
      <c r="AF452" s="16" t="str">
        <f t="shared" si="147"/>
        <v xml:space="preserve">,"ItemDetails":"wm" </v>
      </c>
      <c r="AG452" s="16" t="str">
        <f t="shared" si="148"/>
        <v xml:space="preserve">,"IsFavorite":false </v>
      </c>
      <c r="AH452" s="16" t="str">
        <f t="shared" si="149"/>
        <v xml:space="preserve">,"EstimatedValue":0 </v>
      </c>
      <c r="AI452" s="16" t="str">
        <f t="shared" si="150"/>
        <v xml:space="preserve">,"IsMintCondition":false </v>
      </c>
      <c r="AJ452" s="16" t="str">
        <f t="shared" si="151"/>
        <v xml:space="preserve">,"Condition":"UNDEFINED" </v>
      </c>
      <c r="AK452" s="16" t="str">
        <f xml:space="preserve"> IF($D452+$E452&gt;0,  CONCATENATE($AD452,$AE452,$AF452,$AG452,$AH452,$AI452,$AJ452) &amp; "} ]}","}")</f>
        <v>}</v>
      </c>
      <c r="AL452" s="16" t="str">
        <f t="shared" si="152"/>
        <v>,{"CollectableType":"HomeCollector.Models.StampBase, HomeCollector, Version=1.0.0.0, Culture=neutral, PublicKeyToken=null","DisplayName":"Washington" ,"Description":"wm" ,"Country":"USA" ,"IsPostageStamp":true ,"ScottNumber":"430" ,"AlternateId":"" ,"IssueYearStart":1914,"IssueYearEnd":0,"FirstDayOfIssue":" " ,"Perforation":"10" ,"IsWatermarked":false ,"CatalogImageCode":"" ,"Color":"black" ,"Denomination":"7" }</v>
      </c>
    </row>
    <row r="453" spans="1:38" x14ac:dyDescent="0.25">
      <c r="A453" s="34" t="s">
        <v>1677</v>
      </c>
      <c r="B453" s="29">
        <v>8</v>
      </c>
      <c r="C453" s="19" t="s">
        <v>315</v>
      </c>
      <c r="D453" s="31"/>
      <c r="E453" s="32"/>
      <c r="F453" s="43" t="s">
        <v>1341</v>
      </c>
      <c r="G453" s="30"/>
      <c r="H453" s="19" t="s">
        <v>13</v>
      </c>
      <c r="I453" s="29">
        <v>1914</v>
      </c>
      <c r="J453" s="29">
        <v>1914</v>
      </c>
      <c r="K453" s="33" t="s">
        <v>1337</v>
      </c>
      <c r="L453" s="34">
        <v>24</v>
      </c>
      <c r="M453" s="29">
        <v>1.1000000000000001</v>
      </c>
      <c r="N453" s="28" t="str">
        <f t="shared" si="153"/>
        <v>,{"CollectableType":"HomeCollector.Models.StampBase, HomeCollector, Version=1.0.0.0, Culture=neutral, PublicKeyToken=null"</v>
      </c>
      <c r="O453" s="16" t="str">
        <f t="shared" ref="O453:O516" si="155">",""DisplayName"":""" &amp; $H453 &amp; """ "</f>
        <v xml:space="preserve">,"DisplayName":"Franklin" </v>
      </c>
      <c r="P453" s="16" t="str">
        <f t="shared" ref="P453:P516" si="156">",""Description"":""" &amp; IF(ISBLANK($G453),"",$G453) &amp; """ "</f>
        <v xml:space="preserve">,"Description":"" </v>
      </c>
      <c r="Q453" s="16" t="str">
        <f t="shared" ref="Q453:Q516" si="157">",""Country"":""" &amp; $B$1 &amp; """ "</f>
        <v xml:space="preserve">,"Country":"USA" </v>
      </c>
      <c r="R453" s="16" t="str">
        <f t="shared" ref="R453:R516" si="158">",""IsPostageStamp"":" &amp; "true" &amp; " "</f>
        <v xml:space="preserve">,"IsPostageStamp":true </v>
      </c>
      <c r="S453" s="16" t="str">
        <f t="shared" ref="S453:S516" si="159">",""ScottNumber"":""" &amp; $A453 &amp; """ "</f>
        <v xml:space="preserve">,"ScottNumber":"431" </v>
      </c>
      <c r="T453" s="16" t="str">
        <f t="shared" ref="T453:T516" si="160">",""AlternateId"":""" &amp; "" &amp; """ "</f>
        <v xml:space="preserve">,"AlternateId":"" </v>
      </c>
      <c r="U453" s="16" t="str">
        <f t="shared" ref="U453:U516" si="161">",""IssueYearStart"":" &amp; TEXT(IF(ISNUMBER($J453)=0,0,$J453),"0")</f>
        <v>,"IssueYearStart":1914</v>
      </c>
      <c r="V453" s="16" t="str">
        <f t="shared" ref="V453:V516" si="162">",""IssueYearEnd"":" &amp; TEXT(IF(ISNUMBER($K453)=0,0,$K453),"0")</f>
        <v>,"IssueYearEnd":0</v>
      </c>
      <c r="W453" s="16" t="str">
        <f t="shared" ref="W453:W516" si="163">",""FirstDayOfIssue"":""" &amp; " " &amp; """ "</f>
        <v xml:space="preserve">,"FirstDayOfIssue":" " </v>
      </c>
      <c r="X453" s="16" t="str">
        <f t="shared" si="154"/>
        <v xml:space="preserve">,"Perforation":"10" </v>
      </c>
      <c r="Y453" s="16" t="str">
        <f t="shared" ref="Y453:Y516" si="164">",""IsWatermarked"":" &amp; IF(ISNUMBER(FIND("mk",$G470)) =1,"true","false") &amp; " "</f>
        <v xml:space="preserve">,"IsWatermarked":false </v>
      </c>
      <c r="Z453" s="16" t="str">
        <f t="shared" ref="Z453:Z516" si="165">",""CatalogImageCode"":""" &amp; "" &amp; """ "</f>
        <v xml:space="preserve">,"CatalogImageCode":"" </v>
      </c>
      <c r="AA453" s="16" t="str">
        <f t="shared" ref="AA453:AA516" si="166">",""Color"":""" &amp; IF(ISBLANK($C453)=1,"",$C453) &amp; """ "</f>
        <v xml:space="preserve">,"Color":"pale olv gr" </v>
      </c>
      <c r="AB453" s="16" t="str">
        <f t="shared" ref="AB453:AB516" si="167">",""Denomination"":""" &amp; IF(ISNUMBER($B453),TEXT($B453,"0"),$B453) &amp; """ "</f>
        <v xml:space="preserve">,"Denomination":"8" </v>
      </c>
      <c r="AD453" s="16" t="str">
        <f t="shared" ref="AD453:AD516" si="168" xml:space="preserve"> IF($D453 + $E453 &gt; 0,",""ItemInstances"":[","")</f>
        <v/>
      </c>
      <c r="AE453" s="16" t="str">
        <f t="shared" ref="AE453:AE516" si="169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453" s="16" t="str">
        <f t="shared" ref="AF453:AF516" si="170">",""ItemDetails"":""" &amp; IF(ISBLANK($G453)=1,"",$G453) &amp; """ "</f>
        <v xml:space="preserve">,"ItemDetails":"" </v>
      </c>
      <c r="AG453" s="16" t="str">
        <f t="shared" ref="AG453:AG516" si="171">",""IsFavorite"":" &amp; "false" &amp; " "</f>
        <v xml:space="preserve">,"IsFavorite":false </v>
      </c>
      <c r="AH453" s="16" t="str">
        <f t="shared" ref="AH453:AH516" si="172">",""EstimatedValue"":" &amp; "0" &amp; " "</f>
        <v xml:space="preserve">,"EstimatedValue":0 </v>
      </c>
      <c r="AI453" s="16" t="str">
        <f t="shared" ref="AI453:AI516" si="173">",""IsMintCondition"":" &amp; IF($D453&gt;0,"true","false") &amp; " "</f>
        <v xml:space="preserve">,"IsMintCondition":false </v>
      </c>
      <c r="AJ453" s="16" t="str">
        <f t="shared" ref="AJ453:AJ516" si="174">",""Condition"":" &amp; """UNDEFINED""" &amp; " "</f>
        <v xml:space="preserve">,"Condition":"UNDEFINED" </v>
      </c>
      <c r="AK453" s="16" t="str">
        <f xml:space="preserve"> IF($D453+$E453&gt;0,  CONCATENATE($AD453,$AE453,$AF453,$AG453,$AH453,$AI453,$AJ453) &amp; "} ]}","}")</f>
        <v>}</v>
      </c>
      <c r="AL453" s="16" t="str">
        <f t="shared" ref="AL453:AL516" si="175">CONCATENATE( $N453, $O453, $P453,$Q453,$R453,$S453,$T453,$U453,$V453,$W453,$X453, $Y453,$Z453,$AA453, $AB453) &amp; $AK453</f>
        <v>,{"CollectableType":"HomeCollector.Models.StampBase, HomeCollector, Version=1.0.0.0, Culture=neutral, PublicKeyToken=null","DisplayName":"Franklin" ,"Description":"" ,"Country":"USA" ,"IsPostageStamp":true ,"ScottNumber":"431" ,"AlternateId":"" ,"IssueYearStart":1914,"IssueYearEnd":0,"FirstDayOfIssue":" " ,"Perforation":"10" ,"IsWatermarked":false ,"CatalogImageCode":"" ,"Color":"pale olv gr" ,"Denomination":"8" }</v>
      </c>
    </row>
    <row r="454" spans="1:38" x14ac:dyDescent="0.25">
      <c r="A454" s="34" t="s">
        <v>1678</v>
      </c>
      <c r="B454" s="29">
        <v>9</v>
      </c>
      <c r="C454" s="19" t="s">
        <v>316</v>
      </c>
      <c r="D454" s="31"/>
      <c r="E454" s="32">
        <v>1</v>
      </c>
      <c r="F454" s="43" t="s">
        <v>1341</v>
      </c>
      <c r="G454" s="30"/>
      <c r="H454" s="19" t="s">
        <v>13</v>
      </c>
      <c r="I454" s="29">
        <v>1914</v>
      </c>
      <c r="J454" s="29">
        <v>1914</v>
      </c>
      <c r="K454" s="33" t="s">
        <v>1337</v>
      </c>
      <c r="L454" s="34">
        <v>32.5</v>
      </c>
      <c r="M454" s="29">
        <v>5</v>
      </c>
      <c r="N454" s="28" t="str">
        <f t="shared" ref="N454:N517" si="176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454" s="16" t="str">
        <f t="shared" si="155"/>
        <v xml:space="preserve">,"DisplayName":"Franklin" </v>
      </c>
      <c r="P454" s="16" t="str">
        <f t="shared" si="156"/>
        <v xml:space="preserve">,"Description":"" </v>
      </c>
      <c r="Q454" s="16" t="str">
        <f t="shared" si="157"/>
        <v xml:space="preserve">,"Country":"USA" </v>
      </c>
      <c r="R454" s="16" t="str">
        <f t="shared" si="158"/>
        <v xml:space="preserve">,"IsPostageStamp":true </v>
      </c>
      <c r="S454" s="16" t="str">
        <f t="shared" si="159"/>
        <v xml:space="preserve">,"ScottNumber":"432" </v>
      </c>
      <c r="T454" s="16" t="str">
        <f t="shared" si="160"/>
        <v xml:space="preserve">,"AlternateId":"" </v>
      </c>
      <c r="U454" s="16" t="str">
        <f t="shared" si="161"/>
        <v>,"IssueYearStart":1914</v>
      </c>
      <c r="V454" s="16" t="str">
        <f t="shared" si="162"/>
        <v>,"IssueYearEnd":0</v>
      </c>
      <c r="W454" s="16" t="str">
        <f t="shared" si="163"/>
        <v xml:space="preserve">,"FirstDayOfIssue":" " </v>
      </c>
      <c r="X454" s="16" t="str">
        <f t="shared" si="154"/>
        <v xml:space="preserve">,"Perforation":"10" </v>
      </c>
      <c r="Y454" s="16" t="str">
        <f t="shared" si="164"/>
        <v xml:space="preserve">,"IsWatermarked":false </v>
      </c>
      <c r="Z454" s="16" t="str">
        <f t="shared" si="165"/>
        <v xml:space="preserve">,"CatalogImageCode":"" </v>
      </c>
      <c r="AA454" s="16" t="str">
        <f t="shared" si="166"/>
        <v xml:space="preserve">,"Color":"salmon red" </v>
      </c>
      <c r="AB454" s="16" t="str">
        <f t="shared" si="167"/>
        <v xml:space="preserve">,"Denomination":"9" </v>
      </c>
      <c r="AD454" s="16" t="str">
        <f t="shared" si="168"/>
        <v>,"ItemInstances":[</v>
      </c>
      <c r="AE454" s="16" t="str">
        <f t="shared" si="169"/>
        <v>{"CollectableType":"HomeCollector.Models.StampBase, HomeCollector, Version=1.0.0.0, Culture=neutral, PublicKeyToken=null"</v>
      </c>
      <c r="AF454" s="16" t="str">
        <f t="shared" si="170"/>
        <v xml:space="preserve">,"ItemDetails":"" </v>
      </c>
      <c r="AG454" s="16" t="str">
        <f t="shared" si="171"/>
        <v xml:space="preserve">,"IsFavorite":false </v>
      </c>
      <c r="AH454" s="16" t="str">
        <f t="shared" si="172"/>
        <v xml:space="preserve">,"EstimatedValue":0 </v>
      </c>
      <c r="AI454" s="16" t="str">
        <f t="shared" si="173"/>
        <v xml:space="preserve">,"IsMintCondition":false </v>
      </c>
      <c r="AJ454" s="16" t="str">
        <f t="shared" si="174"/>
        <v xml:space="preserve">,"Condition":"UNDEFINED" </v>
      </c>
      <c r="AK454" s="16" t="str">
        <f xml:space="preserve"> IF($D454+$E454&gt;0,  CONCATENATE($AD454,$AE454,$AF454,$AG454,$AH454,$AI454,$AJ454)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54" s="16" t="str">
        <f t="shared" si="175"/>
        <v>,{"CollectableType":"HomeCollector.Models.StampBase, HomeCollector, Version=1.0.0.0, Culture=neutral, PublicKeyToken=null","DisplayName":"Franklin" ,"Description":"" ,"Country":"USA" ,"IsPostageStamp":true ,"ScottNumber":"432" ,"AlternateId":"" ,"IssueYearStart":1914,"IssueYearEnd":0,"FirstDayOfIssue":" " ,"Perforation":"10" ,"IsWatermarked":false ,"CatalogImageCode":"" ,"Color":"salmon red" ,"Denomination":"9"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55" spans="1:38" x14ac:dyDescent="0.25">
      <c r="A455" s="34" t="s">
        <v>1679</v>
      </c>
      <c r="B455" s="29">
        <v>10</v>
      </c>
      <c r="C455" s="19" t="s">
        <v>312</v>
      </c>
      <c r="D455" s="31"/>
      <c r="E455" s="32"/>
      <c r="F455" s="43" t="s">
        <v>1341</v>
      </c>
      <c r="G455" s="30"/>
      <c r="H455" s="19" t="s">
        <v>13</v>
      </c>
      <c r="I455" s="29">
        <v>1914</v>
      </c>
      <c r="J455" s="29">
        <v>1914</v>
      </c>
      <c r="K455" s="33" t="s">
        <v>1337</v>
      </c>
      <c r="L455" s="34">
        <v>30</v>
      </c>
      <c r="M455" s="29">
        <v>0.18</v>
      </c>
      <c r="N455" s="28" t="str">
        <f t="shared" si="176"/>
        <v>,{"CollectableType":"HomeCollector.Models.StampBase, HomeCollector, Version=1.0.0.0, Culture=neutral, PublicKeyToken=null"</v>
      </c>
      <c r="O455" s="16" t="str">
        <f t="shared" si="155"/>
        <v xml:space="preserve">,"DisplayName":"Franklin" </v>
      </c>
      <c r="P455" s="16" t="str">
        <f t="shared" si="156"/>
        <v xml:space="preserve">,"Description":"" </v>
      </c>
      <c r="Q455" s="16" t="str">
        <f t="shared" si="157"/>
        <v xml:space="preserve">,"Country":"USA" </v>
      </c>
      <c r="R455" s="16" t="str">
        <f t="shared" si="158"/>
        <v xml:space="preserve">,"IsPostageStamp":true </v>
      </c>
      <c r="S455" s="16" t="str">
        <f t="shared" si="159"/>
        <v xml:space="preserve">,"ScottNumber":"433" </v>
      </c>
      <c r="T455" s="16" t="str">
        <f t="shared" si="160"/>
        <v xml:space="preserve">,"AlternateId":"" </v>
      </c>
      <c r="U455" s="16" t="str">
        <f t="shared" si="161"/>
        <v>,"IssueYearStart":1914</v>
      </c>
      <c r="V455" s="16" t="str">
        <f t="shared" si="162"/>
        <v>,"IssueYearEnd":0</v>
      </c>
      <c r="W455" s="16" t="str">
        <f t="shared" si="163"/>
        <v xml:space="preserve">,"FirstDayOfIssue":" " </v>
      </c>
      <c r="X455" s="16" t="str">
        <f t="shared" si="154"/>
        <v xml:space="preserve">,"Perforation":"10" </v>
      </c>
      <c r="Y455" s="16" t="str">
        <f t="shared" si="164"/>
        <v xml:space="preserve">,"IsWatermarked":false </v>
      </c>
      <c r="Z455" s="16" t="str">
        <f t="shared" si="165"/>
        <v xml:space="preserve">,"CatalogImageCode":"" </v>
      </c>
      <c r="AA455" s="16" t="str">
        <f t="shared" si="166"/>
        <v xml:space="preserve">,"Color":"or yellow" </v>
      </c>
      <c r="AB455" s="16" t="str">
        <f t="shared" si="167"/>
        <v xml:space="preserve">,"Denomination":"10" </v>
      </c>
      <c r="AD455" s="16" t="str">
        <f t="shared" si="168"/>
        <v/>
      </c>
      <c r="AE455" s="16" t="str">
        <f t="shared" si="169"/>
        <v>{"CollectableType":"HomeCollector.Models.StampBase, HomeCollector, Version=1.0.0.0, Culture=neutral, PublicKeyToken=null"</v>
      </c>
      <c r="AF455" s="16" t="str">
        <f t="shared" si="170"/>
        <v xml:space="preserve">,"ItemDetails":"" </v>
      </c>
      <c r="AG455" s="16" t="str">
        <f t="shared" si="171"/>
        <v xml:space="preserve">,"IsFavorite":false </v>
      </c>
      <c r="AH455" s="16" t="str">
        <f t="shared" si="172"/>
        <v xml:space="preserve">,"EstimatedValue":0 </v>
      </c>
      <c r="AI455" s="16" t="str">
        <f t="shared" si="173"/>
        <v xml:space="preserve">,"IsMintCondition":false </v>
      </c>
      <c r="AJ455" s="16" t="str">
        <f t="shared" si="174"/>
        <v xml:space="preserve">,"Condition":"UNDEFINED" </v>
      </c>
      <c r="AK455" s="16" t="str">
        <f xml:space="preserve"> IF($D455+$E455&gt;0,  CONCATENATE($AD455,$AE455,$AF455,$AG455,$AH455,$AI455,$AJ455) &amp; "} ]}","}")</f>
        <v>}</v>
      </c>
      <c r="AL455" s="16" t="str">
        <f t="shared" si="175"/>
        <v>,{"CollectableType":"HomeCollector.Models.StampBase, HomeCollector, Version=1.0.0.0, Culture=neutral, PublicKeyToken=null","DisplayName":"Franklin" ,"Description":"" ,"Country":"USA" ,"IsPostageStamp":true ,"ScottNumber":"433" ,"AlternateId":"" ,"IssueYearStart":1914,"IssueYearEnd":0,"FirstDayOfIssue":" " ,"Perforation":"10" ,"IsWatermarked":false ,"CatalogImageCode":"" ,"Color":"or yellow" ,"Denomination":"10" }</v>
      </c>
    </row>
    <row r="456" spans="1:38" x14ac:dyDescent="0.25">
      <c r="A456" s="34" t="s">
        <v>1680</v>
      </c>
      <c r="B456" s="29">
        <v>11</v>
      </c>
      <c r="C456" s="19" t="s">
        <v>276</v>
      </c>
      <c r="D456" s="31"/>
      <c r="E456" s="32"/>
      <c r="F456" s="43" t="s">
        <v>1341</v>
      </c>
      <c r="G456" s="30"/>
      <c r="H456" s="19" t="s">
        <v>13</v>
      </c>
      <c r="I456" s="29">
        <v>1915</v>
      </c>
      <c r="J456" s="29">
        <v>1915</v>
      </c>
      <c r="K456" s="33" t="s">
        <v>1337</v>
      </c>
      <c r="L456" s="34">
        <v>13.5</v>
      </c>
      <c r="M456" s="29">
        <v>5.5</v>
      </c>
      <c r="N456" s="28" t="str">
        <f t="shared" si="176"/>
        <v>,{"CollectableType":"HomeCollector.Models.StampBase, HomeCollector, Version=1.0.0.0, Culture=neutral, PublicKeyToken=null"</v>
      </c>
      <c r="O456" s="16" t="str">
        <f t="shared" si="155"/>
        <v xml:space="preserve">,"DisplayName":"Franklin" </v>
      </c>
      <c r="P456" s="16" t="str">
        <f t="shared" si="156"/>
        <v xml:space="preserve">,"Description":"" </v>
      </c>
      <c r="Q456" s="16" t="str">
        <f t="shared" si="157"/>
        <v xml:space="preserve">,"Country":"USA" </v>
      </c>
      <c r="R456" s="16" t="str">
        <f t="shared" si="158"/>
        <v xml:space="preserve">,"IsPostageStamp":true </v>
      </c>
      <c r="S456" s="16" t="str">
        <f t="shared" si="159"/>
        <v xml:space="preserve">,"ScottNumber":"434" </v>
      </c>
      <c r="T456" s="16" t="str">
        <f t="shared" si="160"/>
        <v xml:space="preserve">,"AlternateId":"" </v>
      </c>
      <c r="U456" s="16" t="str">
        <f t="shared" si="161"/>
        <v>,"IssueYearStart":1915</v>
      </c>
      <c r="V456" s="16" t="str">
        <f t="shared" si="162"/>
        <v>,"IssueYearEnd":0</v>
      </c>
      <c r="W456" s="16" t="str">
        <f t="shared" si="163"/>
        <v xml:space="preserve">,"FirstDayOfIssue":" " </v>
      </c>
      <c r="X456" s="16" t="str">
        <f t="shared" si="154"/>
        <v xml:space="preserve">,"Perforation":"10" </v>
      </c>
      <c r="Y456" s="16" t="str">
        <f t="shared" si="164"/>
        <v xml:space="preserve">,"IsWatermarked":false </v>
      </c>
      <c r="Z456" s="16" t="str">
        <f t="shared" si="165"/>
        <v xml:space="preserve">,"CatalogImageCode":"" </v>
      </c>
      <c r="AA456" s="16" t="str">
        <f t="shared" si="166"/>
        <v xml:space="preserve">,"Color":"dk green" </v>
      </c>
      <c r="AB456" s="16" t="str">
        <f t="shared" si="167"/>
        <v xml:space="preserve">,"Denomination":"11" </v>
      </c>
      <c r="AD456" s="16" t="str">
        <f t="shared" si="168"/>
        <v/>
      </c>
      <c r="AE456" s="16" t="str">
        <f t="shared" si="169"/>
        <v>{"CollectableType":"HomeCollector.Models.StampBase, HomeCollector, Version=1.0.0.0, Culture=neutral, PublicKeyToken=null"</v>
      </c>
      <c r="AF456" s="16" t="str">
        <f t="shared" si="170"/>
        <v xml:space="preserve">,"ItemDetails":"" </v>
      </c>
      <c r="AG456" s="16" t="str">
        <f t="shared" si="171"/>
        <v xml:space="preserve">,"IsFavorite":false </v>
      </c>
      <c r="AH456" s="16" t="str">
        <f t="shared" si="172"/>
        <v xml:space="preserve">,"EstimatedValue":0 </v>
      </c>
      <c r="AI456" s="16" t="str">
        <f t="shared" si="173"/>
        <v xml:space="preserve">,"IsMintCondition":false </v>
      </c>
      <c r="AJ456" s="16" t="str">
        <f t="shared" si="174"/>
        <v xml:space="preserve">,"Condition":"UNDEFINED" </v>
      </c>
      <c r="AK456" s="16" t="str">
        <f xml:space="preserve"> IF($D456+$E456&gt;0,  CONCATENATE($AD456,$AE456,$AF456,$AG456,$AH456,$AI456,$AJ456) &amp; "} ]}","}")</f>
        <v>}</v>
      </c>
      <c r="AL456" s="16" t="str">
        <f t="shared" si="175"/>
        <v>,{"CollectableType":"HomeCollector.Models.StampBase, HomeCollector, Version=1.0.0.0, Culture=neutral, PublicKeyToken=null","DisplayName":"Franklin" ,"Description":"" ,"Country":"USA" ,"IsPostageStamp":true ,"ScottNumber":"434" ,"AlternateId":"" ,"IssueYearStart":1915,"IssueYearEnd":0,"FirstDayOfIssue":" " ,"Perforation":"10" ,"IsWatermarked":false ,"CatalogImageCode":"" ,"Color":"dk green" ,"Denomination":"11" }</v>
      </c>
    </row>
    <row r="457" spans="1:38" x14ac:dyDescent="0.25">
      <c r="A457" s="34" t="s">
        <v>1681</v>
      </c>
      <c r="B457" s="29">
        <v>12</v>
      </c>
      <c r="C457" s="19" t="s">
        <v>317</v>
      </c>
      <c r="D457" s="31"/>
      <c r="E457" s="32">
        <v>1</v>
      </c>
      <c r="F457" s="43" t="s">
        <v>1341</v>
      </c>
      <c r="G457" s="30"/>
      <c r="H457" s="19" t="s">
        <v>13</v>
      </c>
      <c r="I457" s="29">
        <v>1914</v>
      </c>
      <c r="J457" s="29">
        <v>1914</v>
      </c>
      <c r="K457" s="33" t="s">
        <v>1337</v>
      </c>
      <c r="L457" s="34">
        <v>15</v>
      </c>
      <c r="M457" s="29">
        <v>2.75</v>
      </c>
      <c r="N457" s="28" t="str">
        <f t="shared" si="176"/>
        <v>,{"CollectableType":"HomeCollector.Models.StampBase, HomeCollector, Version=1.0.0.0, Culture=neutral, PublicKeyToken=null"</v>
      </c>
      <c r="O457" s="16" t="str">
        <f t="shared" si="155"/>
        <v xml:space="preserve">,"DisplayName":"Franklin" </v>
      </c>
      <c r="P457" s="16" t="str">
        <f t="shared" si="156"/>
        <v xml:space="preserve">,"Description":"" </v>
      </c>
      <c r="Q457" s="16" t="str">
        <f t="shared" si="157"/>
        <v xml:space="preserve">,"Country":"USA" </v>
      </c>
      <c r="R457" s="16" t="str">
        <f t="shared" si="158"/>
        <v xml:space="preserve">,"IsPostageStamp":true </v>
      </c>
      <c r="S457" s="16" t="str">
        <f t="shared" si="159"/>
        <v xml:space="preserve">,"ScottNumber":"435" </v>
      </c>
      <c r="T457" s="16" t="str">
        <f t="shared" si="160"/>
        <v xml:space="preserve">,"AlternateId":"" </v>
      </c>
      <c r="U457" s="16" t="str">
        <f t="shared" si="161"/>
        <v>,"IssueYearStart":1914</v>
      </c>
      <c r="V457" s="16" t="str">
        <f t="shared" si="162"/>
        <v>,"IssueYearEnd":0</v>
      </c>
      <c r="W457" s="16" t="str">
        <f t="shared" si="163"/>
        <v xml:space="preserve">,"FirstDayOfIssue":" " </v>
      </c>
      <c r="X457" s="16" t="str">
        <f t="shared" si="154"/>
        <v xml:space="preserve">,"Perforation":"10" </v>
      </c>
      <c r="Y457" s="16" t="str">
        <f t="shared" si="164"/>
        <v xml:space="preserve">,"IsWatermarked":false </v>
      </c>
      <c r="Z457" s="16" t="str">
        <f t="shared" si="165"/>
        <v xml:space="preserve">,"CatalogImageCode":"" </v>
      </c>
      <c r="AA457" s="16" t="str">
        <f t="shared" si="166"/>
        <v xml:space="preserve">,"Color":"claret brn" </v>
      </c>
      <c r="AB457" s="16" t="str">
        <f t="shared" si="167"/>
        <v xml:space="preserve">,"Denomination":"12" </v>
      </c>
      <c r="AD457" s="16" t="str">
        <f t="shared" si="168"/>
        <v>,"ItemInstances":[</v>
      </c>
      <c r="AE457" s="16" t="str">
        <f t="shared" si="169"/>
        <v>{"CollectableType":"HomeCollector.Models.StampBase, HomeCollector, Version=1.0.0.0, Culture=neutral, PublicKeyToken=null"</v>
      </c>
      <c r="AF457" s="16" t="str">
        <f t="shared" si="170"/>
        <v xml:space="preserve">,"ItemDetails":"" </v>
      </c>
      <c r="AG457" s="16" t="str">
        <f t="shared" si="171"/>
        <v xml:space="preserve">,"IsFavorite":false </v>
      </c>
      <c r="AH457" s="16" t="str">
        <f t="shared" si="172"/>
        <v xml:space="preserve">,"EstimatedValue":0 </v>
      </c>
      <c r="AI457" s="16" t="str">
        <f t="shared" si="173"/>
        <v xml:space="preserve">,"IsMintCondition":false </v>
      </c>
      <c r="AJ457" s="16" t="str">
        <f t="shared" si="174"/>
        <v xml:space="preserve">,"Condition":"UNDEFINED" </v>
      </c>
      <c r="AK457" s="16" t="str">
        <f xml:space="preserve"> IF($D457+$E457&gt;0,  CONCATENATE($AD457,$AE457,$AF457,$AG457,$AH457,$AI457,$AJ457)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57" s="16" t="str">
        <f t="shared" si="175"/>
        <v>,{"CollectableType":"HomeCollector.Models.StampBase, HomeCollector, Version=1.0.0.0, Culture=neutral, PublicKeyToken=null","DisplayName":"Franklin" ,"Description":"" ,"Country":"USA" ,"IsPostageStamp":true ,"ScottNumber":"435" ,"AlternateId":"" ,"IssueYearStart":1914,"IssueYearEnd":0,"FirstDayOfIssue":" " ,"Perforation":"10" ,"IsWatermarked":false ,"CatalogImageCode":"" ,"Color":"claret brn" ,"Denomination":"12"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58" spans="1:38" x14ac:dyDescent="0.25">
      <c r="A458" s="34" t="s">
        <v>1682</v>
      </c>
      <c r="B458" s="29">
        <v>15</v>
      </c>
      <c r="C458" s="19" t="s">
        <v>318</v>
      </c>
      <c r="D458" s="31"/>
      <c r="E458" s="32"/>
      <c r="F458" s="43" t="s">
        <v>1341</v>
      </c>
      <c r="G458" s="30"/>
      <c r="H458" s="19" t="s">
        <v>13</v>
      </c>
      <c r="I458" s="29">
        <v>1914</v>
      </c>
      <c r="J458" s="29">
        <v>1914</v>
      </c>
      <c r="K458" s="33" t="s">
        <v>1337</v>
      </c>
      <c r="L458" s="34">
        <v>72.5</v>
      </c>
      <c r="M458" s="29">
        <v>4.5</v>
      </c>
      <c r="N458" s="28" t="str">
        <f t="shared" si="176"/>
        <v>,{"CollectableType":"HomeCollector.Models.StampBase, HomeCollector, Version=1.0.0.0, Culture=neutral, PublicKeyToken=null"</v>
      </c>
      <c r="O458" s="16" t="str">
        <f t="shared" si="155"/>
        <v xml:space="preserve">,"DisplayName":"Franklin" </v>
      </c>
      <c r="P458" s="16" t="str">
        <f t="shared" si="156"/>
        <v xml:space="preserve">,"Description":"" </v>
      </c>
      <c r="Q458" s="16" t="str">
        <f t="shared" si="157"/>
        <v xml:space="preserve">,"Country":"USA" </v>
      </c>
      <c r="R458" s="16" t="str">
        <f t="shared" si="158"/>
        <v xml:space="preserve">,"IsPostageStamp":true </v>
      </c>
      <c r="S458" s="16" t="str">
        <f t="shared" si="159"/>
        <v xml:space="preserve">,"ScottNumber":"437" </v>
      </c>
      <c r="T458" s="16" t="str">
        <f t="shared" si="160"/>
        <v xml:space="preserve">,"AlternateId":"" </v>
      </c>
      <c r="U458" s="16" t="str">
        <f t="shared" si="161"/>
        <v>,"IssueYearStart":1914</v>
      </c>
      <c r="V458" s="16" t="str">
        <f t="shared" si="162"/>
        <v>,"IssueYearEnd":0</v>
      </c>
      <c r="W458" s="16" t="str">
        <f t="shared" si="163"/>
        <v xml:space="preserve">,"FirstDayOfIssue":" " </v>
      </c>
      <c r="X458" s="16" t="str">
        <f t="shared" si="154"/>
        <v xml:space="preserve">,"Perforation":"10" </v>
      </c>
      <c r="Y458" s="16" t="str">
        <f t="shared" si="164"/>
        <v xml:space="preserve">,"IsWatermarked":false </v>
      </c>
      <c r="Z458" s="16" t="str">
        <f t="shared" si="165"/>
        <v xml:space="preserve">,"CatalogImageCode":"" </v>
      </c>
      <c r="AA458" s="16" t="str">
        <f t="shared" si="166"/>
        <v xml:space="preserve">,"Color":"gray" </v>
      </c>
      <c r="AB458" s="16" t="str">
        <f t="shared" si="167"/>
        <v xml:space="preserve">,"Denomination":"15" </v>
      </c>
      <c r="AD458" s="16" t="str">
        <f t="shared" si="168"/>
        <v/>
      </c>
      <c r="AE458" s="16" t="str">
        <f t="shared" si="169"/>
        <v>{"CollectableType":"HomeCollector.Models.StampBase, HomeCollector, Version=1.0.0.0, Culture=neutral, PublicKeyToken=null"</v>
      </c>
      <c r="AF458" s="16" t="str">
        <f t="shared" si="170"/>
        <v xml:space="preserve">,"ItemDetails":"" </v>
      </c>
      <c r="AG458" s="16" t="str">
        <f t="shared" si="171"/>
        <v xml:space="preserve">,"IsFavorite":false </v>
      </c>
      <c r="AH458" s="16" t="str">
        <f t="shared" si="172"/>
        <v xml:space="preserve">,"EstimatedValue":0 </v>
      </c>
      <c r="AI458" s="16" t="str">
        <f t="shared" si="173"/>
        <v xml:space="preserve">,"IsMintCondition":false </v>
      </c>
      <c r="AJ458" s="16" t="str">
        <f t="shared" si="174"/>
        <v xml:space="preserve">,"Condition":"UNDEFINED" </v>
      </c>
      <c r="AK458" s="16" t="str">
        <f xml:space="preserve"> IF($D458+$E458&gt;0,  CONCATENATE($AD458,$AE458,$AF458,$AG458,$AH458,$AI458,$AJ458) &amp; "} ]}","}")</f>
        <v>}</v>
      </c>
      <c r="AL458" s="16" t="str">
        <f t="shared" si="175"/>
        <v>,{"CollectableType":"HomeCollector.Models.StampBase, HomeCollector, Version=1.0.0.0, Culture=neutral, PublicKeyToken=null","DisplayName":"Franklin" ,"Description":"" ,"Country":"USA" ,"IsPostageStamp":true ,"ScottNumber":"437" ,"AlternateId":"" ,"IssueYearStart":1914,"IssueYearEnd":0,"FirstDayOfIssue":" " ,"Perforation":"10" ,"IsWatermarked":false ,"CatalogImageCode":"" ,"Color":"gray" ,"Denomination":"15" }</v>
      </c>
    </row>
    <row r="459" spans="1:38" x14ac:dyDescent="0.25">
      <c r="A459" s="34" t="s">
        <v>1683</v>
      </c>
      <c r="B459" s="29">
        <v>20</v>
      </c>
      <c r="C459" s="19" t="s">
        <v>175</v>
      </c>
      <c r="D459" s="31"/>
      <c r="E459" s="32"/>
      <c r="F459" s="43" t="s">
        <v>1341</v>
      </c>
      <c r="G459" s="30"/>
      <c r="H459" s="19" t="s">
        <v>13</v>
      </c>
      <c r="I459" s="29">
        <v>1914</v>
      </c>
      <c r="J459" s="29">
        <v>1914</v>
      </c>
      <c r="K459" s="33" t="s">
        <v>1337</v>
      </c>
      <c r="L459" s="34">
        <v>140</v>
      </c>
      <c r="M459" s="29">
        <v>2.5</v>
      </c>
      <c r="N459" s="28" t="str">
        <f t="shared" si="176"/>
        <v>,{"CollectableType":"HomeCollector.Models.StampBase, HomeCollector, Version=1.0.0.0, Culture=neutral, PublicKeyToken=null"</v>
      </c>
      <c r="O459" s="16" t="str">
        <f t="shared" si="155"/>
        <v xml:space="preserve">,"DisplayName":"Franklin" </v>
      </c>
      <c r="P459" s="16" t="str">
        <f t="shared" si="156"/>
        <v xml:space="preserve">,"Description":"" </v>
      </c>
      <c r="Q459" s="16" t="str">
        <f t="shared" si="157"/>
        <v xml:space="preserve">,"Country":"USA" </v>
      </c>
      <c r="R459" s="16" t="str">
        <f t="shared" si="158"/>
        <v xml:space="preserve">,"IsPostageStamp":true </v>
      </c>
      <c r="S459" s="16" t="str">
        <f t="shared" si="159"/>
        <v xml:space="preserve">,"ScottNumber":"438" </v>
      </c>
      <c r="T459" s="16" t="str">
        <f t="shared" si="160"/>
        <v xml:space="preserve">,"AlternateId":"" </v>
      </c>
      <c r="U459" s="16" t="str">
        <f t="shared" si="161"/>
        <v>,"IssueYearStart":1914</v>
      </c>
      <c r="V459" s="16" t="str">
        <f t="shared" si="162"/>
        <v>,"IssueYearEnd":0</v>
      </c>
      <c r="W459" s="16" t="str">
        <f t="shared" si="163"/>
        <v xml:space="preserve">,"FirstDayOfIssue":" " </v>
      </c>
      <c r="X459" s="16" t="str">
        <f t="shared" si="154"/>
        <v xml:space="preserve">,"Perforation":"10" </v>
      </c>
      <c r="Y459" s="16" t="str">
        <f t="shared" si="164"/>
        <v xml:space="preserve">,"IsWatermarked":false </v>
      </c>
      <c r="Z459" s="16" t="str">
        <f t="shared" si="165"/>
        <v xml:space="preserve">,"CatalogImageCode":"" </v>
      </c>
      <c r="AA459" s="16" t="str">
        <f t="shared" si="166"/>
        <v xml:space="preserve">,"Color":"ultra" </v>
      </c>
      <c r="AB459" s="16" t="str">
        <f t="shared" si="167"/>
        <v xml:space="preserve">,"Denomination":"20" </v>
      </c>
      <c r="AD459" s="16" t="str">
        <f t="shared" si="168"/>
        <v/>
      </c>
      <c r="AE459" s="16" t="str">
        <f t="shared" si="169"/>
        <v>{"CollectableType":"HomeCollector.Models.StampBase, HomeCollector, Version=1.0.0.0, Culture=neutral, PublicKeyToken=null"</v>
      </c>
      <c r="AF459" s="16" t="str">
        <f t="shared" si="170"/>
        <v xml:space="preserve">,"ItemDetails":"" </v>
      </c>
      <c r="AG459" s="16" t="str">
        <f t="shared" si="171"/>
        <v xml:space="preserve">,"IsFavorite":false </v>
      </c>
      <c r="AH459" s="16" t="str">
        <f t="shared" si="172"/>
        <v xml:space="preserve">,"EstimatedValue":0 </v>
      </c>
      <c r="AI459" s="16" t="str">
        <f t="shared" si="173"/>
        <v xml:space="preserve">,"IsMintCondition":false </v>
      </c>
      <c r="AJ459" s="16" t="str">
        <f t="shared" si="174"/>
        <v xml:space="preserve">,"Condition":"UNDEFINED" </v>
      </c>
      <c r="AK459" s="16" t="str">
        <f xml:space="preserve"> IF($D459+$E459&gt;0,  CONCATENATE($AD459,$AE459,$AF459,$AG459,$AH459,$AI459,$AJ459) &amp; "} ]}","}")</f>
        <v>}</v>
      </c>
      <c r="AL459" s="16" t="str">
        <f t="shared" si="175"/>
        <v>,{"CollectableType":"HomeCollector.Models.StampBase, HomeCollector, Version=1.0.0.0, Culture=neutral, PublicKeyToken=null","DisplayName":"Franklin" ,"Description":"" ,"Country":"USA" ,"IsPostageStamp":true ,"ScottNumber":"438" ,"AlternateId":"" ,"IssueYearStart":1914,"IssueYearEnd":0,"FirstDayOfIssue":" " ,"Perforation":"10" ,"IsWatermarked":false ,"CatalogImageCode":"" ,"Color":"ultra" ,"Denomination":"20" }</v>
      </c>
    </row>
    <row r="460" spans="1:38" x14ac:dyDescent="0.25">
      <c r="A460" s="34" t="s">
        <v>1684</v>
      </c>
      <c r="B460" s="29">
        <v>30</v>
      </c>
      <c r="C460" s="19" t="s">
        <v>319</v>
      </c>
      <c r="D460" s="31"/>
      <c r="E460" s="32"/>
      <c r="F460" s="43" t="s">
        <v>1341</v>
      </c>
      <c r="G460" s="30"/>
      <c r="H460" s="19" t="s">
        <v>13</v>
      </c>
      <c r="I460" s="29">
        <v>1914</v>
      </c>
      <c r="J460" s="29">
        <v>1914</v>
      </c>
      <c r="K460" s="33" t="s">
        <v>1337</v>
      </c>
      <c r="L460" s="34">
        <v>190</v>
      </c>
      <c r="M460" s="29">
        <v>10</v>
      </c>
      <c r="N460" s="28" t="str">
        <f t="shared" si="176"/>
        <v>,{"CollectableType":"HomeCollector.Models.StampBase, HomeCollector, Version=1.0.0.0, Culture=neutral, PublicKeyToken=null"</v>
      </c>
      <c r="O460" s="16" t="str">
        <f t="shared" si="155"/>
        <v xml:space="preserve">,"DisplayName":"Franklin" </v>
      </c>
      <c r="P460" s="16" t="str">
        <f t="shared" si="156"/>
        <v xml:space="preserve">,"Description":"" </v>
      </c>
      <c r="Q460" s="16" t="str">
        <f t="shared" si="157"/>
        <v xml:space="preserve">,"Country":"USA" </v>
      </c>
      <c r="R460" s="16" t="str">
        <f t="shared" si="158"/>
        <v xml:space="preserve">,"IsPostageStamp":true </v>
      </c>
      <c r="S460" s="16" t="str">
        <f t="shared" si="159"/>
        <v xml:space="preserve">,"ScottNumber":"439" </v>
      </c>
      <c r="T460" s="16" t="str">
        <f t="shared" si="160"/>
        <v xml:space="preserve">,"AlternateId":"" </v>
      </c>
      <c r="U460" s="16" t="str">
        <f t="shared" si="161"/>
        <v>,"IssueYearStart":1914</v>
      </c>
      <c r="V460" s="16" t="str">
        <f t="shared" si="162"/>
        <v>,"IssueYearEnd":0</v>
      </c>
      <c r="W460" s="16" t="str">
        <f t="shared" si="163"/>
        <v xml:space="preserve">,"FirstDayOfIssue":" " </v>
      </c>
      <c r="X460" s="16" t="str">
        <f t="shared" si="154"/>
        <v xml:space="preserve">,"Perforation":"10" </v>
      </c>
      <c r="Y460" s="16" t="str">
        <f t="shared" si="164"/>
        <v xml:space="preserve">,"IsWatermarked":false </v>
      </c>
      <c r="Z460" s="16" t="str">
        <f t="shared" si="165"/>
        <v xml:space="preserve">,"CatalogImageCode":"" </v>
      </c>
      <c r="AA460" s="16" t="str">
        <f t="shared" si="166"/>
        <v xml:space="preserve">,"Color":"or red" </v>
      </c>
      <c r="AB460" s="16" t="str">
        <f t="shared" si="167"/>
        <v xml:space="preserve">,"Denomination":"30" </v>
      </c>
      <c r="AD460" s="16" t="str">
        <f t="shared" si="168"/>
        <v/>
      </c>
      <c r="AE460" s="16" t="str">
        <f t="shared" si="169"/>
        <v>{"CollectableType":"HomeCollector.Models.StampBase, HomeCollector, Version=1.0.0.0, Culture=neutral, PublicKeyToken=null"</v>
      </c>
      <c r="AF460" s="16" t="str">
        <f t="shared" si="170"/>
        <v xml:space="preserve">,"ItemDetails":"" </v>
      </c>
      <c r="AG460" s="16" t="str">
        <f t="shared" si="171"/>
        <v xml:space="preserve">,"IsFavorite":false </v>
      </c>
      <c r="AH460" s="16" t="str">
        <f t="shared" si="172"/>
        <v xml:space="preserve">,"EstimatedValue":0 </v>
      </c>
      <c r="AI460" s="16" t="str">
        <f t="shared" si="173"/>
        <v xml:space="preserve">,"IsMintCondition":false </v>
      </c>
      <c r="AJ460" s="16" t="str">
        <f t="shared" si="174"/>
        <v xml:space="preserve">,"Condition":"UNDEFINED" </v>
      </c>
      <c r="AK460" s="16" t="str">
        <f xml:space="preserve"> IF($D460+$E460&gt;0,  CONCATENATE($AD460,$AE460,$AF460,$AG460,$AH460,$AI460,$AJ460) &amp; "} ]}","}")</f>
        <v>}</v>
      </c>
      <c r="AL460" s="16" t="str">
        <f t="shared" si="175"/>
        <v>,{"CollectableType":"HomeCollector.Models.StampBase, HomeCollector, Version=1.0.0.0, Culture=neutral, PublicKeyToken=null","DisplayName":"Franklin" ,"Description":"" ,"Country":"USA" ,"IsPostageStamp":true ,"ScottNumber":"439" ,"AlternateId":"" ,"IssueYearStart":1914,"IssueYearEnd":0,"FirstDayOfIssue":" " ,"Perforation":"10" ,"IsWatermarked":false ,"CatalogImageCode":"" ,"Color":"or red" ,"Denomination":"30" }</v>
      </c>
    </row>
    <row r="461" spans="1:38" x14ac:dyDescent="0.25">
      <c r="A461" s="34" t="s">
        <v>1685</v>
      </c>
      <c r="B461" s="29">
        <v>50</v>
      </c>
      <c r="C461" s="19" t="s">
        <v>99</v>
      </c>
      <c r="D461" s="31"/>
      <c r="E461" s="32"/>
      <c r="F461" s="43" t="s">
        <v>1341</v>
      </c>
      <c r="G461" s="30"/>
      <c r="H461" s="19" t="s">
        <v>13</v>
      </c>
      <c r="I461" s="29">
        <v>1914</v>
      </c>
      <c r="J461" s="29">
        <v>1914</v>
      </c>
      <c r="K461" s="33" t="s">
        <v>1337</v>
      </c>
      <c r="L461" s="34">
        <v>500</v>
      </c>
      <c r="M461" s="29">
        <v>10</v>
      </c>
      <c r="N461" s="28" t="str">
        <f t="shared" si="176"/>
        <v>,{"CollectableType":"HomeCollector.Models.StampBase, HomeCollector, Version=1.0.0.0, Culture=neutral, PublicKeyToken=null"</v>
      </c>
      <c r="O461" s="16" t="str">
        <f t="shared" si="155"/>
        <v xml:space="preserve">,"DisplayName":"Franklin" </v>
      </c>
      <c r="P461" s="16" t="str">
        <f t="shared" si="156"/>
        <v xml:space="preserve">,"Description":"" </v>
      </c>
      <c r="Q461" s="16" t="str">
        <f t="shared" si="157"/>
        <v xml:space="preserve">,"Country":"USA" </v>
      </c>
      <c r="R461" s="16" t="str">
        <f t="shared" si="158"/>
        <v xml:space="preserve">,"IsPostageStamp":true </v>
      </c>
      <c r="S461" s="16" t="str">
        <f t="shared" si="159"/>
        <v xml:space="preserve">,"ScottNumber":"440" </v>
      </c>
      <c r="T461" s="16" t="str">
        <f t="shared" si="160"/>
        <v xml:space="preserve">,"AlternateId":"" </v>
      </c>
      <c r="U461" s="16" t="str">
        <f t="shared" si="161"/>
        <v>,"IssueYearStart":1914</v>
      </c>
      <c r="V461" s="16" t="str">
        <f t="shared" si="162"/>
        <v>,"IssueYearEnd":0</v>
      </c>
      <c r="W461" s="16" t="str">
        <f t="shared" si="163"/>
        <v xml:space="preserve">,"FirstDayOfIssue":" " </v>
      </c>
      <c r="X461" s="16" t="str">
        <f t="shared" si="154"/>
        <v xml:space="preserve">,"Perforation":"10" </v>
      </c>
      <c r="Y461" s="16" t="str">
        <f t="shared" si="164"/>
        <v xml:space="preserve">,"IsWatermarked":false </v>
      </c>
      <c r="Z461" s="16" t="str">
        <f t="shared" si="165"/>
        <v xml:space="preserve">,"CatalogImageCode":"" </v>
      </c>
      <c r="AA461" s="16" t="str">
        <f t="shared" si="166"/>
        <v xml:space="preserve">,"Color":"violet" </v>
      </c>
      <c r="AB461" s="16" t="str">
        <f t="shared" si="167"/>
        <v xml:space="preserve">,"Denomination":"50" </v>
      </c>
      <c r="AD461" s="16" t="str">
        <f t="shared" si="168"/>
        <v/>
      </c>
      <c r="AE461" s="16" t="str">
        <f t="shared" si="169"/>
        <v>{"CollectableType":"HomeCollector.Models.StampBase, HomeCollector, Version=1.0.0.0, Culture=neutral, PublicKeyToken=null"</v>
      </c>
      <c r="AF461" s="16" t="str">
        <f t="shared" si="170"/>
        <v xml:space="preserve">,"ItemDetails":"" </v>
      </c>
      <c r="AG461" s="16" t="str">
        <f t="shared" si="171"/>
        <v xml:space="preserve">,"IsFavorite":false </v>
      </c>
      <c r="AH461" s="16" t="str">
        <f t="shared" si="172"/>
        <v xml:space="preserve">,"EstimatedValue":0 </v>
      </c>
      <c r="AI461" s="16" t="str">
        <f t="shared" si="173"/>
        <v xml:space="preserve">,"IsMintCondition":false </v>
      </c>
      <c r="AJ461" s="16" t="str">
        <f t="shared" si="174"/>
        <v xml:space="preserve">,"Condition":"UNDEFINED" </v>
      </c>
      <c r="AK461" s="16" t="str">
        <f xml:space="preserve"> IF($D461+$E461&gt;0,  CONCATENATE($AD461,$AE461,$AF461,$AG461,$AH461,$AI461,$AJ461) &amp; "} ]}","}")</f>
        <v>}</v>
      </c>
      <c r="AL461" s="16" t="str">
        <f t="shared" si="175"/>
        <v>,{"CollectableType":"HomeCollector.Models.StampBase, HomeCollector, Version=1.0.0.0, Culture=neutral, PublicKeyToken=null","DisplayName":"Franklin" ,"Description":"" ,"Country":"USA" ,"IsPostageStamp":true ,"ScottNumber":"440" ,"AlternateId":"" ,"IssueYearStart":1914,"IssueYearEnd":0,"FirstDayOfIssue":" " ,"Perforation":"10" ,"IsWatermarked":false ,"CatalogImageCode":"" ,"Color":"violet" ,"Denomination":"50" }</v>
      </c>
    </row>
    <row r="462" spans="1:38" x14ac:dyDescent="0.25">
      <c r="A462" s="34" t="s">
        <v>1686</v>
      </c>
      <c r="B462" s="29">
        <v>1</v>
      </c>
      <c r="C462" s="19" t="s">
        <v>38</v>
      </c>
      <c r="D462" s="31">
        <v>1</v>
      </c>
      <c r="E462" s="32"/>
      <c r="F462" s="42" t="s">
        <v>320</v>
      </c>
      <c r="G462" s="30"/>
      <c r="H462" s="19" t="s">
        <v>15</v>
      </c>
      <c r="I462" s="29">
        <v>1914</v>
      </c>
      <c r="J462" s="29">
        <v>1914</v>
      </c>
      <c r="K462" s="33" t="s">
        <v>1337</v>
      </c>
      <c r="L462" s="34">
        <v>0.55000000000000004</v>
      </c>
      <c r="M462" s="29">
        <v>0.8</v>
      </c>
      <c r="N462" s="28" t="str">
        <f t="shared" si="176"/>
        <v>,{"CollectableType":"HomeCollector.Models.StampBase, HomeCollector, Version=1.0.0.0, Culture=neutral, PublicKeyToken=null"</v>
      </c>
      <c r="O462" s="16" t="str">
        <f t="shared" si="155"/>
        <v xml:space="preserve">,"DisplayName":"Washington" </v>
      </c>
      <c r="P462" s="16" t="str">
        <f t="shared" si="156"/>
        <v xml:space="preserve">,"Description":"" </v>
      </c>
      <c r="Q462" s="16" t="str">
        <f t="shared" si="157"/>
        <v xml:space="preserve">,"Country":"USA" </v>
      </c>
      <c r="R462" s="16" t="str">
        <f t="shared" si="158"/>
        <v xml:space="preserve">,"IsPostageStamp":true </v>
      </c>
      <c r="S462" s="16" t="str">
        <f t="shared" si="159"/>
        <v xml:space="preserve">,"ScottNumber":"441" </v>
      </c>
      <c r="T462" s="16" t="str">
        <f t="shared" si="160"/>
        <v xml:space="preserve">,"AlternateId":"" </v>
      </c>
      <c r="U462" s="16" t="str">
        <f t="shared" si="161"/>
        <v>,"IssueYearStart":1914</v>
      </c>
      <c r="V462" s="16" t="str">
        <f t="shared" si="162"/>
        <v>,"IssueYearEnd":0</v>
      </c>
      <c r="W462" s="16" t="str">
        <f t="shared" si="163"/>
        <v xml:space="preserve">,"FirstDayOfIssue":" " </v>
      </c>
      <c r="X462" s="16" t="str">
        <f t="shared" si="154"/>
        <v xml:space="preserve">,"Perforation":"h10" </v>
      </c>
      <c r="Y462" s="16" t="str">
        <f t="shared" si="164"/>
        <v xml:space="preserve">,"IsWatermarked":false </v>
      </c>
      <c r="Z462" s="16" t="str">
        <f t="shared" si="165"/>
        <v xml:space="preserve">,"CatalogImageCode":"" </v>
      </c>
      <c r="AA462" s="16" t="str">
        <f t="shared" si="166"/>
        <v xml:space="preserve">,"Color":"green" </v>
      </c>
      <c r="AB462" s="16" t="str">
        <f t="shared" si="167"/>
        <v xml:space="preserve">,"Denomination":"1" </v>
      </c>
      <c r="AD462" s="16" t="str">
        <f t="shared" si="168"/>
        <v>,"ItemInstances":[</v>
      </c>
      <c r="AE462" s="16" t="str">
        <f t="shared" si="169"/>
        <v>{"CollectableType":"HomeCollector.Models.StampBase, HomeCollector, Version=1.0.0.0, Culture=neutral, PublicKeyToken=null"</v>
      </c>
      <c r="AF462" s="16" t="str">
        <f t="shared" si="170"/>
        <v xml:space="preserve">,"ItemDetails":"" </v>
      </c>
      <c r="AG462" s="16" t="str">
        <f t="shared" si="171"/>
        <v xml:space="preserve">,"IsFavorite":false </v>
      </c>
      <c r="AH462" s="16" t="str">
        <f t="shared" si="172"/>
        <v xml:space="preserve">,"EstimatedValue":0 </v>
      </c>
      <c r="AI462" s="16" t="str">
        <f t="shared" si="173"/>
        <v xml:space="preserve">,"IsMintCondition":true </v>
      </c>
      <c r="AJ462" s="16" t="str">
        <f t="shared" si="174"/>
        <v xml:space="preserve">,"Condition":"UNDEFINED" </v>
      </c>
      <c r="AK462" s="16" t="str">
        <f xml:space="preserve"> IF($D462+$E462&gt;0,  CONCATENATE($AD462,$AE462,$AF462,$AG462,$AH462,$AI462,$AJ462)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62" s="16" t="str">
        <f t="shared" si="175"/>
        <v>,{"CollectableType":"HomeCollector.Models.StampBase, HomeCollector, Version=1.0.0.0, Culture=neutral, PublicKeyToken=null","DisplayName":"Washington" ,"Description":"" ,"Country":"USA" ,"IsPostageStamp":true ,"ScottNumber":"441" ,"AlternateId":"" ,"IssueYearStart":1914,"IssueYearEnd":0,"FirstDayOfIssue":" " ,"Perforation":"h10" ,"IsWatermarked":false ,"CatalogImageCode":"" ,"Color":"green" ,"Denomination":"1"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63" spans="1:38" x14ac:dyDescent="0.25">
      <c r="A463" s="34" t="s">
        <v>1687</v>
      </c>
      <c r="B463" s="29">
        <v>2</v>
      </c>
      <c r="C463" s="19" t="s">
        <v>176</v>
      </c>
      <c r="D463" s="31"/>
      <c r="E463" s="32"/>
      <c r="F463" s="42" t="s">
        <v>321</v>
      </c>
      <c r="G463" s="30"/>
      <c r="H463" s="19" t="s">
        <v>15</v>
      </c>
      <c r="I463" s="29">
        <v>1914</v>
      </c>
      <c r="J463" s="29">
        <v>1914</v>
      </c>
      <c r="K463" s="33" t="s">
        <v>1337</v>
      </c>
      <c r="L463" s="34">
        <v>6</v>
      </c>
      <c r="M463" s="29">
        <v>4.5</v>
      </c>
      <c r="N463" s="28" t="str">
        <f t="shared" si="176"/>
        <v>,{"CollectableType":"HomeCollector.Models.StampBase, HomeCollector, Version=1.0.0.0, Culture=neutral, PublicKeyToken=null"</v>
      </c>
      <c r="O463" s="16" t="str">
        <f t="shared" si="155"/>
        <v xml:space="preserve">,"DisplayName":"Washington" </v>
      </c>
      <c r="P463" s="16" t="str">
        <f t="shared" si="156"/>
        <v xml:space="preserve">,"Description":"" </v>
      </c>
      <c r="Q463" s="16" t="str">
        <f t="shared" si="157"/>
        <v xml:space="preserve">,"Country":"USA" </v>
      </c>
      <c r="R463" s="16" t="str">
        <f t="shared" si="158"/>
        <v xml:space="preserve">,"IsPostageStamp":true </v>
      </c>
      <c r="S463" s="16" t="str">
        <f t="shared" si="159"/>
        <v xml:space="preserve">,"ScottNumber":"442" </v>
      </c>
      <c r="T463" s="16" t="str">
        <f t="shared" si="160"/>
        <v xml:space="preserve">,"AlternateId":"" </v>
      </c>
      <c r="U463" s="16" t="str">
        <f t="shared" si="161"/>
        <v>,"IssueYearStart":1914</v>
      </c>
      <c r="V463" s="16" t="str">
        <f t="shared" si="162"/>
        <v>,"IssueYearEnd":0</v>
      </c>
      <c r="W463" s="16" t="str">
        <f t="shared" si="163"/>
        <v xml:space="preserve">,"FirstDayOfIssue":" " </v>
      </c>
      <c r="X463" s="16" t="str">
        <f t="shared" si="154"/>
        <v xml:space="preserve">,"Perforation":"h10,type 1" </v>
      </c>
      <c r="Y463" s="16" t="str">
        <f t="shared" si="164"/>
        <v xml:space="preserve">,"IsWatermarked":false </v>
      </c>
      <c r="Z463" s="16" t="str">
        <f t="shared" si="165"/>
        <v xml:space="preserve">,"CatalogImageCode":"" </v>
      </c>
      <c r="AA463" s="16" t="str">
        <f t="shared" si="166"/>
        <v xml:space="preserve">,"Color":"carmine" </v>
      </c>
      <c r="AB463" s="16" t="str">
        <f t="shared" si="167"/>
        <v xml:space="preserve">,"Denomination":"2" </v>
      </c>
      <c r="AD463" s="16" t="str">
        <f t="shared" si="168"/>
        <v/>
      </c>
      <c r="AE463" s="16" t="str">
        <f t="shared" si="169"/>
        <v>{"CollectableType":"HomeCollector.Models.StampBase, HomeCollector, Version=1.0.0.0, Culture=neutral, PublicKeyToken=null"</v>
      </c>
      <c r="AF463" s="16" t="str">
        <f t="shared" si="170"/>
        <v xml:space="preserve">,"ItemDetails":"" </v>
      </c>
      <c r="AG463" s="16" t="str">
        <f t="shared" si="171"/>
        <v xml:space="preserve">,"IsFavorite":false </v>
      </c>
      <c r="AH463" s="16" t="str">
        <f t="shared" si="172"/>
        <v xml:space="preserve">,"EstimatedValue":0 </v>
      </c>
      <c r="AI463" s="16" t="str">
        <f t="shared" si="173"/>
        <v xml:space="preserve">,"IsMintCondition":false </v>
      </c>
      <c r="AJ463" s="16" t="str">
        <f t="shared" si="174"/>
        <v xml:space="preserve">,"Condition":"UNDEFINED" </v>
      </c>
      <c r="AK463" s="16" t="str">
        <f xml:space="preserve"> IF($D463+$E463&gt;0,  CONCATENATE($AD463,$AE463,$AF463,$AG463,$AH463,$AI463,$AJ463) &amp; "} ]}","}")</f>
        <v>}</v>
      </c>
      <c r="AL463" s="16" t="str">
        <f t="shared" si="175"/>
        <v>,{"CollectableType":"HomeCollector.Models.StampBase, HomeCollector, Version=1.0.0.0, Culture=neutral, PublicKeyToken=null","DisplayName":"Washington" ,"Description":"" ,"Country":"USA" ,"IsPostageStamp":true ,"ScottNumber":"442" ,"AlternateId":"" ,"IssueYearStart":1914,"IssueYearEnd":0,"FirstDayOfIssue":" " ,"Perforation":"h10,type 1" ,"IsWatermarked":false ,"CatalogImageCode":"" ,"Color":"carmine" ,"Denomination":"2" }</v>
      </c>
    </row>
    <row r="464" spans="1:38" x14ac:dyDescent="0.25">
      <c r="A464" s="34" t="s">
        <v>1688</v>
      </c>
      <c r="B464" s="29">
        <v>1</v>
      </c>
      <c r="C464" s="19" t="s">
        <v>38</v>
      </c>
      <c r="D464" s="31"/>
      <c r="E464" s="32">
        <v>1</v>
      </c>
      <c r="F464" s="42" t="s">
        <v>322</v>
      </c>
      <c r="G464" s="30"/>
      <c r="H464" s="19" t="s">
        <v>15</v>
      </c>
      <c r="I464" s="29">
        <v>1914</v>
      </c>
      <c r="J464" s="29">
        <v>1914</v>
      </c>
      <c r="K464" s="33" t="s">
        <v>1337</v>
      </c>
      <c r="L464" s="34">
        <v>14</v>
      </c>
      <c r="M464" s="29">
        <v>4</v>
      </c>
      <c r="N464" s="28" t="str">
        <f t="shared" si="176"/>
        <v>,{"CollectableType":"HomeCollector.Models.StampBase, HomeCollector, Version=1.0.0.0, Culture=neutral, PublicKeyToken=null"</v>
      </c>
      <c r="O464" s="16" t="str">
        <f t="shared" si="155"/>
        <v xml:space="preserve">,"DisplayName":"Washington" </v>
      </c>
      <c r="P464" s="16" t="str">
        <f t="shared" si="156"/>
        <v xml:space="preserve">,"Description":"" </v>
      </c>
      <c r="Q464" s="16" t="str">
        <f t="shared" si="157"/>
        <v xml:space="preserve">,"Country":"USA" </v>
      </c>
      <c r="R464" s="16" t="str">
        <f t="shared" si="158"/>
        <v xml:space="preserve">,"IsPostageStamp":true </v>
      </c>
      <c r="S464" s="16" t="str">
        <f t="shared" si="159"/>
        <v xml:space="preserve">,"ScottNumber":"443" </v>
      </c>
      <c r="T464" s="16" t="str">
        <f t="shared" si="160"/>
        <v xml:space="preserve">,"AlternateId":"" </v>
      </c>
      <c r="U464" s="16" t="str">
        <f t="shared" si="161"/>
        <v>,"IssueYearStart":1914</v>
      </c>
      <c r="V464" s="16" t="str">
        <f t="shared" si="162"/>
        <v>,"IssueYearEnd":0</v>
      </c>
      <c r="W464" s="16" t="str">
        <f t="shared" si="163"/>
        <v xml:space="preserve">,"FirstDayOfIssue":" " </v>
      </c>
      <c r="X464" s="16" t="str">
        <f t="shared" si="154"/>
        <v xml:space="preserve">,"Perforation":"v10" </v>
      </c>
      <c r="Y464" s="16" t="str">
        <f t="shared" si="164"/>
        <v xml:space="preserve">,"IsWatermarked":false </v>
      </c>
      <c r="Z464" s="16" t="str">
        <f t="shared" si="165"/>
        <v xml:space="preserve">,"CatalogImageCode":"" </v>
      </c>
      <c r="AA464" s="16" t="str">
        <f t="shared" si="166"/>
        <v xml:space="preserve">,"Color":"green" </v>
      </c>
      <c r="AB464" s="16" t="str">
        <f t="shared" si="167"/>
        <v xml:space="preserve">,"Denomination":"1" </v>
      </c>
      <c r="AD464" s="16" t="str">
        <f t="shared" si="168"/>
        <v>,"ItemInstances":[</v>
      </c>
      <c r="AE464" s="16" t="str">
        <f t="shared" si="169"/>
        <v>{"CollectableType":"HomeCollector.Models.StampBase, HomeCollector, Version=1.0.0.0, Culture=neutral, PublicKeyToken=null"</v>
      </c>
      <c r="AF464" s="16" t="str">
        <f t="shared" si="170"/>
        <v xml:space="preserve">,"ItemDetails":"" </v>
      </c>
      <c r="AG464" s="16" t="str">
        <f t="shared" si="171"/>
        <v xml:space="preserve">,"IsFavorite":false </v>
      </c>
      <c r="AH464" s="16" t="str">
        <f t="shared" si="172"/>
        <v xml:space="preserve">,"EstimatedValue":0 </v>
      </c>
      <c r="AI464" s="16" t="str">
        <f t="shared" si="173"/>
        <v xml:space="preserve">,"IsMintCondition":false </v>
      </c>
      <c r="AJ464" s="16" t="str">
        <f t="shared" si="174"/>
        <v xml:space="preserve">,"Condition":"UNDEFINED" </v>
      </c>
      <c r="AK464" s="16" t="str">
        <f xml:space="preserve"> IF($D464+$E464&gt;0,  CONCATENATE($AD464,$AE464,$AF464,$AG464,$AH464,$AI464,$AJ464)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64" s="16" t="str">
        <f t="shared" si="175"/>
        <v>,{"CollectableType":"HomeCollector.Models.StampBase, HomeCollector, Version=1.0.0.0, Culture=neutral, PublicKeyToken=null","DisplayName":"Washington" ,"Description":"" ,"Country":"USA" ,"IsPostageStamp":true ,"ScottNumber":"443" ,"AlternateId":"" ,"IssueYearStart":1914,"IssueYearEnd":0,"FirstDayOfIssue":" " ,"Perforation":"v10" ,"IsWatermarked":false ,"CatalogImageCode":"" ,"Color":"green"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65" spans="1:38" x14ac:dyDescent="0.25">
      <c r="A465" s="34" t="s">
        <v>1689</v>
      </c>
      <c r="B465" s="29">
        <v>2</v>
      </c>
      <c r="C465" s="19" t="s">
        <v>176</v>
      </c>
      <c r="D465" s="31"/>
      <c r="E465" s="32">
        <v>1</v>
      </c>
      <c r="F465" s="42" t="s">
        <v>323</v>
      </c>
      <c r="G465" s="30"/>
      <c r="H465" s="19" t="s">
        <v>15</v>
      </c>
      <c r="I465" s="29">
        <v>1914</v>
      </c>
      <c r="J465" s="29">
        <v>1914</v>
      </c>
      <c r="K465" s="33" t="s">
        <v>1337</v>
      </c>
      <c r="L465" s="34">
        <v>19</v>
      </c>
      <c r="M465" s="29">
        <v>1</v>
      </c>
      <c r="N465" s="28" t="str">
        <f t="shared" si="176"/>
        <v>,{"CollectableType":"HomeCollector.Models.StampBase, HomeCollector, Version=1.0.0.0, Culture=neutral, PublicKeyToken=null"</v>
      </c>
      <c r="O465" s="16" t="str">
        <f t="shared" si="155"/>
        <v xml:space="preserve">,"DisplayName":"Washington" </v>
      </c>
      <c r="P465" s="16" t="str">
        <f t="shared" si="156"/>
        <v xml:space="preserve">,"Description":"" </v>
      </c>
      <c r="Q465" s="16" t="str">
        <f t="shared" si="157"/>
        <v xml:space="preserve">,"Country":"USA" </v>
      </c>
      <c r="R465" s="16" t="str">
        <f t="shared" si="158"/>
        <v xml:space="preserve">,"IsPostageStamp":true </v>
      </c>
      <c r="S465" s="16" t="str">
        <f t="shared" si="159"/>
        <v xml:space="preserve">,"ScottNumber":"444" </v>
      </c>
      <c r="T465" s="16" t="str">
        <f t="shared" si="160"/>
        <v xml:space="preserve">,"AlternateId":"" </v>
      </c>
      <c r="U465" s="16" t="str">
        <f t="shared" si="161"/>
        <v>,"IssueYearStart":1914</v>
      </c>
      <c r="V465" s="16" t="str">
        <f t="shared" si="162"/>
        <v>,"IssueYearEnd":0</v>
      </c>
      <c r="W465" s="16" t="str">
        <f t="shared" si="163"/>
        <v xml:space="preserve">,"FirstDayOfIssue":" " </v>
      </c>
      <c r="X465" s="16" t="str">
        <f t="shared" si="154"/>
        <v xml:space="preserve">,"Perforation":"v10,type 1" </v>
      </c>
      <c r="Y465" s="16" t="str">
        <f t="shared" si="164"/>
        <v xml:space="preserve">,"IsWatermarked":false </v>
      </c>
      <c r="Z465" s="16" t="str">
        <f t="shared" si="165"/>
        <v xml:space="preserve">,"CatalogImageCode":"" </v>
      </c>
      <c r="AA465" s="16" t="str">
        <f t="shared" si="166"/>
        <v xml:space="preserve">,"Color":"carmine" </v>
      </c>
      <c r="AB465" s="16" t="str">
        <f t="shared" si="167"/>
        <v xml:space="preserve">,"Denomination":"2" </v>
      </c>
      <c r="AD465" s="16" t="str">
        <f t="shared" si="168"/>
        <v>,"ItemInstances":[</v>
      </c>
      <c r="AE465" s="16" t="str">
        <f t="shared" si="169"/>
        <v>{"CollectableType":"HomeCollector.Models.StampBase, HomeCollector, Version=1.0.0.0, Culture=neutral, PublicKeyToken=null"</v>
      </c>
      <c r="AF465" s="16" t="str">
        <f t="shared" si="170"/>
        <v xml:space="preserve">,"ItemDetails":"" </v>
      </c>
      <c r="AG465" s="16" t="str">
        <f t="shared" si="171"/>
        <v xml:space="preserve">,"IsFavorite":false </v>
      </c>
      <c r="AH465" s="16" t="str">
        <f t="shared" si="172"/>
        <v xml:space="preserve">,"EstimatedValue":0 </v>
      </c>
      <c r="AI465" s="16" t="str">
        <f t="shared" si="173"/>
        <v xml:space="preserve">,"IsMintCondition":false </v>
      </c>
      <c r="AJ465" s="16" t="str">
        <f t="shared" si="174"/>
        <v xml:space="preserve">,"Condition":"UNDEFINED" </v>
      </c>
      <c r="AK465" s="16" t="str">
        <f xml:space="preserve"> IF($D465+$E465&gt;0,  CONCATENATE($AD465,$AE465,$AF465,$AG465,$AH465,$AI465,$AJ465)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65" s="16" t="str">
        <f t="shared" si="175"/>
        <v>,{"CollectableType":"HomeCollector.Models.StampBase, HomeCollector, Version=1.0.0.0, Culture=neutral, PublicKeyToken=null","DisplayName":"Washington" ,"Description":"" ,"Country":"USA" ,"IsPostageStamp":true ,"ScottNumber":"444" ,"AlternateId":"" ,"IssueYearStart":1914,"IssueYearEnd":0,"FirstDayOfIssue":" " ,"Perforation":"v10,type 1" ,"IsWatermarked":false ,"CatalogImageCode":"" ,"Color":"carmine"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66" spans="1:38" x14ac:dyDescent="0.25">
      <c r="A466" s="34" t="s">
        <v>1690</v>
      </c>
      <c r="B466" s="29">
        <v>3</v>
      </c>
      <c r="C466" s="19" t="s">
        <v>99</v>
      </c>
      <c r="D466" s="31"/>
      <c r="E466" s="32"/>
      <c r="F466" s="42" t="s">
        <v>323</v>
      </c>
      <c r="G466" s="30"/>
      <c r="H466" s="19" t="s">
        <v>15</v>
      </c>
      <c r="I466" s="29">
        <v>1914</v>
      </c>
      <c r="J466" s="29">
        <v>1914</v>
      </c>
      <c r="K466" s="33" t="s">
        <v>1337</v>
      </c>
      <c r="L466" s="34">
        <v>160</v>
      </c>
      <c r="M466" s="29">
        <v>100</v>
      </c>
      <c r="N466" s="28" t="str">
        <f t="shared" si="176"/>
        <v>,{"CollectableType":"HomeCollector.Models.StampBase, HomeCollector, Version=1.0.0.0, Culture=neutral, PublicKeyToken=null"</v>
      </c>
      <c r="O466" s="16" t="str">
        <f t="shared" si="155"/>
        <v xml:space="preserve">,"DisplayName":"Washington" </v>
      </c>
      <c r="P466" s="16" t="str">
        <f t="shared" si="156"/>
        <v xml:space="preserve">,"Description":"" </v>
      </c>
      <c r="Q466" s="16" t="str">
        <f t="shared" si="157"/>
        <v xml:space="preserve">,"Country":"USA" </v>
      </c>
      <c r="R466" s="16" t="str">
        <f t="shared" si="158"/>
        <v xml:space="preserve">,"IsPostageStamp":true </v>
      </c>
      <c r="S466" s="16" t="str">
        <f t="shared" si="159"/>
        <v xml:space="preserve">,"ScottNumber":"445" </v>
      </c>
      <c r="T466" s="16" t="str">
        <f t="shared" si="160"/>
        <v xml:space="preserve">,"AlternateId":"" </v>
      </c>
      <c r="U466" s="16" t="str">
        <f t="shared" si="161"/>
        <v>,"IssueYearStart":1914</v>
      </c>
      <c r="V466" s="16" t="str">
        <f t="shared" si="162"/>
        <v>,"IssueYearEnd":0</v>
      </c>
      <c r="W466" s="16" t="str">
        <f t="shared" si="163"/>
        <v xml:space="preserve">,"FirstDayOfIssue":" " </v>
      </c>
      <c r="X466" s="16" t="str">
        <f t="shared" si="154"/>
        <v xml:space="preserve">,"Perforation":"v10,type 1" </v>
      </c>
      <c r="Y466" s="16" t="str">
        <f t="shared" si="164"/>
        <v xml:space="preserve">,"IsWatermarked":false </v>
      </c>
      <c r="Z466" s="16" t="str">
        <f t="shared" si="165"/>
        <v xml:space="preserve">,"CatalogImageCode":"" </v>
      </c>
      <c r="AA466" s="16" t="str">
        <f t="shared" si="166"/>
        <v xml:space="preserve">,"Color":"violet" </v>
      </c>
      <c r="AB466" s="16" t="str">
        <f t="shared" si="167"/>
        <v xml:space="preserve">,"Denomination":"3" </v>
      </c>
      <c r="AD466" s="16" t="str">
        <f t="shared" si="168"/>
        <v/>
      </c>
      <c r="AE466" s="16" t="str">
        <f t="shared" si="169"/>
        <v>{"CollectableType":"HomeCollector.Models.StampBase, HomeCollector, Version=1.0.0.0, Culture=neutral, PublicKeyToken=null"</v>
      </c>
      <c r="AF466" s="16" t="str">
        <f t="shared" si="170"/>
        <v xml:space="preserve">,"ItemDetails":"" </v>
      </c>
      <c r="AG466" s="16" t="str">
        <f t="shared" si="171"/>
        <v xml:space="preserve">,"IsFavorite":false </v>
      </c>
      <c r="AH466" s="16" t="str">
        <f t="shared" si="172"/>
        <v xml:space="preserve">,"EstimatedValue":0 </v>
      </c>
      <c r="AI466" s="16" t="str">
        <f t="shared" si="173"/>
        <v xml:space="preserve">,"IsMintCondition":false </v>
      </c>
      <c r="AJ466" s="16" t="str">
        <f t="shared" si="174"/>
        <v xml:space="preserve">,"Condition":"UNDEFINED" </v>
      </c>
      <c r="AK466" s="16" t="str">
        <f xml:space="preserve"> IF($D466+$E466&gt;0,  CONCATENATE($AD466,$AE466,$AF466,$AG466,$AH466,$AI466,$AJ466) &amp; "} ]}","}")</f>
        <v>}</v>
      </c>
      <c r="AL466" s="16" t="str">
        <f t="shared" si="175"/>
        <v>,{"CollectableType":"HomeCollector.Models.StampBase, HomeCollector, Version=1.0.0.0, Culture=neutral, PublicKeyToken=null","DisplayName":"Washington" ,"Description":"" ,"Country":"USA" ,"IsPostageStamp":true ,"ScottNumber":"445" ,"AlternateId":"" ,"IssueYearStart":1914,"IssueYearEnd":0,"FirstDayOfIssue":" " ,"Perforation":"v10,type 1" ,"IsWatermarked":false ,"CatalogImageCode":"" ,"Color":"violet" ,"Denomination":"3" }</v>
      </c>
    </row>
    <row r="467" spans="1:38" x14ac:dyDescent="0.25">
      <c r="A467" s="34" t="s">
        <v>1691</v>
      </c>
      <c r="B467" s="29">
        <v>4</v>
      </c>
      <c r="C467" s="19" t="s">
        <v>56</v>
      </c>
      <c r="D467" s="31"/>
      <c r="E467" s="32"/>
      <c r="F467" s="42" t="s">
        <v>322</v>
      </c>
      <c r="G467" s="30"/>
      <c r="H467" s="19" t="s">
        <v>15</v>
      </c>
      <c r="I467" s="29">
        <v>1914</v>
      </c>
      <c r="J467" s="29">
        <v>1914</v>
      </c>
      <c r="K467" s="33" t="s">
        <v>1337</v>
      </c>
      <c r="L467" s="34">
        <v>82.5</v>
      </c>
      <c r="M467" s="29">
        <v>21</v>
      </c>
      <c r="N467" s="28" t="str">
        <f t="shared" si="176"/>
        <v>,{"CollectableType":"HomeCollector.Models.StampBase, HomeCollector, Version=1.0.0.0, Culture=neutral, PublicKeyToken=null"</v>
      </c>
      <c r="O467" s="16" t="str">
        <f t="shared" si="155"/>
        <v xml:space="preserve">,"DisplayName":"Washington" </v>
      </c>
      <c r="P467" s="16" t="str">
        <f t="shared" si="156"/>
        <v xml:space="preserve">,"Description":"" </v>
      </c>
      <c r="Q467" s="16" t="str">
        <f t="shared" si="157"/>
        <v xml:space="preserve">,"Country":"USA" </v>
      </c>
      <c r="R467" s="16" t="str">
        <f t="shared" si="158"/>
        <v xml:space="preserve">,"IsPostageStamp":true </v>
      </c>
      <c r="S467" s="16" t="str">
        <f t="shared" si="159"/>
        <v xml:space="preserve">,"ScottNumber":"446" </v>
      </c>
      <c r="T467" s="16" t="str">
        <f t="shared" si="160"/>
        <v xml:space="preserve">,"AlternateId":"" </v>
      </c>
      <c r="U467" s="16" t="str">
        <f t="shared" si="161"/>
        <v>,"IssueYearStart":1914</v>
      </c>
      <c r="V467" s="16" t="str">
        <f t="shared" si="162"/>
        <v>,"IssueYearEnd":0</v>
      </c>
      <c r="W467" s="16" t="str">
        <f t="shared" si="163"/>
        <v xml:space="preserve">,"FirstDayOfIssue":" " </v>
      </c>
      <c r="X467" s="16" t="str">
        <f t="shared" si="154"/>
        <v xml:space="preserve">,"Perforation":"v10" </v>
      </c>
      <c r="Y467" s="16" t="str">
        <f t="shared" si="164"/>
        <v xml:space="preserve">,"IsWatermarked":false </v>
      </c>
      <c r="Z467" s="16" t="str">
        <f t="shared" si="165"/>
        <v xml:space="preserve">,"CatalogImageCode":"" </v>
      </c>
      <c r="AA467" s="16" t="str">
        <f t="shared" si="166"/>
        <v xml:space="preserve">,"Color":"brown" </v>
      </c>
      <c r="AB467" s="16" t="str">
        <f t="shared" si="167"/>
        <v xml:space="preserve">,"Denomination":"4" </v>
      </c>
      <c r="AD467" s="16" t="str">
        <f t="shared" si="168"/>
        <v/>
      </c>
      <c r="AE467" s="16" t="str">
        <f t="shared" si="169"/>
        <v>{"CollectableType":"HomeCollector.Models.StampBase, HomeCollector, Version=1.0.0.0, Culture=neutral, PublicKeyToken=null"</v>
      </c>
      <c r="AF467" s="16" t="str">
        <f t="shared" si="170"/>
        <v xml:space="preserve">,"ItemDetails":"" </v>
      </c>
      <c r="AG467" s="16" t="str">
        <f t="shared" si="171"/>
        <v xml:space="preserve">,"IsFavorite":false </v>
      </c>
      <c r="AH467" s="16" t="str">
        <f t="shared" si="172"/>
        <v xml:space="preserve">,"EstimatedValue":0 </v>
      </c>
      <c r="AI467" s="16" t="str">
        <f t="shared" si="173"/>
        <v xml:space="preserve">,"IsMintCondition":false </v>
      </c>
      <c r="AJ467" s="16" t="str">
        <f t="shared" si="174"/>
        <v xml:space="preserve">,"Condition":"UNDEFINED" </v>
      </c>
      <c r="AK467" s="16" t="str">
        <f xml:space="preserve"> IF($D467+$E467&gt;0,  CONCATENATE($AD467,$AE467,$AF467,$AG467,$AH467,$AI467,$AJ467) &amp; "} ]}","}")</f>
        <v>}</v>
      </c>
      <c r="AL467" s="16" t="str">
        <f t="shared" si="175"/>
        <v>,{"CollectableType":"HomeCollector.Models.StampBase, HomeCollector, Version=1.0.0.0, Culture=neutral, PublicKeyToken=null","DisplayName":"Washington" ,"Description":"" ,"Country":"USA" ,"IsPostageStamp":true ,"ScottNumber":"446" ,"AlternateId":"" ,"IssueYearStart":1914,"IssueYearEnd":0,"FirstDayOfIssue":" " ,"Perforation":"v10" ,"IsWatermarked":false ,"CatalogImageCode":"" ,"Color":"brown" ,"Denomination":"4" }</v>
      </c>
    </row>
    <row r="468" spans="1:38" x14ac:dyDescent="0.25">
      <c r="A468" s="34" t="s">
        <v>1692</v>
      </c>
      <c r="B468" s="29">
        <v>5</v>
      </c>
      <c r="C468" s="19" t="s">
        <v>22</v>
      </c>
      <c r="D468" s="31"/>
      <c r="E468" s="32"/>
      <c r="F468" s="42" t="s">
        <v>322</v>
      </c>
      <c r="G468" s="30"/>
      <c r="H468" s="19" t="s">
        <v>15</v>
      </c>
      <c r="I468" s="29">
        <v>1914</v>
      </c>
      <c r="J468" s="29">
        <v>1914</v>
      </c>
      <c r="K468" s="33" t="s">
        <v>1337</v>
      </c>
      <c r="L468" s="34">
        <v>27.5</v>
      </c>
      <c r="M468" s="29">
        <v>17.5</v>
      </c>
      <c r="N468" s="28" t="str">
        <f t="shared" si="176"/>
        <v>,{"CollectableType":"HomeCollector.Models.StampBase, HomeCollector, Version=1.0.0.0, Culture=neutral, PublicKeyToken=null"</v>
      </c>
      <c r="O468" s="16" t="str">
        <f t="shared" si="155"/>
        <v xml:space="preserve">,"DisplayName":"Washington" </v>
      </c>
      <c r="P468" s="16" t="str">
        <f t="shared" si="156"/>
        <v xml:space="preserve">,"Description":"" </v>
      </c>
      <c r="Q468" s="16" t="str">
        <f t="shared" si="157"/>
        <v xml:space="preserve">,"Country":"USA" </v>
      </c>
      <c r="R468" s="16" t="str">
        <f t="shared" si="158"/>
        <v xml:space="preserve">,"IsPostageStamp":true </v>
      </c>
      <c r="S468" s="16" t="str">
        <f t="shared" si="159"/>
        <v xml:space="preserve">,"ScottNumber":"447" </v>
      </c>
      <c r="T468" s="16" t="str">
        <f t="shared" si="160"/>
        <v xml:space="preserve">,"AlternateId":"" </v>
      </c>
      <c r="U468" s="16" t="str">
        <f t="shared" si="161"/>
        <v>,"IssueYearStart":1914</v>
      </c>
      <c r="V468" s="16" t="str">
        <f t="shared" si="162"/>
        <v>,"IssueYearEnd":0</v>
      </c>
      <c r="W468" s="16" t="str">
        <f t="shared" si="163"/>
        <v xml:space="preserve">,"FirstDayOfIssue":" " </v>
      </c>
      <c r="X468" s="16" t="str">
        <f t="shared" si="154"/>
        <v xml:space="preserve">,"Perforation":"v10" </v>
      </c>
      <c r="Y468" s="16" t="str">
        <f t="shared" si="164"/>
        <v xml:space="preserve">,"IsWatermarked":false </v>
      </c>
      <c r="Z468" s="16" t="str">
        <f t="shared" si="165"/>
        <v xml:space="preserve">,"CatalogImageCode":"" </v>
      </c>
      <c r="AA468" s="16" t="str">
        <f t="shared" si="166"/>
        <v xml:space="preserve">,"Color":"blue" </v>
      </c>
      <c r="AB468" s="16" t="str">
        <f t="shared" si="167"/>
        <v xml:space="preserve">,"Denomination":"5" </v>
      </c>
      <c r="AD468" s="16" t="str">
        <f t="shared" si="168"/>
        <v/>
      </c>
      <c r="AE468" s="16" t="str">
        <f t="shared" si="169"/>
        <v>{"CollectableType":"HomeCollector.Models.StampBase, HomeCollector, Version=1.0.0.0, Culture=neutral, PublicKeyToken=null"</v>
      </c>
      <c r="AF468" s="16" t="str">
        <f t="shared" si="170"/>
        <v xml:space="preserve">,"ItemDetails":"" </v>
      </c>
      <c r="AG468" s="16" t="str">
        <f t="shared" si="171"/>
        <v xml:space="preserve">,"IsFavorite":false </v>
      </c>
      <c r="AH468" s="16" t="str">
        <f t="shared" si="172"/>
        <v xml:space="preserve">,"EstimatedValue":0 </v>
      </c>
      <c r="AI468" s="16" t="str">
        <f t="shared" si="173"/>
        <v xml:space="preserve">,"IsMintCondition":false </v>
      </c>
      <c r="AJ468" s="16" t="str">
        <f t="shared" si="174"/>
        <v xml:space="preserve">,"Condition":"UNDEFINED" </v>
      </c>
      <c r="AK468" s="16" t="str">
        <f xml:space="preserve"> IF($D468+$E468&gt;0,  CONCATENATE($AD468,$AE468,$AF468,$AG468,$AH468,$AI468,$AJ468) &amp; "} ]}","}")</f>
        <v>}</v>
      </c>
      <c r="AL468" s="16" t="str">
        <f t="shared" si="175"/>
        <v>,{"CollectableType":"HomeCollector.Models.StampBase, HomeCollector, Version=1.0.0.0, Culture=neutral, PublicKeyToken=null","DisplayName":"Washington" ,"Description":"" ,"Country":"USA" ,"IsPostageStamp":true ,"ScottNumber":"447" ,"AlternateId":"" ,"IssueYearStart":1914,"IssueYearEnd":0,"FirstDayOfIssue":" " ,"Perforation":"v10" ,"IsWatermarked":false ,"CatalogImageCode":"" ,"Color":"blue" ,"Denomination":"5" }</v>
      </c>
    </row>
    <row r="469" spans="1:38" x14ac:dyDescent="0.25">
      <c r="A469" s="34" t="s">
        <v>1693</v>
      </c>
      <c r="B469" s="29">
        <v>1</v>
      </c>
      <c r="C469" s="19" t="s">
        <v>38</v>
      </c>
      <c r="D469" s="31"/>
      <c r="E469" s="32"/>
      <c r="F469" s="42" t="s">
        <v>320</v>
      </c>
      <c r="G469" s="38" t="s">
        <v>324</v>
      </c>
      <c r="H469" s="19" t="s">
        <v>15</v>
      </c>
      <c r="I469" s="29">
        <v>1915</v>
      </c>
      <c r="J469" s="29">
        <v>1915</v>
      </c>
      <c r="K469" s="33" t="s">
        <v>1337</v>
      </c>
      <c r="L469" s="34">
        <v>4.25</v>
      </c>
      <c r="M469" s="29">
        <v>2.25</v>
      </c>
      <c r="N469" s="28" t="str">
        <f t="shared" si="176"/>
        <v>,{"CollectableType":"HomeCollector.Models.StampBase, HomeCollector, Version=1.0.0.0, Culture=neutral, PublicKeyToken=null"</v>
      </c>
      <c r="O469" s="16" t="str">
        <f t="shared" si="155"/>
        <v xml:space="preserve">,"DisplayName":"Washington" </v>
      </c>
      <c r="P469" s="16" t="str">
        <f t="shared" si="156"/>
        <v xml:space="preserve">,"Description":"rotary" </v>
      </c>
      <c r="Q469" s="16" t="str">
        <f t="shared" si="157"/>
        <v xml:space="preserve">,"Country":"USA" </v>
      </c>
      <c r="R469" s="16" t="str">
        <f t="shared" si="158"/>
        <v xml:space="preserve">,"IsPostageStamp":true </v>
      </c>
      <c r="S469" s="16" t="str">
        <f t="shared" si="159"/>
        <v xml:space="preserve">,"ScottNumber":"448" </v>
      </c>
      <c r="T469" s="16" t="str">
        <f t="shared" si="160"/>
        <v xml:space="preserve">,"AlternateId":"" </v>
      </c>
      <c r="U469" s="16" t="str">
        <f t="shared" si="161"/>
        <v>,"IssueYearStart":1915</v>
      </c>
      <c r="V469" s="16" t="str">
        <f t="shared" si="162"/>
        <v>,"IssueYearEnd":0</v>
      </c>
      <c r="W469" s="16" t="str">
        <f t="shared" si="163"/>
        <v xml:space="preserve">,"FirstDayOfIssue":" " </v>
      </c>
      <c r="X469" s="16" t="str">
        <f t="shared" si="154"/>
        <v xml:space="preserve">,"Perforation":"h10" </v>
      </c>
      <c r="Y469" s="16" t="str">
        <f t="shared" si="164"/>
        <v xml:space="preserve">,"IsWatermarked":false </v>
      </c>
      <c r="Z469" s="16" t="str">
        <f t="shared" si="165"/>
        <v xml:space="preserve">,"CatalogImageCode":"" </v>
      </c>
      <c r="AA469" s="16" t="str">
        <f t="shared" si="166"/>
        <v xml:space="preserve">,"Color":"green" </v>
      </c>
      <c r="AB469" s="16" t="str">
        <f t="shared" si="167"/>
        <v xml:space="preserve">,"Denomination":"1" </v>
      </c>
      <c r="AD469" s="16" t="str">
        <f t="shared" si="168"/>
        <v/>
      </c>
      <c r="AE469" s="16" t="str">
        <f t="shared" si="169"/>
        <v>{"CollectableType":"HomeCollector.Models.StampBase, HomeCollector, Version=1.0.0.0, Culture=neutral, PublicKeyToken=null"</v>
      </c>
      <c r="AF469" s="16" t="str">
        <f t="shared" si="170"/>
        <v xml:space="preserve">,"ItemDetails":"rotary" </v>
      </c>
      <c r="AG469" s="16" t="str">
        <f t="shared" si="171"/>
        <v xml:space="preserve">,"IsFavorite":false </v>
      </c>
      <c r="AH469" s="16" t="str">
        <f t="shared" si="172"/>
        <v xml:space="preserve">,"EstimatedValue":0 </v>
      </c>
      <c r="AI469" s="16" t="str">
        <f t="shared" si="173"/>
        <v xml:space="preserve">,"IsMintCondition":false </v>
      </c>
      <c r="AJ469" s="16" t="str">
        <f t="shared" si="174"/>
        <v xml:space="preserve">,"Condition":"UNDEFINED" </v>
      </c>
      <c r="AK469" s="16" t="str">
        <f xml:space="preserve"> IF($D469+$E469&gt;0,  CONCATENATE($AD469,$AE469,$AF469,$AG469,$AH469,$AI469,$AJ469) &amp; "} ]}","}")</f>
        <v>}</v>
      </c>
      <c r="AL469" s="16" t="str">
        <f t="shared" si="175"/>
        <v>,{"CollectableType":"HomeCollector.Models.StampBase, HomeCollector, Version=1.0.0.0, Culture=neutral, PublicKeyToken=null","DisplayName":"Washington" ,"Description":"rotary" ,"Country":"USA" ,"IsPostageStamp":true ,"ScottNumber":"448" ,"AlternateId":"" ,"IssueYearStart":1915,"IssueYearEnd":0,"FirstDayOfIssue":" " ,"Perforation":"h10" ,"IsWatermarked":false ,"CatalogImageCode":"" ,"Color":"green" ,"Denomination":"1" }</v>
      </c>
    </row>
    <row r="470" spans="1:38" x14ac:dyDescent="0.25">
      <c r="A470" s="34" t="s">
        <v>1694</v>
      </c>
      <c r="B470" s="29">
        <v>2</v>
      </c>
      <c r="C470" s="19" t="s">
        <v>117</v>
      </c>
      <c r="D470" s="31"/>
      <c r="E470" s="32"/>
      <c r="F470" s="42" t="s">
        <v>320</v>
      </c>
      <c r="G470" s="38" t="s">
        <v>325</v>
      </c>
      <c r="H470" s="19" t="s">
        <v>15</v>
      </c>
      <c r="I470" s="29">
        <v>1915</v>
      </c>
      <c r="J470" s="29">
        <v>1915</v>
      </c>
      <c r="K470" s="33" t="s">
        <v>1337</v>
      </c>
      <c r="L470" s="34">
        <v>1750</v>
      </c>
      <c r="M470" s="29">
        <v>225</v>
      </c>
      <c r="N470" s="28" t="str">
        <f t="shared" si="176"/>
        <v>,{"CollectableType":"HomeCollector.Models.StampBase, HomeCollector, Version=1.0.0.0, Culture=neutral, PublicKeyToken=null"</v>
      </c>
      <c r="O470" s="16" t="str">
        <f t="shared" si="155"/>
        <v xml:space="preserve">,"DisplayName":"Washington" </v>
      </c>
      <c r="P470" s="16" t="str">
        <f t="shared" si="156"/>
        <v xml:space="preserve">,"Description":"rot,type1" </v>
      </c>
      <c r="Q470" s="16" t="str">
        <f t="shared" si="157"/>
        <v xml:space="preserve">,"Country":"USA" </v>
      </c>
      <c r="R470" s="16" t="str">
        <f t="shared" si="158"/>
        <v xml:space="preserve">,"IsPostageStamp":true </v>
      </c>
      <c r="S470" s="16" t="str">
        <f t="shared" si="159"/>
        <v xml:space="preserve">,"ScottNumber":"449" </v>
      </c>
      <c r="T470" s="16" t="str">
        <f t="shared" si="160"/>
        <v xml:space="preserve">,"AlternateId":"" </v>
      </c>
      <c r="U470" s="16" t="str">
        <f t="shared" si="161"/>
        <v>,"IssueYearStart":1915</v>
      </c>
      <c r="V470" s="16" t="str">
        <f t="shared" si="162"/>
        <v>,"IssueYearEnd":0</v>
      </c>
      <c r="W470" s="16" t="str">
        <f t="shared" si="163"/>
        <v xml:space="preserve">,"FirstDayOfIssue":" " </v>
      </c>
      <c r="X470" s="16" t="str">
        <f t="shared" si="154"/>
        <v xml:space="preserve">,"Perforation":"h10" </v>
      </c>
      <c r="Y470" s="16" t="str">
        <f t="shared" si="164"/>
        <v xml:space="preserve">,"IsWatermarked":false </v>
      </c>
      <c r="Z470" s="16" t="str">
        <f t="shared" si="165"/>
        <v xml:space="preserve">,"CatalogImageCode":"" </v>
      </c>
      <c r="AA470" s="16" t="str">
        <f t="shared" si="166"/>
        <v xml:space="preserve">,"Color":"red" </v>
      </c>
      <c r="AB470" s="16" t="str">
        <f t="shared" si="167"/>
        <v xml:space="preserve">,"Denomination":"2" </v>
      </c>
      <c r="AD470" s="16" t="str">
        <f t="shared" si="168"/>
        <v/>
      </c>
      <c r="AE470" s="16" t="str">
        <f t="shared" si="169"/>
        <v>{"CollectableType":"HomeCollector.Models.StampBase, HomeCollector, Version=1.0.0.0, Culture=neutral, PublicKeyToken=null"</v>
      </c>
      <c r="AF470" s="16" t="str">
        <f t="shared" si="170"/>
        <v xml:space="preserve">,"ItemDetails":"rot,type1" </v>
      </c>
      <c r="AG470" s="16" t="str">
        <f t="shared" si="171"/>
        <v xml:space="preserve">,"IsFavorite":false </v>
      </c>
      <c r="AH470" s="16" t="str">
        <f t="shared" si="172"/>
        <v xml:space="preserve">,"EstimatedValue":0 </v>
      </c>
      <c r="AI470" s="16" t="str">
        <f t="shared" si="173"/>
        <v xml:space="preserve">,"IsMintCondition":false </v>
      </c>
      <c r="AJ470" s="16" t="str">
        <f t="shared" si="174"/>
        <v xml:space="preserve">,"Condition":"UNDEFINED" </v>
      </c>
      <c r="AK470" s="16" t="str">
        <f xml:space="preserve"> IF($D470+$E470&gt;0,  CONCATENATE($AD470,$AE470,$AF470,$AG470,$AH470,$AI470,$AJ470) &amp; "} ]}","}")</f>
        <v>}</v>
      </c>
      <c r="AL470" s="16" t="str">
        <f t="shared" si="175"/>
        <v>,{"CollectableType":"HomeCollector.Models.StampBase, HomeCollector, Version=1.0.0.0, Culture=neutral, PublicKeyToken=null","DisplayName":"Washington" ,"Description":"rot,type1" ,"Country":"USA" ,"IsPostageStamp":true ,"ScottNumber":"449" ,"AlternateId":"" ,"IssueYearStart":1915,"IssueYearEnd":0,"FirstDayOfIssue":" " ,"Perforation":"h10" ,"IsWatermarked":false ,"CatalogImageCode":"" ,"Color":"red" ,"Denomination":"2" }</v>
      </c>
    </row>
    <row r="471" spans="1:38" x14ac:dyDescent="0.25">
      <c r="A471" s="34" t="s">
        <v>1695</v>
      </c>
      <c r="B471" s="29">
        <v>2</v>
      </c>
      <c r="C471" s="19" t="s">
        <v>176</v>
      </c>
      <c r="D471" s="31"/>
      <c r="E471" s="32"/>
      <c r="F471" s="42" t="s">
        <v>320</v>
      </c>
      <c r="G471" s="38" t="s">
        <v>326</v>
      </c>
      <c r="H471" s="19" t="s">
        <v>15</v>
      </c>
      <c r="I471" s="29">
        <v>1916</v>
      </c>
      <c r="J471" s="29">
        <v>1916</v>
      </c>
      <c r="K471" s="33" t="s">
        <v>1337</v>
      </c>
      <c r="L471" s="34">
        <v>7</v>
      </c>
      <c r="M471" s="29">
        <v>2.25</v>
      </c>
      <c r="N471" s="28" t="str">
        <f t="shared" si="176"/>
        <v>,{"CollectableType":"HomeCollector.Models.StampBase, HomeCollector, Version=1.0.0.0, Culture=neutral, PublicKeyToken=null"</v>
      </c>
      <c r="O471" s="16" t="str">
        <f t="shared" si="155"/>
        <v xml:space="preserve">,"DisplayName":"Washington" </v>
      </c>
      <c r="P471" s="16" t="str">
        <f t="shared" si="156"/>
        <v xml:space="preserve">,"Description":"rot,type3" </v>
      </c>
      <c r="Q471" s="16" t="str">
        <f t="shared" si="157"/>
        <v xml:space="preserve">,"Country":"USA" </v>
      </c>
      <c r="R471" s="16" t="str">
        <f t="shared" si="158"/>
        <v xml:space="preserve">,"IsPostageStamp":true </v>
      </c>
      <c r="S471" s="16" t="str">
        <f t="shared" si="159"/>
        <v xml:space="preserve">,"ScottNumber":"450" </v>
      </c>
      <c r="T471" s="16" t="str">
        <f t="shared" si="160"/>
        <v xml:space="preserve">,"AlternateId":"" </v>
      </c>
      <c r="U471" s="16" t="str">
        <f t="shared" si="161"/>
        <v>,"IssueYearStart":1916</v>
      </c>
      <c r="V471" s="16" t="str">
        <f t="shared" si="162"/>
        <v>,"IssueYearEnd":0</v>
      </c>
      <c r="W471" s="16" t="str">
        <f t="shared" si="163"/>
        <v xml:space="preserve">,"FirstDayOfIssue":" " </v>
      </c>
      <c r="X471" s="16" t="str">
        <f t="shared" si="154"/>
        <v xml:space="preserve">,"Perforation":"h10" </v>
      </c>
      <c r="Y471" s="16" t="str">
        <f t="shared" si="164"/>
        <v xml:space="preserve">,"IsWatermarked":false </v>
      </c>
      <c r="Z471" s="16" t="str">
        <f t="shared" si="165"/>
        <v xml:space="preserve">,"CatalogImageCode":"" </v>
      </c>
      <c r="AA471" s="16" t="str">
        <f t="shared" si="166"/>
        <v xml:space="preserve">,"Color":"carmine" </v>
      </c>
      <c r="AB471" s="16" t="str">
        <f t="shared" si="167"/>
        <v xml:space="preserve">,"Denomination":"2" </v>
      </c>
      <c r="AD471" s="16" t="str">
        <f t="shared" si="168"/>
        <v/>
      </c>
      <c r="AE471" s="16" t="str">
        <f t="shared" si="169"/>
        <v>{"CollectableType":"HomeCollector.Models.StampBase, HomeCollector, Version=1.0.0.0, Culture=neutral, PublicKeyToken=null"</v>
      </c>
      <c r="AF471" s="16" t="str">
        <f t="shared" si="170"/>
        <v xml:space="preserve">,"ItemDetails":"rot,type3" </v>
      </c>
      <c r="AG471" s="16" t="str">
        <f t="shared" si="171"/>
        <v xml:space="preserve">,"IsFavorite":false </v>
      </c>
      <c r="AH471" s="16" t="str">
        <f t="shared" si="172"/>
        <v xml:space="preserve">,"EstimatedValue":0 </v>
      </c>
      <c r="AI471" s="16" t="str">
        <f t="shared" si="173"/>
        <v xml:space="preserve">,"IsMintCondition":false </v>
      </c>
      <c r="AJ471" s="16" t="str">
        <f t="shared" si="174"/>
        <v xml:space="preserve">,"Condition":"UNDEFINED" </v>
      </c>
      <c r="AK471" s="16" t="str">
        <f xml:space="preserve"> IF($D471+$E471&gt;0,  CONCATENATE($AD471,$AE471,$AF471,$AG471,$AH471,$AI471,$AJ471) &amp; "} ]}","}")</f>
        <v>}</v>
      </c>
      <c r="AL471" s="16" t="str">
        <f t="shared" si="175"/>
        <v>,{"CollectableType":"HomeCollector.Models.StampBase, HomeCollector, Version=1.0.0.0, Culture=neutral, PublicKeyToken=null","DisplayName":"Washington" ,"Description":"rot,type3" ,"Country":"USA" ,"IsPostageStamp":true ,"ScottNumber":"450" ,"AlternateId":"" ,"IssueYearStart":1916,"IssueYearEnd":0,"FirstDayOfIssue":" " ,"Perforation":"h10" ,"IsWatermarked":false ,"CatalogImageCode":"" ,"Color":"carmine" ,"Denomination":"2" }</v>
      </c>
    </row>
    <row r="472" spans="1:38" x14ac:dyDescent="0.25">
      <c r="A472" s="34" t="s">
        <v>1696</v>
      </c>
      <c r="B472" s="29">
        <v>1</v>
      </c>
      <c r="C472" s="19" t="s">
        <v>38</v>
      </c>
      <c r="D472" s="31"/>
      <c r="E472" s="32"/>
      <c r="F472" s="42" t="s">
        <v>322</v>
      </c>
      <c r="G472" s="38" t="s">
        <v>324</v>
      </c>
      <c r="H472" s="19" t="s">
        <v>15</v>
      </c>
      <c r="I472" s="29">
        <v>1914</v>
      </c>
      <c r="J472" s="29">
        <v>1914</v>
      </c>
      <c r="K472" s="33" t="s">
        <v>1337</v>
      </c>
      <c r="L472" s="34">
        <v>7</v>
      </c>
      <c r="M472" s="29">
        <v>1.4</v>
      </c>
      <c r="N472" s="28" t="str">
        <f t="shared" si="176"/>
        <v>,{"CollectableType":"HomeCollector.Models.StampBase, HomeCollector, Version=1.0.0.0, Culture=neutral, PublicKeyToken=null"</v>
      </c>
      <c r="O472" s="16" t="str">
        <f t="shared" si="155"/>
        <v xml:space="preserve">,"DisplayName":"Washington" </v>
      </c>
      <c r="P472" s="16" t="str">
        <f t="shared" si="156"/>
        <v xml:space="preserve">,"Description":"rotary" </v>
      </c>
      <c r="Q472" s="16" t="str">
        <f t="shared" si="157"/>
        <v xml:space="preserve">,"Country":"USA" </v>
      </c>
      <c r="R472" s="16" t="str">
        <f t="shared" si="158"/>
        <v xml:space="preserve">,"IsPostageStamp":true </v>
      </c>
      <c r="S472" s="16" t="str">
        <f t="shared" si="159"/>
        <v xml:space="preserve">,"ScottNumber":"452" </v>
      </c>
      <c r="T472" s="16" t="str">
        <f t="shared" si="160"/>
        <v xml:space="preserve">,"AlternateId":"" </v>
      </c>
      <c r="U472" s="16" t="str">
        <f t="shared" si="161"/>
        <v>,"IssueYearStart":1914</v>
      </c>
      <c r="V472" s="16" t="str">
        <f t="shared" si="162"/>
        <v>,"IssueYearEnd":0</v>
      </c>
      <c r="W472" s="16" t="str">
        <f t="shared" si="163"/>
        <v xml:space="preserve">,"FirstDayOfIssue":" " </v>
      </c>
      <c r="X472" s="16" t="str">
        <f t="shared" si="154"/>
        <v xml:space="preserve">,"Perforation":"v10" </v>
      </c>
      <c r="Y472" s="16" t="str">
        <f t="shared" si="164"/>
        <v xml:space="preserve">,"IsWatermarked":false </v>
      </c>
      <c r="Z472" s="16" t="str">
        <f t="shared" si="165"/>
        <v xml:space="preserve">,"CatalogImageCode":"" </v>
      </c>
      <c r="AA472" s="16" t="str">
        <f t="shared" si="166"/>
        <v xml:space="preserve">,"Color":"green" </v>
      </c>
      <c r="AB472" s="16" t="str">
        <f t="shared" si="167"/>
        <v xml:space="preserve">,"Denomination":"1" </v>
      </c>
      <c r="AD472" s="16" t="str">
        <f t="shared" si="168"/>
        <v/>
      </c>
      <c r="AE472" s="16" t="str">
        <f t="shared" si="169"/>
        <v>{"CollectableType":"HomeCollector.Models.StampBase, HomeCollector, Version=1.0.0.0, Culture=neutral, PublicKeyToken=null"</v>
      </c>
      <c r="AF472" s="16" t="str">
        <f t="shared" si="170"/>
        <v xml:space="preserve">,"ItemDetails":"rotary" </v>
      </c>
      <c r="AG472" s="16" t="str">
        <f t="shared" si="171"/>
        <v xml:space="preserve">,"IsFavorite":false </v>
      </c>
      <c r="AH472" s="16" t="str">
        <f t="shared" si="172"/>
        <v xml:space="preserve">,"EstimatedValue":0 </v>
      </c>
      <c r="AI472" s="16" t="str">
        <f t="shared" si="173"/>
        <v xml:space="preserve">,"IsMintCondition":false </v>
      </c>
      <c r="AJ472" s="16" t="str">
        <f t="shared" si="174"/>
        <v xml:space="preserve">,"Condition":"UNDEFINED" </v>
      </c>
      <c r="AK472" s="16" t="str">
        <f xml:space="preserve"> IF($D472+$E472&gt;0,  CONCATENATE($AD472,$AE472,$AF472,$AG472,$AH472,$AI472,$AJ472) &amp; "} ]}","}")</f>
        <v>}</v>
      </c>
      <c r="AL472" s="16" t="str">
        <f t="shared" si="175"/>
        <v>,{"CollectableType":"HomeCollector.Models.StampBase, HomeCollector, Version=1.0.0.0, Culture=neutral, PublicKeyToken=null","DisplayName":"Washington" ,"Description":"rotary" ,"Country":"USA" ,"IsPostageStamp":true ,"ScottNumber":"452" ,"AlternateId":"" ,"IssueYearStart":1914,"IssueYearEnd":0,"FirstDayOfIssue":" " ,"Perforation":"v10" ,"IsWatermarked":false ,"CatalogImageCode":"" ,"Color":"green" ,"Denomination":"1" }</v>
      </c>
    </row>
    <row r="473" spans="1:38" x14ac:dyDescent="0.25">
      <c r="A473" s="34" t="s">
        <v>1697</v>
      </c>
      <c r="B473" s="29">
        <v>2</v>
      </c>
      <c r="C473" s="19" t="s">
        <v>117</v>
      </c>
      <c r="D473" s="31"/>
      <c r="E473" s="32">
        <v>1</v>
      </c>
      <c r="F473" s="42" t="s">
        <v>322</v>
      </c>
      <c r="G473" s="38" t="s">
        <v>325</v>
      </c>
      <c r="H473" s="19" t="s">
        <v>15</v>
      </c>
      <c r="I473" s="29">
        <v>1914</v>
      </c>
      <c r="J473" s="29">
        <v>1914</v>
      </c>
      <c r="K473" s="33" t="s">
        <v>1337</v>
      </c>
      <c r="L473" s="34">
        <v>72.5</v>
      </c>
      <c r="M473" s="29">
        <v>3.25</v>
      </c>
      <c r="N473" s="28" t="str">
        <f t="shared" si="176"/>
        <v>,{"CollectableType":"HomeCollector.Models.StampBase, HomeCollector, Version=1.0.0.0, Culture=neutral, PublicKeyToken=null"</v>
      </c>
      <c r="O473" s="16" t="str">
        <f t="shared" si="155"/>
        <v xml:space="preserve">,"DisplayName":"Washington" </v>
      </c>
      <c r="P473" s="16" t="str">
        <f t="shared" si="156"/>
        <v xml:space="preserve">,"Description":"rot,type1" </v>
      </c>
      <c r="Q473" s="16" t="str">
        <f t="shared" si="157"/>
        <v xml:space="preserve">,"Country":"USA" </v>
      </c>
      <c r="R473" s="16" t="str">
        <f t="shared" si="158"/>
        <v xml:space="preserve">,"IsPostageStamp":true </v>
      </c>
      <c r="S473" s="16" t="str">
        <f t="shared" si="159"/>
        <v xml:space="preserve">,"ScottNumber":"453" </v>
      </c>
      <c r="T473" s="16" t="str">
        <f t="shared" si="160"/>
        <v xml:space="preserve">,"AlternateId":"" </v>
      </c>
      <c r="U473" s="16" t="str">
        <f t="shared" si="161"/>
        <v>,"IssueYearStart":1914</v>
      </c>
      <c r="V473" s="16" t="str">
        <f t="shared" si="162"/>
        <v>,"IssueYearEnd":0</v>
      </c>
      <c r="W473" s="16" t="str">
        <f t="shared" si="163"/>
        <v xml:space="preserve">,"FirstDayOfIssue":" " </v>
      </c>
      <c r="X473" s="16" t="str">
        <f t="shared" ref="X473:X536" si="177">",""Perforation"":""" &amp; IF(ISBLANK($F473)=1,"",$F473) &amp; """ "</f>
        <v xml:space="preserve">,"Perforation":"v10" </v>
      </c>
      <c r="Y473" s="16" t="str">
        <f t="shared" si="164"/>
        <v xml:space="preserve">,"IsWatermarked":false </v>
      </c>
      <c r="Z473" s="16" t="str">
        <f t="shared" si="165"/>
        <v xml:space="preserve">,"CatalogImageCode":"" </v>
      </c>
      <c r="AA473" s="16" t="str">
        <f t="shared" si="166"/>
        <v xml:space="preserve">,"Color":"red" </v>
      </c>
      <c r="AB473" s="16" t="str">
        <f t="shared" si="167"/>
        <v xml:space="preserve">,"Denomination":"2" </v>
      </c>
      <c r="AD473" s="16" t="str">
        <f t="shared" si="168"/>
        <v>,"ItemInstances":[</v>
      </c>
      <c r="AE473" s="16" t="str">
        <f t="shared" si="169"/>
        <v>{"CollectableType":"HomeCollector.Models.StampBase, HomeCollector, Version=1.0.0.0, Culture=neutral, PublicKeyToken=null"</v>
      </c>
      <c r="AF473" s="16" t="str">
        <f t="shared" si="170"/>
        <v xml:space="preserve">,"ItemDetails":"rot,type1" </v>
      </c>
      <c r="AG473" s="16" t="str">
        <f t="shared" si="171"/>
        <v xml:space="preserve">,"IsFavorite":false </v>
      </c>
      <c r="AH473" s="16" t="str">
        <f t="shared" si="172"/>
        <v xml:space="preserve">,"EstimatedValue":0 </v>
      </c>
      <c r="AI473" s="16" t="str">
        <f t="shared" si="173"/>
        <v xml:space="preserve">,"IsMintCondition":false </v>
      </c>
      <c r="AJ473" s="16" t="str">
        <f t="shared" si="174"/>
        <v xml:space="preserve">,"Condition":"UNDEFINED" </v>
      </c>
      <c r="AK473" s="16" t="str">
        <f xml:space="preserve"> IF($D473+$E473&gt;0,  CONCATENATE($AD473,$AE473,$AF473,$AG473,$AH473,$AI473,$AJ473) &amp; "} ]}","}")</f>
        <v>,"ItemInstances":[{"CollectableType":"HomeCollector.Models.StampBase, HomeCollector, Version=1.0.0.0, Culture=neutral, PublicKeyToken=null","ItemDetails":"rot,type1" ,"IsFavorite":false ,"EstimatedValue":0 ,"IsMintCondition":false ,"Condition":"UNDEFINED" } ]}</v>
      </c>
      <c r="AL473" s="16" t="str">
        <f t="shared" si="175"/>
        <v>,{"CollectableType":"HomeCollector.Models.StampBase, HomeCollector, Version=1.0.0.0, Culture=neutral, PublicKeyToken=null","DisplayName":"Washington" ,"Description":"rot,type1" ,"Country":"USA" ,"IsPostageStamp":true ,"ScottNumber":"453" ,"AlternateId":"" ,"IssueYearStart":1914,"IssueYearEnd":0,"FirstDayOfIssue":" " ,"Perforation":"v10" ,"IsWatermarked":false ,"CatalogImageCode":"" ,"Color":"red" ,"Denomination":"2" ,"ItemInstances":[{"CollectableType":"HomeCollector.Models.StampBase, HomeCollector, Version=1.0.0.0, Culture=neutral, PublicKeyToken=null","ItemDetails":"rot,type1" ,"IsFavorite":false ,"EstimatedValue":0 ,"IsMintCondition":false ,"Condition":"UNDEFINED" } ]}</v>
      </c>
    </row>
    <row r="474" spans="1:38" x14ac:dyDescent="0.25">
      <c r="A474" s="34" t="s">
        <v>1698</v>
      </c>
      <c r="B474" s="29">
        <v>2</v>
      </c>
      <c r="C474" s="19" t="s">
        <v>176</v>
      </c>
      <c r="D474" s="31"/>
      <c r="E474" s="32"/>
      <c r="F474" s="42" t="s">
        <v>322</v>
      </c>
      <c r="G474" s="38" t="s">
        <v>327</v>
      </c>
      <c r="H474" s="19" t="s">
        <v>15</v>
      </c>
      <c r="I474" s="29">
        <v>1915</v>
      </c>
      <c r="J474" s="29">
        <v>1915</v>
      </c>
      <c r="K474" s="33" t="s">
        <v>1337</v>
      </c>
      <c r="L474" s="34">
        <v>70</v>
      </c>
      <c r="M474" s="29">
        <v>7.5</v>
      </c>
      <c r="N474" s="28" t="str">
        <f t="shared" si="176"/>
        <v>,{"CollectableType":"HomeCollector.Models.StampBase, HomeCollector, Version=1.0.0.0, Culture=neutral, PublicKeyToken=null"</v>
      </c>
      <c r="O474" s="16" t="str">
        <f t="shared" si="155"/>
        <v xml:space="preserve">,"DisplayName":"Washington" </v>
      </c>
      <c r="P474" s="16" t="str">
        <f t="shared" si="156"/>
        <v xml:space="preserve">,"Description":"rot,type2" </v>
      </c>
      <c r="Q474" s="16" t="str">
        <f t="shared" si="157"/>
        <v xml:space="preserve">,"Country":"USA" </v>
      </c>
      <c r="R474" s="16" t="str">
        <f t="shared" si="158"/>
        <v xml:space="preserve">,"IsPostageStamp":true </v>
      </c>
      <c r="S474" s="16" t="str">
        <f t="shared" si="159"/>
        <v xml:space="preserve">,"ScottNumber":"454" </v>
      </c>
      <c r="T474" s="16" t="str">
        <f t="shared" si="160"/>
        <v xml:space="preserve">,"AlternateId":"" </v>
      </c>
      <c r="U474" s="16" t="str">
        <f t="shared" si="161"/>
        <v>,"IssueYearStart":1915</v>
      </c>
      <c r="V474" s="16" t="str">
        <f t="shared" si="162"/>
        <v>,"IssueYearEnd":0</v>
      </c>
      <c r="W474" s="16" t="str">
        <f t="shared" si="163"/>
        <v xml:space="preserve">,"FirstDayOfIssue":" " </v>
      </c>
      <c r="X474" s="16" t="str">
        <f t="shared" si="177"/>
        <v xml:space="preserve">,"Perforation":"v10" </v>
      </c>
      <c r="Y474" s="16" t="str">
        <f t="shared" si="164"/>
        <v xml:space="preserve">,"IsWatermarked":false </v>
      </c>
      <c r="Z474" s="16" t="str">
        <f t="shared" si="165"/>
        <v xml:space="preserve">,"CatalogImageCode":"" </v>
      </c>
      <c r="AA474" s="16" t="str">
        <f t="shared" si="166"/>
        <v xml:space="preserve">,"Color":"carmine" </v>
      </c>
      <c r="AB474" s="16" t="str">
        <f t="shared" si="167"/>
        <v xml:space="preserve">,"Denomination":"2" </v>
      </c>
      <c r="AD474" s="16" t="str">
        <f t="shared" si="168"/>
        <v/>
      </c>
      <c r="AE474" s="16" t="str">
        <f t="shared" si="169"/>
        <v>{"CollectableType":"HomeCollector.Models.StampBase, HomeCollector, Version=1.0.0.0, Culture=neutral, PublicKeyToken=null"</v>
      </c>
      <c r="AF474" s="16" t="str">
        <f t="shared" si="170"/>
        <v xml:space="preserve">,"ItemDetails":"rot,type2" </v>
      </c>
      <c r="AG474" s="16" t="str">
        <f t="shared" si="171"/>
        <v xml:space="preserve">,"IsFavorite":false </v>
      </c>
      <c r="AH474" s="16" t="str">
        <f t="shared" si="172"/>
        <v xml:space="preserve">,"EstimatedValue":0 </v>
      </c>
      <c r="AI474" s="16" t="str">
        <f t="shared" si="173"/>
        <v xml:space="preserve">,"IsMintCondition":false </v>
      </c>
      <c r="AJ474" s="16" t="str">
        <f t="shared" si="174"/>
        <v xml:space="preserve">,"Condition":"UNDEFINED" </v>
      </c>
      <c r="AK474" s="16" t="str">
        <f xml:space="preserve"> IF($D474+$E474&gt;0,  CONCATENATE($AD474,$AE474,$AF474,$AG474,$AH474,$AI474,$AJ474) &amp; "} ]}","}")</f>
        <v>}</v>
      </c>
      <c r="AL474" s="16" t="str">
        <f t="shared" si="175"/>
        <v>,{"CollectableType":"HomeCollector.Models.StampBase, HomeCollector, Version=1.0.0.0, Culture=neutral, PublicKeyToken=null","DisplayName":"Washington" ,"Description":"rot,type2" ,"Country":"USA" ,"IsPostageStamp":true ,"ScottNumber":"454" ,"AlternateId":"" ,"IssueYearStart":1915,"IssueYearEnd":0,"FirstDayOfIssue":" " ,"Perforation":"v10" ,"IsWatermarked":false ,"CatalogImageCode":"" ,"Color":"carmine" ,"Denomination":"2" }</v>
      </c>
    </row>
    <row r="475" spans="1:38" x14ac:dyDescent="0.25">
      <c r="A475" s="34" t="s">
        <v>1699</v>
      </c>
      <c r="B475" s="29">
        <v>2</v>
      </c>
      <c r="C475" s="19" t="s">
        <v>176</v>
      </c>
      <c r="D475" s="31"/>
      <c r="E475" s="32">
        <v>1</v>
      </c>
      <c r="F475" s="42" t="s">
        <v>322</v>
      </c>
      <c r="G475" s="38" t="s">
        <v>326</v>
      </c>
      <c r="H475" s="19" t="s">
        <v>15</v>
      </c>
      <c r="I475" s="29">
        <v>1915</v>
      </c>
      <c r="J475" s="29">
        <v>1915</v>
      </c>
      <c r="K475" s="33" t="s">
        <v>1337</v>
      </c>
      <c r="L475" s="34">
        <v>6.5</v>
      </c>
      <c r="M475" s="29">
        <v>0.75</v>
      </c>
      <c r="N475" s="28" t="str">
        <f t="shared" si="176"/>
        <v>,{"CollectableType":"HomeCollector.Models.StampBase, HomeCollector, Version=1.0.0.0, Culture=neutral, PublicKeyToken=null"</v>
      </c>
      <c r="O475" s="16" t="str">
        <f t="shared" si="155"/>
        <v xml:space="preserve">,"DisplayName":"Washington" </v>
      </c>
      <c r="P475" s="16" t="str">
        <f t="shared" si="156"/>
        <v xml:space="preserve">,"Description":"rot,type3" </v>
      </c>
      <c r="Q475" s="16" t="str">
        <f t="shared" si="157"/>
        <v xml:space="preserve">,"Country":"USA" </v>
      </c>
      <c r="R475" s="16" t="str">
        <f t="shared" si="158"/>
        <v xml:space="preserve">,"IsPostageStamp":true </v>
      </c>
      <c r="S475" s="16" t="str">
        <f t="shared" si="159"/>
        <v xml:space="preserve">,"ScottNumber":"455" </v>
      </c>
      <c r="T475" s="16" t="str">
        <f t="shared" si="160"/>
        <v xml:space="preserve">,"AlternateId":"" </v>
      </c>
      <c r="U475" s="16" t="str">
        <f t="shared" si="161"/>
        <v>,"IssueYearStart":1915</v>
      </c>
      <c r="V475" s="16" t="str">
        <f t="shared" si="162"/>
        <v>,"IssueYearEnd":0</v>
      </c>
      <c r="W475" s="16" t="str">
        <f t="shared" si="163"/>
        <v xml:space="preserve">,"FirstDayOfIssue":" " </v>
      </c>
      <c r="X475" s="16" t="str">
        <f t="shared" si="177"/>
        <v xml:space="preserve">,"Perforation":"v10" </v>
      </c>
      <c r="Y475" s="16" t="str">
        <f t="shared" si="164"/>
        <v xml:space="preserve">,"IsWatermarked":false </v>
      </c>
      <c r="Z475" s="16" t="str">
        <f t="shared" si="165"/>
        <v xml:space="preserve">,"CatalogImageCode":"" </v>
      </c>
      <c r="AA475" s="16" t="str">
        <f t="shared" si="166"/>
        <v xml:space="preserve">,"Color":"carmine" </v>
      </c>
      <c r="AB475" s="16" t="str">
        <f t="shared" si="167"/>
        <v xml:space="preserve">,"Denomination":"2" </v>
      </c>
      <c r="AD475" s="16" t="str">
        <f t="shared" si="168"/>
        <v>,"ItemInstances":[</v>
      </c>
      <c r="AE475" s="16" t="str">
        <f t="shared" si="169"/>
        <v>{"CollectableType":"HomeCollector.Models.StampBase, HomeCollector, Version=1.0.0.0, Culture=neutral, PublicKeyToken=null"</v>
      </c>
      <c r="AF475" s="16" t="str">
        <f t="shared" si="170"/>
        <v xml:space="preserve">,"ItemDetails":"rot,type3" </v>
      </c>
      <c r="AG475" s="16" t="str">
        <f t="shared" si="171"/>
        <v xml:space="preserve">,"IsFavorite":false </v>
      </c>
      <c r="AH475" s="16" t="str">
        <f t="shared" si="172"/>
        <v xml:space="preserve">,"EstimatedValue":0 </v>
      </c>
      <c r="AI475" s="16" t="str">
        <f t="shared" si="173"/>
        <v xml:space="preserve">,"IsMintCondition":false </v>
      </c>
      <c r="AJ475" s="16" t="str">
        <f t="shared" si="174"/>
        <v xml:space="preserve">,"Condition":"UNDEFINED" </v>
      </c>
      <c r="AK475" s="16" t="str">
        <f xml:space="preserve"> IF($D475+$E475&gt;0,  CONCATENATE($AD475,$AE475,$AF475,$AG475,$AH475,$AI475,$AJ475) &amp; "} ]}","}")</f>
        <v>,"ItemInstances":[{"CollectableType":"HomeCollector.Models.StampBase, HomeCollector, Version=1.0.0.0, Culture=neutral, PublicKeyToken=null","ItemDetails":"rot,type3" ,"IsFavorite":false ,"EstimatedValue":0 ,"IsMintCondition":false ,"Condition":"UNDEFINED" } ]}</v>
      </c>
      <c r="AL475" s="16" t="str">
        <f t="shared" si="175"/>
        <v>,{"CollectableType":"HomeCollector.Models.StampBase, HomeCollector, Version=1.0.0.0, Culture=neutral, PublicKeyToken=null","DisplayName":"Washington" ,"Description":"rot,type3" ,"Country":"USA" ,"IsPostageStamp":true ,"ScottNumber":"455" ,"AlternateId":"" ,"IssueYearStart":1915,"IssueYearEnd":0,"FirstDayOfIssue":" " ,"Perforation":"v10" ,"IsWatermarked":false ,"CatalogImageCode":"" ,"Color":"carmine" ,"Denomination":"2" ,"ItemInstances":[{"CollectableType":"HomeCollector.Models.StampBase, HomeCollector, Version=1.0.0.0, Culture=neutral, PublicKeyToken=null","ItemDetails":"rot,type3" ,"IsFavorite":false ,"EstimatedValue":0 ,"IsMintCondition":false ,"Condition":"UNDEFINED" } ]}</v>
      </c>
    </row>
    <row r="476" spans="1:38" x14ac:dyDescent="0.25">
      <c r="A476" s="34" t="s">
        <v>1700</v>
      </c>
      <c r="B476" s="29">
        <v>3</v>
      </c>
      <c r="C476" s="19" t="s">
        <v>99</v>
      </c>
      <c r="D476" s="31"/>
      <c r="E476" s="32"/>
      <c r="F476" s="42" t="s">
        <v>322</v>
      </c>
      <c r="G476" s="38" t="s">
        <v>325</v>
      </c>
      <c r="H476" s="19" t="s">
        <v>15</v>
      </c>
      <c r="I476" s="29">
        <v>1916</v>
      </c>
      <c r="J476" s="29">
        <v>1916</v>
      </c>
      <c r="K476" s="33" t="s">
        <v>1337</v>
      </c>
      <c r="L476" s="34">
        <v>190</v>
      </c>
      <c r="M476" s="29">
        <v>75</v>
      </c>
      <c r="N476" s="28" t="str">
        <f t="shared" si="176"/>
        <v>,{"CollectableType":"HomeCollector.Models.StampBase, HomeCollector, Version=1.0.0.0, Culture=neutral, PublicKeyToken=null"</v>
      </c>
      <c r="O476" s="16" t="str">
        <f t="shared" si="155"/>
        <v xml:space="preserve">,"DisplayName":"Washington" </v>
      </c>
      <c r="P476" s="16" t="str">
        <f t="shared" si="156"/>
        <v xml:space="preserve">,"Description":"rot,type1" </v>
      </c>
      <c r="Q476" s="16" t="str">
        <f t="shared" si="157"/>
        <v xml:space="preserve">,"Country":"USA" </v>
      </c>
      <c r="R476" s="16" t="str">
        <f t="shared" si="158"/>
        <v xml:space="preserve">,"IsPostageStamp":true </v>
      </c>
      <c r="S476" s="16" t="str">
        <f t="shared" si="159"/>
        <v xml:space="preserve">,"ScottNumber":"456" </v>
      </c>
      <c r="T476" s="16" t="str">
        <f t="shared" si="160"/>
        <v xml:space="preserve">,"AlternateId":"" </v>
      </c>
      <c r="U476" s="16" t="str">
        <f t="shared" si="161"/>
        <v>,"IssueYearStart":1916</v>
      </c>
      <c r="V476" s="16" t="str">
        <f t="shared" si="162"/>
        <v>,"IssueYearEnd":0</v>
      </c>
      <c r="W476" s="16" t="str">
        <f t="shared" si="163"/>
        <v xml:space="preserve">,"FirstDayOfIssue":" " </v>
      </c>
      <c r="X476" s="16" t="str">
        <f t="shared" si="177"/>
        <v xml:space="preserve">,"Perforation":"v10" </v>
      </c>
      <c r="Y476" s="16" t="str">
        <f t="shared" si="164"/>
        <v xml:space="preserve">,"IsWatermarked":false </v>
      </c>
      <c r="Z476" s="16" t="str">
        <f t="shared" si="165"/>
        <v xml:space="preserve">,"CatalogImageCode":"" </v>
      </c>
      <c r="AA476" s="16" t="str">
        <f t="shared" si="166"/>
        <v xml:space="preserve">,"Color":"violet" </v>
      </c>
      <c r="AB476" s="16" t="str">
        <f t="shared" si="167"/>
        <v xml:space="preserve">,"Denomination":"3" </v>
      </c>
      <c r="AD476" s="16" t="str">
        <f t="shared" si="168"/>
        <v/>
      </c>
      <c r="AE476" s="16" t="str">
        <f t="shared" si="169"/>
        <v>{"CollectableType":"HomeCollector.Models.StampBase, HomeCollector, Version=1.0.0.0, Culture=neutral, PublicKeyToken=null"</v>
      </c>
      <c r="AF476" s="16" t="str">
        <f t="shared" si="170"/>
        <v xml:space="preserve">,"ItemDetails":"rot,type1" </v>
      </c>
      <c r="AG476" s="16" t="str">
        <f t="shared" si="171"/>
        <v xml:space="preserve">,"IsFavorite":false </v>
      </c>
      <c r="AH476" s="16" t="str">
        <f t="shared" si="172"/>
        <v xml:space="preserve">,"EstimatedValue":0 </v>
      </c>
      <c r="AI476" s="16" t="str">
        <f t="shared" si="173"/>
        <v xml:space="preserve">,"IsMintCondition":false </v>
      </c>
      <c r="AJ476" s="16" t="str">
        <f t="shared" si="174"/>
        <v xml:space="preserve">,"Condition":"UNDEFINED" </v>
      </c>
      <c r="AK476" s="16" t="str">
        <f xml:space="preserve"> IF($D476+$E476&gt;0,  CONCATENATE($AD476,$AE476,$AF476,$AG476,$AH476,$AI476,$AJ476) &amp; "} ]}","}")</f>
        <v>}</v>
      </c>
      <c r="AL476" s="16" t="str">
        <f t="shared" si="175"/>
        <v>,{"CollectableType":"HomeCollector.Models.StampBase, HomeCollector, Version=1.0.0.0, Culture=neutral, PublicKeyToken=null","DisplayName":"Washington" ,"Description":"rot,type1" ,"Country":"USA" ,"IsPostageStamp":true ,"ScottNumber":"456" ,"AlternateId":"" ,"IssueYearStart":1916,"IssueYearEnd":0,"FirstDayOfIssue":" " ,"Perforation":"v10" ,"IsWatermarked":false ,"CatalogImageCode":"" ,"Color":"violet" ,"Denomination":"3" }</v>
      </c>
    </row>
    <row r="477" spans="1:38" x14ac:dyDescent="0.25">
      <c r="A477" s="34" t="s">
        <v>1701</v>
      </c>
      <c r="B477" s="29">
        <v>4</v>
      </c>
      <c r="C477" s="19" t="s">
        <v>56</v>
      </c>
      <c r="D477" s="31"/>
      <c r="E477" s="32"/>
      <c r="F477" s="42" t="s">
        <v>322</v>
      </c>
      <c r="G477" s="38" t="s">
        <v>324</v>
      </c>
      <c r="H477" s="19" t="s">
        <v>15</v>
      </c>
      <c r="I477" s="29">
        <v>1916</v>
      </c>
      <c r="J477" s="29">
        <v>1916</v>
      </c>
      <c r="K477" s="33" t="s">
        <v>1337</v>
      </c>
      <c r="L477" s="34">
        <v>18</v>
      </c>
      <c r="M477" s="29">
        <v>15</v>
      </c>
      <c r="N477" s="28" t="str">
        <f t="shared" si="176"/>
        <v>,{"CollectableType":"HomeCollector.Models.StampBase, HomeCollector, Version=1.0.0.0, Culture=neutral, PublicKeyToken=null"</v>
      </c>
      <c r="O477" s="16" t="str">
        <f t="shared" si="155"/>
        <v xml:space="preserve">,"DisplayName":"Washington" </v>
      </c>
      <c r="P477" s="16" t="str">
        <f t="shared" si="156"/>
        <v xml:space="preserve">,"Description":"rotary" </v>
      </c>
      <c r="Q477" s="16" t="str">
        <f t="shared" si="157"/>
        <v xml:space="preserve">,"Country":"USA" </v>
      </c>
      <c r="R477" s="16" t="str">
        <f t="shared" si="158"/>
        <v xml:space="preserve">,"IsPostageStamp":true </v>
      </c>
      <c r="S477" s="16" t="str">
        <f t="shared" si="159"/>
        <v xml:space="preserve">,"ScottNumber":"457" </v>
      </c>
      <c r="T477" s="16" t="str">
        <f t="shared" si="160"/>
        <v xml:space="preserve">,"AlternateId":"" </v>
      </c>
      <c r="U477" s="16" t="str">
        <f t="shared" si="161"/>
        <v>,"IssueYearStart":1916</v>
      </c>
      <c r="V477" s="16" t="str">
        <f t="shared" si="162"/>
        <v>,"IssueYearEnd":0</v>
      </c>
      <c r="W477" s="16" t="str">
        <f t="shared" si="163"/>
        <v xml:space="preserve">,"FirstDayOfIssue":" " </v>
      </c>
      <c r="X477" s="16" t="str">
        <f t="shared" si="177"/>
        <v xml:space="preserve">,"Perforation":"v10" </v>
      </c>
      <c r="Y477" s="16" t="str">
        <f t="shared" si="164"/>
        <v xml:space="preserve">,"IsWatermarked":false </v>
      </c>
      <c r="Z477" s="16" t="str">
        <f t="shared" si="165"/>
        <v xml:space="preserve">,"CatalogImageCode":"" </v>
      </c>
      <c r="AA477" s="16" t="str">
        <f t="shared" si="166"/>
        <v xml:space="preserve">,"Color":"brown" </v>
      </c>
      <c r="AB477" s="16" t="str">
        <f t="shared" si="167"/>
        <v xml:space="preserve">,"Denomination":"4" </v>
      </c>
      <c r="AD477" s="16" t="str">
        <f t="shared" si="168"/>
        <v/>
      </c>
      <c r="AE477" s="16" t="str">
        <f t="shared" si="169"/>
        <v>{"CollectableType":"HomeCollector.Models.StampBase, HomeCollector, Version=1.0.0.0, Culture=neutral, PublicKeyToken=null"</v>
      </c>
      <c r="AF477" s="16" t="str">
        <f t="shared" si="170"/>
        <v xml:space="preserve">,"ItemDetails":"rotary" </v>
      </c>
      <c r="AG477" s="16" t="str">
        <f t="shared" si="171"/>
        <v xml:space="preserve">,"IsFavorite":false </v>
      </c>
      <c r="AH477" s="16" t="str">
        <f t="shared" si="172"/>
        <v xml:space="preserve">,"EstimatedValue":0 </v>
      </c>
      <c r="AI477" s="16" t="str">
        <f t="shared" si="173"/>
        <v xml:space="preserve">,"IsMintCondition":false </v>
      </c>
      <c r="AJ477" s="16" t="str">
        <f t="shared" si="174"/>
        <v xml:space="preserve">,"Condition":"UNDEFINED" </v>
      </c>
      <c r="AK477" s="16" t="str">
        <f xml:space="preserve"> IF($D477+$E477&gt;0,  CONCATENATE($AD477,$AE477,$AF477,$AG477,$AH477,$AI477,$AJ477) &amp; "} ]}","}")</f>
        <v>}</v>
      </c>
      <c r="AL477" s="16" t="str">
        <f t="shared" si="175"/>
        <v>,{"CollectableType":"HomeCollector.Models.StampBase, HomeCollector, Version=1.0.0.0, Culture=neutral, PublicKeyToken=null","DisplayName":"Washington" ,"Description":"rotary" ,"Country":"USA" ,"IsPostageStamp":true ,"ScottNumber":"457" ,"AlternateId":"" ,"IssueYearStart":1916,"IssueYearEnd":0,"FirstDayOfIssue":" " ,"Perforation":"v10" ,"IsWatermarked":false ,"CatalogImageCode":"" ,"Color":"brown" ,"Denomination":"4" }</v>
      </c>
    </row>
    <row r="478" spans="1:38" x14ac:dyDescent="0.25">
      <c r="A478" s="34" t="s">
        <v>1702</v>
      </c>
      <c r="B478" s="29">
        <v>5</v>
      </c>
      <c r="C478" s="19" t="s">
        <v>22</v>
      </c>
      <c r="D478" s="31"/>
      <c r="E478" s="32"/>
      <c r="F478" s="42" t="s">
        <v>322</v>
      </c>
      <c r="G478" s="38" t="s">
        <v>324</v>
      </c>
      <c r="H478" s="19" t="s">
        <v>15</v>
      </c>
      <c r="I478" s="29">
        <v>1916</v>
      </c>
      <c r="J478" s="29">
        <v>1916</v>
      </c>
      <c r="K478" s="33" t="s">
        <v>1337</v>
      </c>
      <c r="L478" s="34">
        <v>22.5</v>
      </c>
      <c r="M478" s="29">
        <v>15</v>
      </c>
      <c r="N478" s="28" t="str">
        <f t="shared" si="176"/>
        <v>,{"CollectableType":"HomeCollector.Models.StampBase, HomeCollector, Version=1.0.0.0, Culture=neutral, PublicKeyToken=null"</v>
      </c>
      <c r="O478" s="16" t="str">
        <f t="shared" si="155"/>
        <v xml:space="preserve">,"DisplayName":"Washington" </v>
      </c>
      <c r="P478" s="16" t="str">
        <f t="shared" si="156"/>
        <v xml:space="preserve">,"Description":"rotary" </v>
      </c>
      <c r="Q478" s="16" t="str">
        <f t="shared" si="157"/>
        <v xml:space="preserve">,"Country":"USA" </v>
      </c>
      <c r="R478" s="16" t="str">
        <f t="shared" si="158"/>
        <v xml:space="preserve">,"IsPostageStamp":true </v>
      </c>
      <c r="S478" s="16" t="str">
        <f t="shared" si="159"/>
        <v xml:space="preserve">,"ScottNumber":"458" </v>
      </c>
      <c r="T478" s="16" t="str">
        <f t="shared" si="160"/>
        <v xml:space="preserve">,"AlternateId":"" </v>
      </c>
      <c r="U478" s="16" t="str">
        <f t="shared" si="161"/>
        <v>,"IssueYearStart":1916</v>
      </c>
      <c r="V478" s="16" t="str">
        <f t="shared" si="162"/>
        <v>,"IssueYearEnd":0</v>
      </c>
      <c r="W478" s="16" t="str">
        <f t="shared" si="163"/>
        <v xml:space="preserve">,"FirstDayOfIssue":" " </v>
      </c>
      <c r="X478" s="16" t="str">
        <f t="shared" si="177"/>
        <v xml:space="preserve">,"Perforation":"v10" </v>
      </c>
      <c r="Y478" s="16" t="str">
        <f t="shared" si="164"/>
        <v xml:space="preserve">,"IsWatermarked":false </v>
      </c>
      <c r="Z478" s="16" t="str">
        <f t="shared" si="165"/>
        <v xml:space="preserve">,"CatalogImageCode":"" </v>
      </c>
      <c r="AA478" s="16" t="str">
        <f t="shared" si="166"/>
        <v xml:space="preserve">,"Color":"blue" </v>
      </c>
      <c r="AB478" s="16" t="str">
        <f t="shared" si="167"/>
        <v xml:space="preserve">,"Denomination":"5" </v>
      </c>
      <c r="AD478" s="16" t="str">
        <f t="shared" si="168"/>
        <v/>
      </c>
      <c r="AE478" s="16" t="str">
        <f t="shared" si="169"/>
        <v>{"CollectableType":"HomeCollector.Models.StampBase, HomeCollector, Version=1.0.0.0, Culture=neutral, PublicKeyToken=null"</v>
      </c>
      <c r="AF478" s="16" t="str">
        <f t="shared" si="170"/>
        <v xml:space="preserve">,"ItemDetails":"rotary" </v>
      </c>
      <c r="AG478" s="16" t="str">
        <f t="shared" si="171"/>
        <v xml:space="preserve">,"IsFavorite":false </v>
      </c>
      <c r="AH478" s="16" t="str">
        <f t="shared" si="172"/>
        <v xml:space="preserve">,"EstimatedValue":0 </v>
      </c>
      <c r="AI478" s="16" t="str">
        <f t="shared" si="173"/>
        <v xml:space="preserve">,"IsMintCondition":false </v>
      </c>
      <c r="AJ478" s="16" t="str">
        <f t="shared" si="174"/>
        <v xml:space="preserve">,"Condition":"UNDEFINED" </v>
      </c>
      <c r="AK478" s="16" t="str">
        <f xml:space="preserve"> IF($D478+$E478&gt;0,  CONCATENATE($AD478,$AE478,$AF478,$AG478,$AH478,$AI478,$AJ478) &amp; "} ]}","}")</f>
        <v>}</v>
      </c>
      <c r="AL478" s="16" t="str">
        <f t="shared" si="175"/>
        <v>,{"CollectableType":"HomeCollector.Models.StampBase, HomeCollector, Version=1.0.0.0, Culture=neutral, PublicKeyToken=null","DisplayName":"Washington" ,"Description":"rotary" ,"Country":"USA" ,"IsPostageStamp":true ,"ScottNumber":"458" ,"AlternateId":"" ,"IssueYearStart":1916,"IssueYearEnd":0,"FirstDayOfIssue":" " ,"Perforation":"v10" ,"IsWatermarked":false ,"CatalogImageCode":"" ,"Color":"blue" ,"Denomination":"5" }</v>
      </c>
    </row>
    <row r="479" spans="1:38" x14ac:dyDescent="0.25">
      <c r="A479" s="34" t="s">
        <v>1703</v>
      </c>
      <c r="B479" s="29">
        <v>2</v>
      </c>
      <c r="C479" s="19" t="s">
        <v>176</v>
      </c>
      <c r="D479" s="31"/>
      <c r="E479" s="32"/>
      <c r="F479" s="42" t="s">
        <v>12</v>
      </c>
      <c r="G479" s="38" t="s">
        <v>324</v>
      </c>
      <c r="H479" s="19" t="s">
        <v>15</v>
      </c>
      <c r="I479" s="29">
        <v>1914</v>
      </c>
      <c r="J479" s="29">
        <v>1914</v>
      </c>
      <c r="K479" s="33" t="s">
        <v>1337</v>
      </c>
      <c r="L479" s="34">
        <v>375</v>
      </c>
      <c r="M479" s="29">
        <v>600</v>
      </c>
      <c r="N479" s="28" t="str">
        <f t="shared" si="176"/>
        <v>,{"CollectableType":"HomeCollector.Models.StampBase, HomeCollector, Version=1.0.0.0, Culture=neutral, PublicKeyToken=null"</v>
      </c>
      <c r="O479" s="16" t="str">
        <f t="shared" si="155"/>
        <v xml:space="preserve">,"DisplayName":"Washington" </v>
      </c>
      <c r="P479" s="16" t="str">
        <f t="shared" si="156"/>
        <v xml:space="preserve">,"Description":"rotary" </v>
      </c>
      <c r="Q479" s="16" t="str">
        <f t="shared" si="157"/>
        <v xml:space="preserve">,"Country":"USA" </v>
      </c>
      <c r="R479" s="16" t="str">
        <f t="shared" si="158"/>
        <v xml:space="preserve">,"IsPostageStamp":true </v>
      </c>
      <c r="S479" s="16" t="str">
        <f t="shared" si="159"/>
        <v xml:space="preserve">,"ScottNumber":"459" </v>
      </c>
      <c r="T479" s="16" t="str">
        <f t="shared" si="160"/>
        <v xml:space="preserve">,"AlternateId":"" </v>
      </c>
      <c r="U479" s="16" t="str">
        <f t="shared" si="161"/>
        <v>,"IssueYearStart":1914</v>
      </c>
      <c r="V479" s="16" t="str">
        <f t="shared" si="162"/>
        <v>,"IssueYearEnd":0</v>
      </c>
      <c r="W479" s="16" t="str">
        <f t="shared" si="163"/>
        <v xml:space="preserve">,"FirstDayOfIssue":" " </v>
      </c>
      <c r="X479" s="16" t="str">
        <f t="shared" si="177"/>
        <v xml:space="preserve">,"Perforation":"imp" </v>
      </c>
      <c r="Y479" s="16" t="str">
        <f t="shared" si="164"/>
        <v xml:space="preserve">,"IsWatermarked":false </v>
      </c>
      <c r="Z479" s="16" t="str">
        <f t="shared" si="165"/>
        <v xml:space="preserve">,"CatalogImageCode":"" </v>
      </c>
      <c r="AA479" s="16" t="str">
        <f t="shared" si="166"/>
        <v xml:space="preserve">,"Color":"carmine" </v>
      </c>
      <c r="AB479" s="16" t="str">
        <f t="shared" si="167"/>
        <v xml:space="preserve">,"Denomination":"2" </v>
      </c>
      <c r="AD479" s="16" t="str">
        <f t="shared" si="168"/>
        <v/>
      </c>
      <c r="AE479" s="16" t="str">
        <f t="shared" si="169"/>
        <v>{"CollectableType":"HomeCollector.Models.StampBase, HomeCollector, Version=1.0.0.0, Culture=neutral, PublicKeyToken=null"</v>
      </c>
      <c r="AF479" s="16" t="str">
        <f t="shared" si="170"/>
        <v xml:space="preserve">,"ItemDetails":"rotary" </v>
      </c>
      <c r="AG479" s="16" t="str">
        <f t="shared" si="171"/>
        <v xml:space="preserve">,"IsFavorite":false </v>
      </c>
      <c r="AH479" s="16" t="str">
        <f t="shared" si="172"/>
        <v xml:space="preserve">,"EstimatedValue":0 </v>
      </c>
      <c r="AI479" s="16" t="str">
        <f t="shared" si="173"/>
        <v xml:space="preserve">,"IsMintCondition":false </v>
      </c>
      <c r="AJ479" s="16" t="str">
        <f t="shared" si="174"/>
        <v xml:space="preserve">,"Condition":"UNDEFINED" </v>
      </c>
      <c r="AK479" s="16" t="str">
        <f xml:space="preserve"> IF($D479+$E479&gt;0,  CONCATENATE($AD479,$AE479,$AF479,$AG479,$AH479,$AI479,$AJ479) &amp; "} ]}","}")</f>
        <v>}</v>
      </c>
      <c r="AL479" s="16" t="str">
        <f t="shared" si="175"/>
        <v>,{"CollectableType":"HomeCollector.Models.StampBase, HomeCollector, Version=1.0.0.0, Culture=neutral, PublicKeyToken=null","DisplayName":"Washington" ,"Description":"rotary" ,"Country":"USA" ,"IsPostageStamp":true ,"ScottNumber":"459" ,"AlternateId":"" ,"IssueYearStart":1914,"IssueYearEnd":0,"FirstDayOfIssue":" " ,"Perforation":"imp" ,"IsWatermarked":false ,"CatalogImageCode":"" ,"Color":"carmine" ,"Denomination":"2" }</v>
      </c>
    </row>
    <row r="480" spans="1:38" x14ac:dyDescent="0.25">
      <c r="A480" s="34" t="s">
        <v>1704</v>
      </c>
      <c r="B480" s="19" t="s">
        <v>260</v>
      </c>
      <c r="C480" s="19" t="s">
        <v>328</v>
      </c>
      <c r="D480" s="31"/>
      <c r="E480" s="32"/>
      <c r="F480" s="43" t="s">
        <v>1341</v>
      </c>
      <c r="G480" s="38" t="s">
        <v>329</v>
      </c>
      <c r="H480" s="19" t="s">
        <v>13</v>
      </c>
      <c r="I480" s="29">
        <v>1915</v>
      </c>
      <c r="J480" s="29">
        <v>1915</v>
      </c>
      <c r="K480" s="33" t="s">
        <v>1337</v>
      </c>
      <c r="L480" s="34">
        <v>600</v>
      </c>
      <c r="M480" s="29">
        <v>55</v>
      </c>
      <c r="N480" s="28" t="str">
        <f t="shared" si="176"/>
        <v>,{"CollectableType":"HomeCollector.Models.StampBase, HomeCollector, Version=1.0.0.0, Culture=neutral, PublicKeyToken=null"</v>
      </c>
      <c r="O480" s="16" t="str">
        <f t="shared" si="155"/>
        <v xml:space="preserve">,"DisplayName":"Franklin" </v>
      </c>
      <c r="P480" s="16" t="str">
        <f t="shared" si="156"/>
        <v xml:space="preserve">,"Description":"flat,wm" </v>
      </c>
      <c r="Q480" s="16" t="str">
        <f t="shared" si="157"/>
        <v xml:space="preserve">,"Country":"USA" </v>
      </c>
      <c r="R480" s="16" t="str">
        <f t="shared" si="158"/>
        <v xml:space="preserve">,"IsPostageStamp":true </v>
      </c>
      <c r="S480" s="16" t="str">
        <f t="shared" si="159"/>
        <v xml:space="preserve">,"ScottNumber":"460" </v>
      </c>
      <c r="T480" s="16" t="str">
        <f t="shared" si="160"/>
        <v xml:space="preserve">,"AlternateId":"" </v>
      </c>
      <c r="U480" s="16" t="str">
        <f t="shared" si="161"/>
        <v>,"IssueYearStart":1915</v>
      </c>
      <c r="V480" s="16" t="str">
        <f t="shared" si="162"/>
        <v>,"IssueYearEnd":0</v>
      </c>
      <c r="W480" s="16" t="str">
        <f t="shared" si="163"/>
        <v xml:space="preserve">,"FirstDayOfIssue":" " </v>
      </c>
      <c r="X480" s="16" t="str">
        <f t="shared" si="177"/>
        <v xml:space="preserve">,"Perforation":"10" </v>
      </c>
      <c r="Y480" s="16" t="str">
        <f t="shared" si="164"/>
        <v xml:space="preserve">,"IsWatermarked":false </v>
      </c>
      <c r="Z480" s="16" t="str">
        <f t="shared" si="165"/>
        <v xml:space="preserve">,"CatalogImageCode":"" </v>
      </c>
      <c r="AA480" s="16" t="str">
        <f t="shared" si="166"/>
        <v xml:space="preserve">,"Color":"viol black" </v>
      </c>
      <c r="AB480" s="16" t="str">
        <f t="shared" si="167"/>
        <v xml:space="preserve">,"Denomination":"$1" </v>
      </c>
      <c r="AD480" s="16" t="str">
        <f t="shared" si="168"/>
        <v/>
      </c>
      <c r="AE480" s="16" t="str">
        <f t="shared" si="169"/>
        <v>{"CollectableType":"HomeCollector.Models.StampBase, HomeCollector, Version=1.0.0.0, Culture=neutral, PublicKeyToken=null"</v>
      </c>
      <c r="AF480" s="16" t="str">
        <f t="shared" si="170"/>
        <v xml:space="preserve">,"ItemDetails":"flat,wm" </v>
      </c>
      <c r="AG480" s="16" t="str">
        <f t="shared" si="171"/>
        <v xml:space="preserve">,"IsFavorite":false </v>
      </c>
      <c r="AH480" s="16" t="str">
        <f t="shared" si="172"/>
        <v xml:space="preserve">,"EstimatedValue":0 </v>
      </c>
      <c r="AI480" s="16" t="str">
        <f t="shared" si="173"/>
        <v xml:space="preserve">,"IsMintCondition":false </v>
      </c>
      <c r="AJ480" s="16" t="str">
        <f t="shared" si="174"/>
        <v xml:space="preserve">,"Condition":"UNDEFINED" </v>
      </c>
      <c r="AK480" s="16" t="str">
        <f xml:space="preserve"> IF($D480+$E480&gt;0,  CONCATENATE($AD480,$AE480,$AF480,$AG480,$AH480,$AI480,$AJ480) &amp; "} ]}","}")</f>
        <v>}</v>
      </c>
      <c r="AL480" s="16" t="str">
        <f t="shared" si="175"/>
        <v>,{"CollectableType":"HomeCollector.Models.StampBase, HomeCollector, Version=1.0.0.0, Culture=neutral, PublicKeyToken=null","DisplayName":"Franklin" ,"Description":"flat,wm" ,"Country":"USA" ,"IsPostageStamp":true ,"ScottNumber":"460" ,"AlternateId":"" ,"IssueYearStart":1915,"IssueYearEnd":0,"FirstDayOfIssue":" " ,"Perforation":"10" ,"IsWatermarked":false ,"CatalogImageCode":"" ,"Color":"viol black" ,"Denomination":"$1" }</v>
      </c>
    </row>
    <row r="481" spans="1:38" x14ac:dyDescent="0.25">
      <c r="A481" s="34" t="s">
        <v>1705</v>
      </c>
      <c r="B481" s="29">
        <v>2</v>
      </c>
      <c r="C481" s="19" t="s">
        <v>330</v>
      </c>
      <c r="D481" s="31"/>
      <c r="E481" s="32"/>
      <c r="F481" s="43" t="s">
        <v>1342</v>
      </c>
      <c r="G481" s="38" t="s">
        <v>331</v>
      </c>
      <c r="H481" s="19" t="s">
        <v>15</v>
      </c>
      <c r="I481" s="29">
        <v>1915</v>
      </c>
      <c r="J481" s="29">
        <v>1915</v>
      </c>
      <c r="K481" s="33" t="s">
        <v>1337</v>
      </c>
      <c r="L481" s="34">
        <v>75</v>
      </c>
      <c r="M481" s="29">
        <v>110</v>
      </c>
      <c r="N481" s="28" t="str">
        <f t="shared" si="176"/>
        <v>,{"CollectableType":"HomeCollector.Models.StampBase, HomeCollector, Version=1.0.0.0, Culture=neutral, PublicKeyToken=null"</v>
      </c>
      <c r="O481" s="16" t="str">
        <f t="shared" si="155"/>
        <v xml:space="preserve">,"DisplayName":"Washington" </v>
      </c>
      <c r="P481" s="16" t="str">
        <f t="shared" si="156"/>
        <v xml:space="preserve">,"Description":"flat,typ1" </v>
      </c>
      <c r="Q481" s="16" t="str">
        <f t="shared" si="157"/>
        <v xml:space="preserve">,"Country":"USA" </v>
      </c>
      <c r="R481" s="16" t="str">
        <f t="shared" si="158"/>
        <v xml:space="preserve">,"IsPostageStamp":true </v>
      </c>
      <c r="S481" s="16" t="str">
        <f t="shared" si="159"/>
        <v xml:space="preserve">,"ScottNumber":"461" </v>
      </c>
      <c r="T481" s="16" t="str">
        <f t="shared" si="160"/>
        <v xml:space="preserve">,"AlternateId":"" </v>
      </c>
      <c r="U481" s="16" t="str">
        <f t="shared" si="161"/>
        <v>,"IssueYearStart":1915</v>
      </c>
      <c r="V481" s="16" t="str">
        <f t="shared" si="162"/>
        <v>,"IssueYearEnd":0</v>
      </c>
      <c r="W481" s="16" t="str">
        <f t="shared" si="163"/>
        <v xml:space="preserve">,"FirstDayOfIssue":" " </v>
      </c>
      <c r="X481" s="16" t="str">
        <f t="shared" si="177"/>
        <v xml:space="preserve">,"Perforation":"11" </v>
      </c>
      <c r="Y481" s="16" t="str">
        <f t="shared" si="164"/>
        <v xml:space="preserve">,"IsWatermarked":false </v>
      </c>
      <c r="Z481" s="16" t="str">
        <f t="shared" si="165"/>
        <v xml:space="preserve">,"CatalogImageCode":"" </v>
      </c>
      <c r="AA481" s="16" t="str">
        <f t="shared" si="166"/>
        <v xml:space="preserve">,"Color":"pale car red" </v>
      </c>
      <c r="AB481" s="16" t="str">
        <f t="shared" si="167"/>
        <v xml:space="preserve">,"Denomination":"2" </v>
      </c>
      <c r="AD481" s="16" t="str">
        <f t="shared" si="168"/>
        <v/>
      </c>
      <c r="AE481" s="16" t="str">
        <f t="shared" si="169"/>
        <v>{"CollectableType":"HomeCollector.Models.StampBase, HomeCollector, Version=1.0.0.0, Culture=neutral, PublicKeyToken=null"</v>
      </c>
      <c r="AF481" s="16" t="str">
        <f t="shared" si="170"/>
        <v xml:space="preserve">,"ItemDetails":"flat,typ1" </v>
      </c>
      <c r="AG481" s="16" t="str">
        <f t="shared" si="171"/>
        <v xml:space="preserve">,"IsFavorite":false </v>
      </c>
      <c r="AH481" s="16" t="str">
        <f t="shared" si="172"/>
        <v xml:space="preserve">,"EstimatedValue":0 </v>
      </c>
      <c r="AI481" s="16" t="str">
        <f t="shared" si="173"/>
        <v xml:space="preserve">,"IsMintCondition":false </v>
      </c>
      <c r="AJ481" s="16" t="str">
        <f t="shared" si="174"/>
        <v xml:space="preserve">,"Condition":"UNDEFINED" </v>
      </c>
      <c r="AK481" s="16" t="str">
        <f xml:space="preserve"> IF($D481+$E481&gt;0,  CONCATENATE($AD481,$AE481,$AF481,$AG481,$AH481,$AI481,$AJ481) &amp; "} ]}","}")</f>
        <v>}</v>
      </c>
      <c r="AL481" s="16" t="str">
        <f t="shared" si="175"/>
        <v>,{"CollectableType":"HomeCollector.Models.StampBase, HomeCollector, Version=1.0.0.0, Culture=neutral, PublicKeyToken=null","DisplayName":"Washington" ,"Description":"flat,typ1" ,"Country":"USA" ,"IsPostageStamp":true ,"ScottNumber":"461" ,"AlternateId":"" ,"IssueYearStart":1915,"IssueYearEnd":0,"FirstDayOfIssue":" " ,"Perforation":"11" ,"IsWatermarked":false ,"CatalogImageCode":"" ,"Color":"pale car red" ,"Denomination":"2" }</v>
      </c>
    </row>
    <row r="482" spans="1:38" x14ac:dyDescent="0.25">
      <c r="A482" s="34" t="s">
        <v>1706</v>
      </c>
      <c r="B482" s="29">
        <v>1</v>
      </c>
      <c r="C482" s="19" t="s">
        <v>38</v>
      </c>
      <c r="D482" s="31"/>
      <c r="E482" s="32">
        <v>1</v>
      </c>
      <c r="F482" s="43" t="s">
        <v>1341</v>
      </c>
      <c r="G482" s="38" t="s">
        <v>332</v>
      </c>
      <c r="H482" s="19" t="s">
        <v>15</v>
      </c>
      <c r="I482" s="29">
        <v>1916</v>
      </c>
      <c r="J482" s="29">
        <v>1916</v>
      </c>
      <c r="K482" s="33" t="s">
        <v>1337</v>
      </c>
      <c r="L482" s="34">
        <v>5</v>
      </c>
      <c r="M482" s="29">
        <v>0.15</v>
      </c>
      <c r="N482" s="28" t="str">
        <f t="shared" si="176"/>
        <v>,{"CollectableType":"HomeCollector.Models.StampBase, HomeCollector, Version=1.0.0.0, Culture=neutral, PublicKeyToken=null"</v>
      </c>
      <c r="O482" s="16" t="str">
        <f t="shared" si="155"/>
        <v xml:space="preserve">,"DisplayName":"Washington" </v>
      </c>
      <c r="P482" s="16" t="str">
        <f t="shared" si="156"/>
        <v xml:space="preserve">,"Description":"flat" </v>
      </c>
      <c r="Q482" s="16" t="str">
        <f t="shared" si="157"/>
        <v xml:space="preserve">,"Country":"USA" </v>
      </c>
      <c r="R482" s="16" t="str">
        <f t="shared" si="158"/>
        <v xml:space="preserve">,"IsPostageStamp":true </v>
      </c>
      <c r="S482" s="16" t="str">
        <f t="shared" si="159"/>
        <v xml:space="preserve">,"ScottNumber":"462" </v>
      </c>
      <c r="T482" s="16" t="str">
        <f t="shared" si="160"/>
        <v xml:space="preserve">,"AlternateId":"" </v>
      </c>
      <c r="U482" s="16" t="str">
        <f t="shared" si="161"/>
        <v>,"IssueYearStart":1916</v>
      </c>
      <c r="V482" s="16" t="str">
        <f t="shared" si="162"/>
        <v>,"IssueYearEnd":0</v>
      </c>
      <c r="W482" s="16" t="str">
        <f t="shared" si="163"/>
        <v xml:space="preserve">,"FirstDayOfIssue":" " </v>
      </c>
      <c r="X482" s="16" t="str">
        <f t="shared" si="177"/>
        <v xml:space="preserve">,"Perforation":"10" </v>
      </c>
      <c r="Y482" s="16" t="str">
        <f t="shared" si="164"/>
        <v xml:space="preserve">,"IsWatermarked":false </v>
      </c>
      <c r="Z482" s="16" t="str">
        <f t="shared" si="165"/>
        <v xml:space="preserve">,"CatalogImageCode":"" </v>
      </c>
      <c r="AA482" s="16" t="str">
        <f t="shared" si="166"/>
        <v xml:space="preserve">,"Color":"green" </v>
      </c>
      <c r="AB482" s="16" t="str">
        <f t="shared" si="167"/>
        <v xml:space="preserve">,"Denomination":"1" </v>
      </c>
      <c r="AD482" s="16" t="str">
        <f t="shared" si="168"/>
        <v>,"ItemInstances":[</v>
      </c>
      <c r="AE482" s="16" t="str">
        <f t="shared" si="169"/>
        <v>{"CollectableType":"HomeCollector.Models.StampBase, HomeCollector, Version=1.0.0.0, Culture=neutral, PublicKeyToken=null"</v>
      </c>
      <c r="AF482" s="16" t="str">
        <f t="shared" si="170"/>
        <v xml:space="preserve">,"ItemDetails":"flat" </v>
      </c>
      <c r="AG482" s="16" t="str">
        <f t="shared" si="171"/>
        <v xml:space="preserve">,"IsFavorite":false </v>
      </c>
      <c r="AH482" s="16" t="str">
        <f t="shared" si="172"/>
        <v xml:space="preserve">,"EstimatedValue":0 </v>
      </c>
      <c r="AI482" s="16" t="str">
        <f t="shared" si="173"/>
        <v xml:space="preserve">,"IsMintCondition":false </v>
      </c>
      <c r="AJ482" s="16" t="str">
        <f t="shared" si="174"/>
        <v xml:space="preserve">,"Condition":"UNDEFINED" </v>
      </c>
      <c r="AK482" s="16" t="str">
        <f xml:space="preserve"> IF($D482+$E482&gt;0,  CONCATENATE($AD482,$AE482,$AF482,$AG482,$AH482,$AI482,$AJ482) &amp; "} ]}","}")</f>
        <v>,"ItemInstances":[{"CollectableType":"HomeCollector.Models.StampBase, HomeCollector, Version=1.0.0.0, Culture=neutral, PublicKeyToken=null","ItemDetails":"flat" ,"IsFavorite":false ,"EstimatedValue":0 ,"IsMintCondition":false ,"Condition":"UNDEFINED" } ]}</v>
      </c>
      <c r="AL482" s="16" t="str">
        <f t="shared" si="175"/>
        <v>,{"CollectableType":"HomeCollector.Models.StampBase, HomeCollector, Version=1.0.0.0, Culture=neutral, PublicKeyToken=null","DisplayName":"Washington" ,"Description":"flat" ,"Country":"USA" ,"IsPostageStamp":true ,"ScottNumber":"462" ,"AlternateId":"" ,"IssueYearStart":1916,"IssueYearEnd":0,"FirstDayOfIssue":" " ,"Perforation":"10" ,"IsWatermarked":false ,"CatalogImageCode":"" ,"Color":"green" ,"Denomination":"1" ,"ItemInstances":[{"CollectableType":"HomeCollector.Models.StampBase, HomeCollector, Version=1.0.0.0, Culture=neutral, PublicKeyToken=null","ItemDetails":"flat" ,"IsFavorite":false ,"EstimatedValue":0 ,"IsMintCondition":false ,"Condition":"UNDEFINED" } ]}</v>
      </c>
    </row>
    <row r="483" spans="1:38" x14ac:dyDescent="0.25">
      <c r="A483" s="34" t="s">
        <v>1707</v>
      </c>
      <c r="B483" s="29">
        <v>2</v>
      </c>
      <c r="C483" s="19" t="s">
        <v>176</v>
      </c>
      <c r="D483" s="31"/>
      <c r="E483" s="32"/>
      <c r="F483" s="43" t="s">
        <v>1341</v>
      </c>
      <c r="G483" s="38" t="s">
        <v>331</v>
      </c>
      <c r="H483" s="19" t="s">
        <v>15</v>
      </c>
      <c r="I483" s="29">
        <v>1916</v>
      </c>
      <c r="J483" s="29">
        <v>1916</v>
      </c>
      <c r="K483" s="33" t="s">
        <v>1337</v>
      </c>
      <c r="L483" s="34">
        <v>3.25</v>
      </c>
      <c r="M483" s="29">
        <v>0.15</v>
      </c>
      <c r="N483" s="28" t="str">
        <f t="shared" si="176"/>
        <v>,{"CollectableType":"HomeCollector.Models.StampBase, HomeCollector, Version=1.0.0.0, Culture=neutral, PublicKeyToken=null"</v>
      </c>
      <c r="O483" s="16" t="str">
        <f t="shared" si="155"/>
        <v xml:space="preserve">,"DisplayName":"Washington" </v>
      </c>
      <c r="P483" s="16" t="str">
        <f t="shared" si="156"/>
        <v xml:space="preserve">,"Description":"flat,typ1" </v>
      </c>
      <c r="Q483" s="16" t="str">
        <f t="shared" si="157"/>
        <v xml:space="preserve">,"Country":"USA" </v>
      </c>
      <c r="R483" s="16" t="str">
        <f t="shared" si="158"/>
        <v xml:space="preserve">,"IsPostageStamp":true </v>
      </c>
      <c r="S483" s="16" t="str">
        <f t="shared" si="159"/>
        <v xml:space="preserve">,"ScottNumber":"463" </v>
      </c>
      <c r="T483" s="16" t="str">
        <f t="shared" si="160"/>
        <v xml:space="preserve">,"AlternateId":"" </v>
      </c>
      <c r="U483" s="16" t="str">
        <f t="shared" si="161"/>
        <v>,"IssueYearStart":1916</v>
      </c>
      <c r="V483" s="16" t="str">
        <f t="shared" si="162"/>
        <v>,"IssueYearEnd":0</v>
      </c>
      <c r="W483" s="16" t="str">
        <f t="shared" si="163"/>
        <v xml:space="preserve">,"FirstDayOfIssue":" " </v>
      </c>
      <c r="X483" s="16" t="str">
        <f t="shared" si="177"/>
        <v xml:space="preserve">,"Perforation":"10" </v>
      </c>
      <c r="Y483" s="16" t="str">
        <f t="shared" si="164"/>
        <v xml:space="preserve">,"IsWatermarked":false </v>
      </c>
      <c r="Z483" s="16" t="str">
        <f t="shared" si="165"/>
        <v xml:space="preserve">,"CatalogImageCode":"" </v>
      </c>
      <c r="AA483" s="16" t="str">
        <f t="shared" si="166"/>
        <v xml:space="preserve">,"Color":"carmine" </v>
      </c>
      <c r="AB483" s="16" t="str">
        <f t="shared" si="167"/>
        <v xml:space="preserve">,"Denomination":"2" </v>
      </c>
      <c r="AD483" s="16" t="str">
        <f t="shared" si="168"/>
        <v/>
      </c>
      <c r="AE483" s="16" t="str">
        <f t="shared" si="169"/>
        <v>{"CollectableType":"HomeCollector.Models.StampBase, HomeCollector, Version=1.0.0.0, Culture=neutral, PublicKeyToken=null"</v>
      </c>
      <c r="AF483" s="16" t="str">
        <f t="shared" si="170"/>
        <v xml:space="preserve">,"ItemDetails":"flat,typ1" </v>
      </c>
      <c r="AG483" s="16" t="str">
        <f t="shared" si="171"/>
        <v xml:space="preserve">,"IsFavorite":false </v>
      </c>
      <c r="AH483" s="16" t="str">
        <f t="shared" si="172"/>
        <v xml:space="preserve">,"EstimatedValue":0 </v>
      </c>
      <c r="AI483" s="16" t="str">
        <f t="shared" si="173"/>
        <v xml:space="preserve">,"IsMintCondition":false </v>
      </c>
      <c r="AJ483" s="16" t="str">
        <f t="shared" si="174"/>
        <v xml:space="preserve">,"Condition":"UNDEFINED" </v>
      </c>
      <c r="AK483" s="16" t="str">
        <f xml:space="preserve"> IF($D483+$E483&gt;0,  CONCATENATE($AD483,$AE483,$AF483,$AG483,$AH483,$AI483,$AJ483) &amp; "} ]}","}")</f>
        <v>}</v>
      </c>
      <c r="AL483" s="16" t="str">
        <f t="shared" si="175"/>
        <v>,{"CollectableType":"HomeCollector.Models.StampBase, HomeCollector, Version=1.0.0.0, Culture=neutral, PublicKeyToken=null","DisplayName":"Washington" ,"Description":"flat,typ1" ,"Country":"USA" ,"IsPostageStamp":true ,"ScottNumber":"463" ,"AlternateId":"" ,"IssueYearStart":1916,"IssueYearEnd":0,"FirstDayOfIssue":" " ,"Perforation":"10" ,"IsWatermarked":false ,"CatalogImageCode":"" ,"Color":"carmine" ,"Denomination":"2" }</v>
      </c>
    </row>
    <row r="484" spans="1:38" x14ac:dyDescent="0.25">
      <c r="A484" s="34" t="s">
        <v>1708</v>
      </c>
      <c r="B484" s="29">
        <v>3</v>
      </c>
      <c r="C484" s="19" t="s">
        <v>99</v>
      </c>
      <c r="D484" s="31"/>
      <c r="E484" s="32">
        <v>1</v>
      </c>
      <c r="F484" s="43" t="s">
        <v>1341</v>
      </c>
      <c r="G484" s="38" t="s">
        <v>331</v>
      </c>
      <c r="H484" s="19" t="s">
        <v>15</v>
      </c>
      <c r="I484" s="29">
        <v>1916</v>
      </c>
      <c r="J484" s="29">
        <v>1916</v>
      </c>
      <c r="K484" s="33" t="s">
        <v>1337</v>
      </c>
      <c r="L484" s="34">
        <v>52.5</v>
      </c>
      <c r="M484" s="29">
        <v>8</v>
      </c>
      <c r="N484" s="28" t="str">
        <f t="shared" si="176"/>
        <v>,{"CollectableType":"HomeCollector.Models.StampBase, HomeCollector, Version=1.0.0.0, Culture=neutral, PublicKeyToken=null"</v>
      </c>
      <c r="O484" s="16" t="str">
        <f t="shared" si="155"/>
        <v xml:space="preserve">,"DisplayName":"Washington" </v>
      </c>
      <c r="P484" s="16" t="str">
        <f t="shared" si="156"/>
        <v xml:space="preserve">,"Description":"flat,typ1" </v>
      </c>
      <c r="Q484" s="16" t="str">
        <f t="shared" si="157"/>
        <v xml:space="preserve">,"Country":"USA" </v>
      </c>
      <c r="R484" s="16" t="str">
        <f t="shared" si="158"/>
        <v xml:space="preserve">,"IsPostageStamp":true </v>
      </c>
      <c r="S484" s="16" t="str">
        <f t="shared" si="159"/>
        <v xml:space="preserve">,"ScottNumber":"464" </v>
      </c>
      <c r="T484" s="16" t="str">
        <f t="shared" si="160"/>
        <v xml:space="preserve">,"AlternateId":"" </v>
      </c>
      <c r="U484" s="16" t="str">
        <f t="shared" si="161"/>
        <v>,"IssueYearStart":1916</v>
      </c>
      <c r="V484" s="16" t="str">
        <f t="shared" si="162"/>
        <v>,"IssueYearEnd":0</v>
      </c>
      <c r="W484" s="16" t="str">
        <f t="shared" si="163"/>
        <v xml:space="preserve">,"FirstDayOfIssue":" " </v>
      </c>
      <c r="X484" s="16" t="str">
        <f t="shared" si="177"/>
        <v xml:space="preserve">,"Perforation":"10" </v>
      </c>
      <c r="Y484" s="16" t="str">
        <f t="shared" si="164"/>
        <v xml:space="preserve">,"IsWatermarked":false </v>
      </c>
      <c r="Z484" s="16" t="str">
        <f t="shared" si="165"/>
        <v xml:space="preserve">,"CatalogImageCode":"" </v>
      </c>
      <c r="AA484" s="16" t="str">
        <f t="shared" si="166"/>
        <v xml:space="preserve">,"Color":"violet" </v>
      </c>
      <c r="AB484" s="16" t="str">
        <f t="shared" si="167"/>
        <v xml:space="preserve">,"Denomination":"3" </v>
      </c>
      <c r="AD484" s="16" t="str">
        <f t="shared" si="168"/>
        <v>,"ItemInstances":[</v>
      </c>
      <c r="AE484" s="16" t="str">
        <f t="shared" si="169"/>
        <v>{"CollectableType":"HomeCollector.Models.StampBase, HomeCollector, Version=1.0.0.0, Culture=neutral, PublicKeyToken=null"</v>
      </c>
      <c r="AF484" s="16" t="str">
        <f t="shared" si="170"/>
        <v xml:space="preserve">,"ItemDetails":"flat,typ1" </v>
      </c>
      <c r="AG484" s="16" t="str">
        <f t="shared" si="171"/>
        <v xml:space="preserve">,"IsFavorite":false </v>
      </c>
      <c r="AH484" s="16" t="str">
        <f t="shared" si="172"/>
        <v xml:space="preserve">,"EstimatedValue":0 </v>
      </c>
      <c r="AI484" s="16" t="str">
        <f t="shared" si="173"/>
        <v xml:space="preserve">,"IsMintCondition":false </v>
      </c>
      <c r="AJ484" s="16" t="str">
        <f t="shared" si="174"/>
        <v xml:space="preserve">,"Condition":"UNDEFINED" </v>
      </c>
      <c r="AK484" s="16" t="str">
        <f xml:space="preserve"> IF($D484+$E484&gt;0,  CONCATENATE($AD484,$AE484,$AF484,$AG484,$AH484,$AI484,$AJ484) &amp; "} ]}","}")</f>
        <v>,"ItemInstances":[{"CollectableType":"HomeCollector.Models.StampBase, HomeCollector, Version=1.0.0.0, Culture=neutral, PublicKeyToken=null","ItemDetails":"flat,typ1" ,"IsFavorite":false ,"EstimatedValue":0 ,"IsMintCondition":false ,"Condition":"UNDEFINED" } ]}</v>
      </c>
      <c r="AL484" s="16" t="str">
        <f t="shared" si="175"/>
        <v>,{"CollectableType":"HomeCollector.Models.StampBase, HomeCollector, Version=1.0.0.0, Culture=neutral, PublicKeyToken=null","DisplayName":"Washington" ,"Description":"flat,typ1" ,"Country":"USA" ,"IsPostageStamp":true ,"ScottNumber":"464" ,"AlternateId":"" ,"IssueYearStart":1916,"IssueYearEnd":0,"FirstDayOfIssue":" " ,"Perforation":"10" ,"IsWatermarked":false ,"CatalogImageCode":"" ,"Color":"violet" ,"Denomination":"3" ,"ItemInstances":[{"CollectableType":"HomeCollector.Models.StampBase, HomeCollector, Version=1.0.0.0, Culture=neutral, PublicKeyToken=null","ItemDetails":"flat,typ1" ,"IsFavorite":false ,"EstimatedValue":0 ,"IsMintCondition":false ,"Condition":"UNDEFINED" } ]}</v>
      </c>
    </row>
    <row r="485" spans="1:38" x14ac:dyDescent="0.25">
      <c r="A485" s="34" t="s">
        <v>1709</v>
      </c>
      <c r="B485" s="29">
        <v>4</v>
      </c>
      <c r="C485" s="19" t="s">
        <v>57</v>
      </c>
      <c r="D485" s="31"/>
      <c r="E485" s="32">
        <v>1</v>
      </c>
      <c r="F485" s="43" t="s">
        <v>1341</v>
      </c>
      <c r="G485" s="38" t="s">
        <v>332</v>
      </c>
      <c r="H485" s="19" t="s">
        <v>15</v>
      </c>
      <c r="I485" s="29">
        <v>1916</v>
      </c>
      <c r="J485" s="29">
        <v>1916</v>
      </c>
      <c r="K485" s="33" t="s">
        <v>1337</v>
      </c>
      <c r="L485" s="34">
        <v>30</v>
      </c>
      <c r="M485" s="29">
        <v>1</v>
      </c>
      <c r="N485" s="28" t="str">
        <f t="shared" si="176"/>
        <v>,{"CollectableType":"HomeCollector.Models.StampBase, HomeCollector, Version=1.0.0.0, Culture=neutral, PublicKeyToken=null"</v>
      </c>
      <c r="O485" s="16" t="str">
        <f t="shared" si="155"/>
        <v xml:space="preserve">,"DisplayName":"Washington" </v>
      </c>
      <c r="P485" s="16" t="str">
        <f t="shared" si="156"/>
        <v xml:space="preserve">,"Description":"flat" </v>
      </c>
      <c r="Q485" s="16" t="str">
        <f t="shared" si="157"/>
        <v xml:space="preserve">,"Country":"USA" </v>
      </c>
      <c r="R485" s="16" t="str">
        <f t="shared" si="158"/>
        <v xml:space="preserve">,"IsPostageStamp":true </v>
      </c>
      <c r="S485" s="16" t="str">
        <f t="shared" si="159"/>
        <v xml:space="preserve">,"ScottNumber":"465" </v>
      </c>
      <c r="T485" s="16" t="str">
        <f t="shared" si="160"/>
        <v xml:space="preserve">,"AlternateId":"" </v>
      </c>
      <c r="U485" s="16" t="str">
        <f t="shared" si="161"/>
        <v>,"IssueYearStart":1916</v>
      </c>
      <c r="V485" s="16" t="str">
        <f t="shared" si="162"/>
        <v>,"IssueYearEnd":0</v>
      </c>
      <c r="W485" s="16" t="str">
        <f t="shared" si="163"/>
        <v xml:space="preserve">,"FirstDayOfIssue":" " </v>
      </c>
      <c r="X485" s="16" t="str">
        <f t="shared" si="177"/>
        <v xml:space="preserve">,"Perforation":"10" </v>
      </c>
      <c r="Y485" s="16" t="str">
        <f t="shared" si="164"/>
        <v xml:space="preserve">,"IsWatermarked":false </v>
      </c>
      <c r="Z485" s="16" t="str">
        <f t="shared" si="165"/>
        <v xml:space="preserve">,"CatalogImageCode":"" </v>
      </c>
      <c r="AA485" s="16" t="str">
        <f t="shared" si="166"/>
        <v xml:space="preserve">,"Color":"or brown" </v>
      </c>
      <c r="AB485" s="16" t="str">
        <f t="shared" si="167"/>
        <v xml:space="preserve">,"Denomination":"4" </v>
      </c>
      <c r="AD485" s="16" t="str">
        <f t="shared" si="168"/>
        <v>,"ItemInstances":[</v>
      </c>
      <c r="AE485" s="16" t="str">
        <f t="shared" si="169"/>
        <v>{"CollectableType":"HomeCollector.Models.StampBase, HomeCollector, Version=1.0.0.0, Culture=neutral, PublicKeyToken=null"</v>
      </c>
      <c r="AF485" s="16" t="str">
        <f t="shared" si="170"/>
        <v xml:space="preserve">,"ItemDetails":"flat" </v>
      </c>
      <c r="AG485" s="16" t="str">
        <f t="shared" si="171"/>
        <v xml:space="preserve">,"IsFavorite":false </v>
      </c>
      <c r="AH485" s="16" t="str">
        <f t="shared" si="172"/>
        <v xml:space="preserve">,"EstimatedValue":0 </v>
      </c>
      <c r="AI485" s="16" t="str">
        <f t="shared" si="173"/>
        <v xml:space="preserve">,"IsMintCondition":false </v>
      </c>
      <c r="AJ485" s="16" t="str">
        <f t="shared" si="174"/>
        <v xml:space="preserve">,"Condition":"UNDEFINED" </v>
      </c>
      <c r="AK485" s="16" t="str">
        <f xml:space="preserve"> IF($D485+$E485&gt;0,  CONCATENATE($AD485,$AE485,$AF485,$AG485,$AH485,$AI485,$AJ485) &amp; "} ]}","}")</f>
        <v>,"ItemInstances":[{"CollectableType":"HomeCollector.Models.StampBase, HomeCollector, Version=1.0.0.0, Culture=neutral, PublicKeyToken=null","ItemDetails":"flat" ,"IsFavorite":false ,"EstimatedValue":0 ,"IsMintCondition":false ,"Condition":"UNDEFINED" } ]}</v>
      </c>
      <c r="AL485" s="16" t="str">
        <f t="shared" si="175"/>
        <v>,{"CollectableType":"HomeCollector.Models.StampBase, HomeCollector, Version=1.0.0.0, Culture=neutral, PublicKeyToken=null","DisplayName":"Washington" ,"Description":"flat" ,"Country":"USA" ,"IsPostageStamp":true ,"ScottNumber":"465" ,"AlternateId":"" ,"IssueYearStart":1916,"IssueYearEnd":0,"FirstDayOfIssue":" " ,"Perforation":"10" ,"IsWatermarked":false ,"CatalogImageCode":"" ,"Color":"or brown" ,"Denomination":"4" ,"ItemInstances":[{"CollectableType":"HomeCollector.Models.StampBase, HomeCollector, Version=1.0.0.0, Culture=neutral, PublicKeyToken=null","ItemDetails":"flat" ,"IsFavorite":false ,"EstimatedValue":0 ,"IsMintCondition":false ,"Condition":"UNDEFINED" } ]}</v>
      </c>
    </row>
    <row r="486" spans="1:38" x14ac:dyDescent="0.25">
      <c r="A486" s="34" t="s">
        <v>1710</v>
      </c>
      <c r="B486" s="29">
        <v>5</v>
      </c>
      <c r="C486" s="19" t="s">
        <v>22</v>
      </c>
      <c r="D486" s="31"/>
      <c r="E486" s="32">
        <v>1</v>
      </c>
      <c r="F486" s="43" t="s">
        <v>1341</v>
      </c>
      <c r="G486" s="38" t="s">
        <v>332</v>
      </c>
      <c r="H486" s="19" t="s">
        <v>15</v>
      </c>
      <c r="I486" s="29">
        <v>1916</v>
      </c>
      <c r="J486" s="29">
        <v>1916</v>
      </c>
      <c r="K486" s="33" t="s">
        <v>1337</v>
      </c>
      <c r="L486" s="34">
        <v>52.5</v>
      </c>
      <c r="M486" s="29">
        <v>1</v>
      </c>
      <c r="N486" s="28" t="str">
        <f t="shared" si="176"/>
        <v>,{"CollectableType":"HomeCollector.Models.StampBase, HomeCollector, Version=1.0.0.0, Culture=neutral, PublicKeyToken=null"</v>
      </c>
      <c r="O486" s="16" t="str">
        <f t="shared" si="155"/>
        <v xml:space="preserve">,"DisplayName":"Washington" </v>
      </c>
      <c r="P486" s="16" t="str">
        <f t="shared" si="156"/>
        <v xml:space="preserve">,"Description":"flat" </v>
      </c>
      <c r="Q486" s="16" t="str">
        <f t="shared" si="157"/>
        <v xml:space="preserve">,"Country":"USA" </v>
      </c>
      <c r="R486" s="16" t="str">
        <f t="shared" si="158"/>
        <v xml:space="preserve">,"IsPostageStamp":true </v>
      </c>
      <c r="S486" s="16" t="str">
        <f t="shared" si="159"/>
        <v xml:space="preserve">,"ScottNumber":"466" </v>
      </c>
      <c r="T486" s="16" t="str">
        <f t="shared" si="160"/>
        <v xml:space="preserve">,"AlternateId":"" </v>
      </c>
      <c r="U486" s="16" t="str">
        <f t="shared" si="161"/>
        <v>,"IssueYearStart":1916</v>
      </c>
      <c r="V486" s="16" t="str">
        <f t="shared" si="162"/>
        <v>,"IssueYearEnd":0</v>
      </c>
      <c r="W486" s="16" t="str">
        <f t="shared" si="163"/>
        <v xml:space="preserve">,"FirstDayOfIssue":" " </v>
      </c>
      <c r="X486" s="16" t="str">
        <f t="shared" si="177"/>
        <v xml:space="preserve">,"Perforation":"10" </v>
      </c>
      <c r="Y486" s="16" t="str">
        <f t="shared" si="164"/>
        <v xml:space="preserve">,"IsWatermarked":false </v>
      </c>
      <c r="Z486" s="16" t="str">
        <f t="shared" si="165"/>
        <v xml:space="preserve">,"CatalogImageCode":"" </v>
      </c>
      <c r="AA486" s="16" t="str">
        <f t="shared" si="166"/>
        <v xml:space="preserve">,"Color":"blue" </v>
      </c>
      <c r="AB486" s="16" t="str">
        <f t="shared" si="167"/>
        <v xml:space="preserve">,"Denomination":"5" </v>
      </c>
      <c r="AD486" s="16" t="str">
        <f t="shared" si="168"/>
        <v>,"ItemInstances":[</v>
      </c>
      <c r="AE486" s="16" t="str">
        <f t="shared" si="169"/>
        <v>{"CollectableType":"HomeCollector.Models.StampBase, HomeCollector, Version=1.0.0.0, Culture=neutral, PublicKeyToken=null"</v>
      </c>
      <c r="AF486" s="16" t="str">
        <f t="shared" si="170"/>
        <v xml:space="preserve">,"ItemDetails":"flat" </v>
      </c>
      <c r="AG486" s="16" t="str">
        <f t="shared" si="171"/>
        <v xml:space="preserve">,"IsFavorite":false </v>
      </c>
      <c r="AH486" s="16" t="str">
        <f t="shared" si="172"/>
        <v xml:space="preserve">,"EstimatedValue":0 </v>
      </c>
      <c r="AI486" s="16" t="str">
        <f t="shared" si="173"/>
        <v xml:space="preserve">,"IsMintCondition":false </v>
      </c>
      <c r="AJ486" s="16" t="str">
        <f t="shared" si="174"/>
        <v xml:space="preserve">,"Condition":"UNDEFINED" </v>
      </c>
      <c r="AK486" s="16" t="str">
        <f xml:space="preserve"> IF($D486+$E486&gt;0,  CONCATENATE($AD486,$AE486,$AF486,$AG486,$AH486,$AI486,$AJ486) &amp; "} ]}","}")</f>
        <v>,"ItemInstances":[{"CollectableType":"HomeCollector.Models.StampBase, HomeCollector, Version=1.0.0.0, Culture=neutral, PublicKeyToken=null","ItemDetails":"flat" ,"IsFavorite":false ,"EstimatedValue":0 ,"IsMintCondition":false ,"Condition":"UNDEFINED" } ]}</v>
      </c>
      <c r="AL486" s="16" t="str">
        <f t="shared" si="175"/>
        <v>,{"CollectableType":"HomeCollector.Models.StampBase, HomeCollector, Version=1.0.0.0, Culture=neutral, PublicKeyToken=null","DisplayName":"Washington" ,"Description":"flat" ,"Country":"USA" ,"IsPostageStamp":true ,"ScottNumber":"466" ,"AlternateId":"" ,"IssueYearStart":1916,"IssueYearEnd":0,"FirstDayOfIssue":" " ,"Perforation":"10" ,"IsWatermarked":false ,"CatalogImageCode":"" ,"Color":"blue" ,"Denomination":"5" ,"ItemInstances":[{"CollectableType":"HomeCollector.Models.StampBase, HomeCollector, Version=1.0.0.0, Culture=neutral, PublicKeyToken=null","ItemDetails":"flat" ,"IsFavorite":false ,"EstimatedValue":0 ,"IsMintCondition":false ,"Condition":"UNDEFINED" } ]}</v>
      </c>
    </row>
    <row r="487" spans="1:38" x14ac:dyDescent="0.25">
      <c r="A487" s="34" t="s">
        <v>1711</v>
      </c>
      <c r="B487" s="29">
        <v>5</v>
      </c>
      <c r="C487" s="19" t="s">
        <v>176</v>
      </c>
      <c r="D487" s="31"/>
      <c r="E487" s="32"/>
      <c r="F487" s="43" t="s">
        <v>1341</v>
      </c>
      <c r="G487" s="38" t="s">
        <v>333</v>
      </c>
      <c r="H487" s="19" t="s">
        <v>15</v>
      </c>
      <c r="I487" s="29">
        <v>1916</v>
      </c>
      <c r="J487" s="29">
        <v>1916</v>
      </c>
      <c r="K487" s="33" t="s">
        <v>1337</v>
      </c>
      <c r="L487" s="34">
        <v>475</v>
      </c>
      <c r="M487" s="29">
        <v>500</v>
      </c>
      <c r="N487" s="28" t="str">
        <f t="shared" si="176"/>
        <v>,{"CollectableType":"HomeCollector.Models.StampBase, HomeCollector, Version=1.0.0.0, Culture=neutral, PublicKeyToken=null"</v>
      </c>
      <c r="O487" s="16" t="str">
        <f t="shared" si="155"/>
        <v xml:space="preserve">,"DisplayName":"Washington" </v>
      </c>
      <c r="P487" s="16" t="str">
        <f t="shared" si="156"/>
        <v xml:space="preserve">,"Description":"error 2 ct" </v>
      </c>
      <c r="Q487" s="16" t="str">
        <f t="shared" si="157"/>
        <v xml:space="preserve">,"Country":"USA" </v>
      </c>
      <c r="R487" s="16" t="str">
        <f t="shared" si="158"/>
        <v xml:space="preserve">,"IsPostageStamp":true </v>
      </c>
      <c r="S487" s="16" t="str">
        <f t="shared" si="159"/>
        <v xml:space="preserve">,"ScottNumber":"467" </v>
      </c>
      <c r="T487" s="16" t="str">
        <f t="shared" si="160"/>
        <v xml:space="preserve">,"AlternateId":"" </v>
      </c>
      <c r="U487" s="16" t="str">
        <f t="shared" si="161"/>
        <v>,"IssueYearStart":1916</v>
      </c>
      <c r="V487" s="16" t="str">
        <f t="shared" si="162"/>
        <v>,"IssueYearEnd":0</v>
      </c>
      <c r="W487" s="16" t="str">
        <f t="shared" si="163"/>
        <v xml:space="preserve">,"FirstDayOfIssue":" " </v>
      </c>
      <c r="X487" s="16" t="str">
        <f t="shared" si="177"/>
        <v xml:space="preserve">,"Perforation":"10" </v>
      </c>
      <c r="Y487" s="16" t="str">
        <f t="shared" si="164"/>
        <v xml:space="preserve">,"IsWatermarked":false </v>
      </c>
      <c r="Z487" s="16" t="str">
        <f t="shared" si="165"/>
        <v xml:space="preserve">,"CatalogImageCode":"" </v>
      </c>
      <c r="AA487" s="16" t="str">
        <f t="shared" si="166"/>
        <v xml:space="preserve">,"Color":"carmine" </v>
      </c>
      <c r="AB487" s="16" t="str">
        <f t="shared" si="167"/>
        <v xml:space="preserve">,"Denomination":"5" </v>
      </c>
      <c r="AD487" s="16" t="str">
        <f t="shared" si="168"/>
        <v/>
      </c>
      <c r="AE487" s="16" t="str">
        <f t="shared" si="169"/>
        <v>{"CollectableType":"HomeCollector.Models.StampBase, HomeCollector, Version=1.0.0.0, Culture=neutral, PublicKeyToken=null"</v>
      </c>
      <c r="AF487" s="16" t="str">
        <f t="shared" si="170"/>
        <v xml:space="preserve">,"ItemDetails":"error 2 ct" </v>
      </c>
      <c r="AG487" s="16" t="str">
        <f t="shared" si="171"/>
        <v xml:space="preserve">,"IsFavorite":false </v>
      </c>
      <c r="AH487" s="16" t="str">
        <f t="shared" si="172"/>
        <v xml:space="preserve">,"EstimatedValue":0 </v>
      </c>
      <c r="AI487" s="16" t="str">
        <f t="shared" si="173"/>
        <v xml:space="preserve">,"IsMintCondition":false </v>
      </c>
      <c r="AJ487" s="16" t="str">
        <f t="shared" si="174"/>
        <v xml:space="preserve">,"Condition":"UNDEFINED" </v>
      </c>
      <c r="AK487" s="16" t="str">
        <f xml:space="preserve"> IF($D487+$E487&gt;0,  CONCATENATE($AD487,$AE487,$AF487,$AG487,$AH487,$AI487,$AJ487) &amp; "} ]}","}")</f>
        <v>}</v>
      </c>
      <c r="AL487" s="16" t="str">
        <f t="shared" si="175"/>
        <v>,{"CollectableType":"HomeCollector.Models.StampBase, HomeCollector, Version=1.0.0.0, Culture=neutral, PublicKeyToken=null","DisplayName":"Washington" ,"Description":"error 2 ct" ,"Country":"USA" ,"IsPostageStamp":true ,"ScottNumber":"467" ,"AlternateId":"" ,"IssueYearStart":1916,"IssueYearEnd":0,"FirstDayOfIssue":" " ,"Perforation":"10" ,"IsWatermarked":false ,"CatalogImageCode":"" ,"Color":"carmine" ,"Denomination":"5" }</v>
      </c>
    </row>
    <row r="488" spans="1:38" x14ac:dyDescent="0.25">
      <c r="A488" s="34" t="s">
        <v>1712</v>
      </c>
      <c r="B488" s="29">
        <v>6</v>
      </c>
      <c r="C488" s="19" t="s">
        <v>307</v>
      </c>
      <c r="D488" s="31"/>
      <c r="E488" s="32"/>
      <c r="F488" s="43" t="s">
        <v>1341</v>
      </c>
      <c r="G488" s="38" t="s">
        <v>332</v>
      </c>
      <c r="H488" s="19" t="s">
        <v>15</v>
      </c>
      <c r="I488" s="29">
        <v>1916</v>
      </c>
      <c r="J488" s="29">
        <v>1916</v>
      </c>
      <c r="K488" s="33" t="s">
        <v>1337</v>
      </c>
      <c r="L488" s="34">
        <v>65</v>
      </c>
      <c r="M488" s="29">
        <v>5</v>
      </c>
      <c r="N488" s="28" t="str">
        <f t="shared" si="176"/>
        <v>,{"CollectableType":"HomeCollector.Models.StampBase, HomeCollector, Version=1.0.0.0, Culture=neutral, PublicKeyToken=null"</v>
      </c>
      <c r="O488" s="16" t="str">
        <f t="shared" si="155"/>
        <v xml:space="preserve">,"DisplayName":"Washington" </v>
      </c>
      <c r="P488" s="16" t="str">
        <f t="shared" si="156"/>
        <v xml:space="preserve">,"Description":"flat" </v>
      </c>
      <c r="Q488" s="16" t="str">
        <f t="shared" si="157"/>
        <v xml:space="preserve">,"Country":"USA" </v>
      </c>
      <c r="R488" s="16" t="str">
        <f t="shared" si="158"/>
        <v xml:space="preserve">,"IsPostageStamp":true </v>
      </c>
      <c r="S488" s="16" t="str">
        <f t="shared" si="159"/>
        <v xml:space="preserve">,"ScottNumber":"468" </v>
      </c>
      <c r="T488" s="16" t="str">
        <f t="shared" si="160"/>
        <v xml:space="preserve">,"AlternateId":"" </v>
      </c>
      <c r="U488" s="16" t="str">
        <f t="shared" si="161"/>
        <v>,"IssueYearStart":1916</v>
      </c>
      <c r="V488" s="16" t="str">
        <f t="shared" si="162"/>
        <v>,"IssueYearEnd":0</v>
      </c>
      <c r="W488" s="16" t="str">
        <f t="shared" si="163"/>
        <v xml:space="preserve">,"FirstDayOfIssue":" " </v>
      </c>
      <c r="X488" s="16" t="str">
        <f t="shared" si="177"/>
        <v xml:space="preserve">,"Perforation":"10" </v>
      </c>
      <c r="Y488" s="16" t="str">
        <f t="shared" si="164"/>
        <v xml:space="preserve">,"IsWatermarked":false </v>
      </c>
      <c r="Z488" s="16" t="str">
        <f t="shared" si="165"/>
        <v xml:space="preserve">,"CatalogImageCode":"" </v>
      </c>
      <c r="AA488" s="16" t="str">
        <f t="shared" si="166"/>
        <v xml:space="preserve">,"Color":"red orange" </v>
      </c>
      <c r="AB488" s="16" t="str">
        <f t="shared" si="167"/>
        <v xml:space="preserve">,"Denomination":"6" </v>
      </c>
      <c r="AD488" s="16" t="str">
        <f t="shared" si="168"/>
        <v/>
      </c>
      <c r="AE488" s="16" t="str">
        <f t="shared" si="169"/>
        <v>{"CollectableType":"HomeCollector.Models.StampBase, HomeCollector, Version=1.0.0.0, Culture=neutral, PublicKeyToken=null"</v>
      </c>
      <c r="AF488" s="16" t="str">
        <f t="shared" si="170"/>
        <v xml:space="preserve">,"ItemDetails":"flat" </v>
      </c>
      <c r="AG488" s="16" t="str">
        <f t="shared" si="171"/>
        <v xml:space="preserve">,"IsFavorite":false </v>
      </c>
      <c r="AH488" s="16" t="str">
        <f t="shared" si="172"/>
        <v xml:space="preserve">,"EstimatedValue":0 </v>
      </c>
      <c r="AI488" s="16" t="str">
        <f t="shared" si="173"/>
        <v xml:space="preserve">,"IsMintCondition":false </v>
      </c>
      <c r="AJ488" s="16" t="str">
        <f t="shared" si="174"/>
        <v xml:space="preserve">,"Condition":"UNDEFINED" </v>
      </c>
      <c r="AK488" s="16" t="str">
        <f xml:space="preserve"> IF($D488+$E488&gt;0,  CONCATENATE($AD488,$AE488,$AF488,$AG488,$AH488,$AI488,$AJ488) &amp; "} ]}","}")</f>
        <v>}</v>
      </c>
      <c r="AL488" s="16" t="str">
        <f t="shared" si="175"/>
        <v>,{"CollectableType":"HomeCollector.Models.StampBase, HomeCollector, Version=1.0.0.0, Culture=neutral, PublicKeyToken=null","DisplayName":"Washington" ,"Description":"flat" ,"Country":"USA" ,"IsPostageStamp":true ,"ScottNumber":"468" ,"AlternateId":"" ,"IssueYearStart":1916,"IssueYearEnd":0,"FirstDayOfIssue":" " ,"Perforation":"10" ,"IsWatermarked":false ,"CatalogImageCode":"" ,"Color":"red orange" ,"Denomination":"6" }</v>
      </c>
    </row>
    <row r="489" spans="1:38" x14ac:dyDescent="0.25">
      <c r="A489" s="34" t="s">
        <v>1713</v>
      </c>
      <c r="B489" s="29">
        <v>7</v>
      </c>
      <c r="C489" s="19" t="s">
        <v>60</v>
      </c>
      <c r="D489" s="31"/>
      <c r="E489" s="32"/>
      <c r="F489" s="43" t="s">
        <v>1341</v>
      </c>
      <c r="G489" s="38" t="s">
        <v>332</v>
      </c>
      <c r="H489" s="19" t="s">
        <v>15</v>
      </c>
      <c r="I489" s="29">
        <v>1916</v>
      </c>
      <c r="J489" s="29">
        <v>1916</v>
      </c>
      <c r="K489" s="33" t="s">
        <v>1337</v>
      </c>
      <c r="L489" s="34">
        <v>85</v>
      </c>
      <c r="M489" s="29">
        <v>7.5</v>
      </c>
      <c r="N489" s="28" t="str">
        <f t="shared" si="176"/>
        <v>,{"CollectableType":"HomeCollector.Models.StampBase, HomeCollector, Version=1.0.0.0, Culture=neutral, PublicKeyToken=null"</v>
      </c>
      <c r="O489" s="16" t="str">
        <f t="shared" si="155"/>
        <v xml:space="preserve">,"DisplayName":"Washington" </v>
      </c>
      <c r="P489" s="16" t="str">
        <f t="shared" si="156"/>
        <v xml:space="preserve">,"Description":"flat" </v>
      </c>
      <c r="Q489" s="16" t="str">
        <f t="shared" si="157"/>
        <v xml:space="preserve">,"Country":"USA" </v>
      </c>
      <c r="R489" s="16" t="str">
        <f t="shared" si="158"/>
        <v xml:space="preserve">,"IsPostageStamp":true </v>
      </c>
      <c r="S489" s="16" t="str">
        <f t="shared" si="159"/>
        <v xml:space="preserve">,"ScottNumber":"469" </v>
      </c>
      <c r="T489" s="16" t="str">
        <f t="shared" si="160"/>
        <v xml:space="preserve">,"AlternateId":"" </v>
      </c>
      <c r="U489" s="16" t="str">
        <f t="shared" si="161"/>
        <v>,"IssueYearStart":1916</v>
      </c>
      <c r="V489" s="16" t="str">
        <f t="shared" si="162"/>
        <v>,"IssueYearEnd":0</v>
      </c>
      <c r="W489" s="16" t="str">
        <f t="shared" si="163"/>
        <v xml:space="preserve">,"FirstDayOfIssue":" " </v>
      </c>
      <c r="X489" s="16" t="str">
        <f t="shared" si="177"/>
        <v xml:space="preserve">,"Perforation":"10" </v>
      </c>
      <c r="Y489" s="16" t="str">
        <f t="shared" si="164"/>
        <v xml:space="preserve">,"IsWatermarked":false </v>
      </c>
      <c r="Z489" s="16" t="str">
        <f t="shared" si="165"/>
        <v xml:space="preserve">,"CatalogImageCode":"" </v>
      </c>
      <c r="AA489" s="16" t="str">
        <f t="shared" si="166"/>
        <v xml:space="preserve">,"Color":"black" </v>
      </c>
      <c r="AB489" s="16" t="str">
        <f t="shared" si="167"/>
        <v xml:space="preserve">,"Denomination":"7" </v>
      </c>
      <c r="AD489" s="16" t="str">
        <f t="shared" si="168"/>
        <v/>
      </c>
      <c r="AE489" s="16" t="str">
        <f t="shared" si="169"/>
        <v>{"CollectableType":"HomeCollector.Models.StampBase, HomeCollector, Version=1.0.0.0, Culture=neutral, PublicKeyToken=null"</v>
      </c>
      <c r="AF489" s="16" t="str">
        <f t="shared" si="170"/>
        <v xml:space="preserve">,"ItemDetails":"flat" </v>
      </c>
      <c r="AG489" s="16" t="str">
        <f t="shared" si="171"/>
        <v xml:space="preserve">,"IsFavorite":false </v>
      </c>
      <c r="AH489" s="16" t="str">
        <f t="shared" si="172"/>
        <v xml:space="preserve">,"EstimatedValue":0 </v>
      </c>
      <c r="AI489" s="16" t="str">
        <f t="shared" si="173"/>
        <v xml:space="preserve">,"IsMintCondition":false </v>
      </c>
      <c r="AJ489" s="16" t="str">
        <f t="shared" si="174"/>
        <v xml:space="preserve">,"Condition":"UNDEFINED" </v>
      </c>
      <c r="AK489" s="16" t="str">
        <f xml:space="preserve"> IF($D489+$E489&gt;0,  CONCATENATE($AD489,$AE489,$AF489,$AG489,$AH489,$AI489,$AJ489) &amp; "} ]}","}")</f>
        <v>}</v>
      </c>
      <c r="AL489" s="16" t="str">
        <f t="shared" si="175"/>
        <v>,{"CollectableType":"HomeCollector.Models.StampBase, HomeCollector, Version=1.0.0.0, Culture=neutral, PublicKeyToken=null","DisplayName":"Washington" ,"Description":"flat" ,"Country":"USA" ,"IsPostageStamp":true ,"ScottNumber":"469" ,"AlternateId":"" ,"IssueYearStart":1916,"IssueYearEnd":0,"FirstDayOfIssue":" " ,"Perforation":"10" ,"IsWatermarked":false ,"CatalogImageCode":"" ,"Color":"black" ,"Denomination":"7" }</v>
      </c>
    </row>
    <row r="490" spans="1:38" x14ac:dyDescent="0.25">
      <c r="A490" s="34" t="s">
        <v>1714</v>
      </c>
      <c r="B490" s="29">
        <v>8</v>
      </c>
      <c r="C490" s="19" t="s">
        <v>301</v>
      </c>
      <c r="D490" s="31"/>
      <c r="E490" s="32">
        <v>1</v>
      </c>
      <c r="F490" s="43" t="s">
        <v>1341</v>
      </c>
      <c r="G490" s="38" t="s">
        <v>332</v>
      </c>
      <c r="H490" s="19" t="s">
        <v>13</v>
      </c>
      <c r="I490" s="29">
        <v>1916</v>
      </c>
      <c r="J490" s="29">
        <v>1916</v>
      </c>
      <c r="K490" s="33" t="s">
        <v>1337</v>
      </c>
      <c r="L490" s="34">
        <v>40</v>
      </c>
      <c r="M490" s="29">
        <v>3.75</v>
      </c>
      <c r="N490" s="28" t="str">
        <f t="shared" si="176"/>
        <v>,{"CollectableType":"HomeCollector.Models.StampBase, HomeCollector, Version=1.0.0.0, Culture=neutral, PublicKeyToken=null"</v>
      </c>
      <c r="O490" s="16" t="str">
        <f t="shared" si="155"/>
        <v xml:space="preserve">,"DisplayName":"Franklin" </v>
      </c>
      <c r="P490" s="16" t="str">
        <f t="shared" si="156"/>
        <v xml:space="preserve">,"Description":"flat" </v>
      </c>
      <c r="Q490" s="16" t="str">
        <f t="shared" si="157"/>
        <v xml:space="preserve">,"Country":"USA" </v>
      </c>
      <c r="R490" s="16" t="str">
        <f t="shared" si="158"/>
        <v xml:space="preserve">,"IsPostageStamp":true </v>
      </c>
      <c r="S490" s="16" t="str">
        <f t="shared" si="159"/>
        <v xml:space="preserve">,"ScottNumber":"470" </v>
      </c>
      <c r="T490" s="16" t="str">
        <f t="shared" si="160"/>
        <v xml:space="preserve">,"AlternateId":"" </v>
      </c>
      <c r="U490" s="16" t="str">
        <f t="shared" si="161"/>
        <v>,"IssueYearStart":1916</v>
      </c>
      <c r="V490" s="16" t="str">
        <f t="shared" si="162"/>
        <v>,"IssueYearEnd":0</v>
      </c>
      <c r="W490" s="16" t="str">
        <f t="shared" si="163"/>
        <v xml:space="preserve">,"FirstDayOfIssue":" " </v>
      </c>
      <c r="X490" s="16" t="str">
        <f t="shared" si="177"/>
        <v xml:space="preserve">,"Perforation":"10" </v>
      </c>
      <c r="Y490" s="16" t="str">
        <f t="shared" si="164"/>
        <v xml:space="preserve">,"IsWatermarked":false </v>
      </c>
      <c r="Z490" s="16" t="str">
        <f t="shared" si="165"/>
        <v xml:space="preserve">,"CatalogImageCode":"" </v>
      </c>
      <c r="AA490" s="16" t="str">
        <f t="shared" si="166"/>
        <v xml:space="preserve">,"Color":"olive gr" </v>
      </c>
      <c r="AB490" s="16" t="str">
        <f t="shared" si="167"/>
        <v xml:space="preserve">,"Denomination":"8" </v>
      </c>
      <c r="AD490" s="16" t="str">
        <f t="shared" si="168"/>
        <v>,"ItemInstances":[</v>
      </c>
      <c r="AE490" s="16" t="str">
        <f t="shared" si="169"/>
        <v>{"CollectableType":"HomeCollector.Models.StampBase, HomeCollector, Version=1.0.0.0, Culture=neutral, PublicKeyToken=null"</v>
      </c>
      <c r="AF490" s="16" t="str">
        <f t="shared" si="170"/>
        <v xml:space="preserve">,"ItemDetails":"flat" </v>
      </c>
      <c r="AG490" s="16" t="str">
        <f t="shared" si="171"/>
        <v xml:space="preserve">,"IsFavorite":false </v>
      </c>
      <c r="AH490" s="16" t="str">
        <f t="shared" si="172"/>
        <v xml:space="preserve">,"EstimatedValue":0 </v>
      </c>
      <c r="AI490" s="16" t="str">
        <f t="shared" si="173"/>
        <v xml:space="preserve">,"IsMintCondition":false </v>
      </c>
      <c r="AJ490" s="16" t="str">
        <f t="shared" si="174"/>
        <v xml:space="preserve">,"Condition":"UNDEFINED" </v>
      </c>
      <c r="AK490" s="16" t="str">
        <f xml:space="preserve"> IF($D490+$E490&gt;0,  CONCATENATE($AD490,$AE490,$AF490,$AG490,$AH490,$AI490,$AJ490) &amp; "} ]}","}")</f>
        <v>,"ItemInstances":[{"CollectableType":"HomeCollector.Models.StampBase, HomeCollector, Version=1.0.0.0, Culture=neutral, PublicKeyToken=null","ItemDetails":"flat" ,"IsFavorite":false ,"EstimatedValue":0 ,"IsMintCondition":false ,"Condition":"UNDEFINED" } ]}</v>
      </c>
      <c r="AL490" s="16" t="str">
        <f t="shared" si="175"/>
        <v>,{"CollectableType":"HomeCollector.Models.StampBase, HomeCollector, Version=1.0.0.0, Culture=neutral, PublicKeyToken=null","DisplayName":"Franklin" ,"Description":"flat" ,"Country":"USA" ,"IsPostageStamp":true ,"ScottNumber":"470" ,"AlternateId":"" ,"IssueYearStart":1916,"IssueYearEnd":0,"FirstDayOfIssue":" " ,"Perforation":"10" ,"IsWatermarked":false ,"CatalogImageCode":"" ,"Color":"olive gr" ,"Denomination":"8" ,"ItemInstances":[{"CollectableType":"HomeCollector.Models.StampBase, HomeCollector, Version=1.0.0.0, Culture=neutral, PublicKeyToken=null","ItemDetails":"flat" ,"IsFavorite":false ,"EstimatedValue":0 ,"IsMintCondition":false ,"Condition":"UNDEFINED" } ]}</v>
      </c>
    </row>
    <row r="491" spans="1:38" x14ac:dyDescent="0.25">
      <c r="A491" s="34" t="s">
        <v>1715</v>
      </c>
      <c r="B491" s="29">
        <v>9</v>
      </c>
      <c r="C491" s="19" t="s">
        <v>316</v>
      </c>
      <c r="D491" s="31"/>
      <c r="E491" s="32"/>
      <c r="F491" s="43" t="s">
        <v>1341</v>
      </c>
      <c r="G491" s="38" t="s">
        <v>332</v>
      </c>
      <c r="H491" s="19" t="s">
        <v>13</v>
      </c>
      <c r="I491" s="29">
        <v>1916</v>
      </c>
      <c r="J491" s="29">
        <v>1916</v>
      </c>
      <c r="K491" s="33" t="s">
        <v>1337</v>
      </c>
      <c r="L491" s="34">
        <v>41</v>
      </c>
      <c r="M491" s="29">
        <v>9.5</v>
      </c>
      <c r="N491" s="28" t="str">
        <f t="shared" si="176"/>
        <v>,{"CollectableType":"HomeCollector.Models.StampBase, HomeCollector, Version=1.0.0.0, Culture=neutral, PublicKeyToken=null"</v>
      </c>
      <c r="O491" s="16" t="str">
        <f t="shared" si="155"/>
        <v xml:space="preserve">,"DisplayName":"Franklin" </v>
      </c>
      <c r="P491" s="16" t="str">
        <f t="shared" si="156"/>
        <v xml:space="preserve">,"Description":"flat" </v>
      </c>
      <c r="Q491" s="16" t="str">
        <f t="shared" si="157"/>
        <v xml:space="preserve">,"Country":"USA" </v>
      </c>
      <c r="R491" s="16" t="str">
        <f t="shared" si="158"/>
        <v xml:space="preserve">,"IsPostageStamp":true </v>
      </c>
      <c r="S491" s="16" t="str">
        <f t="shared" si="159"/>
        <v xml:space="preserve">,"ScottNumber":"471" </v>
      </c>
      <c r="T491" s="16" t="str">
        <f t="shared" si="160"/>
        <v xml:space="preserve">,"AlternateId":"" </v>
      </c>
      <c r="U491" s="16" t="str">
        <f t="shared" si="161"/>
        <v>,"IssueYearStart":1916</v>
      </c>
      <c r="V491" s="16" t="str">
        <f t="shared" si="162"/>
        <v>,"IssueYearEnd":0</v>
      </c>
      <c r="W491" s="16" t="str">
        <f t="shared" si="163"/>
        <v xml:space="preserve">,"FirstDayOfIssue":" " </v>
      </c>
      <c r="X491" s="16" t="str">
        <f t="shared" si="177"/>
        <v xml:space="preserve">,"Perforation":"10" </v>
      </c>
      <c r="Y491" s="16" t="str">
        <f t="shared" si="164"/>
        <v xml:space="preserve">,"IsWatermarked":false </v>
      </c>
      <c r="Z491" s="16" t="str">
        <f t="shared" si="165"/>
        <v xml:space="preserve">,"CatalogImageCode":"" </v>
      </c>
      <c r="AA491" s="16" t="str">
        <f t="shared" si="166"/>
        <v xml:space="preserve">,"Color":"salmon red" </v>
      </c>
      <c r="AB491" s="16" t="str">
        <f t="shared" si="167"/>
        <v xml:space="preserve">,"Denomination":"9" </v>
      </c>
      <c r="AD491" s="16" t="str">
        <f t="shared" si="168"/>
        <v/>
      </c>
      <c r="AE491" s="16" t="str">
        <f t="shared" si="169"/>
        <v>{"CollectableType":"HomeCollector.Models.StampBase, HomeCollector, Version=1.0.0.0, Culture=neutral, PublicKeyToken=null"</v>
      </c>
      <c r="AF491" s="16" t="str">
        <f t="shared" si="170"/>
        <v xml:space="preserve">,"ItemDetails":"flat" </v>
      </c>
      <c r="AG491" s="16" t="str">
        <f t="shared" si="171"/>
        <v xml:space="preserve">,"IsFavorite":false </v>
      </c>
      <c r="AH491" s="16" t="str">
        <f t="shared" si="172"/>
        <v xml:space="preserve">,"EstimatedValue":0 </v>
      </c>
      <c r="AI491" s="16" t="str">
        <f t="shared" si="173"/>
        <v xml:space="preserve">,"IsMintCondition":false </v>
      </c>
      <c r="AJ491" s="16" t="str">
        <f t="shared" si="174"/>
        <v xml:space="preserve">,"Condition":"UNDEFINED" </v>
      </c>
      <c r="AK491" s="16" t="str">
        <f xml:space="preserve"> IF($D491+$E491&gt;0,  CONCATENATE($AD491,$AE491,$AF491,$AG491,$AH491,$AI491,$AJ491) &amp; "} ]}","}")</f>
        <v>}</v>
      </c>
      <c r="AL491" s="16" t="str">
        <f t="shared" si="175"/>
        <v>,{"CollectableType":"HomeCollector.Models.StampBase, HomeCollector, Version=1.0.0.0, Culture=neutral, PublicKeyToken=null","DisplayName":"Franklin" ,"Description":"flat" ,"Country":"USA" ,"IsPostageStamp":true ,"ScottNumber":"471" ,"AlternateId":"" ,"IssueYearStart":1916,"IssueYearEnd":0,"FirstDayOfIssue":" " ,"Perforation":"10" ,"IsWatermarked":false ,"CatalogImageCode":"" ,"Color":"salmon red" ,"Denomination":"9" }</v>
      </c>
    </row>
    <row r="492" spans="1:38" x14ac:dyDescent="0.25">
      <c r="A492" s="34" t="s">
        <v>1716</v>
      </c>
      <c r="B492" s="29">
        <v>10</v>
      </c>
      <c r="C492" s="19" t="s">
        <v>312</v>
      </c>
      <c r="D492" s="31"/>
      <c r="E492" s="32">
        <v>2</v>
      </c>
      <c r="F492" s="43" t="s">
        <v>1341</v>
      </c>
      <c r="G492" s="38" t="s">
        <v>332</v>
      </c>
      <c r="H492" s="19" t="s">
        <v>13</v>
      </c>
      <c r="I492" s="29">
        <v>1916</v>
      </c>
      <c r="J492" s="29">
        <v>1916</v>
      </c>
      <c r="K492" s="33" t="s">
        <v>1337</v>
      </c>
      <c r="L492" s="34">
        <v>77.5</v>
      </c>
      <c r="M492" s="29">
        <v>0.75</v>
      </c>
      <c r="N492" s="28" t="str">
        <f t="shared" si="176"/>
        <v>,{"CollectableType":"HomeCollector.Models.StampBase, HomeCollector, Version=1.0.0.0, Culture=neutral, PublicKeyToken=null"</v>
      </c>
      <c r="O492" s="16" t="str">
        <f t="shared" si="155"/>
        <v xml:space="preserve">,"DisplayName":"Franklin" </v>
      </c>
      <c r="P492" s="16" t="str">
        <f t="shared" si="156"/>
        <v xml:space="preserve">,"Description":"flat" </v>
      </c>
      <c r="Q492" s="16" t="str">
        <f t="shared" si="157"/>
        <v xml:space="preserve">,"Country":"USA" </v>
      </c>
      <c r="R492" s="16" t="str">
        <f t="shared" si="158"/>
        <v xml:space="preserve">,"IsPostageStamp":true </v>
      </c>
      <c r="S492" s="16" t="str">
        <f t="shared" si="159"/>
        <v xml:space="preserve">,"ScottNumber":"472" </v>
      </c>
      <c r="T492" s="16" t="str">
        <f t="shared" si="160"/>
        <v xml:space="preserve">,"AlternateId":"" </v>
      </c>
      <c r="U492" s="16" t="str">
        <f t="shared" si="161"/>
        <v>,"IssueYearStart":1916</v>
      </c>
      <c r="V492" s="16" t="str">
        <f t="shared" si="162"/>
        <v>,"IssueYearEnd":0</v>
      </c>
      <c r="W492" s="16" t="str">
        <f t="shared" si="163"/>
        <v xml:space="preserve">,"FirstDayOfIssue":" " </v>
      </c>
      <c r="X492" s="16" t="str">
        <f t="shared" si="177"/>
        <v xml:space="preserve">,"Perforation":"10" </v>
      </c>
      <c r="Y492" s="16" t="str">
        <f t="shared" si="164"/>
        <v xml:space="preserve">,"IsWatermarked":false </v>
      </c>
      <c r="Z492" s="16" t="str">
        <f t="shared" si="165"/>
        <v xml:space="preserve">,"CatalogImageCode":"" </v>
      </c>
      <c r="AA492" s="16" t="str">
        <f t="shared" si="166"/>
        <v xml:space="preserve">,"Color":"or yellow" </v>
      </c>
      <c r="AB492" s="16" t="str">
        <f t="shared" si="167"/>
        <v xml:space="preserve">,"Denomination":"10" </v>
      </c>
      <c r="AD492" s="16" t="str">
        <f t="shared" si="168"/>
        <v>,"ItemInstances":[</v>
      </c>
      <c r="AE492" s="16" t="str">
        <f t="shared" si="169"/>
        <v>{"CollectableType":"HomeCollector.Models.StampBase, HomeCollector, Version=1.0.0.0, Culture=neutral, PublicKeyToken=null"</v>
      </c>
      <c r="AF492" s="16" t="str">
        <f t="shared" si="170"/>
        <v xml:space="preserve">,"ItemDetails":"flat" </v>
      </c>
      <c r="AG492" s="16" t="str">
        <f t="shared" si="171"/>
        <v xml:space="preserve">,"IsFavorite":false </v>
      </c>
      <c r="AH492" s="16" t="str">
        <f t="shared" si="172"/>
        <v xml:space="preserve">,"EstimatedValue":0 </v>
      </c>
      <c r="AI492" s="16" t="str">
        <f t="shared" si="173"/>
        <v xml:space="preserve">,"IsMintCondition":false </v>
      </c>
      <c r="AJ492" s="16" t="str">
        <f t="shared" si="174"/>
        <v xml:space="preserve">,"Condition":"UNDEFINED" </v>
      </c>
      <c r="AK492" s="16" t="str">
        <f xml:space="preserve"> IF($D492+$E492&gt;0,  CONCATENATE($AD492,$AE492,$AF492,$AG492,$AH492,$AI492,$AJ492) &amp; "} ]}","}")</f>
        <v>,"ItemInstances":[{"CollectableType":"HomeCollector.Models.StampBase, HomeCollector, Version=1.0.0.0, Culture=neutral, PublicKeyToken=null","ItemDetails":"flat" ,"IsFavorite":false ,"EstimatedValue":0 ,"IsMintCondition":false ,"Condition":"UNDEFINED" } ]}</v>
      </c>
      <c r="AL492" s="16" t="str">
        <f t="shared" si="175"/>
        <v>,{"CollectableType":"HomeCollector.Models.StampBase, HomeCollector, Version=1.0.0.0, Culture=neutral, PublicKeyToken=null","DisplayName":"Franklin" ,"Description":"flat" ,"Country":"USA" ,"IsPostageStamp":true ,"ScottNumber":"472" ,"AlternateId":"" ,"IssueYearStart":1916,"IssueYearEnd":0,"FirstDayOfIssue":" " ,"Perforation":"10" ,"IsWatermarked":false ,"CatalogImageCode":"" ,"Color":"or yellow" ,"Denomination":"10" ,"ItemInstances":[{"CollectableType":"HomeCollector.Models.StampBase, HomeCollector, Version=1.0.0.0, Culture=neutral, PublicKeyToken=null","ItemDetails":"flat" ,"IsFavorite":false ,"EstimatedValue":0 ,"IsMintCondition":false ,"Condition":"UNDEFINED" } ]}</v>
      </c>
    </row>
    <row r="493" spans="1:38" x14ac:dyDescent="0.25">
      <c r="A493" s="34" t="s">
        <v>1717</v>
      </c>
      <c r="B493" s="29">
        <v>11</v>
      </c>
      <c r="C493" s="19" t="s">
        <v>90</v>
      </c>
      <c r="D493" s="31"/>
      <c r="E493" s="32"/>
      <c r="F493" s="43" t="s">
        <v>1341</v>
      </c>
      <c r="G493" s="38" t="s">
        <v>332</v>
      </c>
      <c r="H493" s="19" t="s">
        <v>13</v>
      </c>
      <c r="I493" s="29">
        <v>1916</v>
      </c>
      <c r="J493" s="29">
        <v>1916</v>
      </c>
      <c r="K493" s="33" t="s">
        <v>1337</v>
      </c>
      <c r="L493" s="34">
        <v>22.5</v>
      </c>
      <c r="M493" s="29">
        <v>11</v>
      </c>
      <c r="N493" s="28" t="str">
        <f t="shared" si="176"/>
        <v>,{"CollectableType":"HomeCollector.Models.StampBase, HomeCollector, Version=1.0.0.0, Culture=neutral, PublicKeyToken=null"</v>
      </c>
      <c r="O493" s="16" t="str">
        <f t="shared" si="155"/>
        <v xml:space="preserve">,"DisplayName":"Franklin" </v>
      </c>
      <c r="P493" s="16" t="str">
        <f t="shared" si="156"/>
        <v xml:space="preserve">,"Description":"flat" </v>
      </c>
      <c r="Q493" s="16" t="str">
        <f t="shared" si="157"/>
        <v xml:space="preserve">,"Country":"USA" </v>
      </c>
      <c r="R493" s="16" t="str">
        <f t="shared" si="158"/>
        <v xml:space="preserve">,"IsPostageStamp":true </v>
      </c>
      <c r="S493" s="16" t="str">
        <f t="shared" si="159"/>
        <v xml:space="preserve">,"ScottNumber":"473" </v>
      </c>
      <c r="T493" s="16" t="str">
        <f t="shared" si="160"/>
        <v xml:space="preserve">,"AlternateId":"" </v>
      </c>
      <c r="U493" s="16" t="str">
        <f t="shared" si="161"/>
        <v>,"IssueYearStart":1916</v>
      </c>
      <c r="V493" s="16" t="str">
        <f t="shared" si="162"/>
        <v>,"IssueYearEnd":0</v>
      </c>
      <c r="W493" s="16" t="str">
        <f t="shared" si="163"/>
        <v xml:space="preserve">,"FirstDayOfIssue":" " </v>
      </c>
      <c r="X493" s="16" t="str">
        <f t="shared" si="177"/>
        <v xml:space="preserve">,"Perforation":"10" </v>
      </c>
      <c r="Y493" s="16" t="str">
        <f t="shared" si="164"/>
        <v xml:space="preserve">,"IsWatermarked":false </v>
      </c>
      <c r="Z493" s="16" t="str">
        <f t="shared" si="165"/>
        <v xml:space="preserve">,"CatalogImageCode":"" </v>
      </c>
      <c r="AA493" s="16" t="str">
        <f t="shared" si="166"/>
        <v xml:space="preserve">,"Color":"drk green" </v>
      </c>
      <c r="AB493" s="16" t="str">
        <f t="shared" si="167"/>
        <v xml:space="preserve">,"Denomination":"11" </v>
      </c>
      <c r="AD493" s="16" t="str">
        <f t="shared" si="168"/>
        <v/>
      </c>
      <c r="AE493" s="16" t="str">
        <f t="shared" si="169"/>
        <v>{"CollectableType":"HomeCollector.Models.StampBase, HomeCollector, Version=1.0.0.0, Culture=neutral, PublicKeyToken=null"</v>
      </c>
      <c r="AF493" s="16" t="str">
        <f t="shared" si="170"/>
        <v xml:space="preserve">,"ItemDetails":"flat" </v>
      </c>
      <c r="AG493" s="16" t="str">
        <f t="shared" si="171"/>
        <v xml:space="preserve">,"IsFavorite":false </v>
      </c>
      <c r="AH493" s="16" t="str">
        <f t="shared" si="172"/>
        <v xml:space="preserve">,"EstimatedValue":0 </v>
      </c>
      <c r="AI493" s="16" t="str">
        <f t="shared" si="173"/>
        <v xml:space="preserve">,"IsMintCondition":false </v>
      </c>
      <c r="AJ493" s="16" t="str">
        <f t="shared" si="174"/>
        <v xml:space="preserve">,"Condition":"UNDEFINED" </v>
      </c>
      <c r="AK493" s="16" t="str">
        <f xml:space="preserve"> IF($D493+$E493&gt;0,  CONCATENATE($AD493,$AE493,$AF493,$AG493,$AH493,$AI493,$AJ493) &amp; "} ]}","}")</f>
        <v>}</v>
      </c>
      <c r="AL493" s="16" t="str">
        <f t="shared" si="175"/>
        <v>,{"CollectableType":"HomeCollector.Models.StampBase, HomeCollector, Version=1.0.0.0, Culture=neutral, PublicKeyToken=null","DisplayName":"Franklin" ,"Description":"flat" ,"Country":"USA" ,"IsPostageStamp":true ,"ScottNumber":"473" ,"AlternateId":"" ,"IssueYearStart":1916,"IssueYearEnd":0,"FirstDayOfIssue":" " ,"Perforation":"10" ,"IsWatermarked":false ,"CatalogImageCode":"" ,"Color":"drk green" ,"Denomination":"11" }</v>
      </c>
    </row>
    <row r="494" spans="1:38" x14ac:dyDescent="0.25">
      <c r="A494" s="34" t="s">
        <v>1718</v>
      </c>
      <c r="B494" s="29">
        <v>12</v>
      </c>
      <c r="C494" s="19" t="s">
        <v>317</v>
      </c>
      <c r="D494" s="31"/>
      <c r="E494" s="32"/>
      <c r="F494" s="43" t="s">
        <v>1341</v>
      </c>
      <c r="G494" s="38" t="s">
        <v>332</v>
      </c>
      <c r="H494" s="19" t="s">
        <v>13</v>
      </c>
      <c r="I494" s="29">
        <v>1916</v>
      </c>
      <c r="J494" s="29">
        <v>1916</v>
      </c>
      <c r="K494" s="33" t="s">
        <v>1337</v>
      </c>
      <c r="L494" s="34">
        <v>36</v>
      </c>
      <c r="M494" s="29">
        <v>3.5</v>
      </c>
      <c r="N494" s="28" t="str">
        <f t="shared" si="176"/>
        <v>,{"CollectableType":"HomeCollector.Models.StampBase, HomeCollector, Version=1.0.0.0, Culture=neutral, PublicKeyToken=null"</v>
      </c>
      <c r="O494" s="16" t="str">
        <f t="shared" si="155"/>
        <v xml:space="preserve">,"DisplayName":"Franklin" </v>
      </c>
      <c r="P494" s="16" t="str">
        <f t="shared" si="156"/>
        <v xml:space="preserve">,"Description":"flat" </v>
      </c>
      <c r="Q494" s="16" t="str">
        <f t="shared" si="157"/>
        <v xml:space="preserve">,"Country":"USA" </v>
      </c>
      <c r="R494" s="16" t="str">
        <f t="shared" si="158"/>
        <v xml:space="preserve">,"IsPostageStamp":true </v>
      </c>
      <c r="S494" s="16" t="str">
        <f t="shared" si="159"/>
        <v xml:space="preserve">,"ScottNumber":"474" </v>
      </c>
      <c r="T494" s="16" t="str">
        <f t="shared" si="160"/>
        <v xml:space="preserve">,"AlternateId":"" </v>
      </c>
      <c r="U494" s="16" t="str">
        <f t="shared" si="161"/>
        <v>,"IssueYearStart":1916</v>
      </c>
      <c r="V494" s="16" t="str">
        <f t="shared" si="162"/>
        <v>,"IssueYearEnd":0</v>
      </c>
      <c r="W494" s="16" t="str">
        <f t="shared" si="163"/>
        <v xml:space="preserve">,"FirstDayOfIssue":" " </v>
      </c>
      <c r="X494" s="16" t="str">
        <f t="shared" si="177"/>
        <v xml:space="preserve">,"Perforation":"10" </v>
      </c>
      <c r="Y494" s="16" t="str">
        <f t="shared" si="164"/>
        <v xml:space="preserve">,"IsWatermarked":false </v>
      </c>
      <c r="Z494" s="16" t="str">
        <f t="shared" si="165"/>
        <v xml:space="preserve">,"CatalogImageCode":"" </v>
      </c>
      <c r="AA494" s="16" t="str">
        <f t="shared" si="166"/>
        <v xml:space="preserve">,"Color":"claret brn" </v>
      </c>
      <c r="AB494" s="16" t="str">
        <f t="shared" si="167"/>
        <v xml:space="preserve">,"Denomination":"12" </v>
      </c>
      <c r="AD494" s="16" t="str">
        <f t="shared" si="168"/>
        <v/>
      </c>
      <c r="AE494" s="16" t="str">
        <f t="shared" si="169"/>
        <v>{"CollectableType":"HomeCollector.Models.StampBase, HomeCollector, Version=1.0.0.0, Culture=neutral, PublicKeyToken=null"</v>
      </c>
      <c r="AF494" s="16" t="str">
        <f t="shared" si="170"/>
        <v xml:space="preserve">,"ItemDetails":"flat" </v>
      </c>
      <c r="AG494" s="16" t="str">
        <f t="shared" si="171"/>
        <v xml:space="preserve">,"IsFavorite":false </v>
      </c>
      <c r="AH494" s="16" t="str">
        <f t="shared" si="172"/>
        <v xml:space="preserve">,"EstimatedValue":0 </v>
      </c>
      <c r="AI494" s="16" t="str">
        <f t="shared" si="173"/>
        <v xml:space="preserve">,"IsMintCondition":false </v>
      </c>
      <c r="AJ494" s="16" t="str">
        <f t="shared" si="174"/>
        <v xml:space="preserve">,"Condition":"UNDEFINED" </v>
      </c>
      <c r="AK494" s="16" t="str">
        <f xml:space="preserve"> IF($D494+$E494&gt;0,  CONCATENATE($AD494,$AE494,$AF494,$AG494,$AH494,$AI494,$AJ494) &amp; "} ]}","}")</f>
        <v>}</v>
      </c>
      <c r="AL494" s="16" t="str">
        <f t="shared" si="175"/>
        <v>,{"CollectableType":"HomeCollector.Models.StampBase, HomeCollector, Version=1.0.0.0, Culture=neutral, PublicKeyToken=null","DisplayName":"Franklin" ,"Description":"flat" ,"Country":"USA" ,"IsPostageStamp":true ,"ScottNumber":"474" ,"AlternateId":"" ,"IssueYearStart":1916,"IssueYearEnd":0,"FirstDayOfIssue":" " ,"Perforation":"10" ,"IsWatermarked":false ,"CatalogImageCode":"" ,"Color":"claret brn" ,"Denomination":"12" }</v>
      </c>
    </row>
    <row r="495" spans="1:38" x14ac:dyDescent="0.25">
      <c r="A495" s="34" t="s">
        <v>1719</v>
      </c>
      <c r="B495" s="29">
        <v>15</v>
      </c>
      <c r="C495" s="19" t="s">
        <v>318</v>
      </c>
      <c r="D495" s="31"/>
      <c r="E495" s="32"/>
      <c r="F495" s="43" t="s">
        <v>1341</v>
      </c>
      <c r="G495" s="38" t="s">
        <v>332</v>
      </c>
      <c r="H495" s="19" t="s">
        <v>13</v>
      </c>
      <c r="I495" s="29">
        <v>1916</v>
      </c>
      <c r="J495" s="29">
        <v>1916</v>
      </c>
      <c r="K495" s="33" t="s">
        <v>1337</v>
      </c>
      <c r="L495" s="34">
        <v>120</v>
      </c>
      <c r="M495" s="29">
        <v>7</v>
      </c>
      <c r="N495" s="28" t="str">
        <f t="shared" si="176"/>
        <v>,{"CollectableType":"HomeCollector.Models.StampBase, HomeCollector, Version=1.0.0.0, Culture=neutral, PublicKeyToken=null"</v>
      </c>
      <c r="O495" s="16" t="str">
        <f t="shared" si="155"/>
        <v xml:space="preserve">,"DisplayName":"Franklin" </v>
      </c>
      <c r="P495" s="16" t="str">
        <f t="shared" si="156"/>
        <v xml:space="preserve">,"Description":"flat" </v>
      </c>
      <c r="Q495" s="16" t="str">
        <f t="shared" si="157"/>
        <v xml:space="preserve">,"Country":"USA" </v>
      </c>
      <c r="R495" s="16" t="str">
        <f t="shared" si="158"/>
        <v xml:space="preserve">,"IsPostageStamp":true </v>
      </c>
      <c r="S495" s="16" t="str">
        <f t="shared" si="159"/>
        <v xml:space="preserve">,"ScottNumber":"475" </v>
      </c>
      <c r="T495" s="16" t="str">
        <f t="shared" si="160"/>
        <v xml:space="preserve">,"AlternateId":"" </v>
      </c>
      <c r="U495" s="16" t="str">
        <f t="shared" si="161"/>
        <v>,"IssueYearStart":1916</v>
      </c>
      <c r="V495" s="16" t="str">
        <f t="shared" si="162"/>
        <v>,"IssueYearEnd":0</v>
      </c>
      <c r="W495" s="16" t="str">
        <f t="shared" si="163"/>
        <v xml:space="preserve">,"FirstDayOfIssue":" " </v>
      </c>
      <c r="X495" s="16" t="str">
        <f t="shared" si="177"/>
        <v xml:space="preserve">,"Perforation":"10" </v>
      </c>
      <c r="Y495" s="16" t="str">
        <f t="shared" si="164"/>
        <v xml:space="preserve">,"IsWatermarked":false </v>
      </c>
      <c r="Z495" s="16" t="str">
        <f t="shared" si="165"/>
        <v xml:space="preserve">,"CatalogImageCode":"" </v>
      </c>
      <c r="AA495" s="16" t="str">
        <f t="shared" si="166"/>
        <v xml:space="preserve">,"Color":"gray" </v>
      </c>
      <c r="AB495" s="16" t="str">
        <f t="shared" si="167"/>
        <v xml:space="preserve">,"Denomination":"15" </v>
      </c>
      <c r="AD495" s="16" t="str">
        <f t="shared" si="168"/>
        <v/>
      </c>
      <c r="AE495" s="16" t="str">
        <f t="shared" si="169"/>
        <v>{"CollectableType":"HomeCollector.Models.StampBase, HomeCollector, Version=1.0.0.0, Culture=neutral, PublicKeyToken=null"</v>
      </c>
      <c r="AF495" s="16" t="str">
        <f t="shared" si="170"/>
        <v xml:space="preserve">,"ItemDetails":"flat" </v>
      </c>
      <c r="AG495" s="16" t="str">
        <f t="shared" si="171"/>
        <v xml:space="preserve">,"IsFavorite":false </v>
      </c>
      <c r="AH495" s="16" t="str">
        <f t="shared" si="172"/>
        <v xml:space="preserve">,"EstimatedValue":0 </v>
      </c>
      <c r="AI495" s="16" t="str">
        <f t="shared" si="173"/>
        <v xml:space="preserve">,"IsMintCondition":false </v>
      </c>
      <c r="AJ495" s="16" t="str">
        <f t="shared" si="174"/>
        <v xml:space="preserve">,"Condition":"UNDEFINED" </v>
      </c>
      <c r="AK495" s="16" t="str">
        <f xml:space="preserve"> IF($D495+$E495&gt;0,  CONCATENATE($AD495,$AE495,$AF495,$AG495,$AH495,$AI495,$AJ495) &amp; "} ]}","}")</f>
        <v>}</v>
      </c>
      <c r="AL495" s="16" t="str">
        <f t="shared" si="175"/>
        <v>,{"CollectableType":"HomeCollector.Models.StampBase, HomeCollector, Version=1.0.0.0, Culture=neutral, PublicKeyToken=null","DisplayName":"Franklin" ,"Description":"flat" ,"Country":"USA" ,"IsPostageStamp":true ,"ScottNumber":"475" ,"AlternateId":"" ,"IssueYearStart":1916,"IssueYearEnd":0,"FirstDayOfIssue":" " ,"Perforation":"10" ,"IsWatermarked":false ,"CatalogImageCode":"" ,"Color":"gray" ,"Denomination":"15" }</v>
      </c>
    </row>
    <row r="496" spans="1:38" x14ac:dyDescent="0.25">
      <c r="A496" s="34" t="s">
        <v>1720</v>
      </c>
      <c r="B496" s="29">
        <v>20</v>
      </c>
      <c r="C496" s="19" t="s">
        <v>334</v>
      </c>
      <c r="D496" s="31"/>
      <c r="E496" s="32"/>
      <c r="F496" s="43" t="s">
        <v>1341</v>
      </c>
      <c r="G496" s="38" t="s">
        <v>332</v>
      </c>
      <c r="H496" s="19" t="s">
        <v>13</v>
      </c>
      <c r="I496" s="29">
        <v>1916</v>
      </c>
      <c r="J496" s="29">
        <v>1916</v>
      </c>
      <c r="K496" s="33" t="s">
        <v>1337</v>
      </c>
      <c r="L496" s="34">
        <v>175</v>
      </c>
      <c r="M496" s="29">
        <v>7.5</v>
      </c>
      <c r="N496" s="28" t="str">
        <f t="shared" si="176"/>
        <v>,{"CollectableType":"HomeCollector.Models.StampBase, HomeCollector, Version=1.0.0.0, Culture=neutral, PublicKeyToken=null"</v>
      </c>
      <c r="O496" s="16" t="str">
        <f t="shared" si="155"/>
        <v xml:space="preserve">,"DisplayName":"Franklin" </v>
      </c>
      <c r="P496" s="16" t="str">
        <f t="shared" si="156"/>
        <v xml:space="preserve">,"Description":"flat" </v>
      </c>
      <c r="Q496" s="16" t="str">
        <f t="shared" si="157"/>
        <v xml:space="preserve">,"Country":"USA" </v>
      </c>
      <c r="R496" s="16" t="str">
        <f t="shared" si="158"/>
        <v xml:space="preserve">,"IsPostageStamp":true </v>
      </c>
      <c r="S496" s="16" t="str">
        <f t="shared" si="159"/>
        <v xml:space="preserve">,"ScottNumber":"476" </v>
      </c>
      <c r="T496" s="16" t="str">
        <f t="shared" si="160"/>
        <v xml:space="preserve">,"AlternateId":"" </v>
      </c>
      <c r="U496" s="16" t="str">
        <f t="shared" si="161"/>
        <v>,"IssueYearStart":1916</v>
      </c>
      <c r="V496" s="16" t="str">
        <f t="shared" si="162"/>
        <v>,"IssueYearEnd":0</v>
      </c>
      <c r="W496" s="16" t="str">
        <f t="shared" si="163"/>
        <v xml:space="preserve">,"FirstDayOfIssue":" " </v>
      </c>
      <c r="X496" s="16" t="str">
        <f t="shared" si="177"/>
        <v xml:space="preserve">,"Perforation":"10" </v>
      </c>
      <c r="Y496" s="16" t="str">
        <f t="shared" si="164"/>
        <v xml:space="preserve">,"IsWatermarked":false </v>
      </c>
      <c r="Z496" s="16" t="str">
        <f t="shared" si="165"/>
        <v xml:space="preserve">,"CatalogImageCode":"" </v>
      </c>
      <c r="AA496" s="16" t="str">
        <f t="shared" si="166"/>
        <v xml:space="preserve">,"Color":"lt ultra" </v>
      </c>
      <c r="AB496" s="16" t="str">
        <f t="shared" si="167"/>
        <v xml:space="preserve">,"Denomination":"20" </v>
      </c>
      <c r="AD496" s="16" t="str">
        <f t="shared" si="168"/>
        <v/>
      </c>
      <c r="AE496" s="16" t="str">
        <f t="shared" si="169"/>
        <v>{"CollectableType":"HomeCollector.Models.StampBase, HomeCollector, Version=1.0.0.0, Culture=neutral, PublicKeyToken=null"</v>
      </c>
      <c r="AF496" s="16" t="str">
        <f t="shared" si="170"/>
        <v xml:space="preserve">,"ItemDetails":"flat" </v>
      </c>
      <c r="AG496" s="16" t="str">
        <f t="shared" si="171"/>
        <v xml:space="preserve">,"IsFavorite":false </v>
      </c>
      <c r="AH496" s="16" t="str">
        <f t="shared" si="172"/>
        <v xml:space="preserve">,"EstimatedValue":0 </v>
      </c>
      <c r="AI496" s="16" t="str">
        <f t="shared" si="173"/>
        <v xml:space="preserve">,"IsMintCondition":false </v>
      </c>
      <c r="AJ496" s="16" t="str">
        <f t="shared" si="174"/>
        <v xml:space="preserve">,"Condition":"UNDEFINED" </v>
      </c>
      <c r="AK496" s="16" t="str">
        <f xml:space="preserve"> IF($D496+$E496&gt;0,  CONCATENATE($AD496,$AE496,$AF496,$AG496,$AH496,$AI496,$AJ496) &amp; "} ]}","}")</f>
        <v>}</v>
      </c>
      <c r="AL496" s="16" t="str">
        <f t="shared" si="175"/>
        <v>,{"CollectableType":"HomeCollector.Models.StampBase, HomeCollector, Version=1.0.0.0, Culture=neutral, PublicKeyToken=null","DisplayName":"Franklin" ,"Description":"flat" ,"Country":"USA" ,"IsPostageStamp":true ,"ScottNumber":"476" ,"AlternateId":"" ,"IssueYearStart":1916,"IssueYearEnd":0,"FirstDayOfIssue":" " ,"Perforation":"10" ,"IsWatermarked":false ,"CatalogImageCode":"" ,"Color":"lt ultra" ,"Denomination":"20" }</v>
      </c>
    </row>
    <row r="497" spans="1:38" x14ac:dyDescent="0.25">
      <c r="A497" s="17" t="s">
        <v>335</v>
      </c>
      <c r="B497" s="29">
        <v>30</v>
      </c>
      <c r="C497" s="19" t="s">
        <v>319</v>
      </c>
      <c r="D497" s="28"/>
      <c r="E497" s="30"/>
      <c r="F497" s="43" t="s">
        <v>1341</v>
      </c>
      <c r="G497" s="38" t="s">
        <v>332</v>
      </c>
      <c r="H497" s="19" t="s">
        <v>13</v>
      </c>
      <c r="I497" s="29">
        <v>1917</v>
      </c>
      <c r="J497" s="29">
        <v>1917</v>
      </c>
      <c r="K497" s="33" t="s">
        <v>1337</v>
      </c>
      <c r="L497" s="34">
        <v>3000</v>
      </c>
      <c r="M497" s="29"/>
      <c r="N497" s="28" t="str">
        <f t="shared" si="176"/>
        <v>,{"CollectableType":"HomeCollector.Models.StampBase, HomeCollector, Version=1.0.0.0, Culture=neutral, PublicKeyToken=null"</v>
      </c>
      <c r="O497" s="16" t="str">
        <f t="shared" si="155"/>
        <v xml:space="preserve">,"DisplayName":"Franklin" </v>
      </c>
      <c r="P497" s="16" t="str">
        <f t="shared" si="156"/>
        <v xml:space="preserve">,"Description":"flat" </v>
      </c>
      <c r="Q497" s="16" t="str">
        <f t="shared" si="157"/>
        <v xml:space="preserve">,"Country":"USA" </v>
      </c>
      <c r="R497" s="16" t="str">
        <f t="shared" si="158"/>
        <v xml:space="preserve">,"IsPostageStamp":true </v>
      </c>
      <c r="S497" s="16" t="str">
        <f t="shared" si="159"/>
        <v xml:space="preserve">,"ScottNumber":"476A" </v>
      </c>
      <c r="T497" s="16" t="str">
        <f t="shared" si="160"/>
        <v xml:space="preserve">,"AlternateId":"" </v>
      </c>
      <c r="U497" s="16" t="str">
        <f t="shared" si="161"/>
        <v>,"IssueYearStart":1917</v>
      </c>
      <c r="V497" s="16" t="str">
        <f t="shared" si="162"/>
        <v>,"IssueYearEnd":0</v>
      </c>
      <c r="W497" s="16" t="str">
        <f t="shared" si="163"/>
        <v xml:space="preserve">,"FirstDayOfIssue":" " </v>
      </c>
      <c r="X497" s="16" t="str">
        <f t="shared" si="177"/>
        <v xml:space="preserve">,"Perforation":"10" </v>
      </c>
      <c r="Y497" s="16" t="str">
        <f t="shared" si="164"/>
        <v xml:space="preserve">,"IsWatermarked":false </v>
      </c>
      <c r="Z497" s="16" t="str">
        <f t="shared" si="165"/>
        <v xml:space="preserve">,"CatalogImageCode":"" </v>
      </c>
      <c r="AA497" s="16" t="str">
        <f t="shared" si="166"/>
        <v xml:space="preserve">,"Color":"or red" </v>
      </c>
      <c r="AB497" s="16" t="str">
        <f t="shared" si="167"/>
        <v xml:space="preserve">,"Denomination":"30" </v>
      </c>
      <c r="AD497" s="16" t="str">
        <f t="shared" si="168"/>
        <v/>
      </c>
      <c r="AE497" s="16" t="str">
        <f t="shared" si="169"/>
        <v>{"CollectableType":"HomeCollector.Models.StampBase, HomeCollector, Version=1.0.0.0, Culture=neutral, PublicKeyToken=null"</v>
      </c>
      <c r="AF497" s="16" t="str">
        <f t="shared" si="170"/>
        <v xml:space="preserve">,"ItemDetails":"flat" </v>
      </c>
      <c r="AG497" s="16" t="str">
        <f t="shared" si="171"/>
        <v xml:space="preserve">,"IsFavorite":false </v>
      </c>
      <c r="AH497" s="16" t="str">
        <f t="shared" si="172"/>
        <v xml:space="preserve">,"EstimatedValue":0 </v>
      </c>
      <c r="AI497" s="16" t="str">
        <f t="shared" si="173"/>
        <v xml:space="preserve">,"IsMintCondition":false </v>
      </c>
      <c r="AJ497" s="16" t="str">
        <f t="shared" si="174"/>
        <v xml:space="preserve">,"Condition":"UNDEFINED" </v>
      </c>
      <c r="AK497" s="16" t="str">
        <f xml:space="preserve"> IF($D497+$E497&gt;0,  CONCATENATE($AD497,$AE497,$AF497,$AG497,$AH497,$AI497,$AJ497) &amp; "} ]}","}")</f>
        <v>}</v>
      </c>
      <c r="AL497" s="16" t="str">
        <f t="shared" si="175"/>
        <v>,{"CollectableType":"HomeCollector.Models.StampBase, HomeCollector, Version=1.0.0.0, Culture=neutral, PublicKeyToken=null","DisplayName":"Franklin" ,"Description":"flat" ,"Country":"USA" ,"IsPostageStamp":true ,"ScottNumber":"476A" ,"AlternateId":"" ,"IssueYearStart":1917,"IssueYearEnd":0,"FirstDayOfIssue":" " ,"Perforation":"10" ,"IsWatermarked":false ,"CatalogImageCode":"" ,"Color":"or red" ,"Denomination":"30" }</v>
      </c>
    </row>
    <row r="498" spans="1:38" x14ac:dyDescent="0.25">
      <c r="A498" s="34" t="s">
        <v>1721</v>
      </c>
      <c r="B498" s="29">
        <v>50</v>
      </c>
      <c r="C498" s="19" t="s">
        <v>336</v>
      </c>
      <c r="D498" s="31"/>
      <c r="E498" s="32"/>
      <c r="F498" s="43" t="s">
        <v>1341</v>
      </c>
      <c r="G498" s="38" t="s">
        <v>332</v>
      </c>
      <c r="H498" s="19" t="s">
        <v>13</v>
      </c>
      <c r="I498" s="29">
        <v>1917</v>
      </c>
      <c r="J498" s="29">
        <v>1917</v>
      </c>
      <c r="K498" s="33" t="s">
        <v>1337</v>
      </c>
      <c r="L498" s="34">
        <v>1000</v>
      </c>
      <c r="M498" s="29">
        <v>40</v>
      </c>
      <c r="N498" s="28" t="str">
        <f t="shared" si="176"/>
        <v>,{"CollectableType":"HomeCollector.Models.StampBase, HomeCollector, Version=1.0.0.0, Culture=neutral, PublicKeyToken=null"</v>
      </c>
      <c r="O498" s="16" t="str">
        <f t="shared" si="155"/>
        <v xml:space="preserve">,"DisplayName":"Franklin" </v>
      </c>
      <c r="P498" s="16" t="str">
        <f t="shared" si="156"/>
        <v xml:space="preserve">,"Description":"flat" </v>
      </c>
      <c r="Q498" s="16" t="str">
        <f t="shared" si="157"/>
        <v xml:space="preserve">,"Country":"USA" </v>
      </c>
      <c r="R498" s="16" t="str">
        <f t="shared" si="158"/>
        <v xml:space="preserve">,"IsPostageStamp":true </v>
      </c>
      <c r="S498" s="16" t="str">
        <f t="shared" si="159"/>
        <v xml:space="preserve">,"ScottNumber":"477" </v>
      </c>
      <c r="T498" s="16" t="str">
        <f t="shared" si="160"/>
        <v xml:space="preserve">,"AlternateId":"" </v>
      </c>
      <c r="U498" s="16" t="str">
        <f t="shared" si="161"/>
        <v>,"IssueYearStart":1917</v>
      </c>
      <c r="V498" s="16" t="str">
        <f t="shared" si="162"/>
        <v>,"IssueYearEnd":0</v>
      </c>
      <c r="W498" s="16" t="str">
        <f t="shared" si="163"/>
        <v xml:space="preserve">,"FirstDayOfIssue":" " </v>
      </c>
      <c r="X498" s="16" t="str">
        <f t="shared" si="177"/>
        <v xml:space="preserve">,"Perforation":"10" </v>
      </c>
      <c r="Y498" s="16" t="str">
        <f t="shared" si="164"/>
        <v xml:space="preserve">,"IsWatermarked":false </v>
      </c>
      <c r="Z498" s="16" t="str">
        <f t="shared" si="165"/>
        <v xml:space="preserve">,"CatalogImageCode":"" </v>
      </c>
      <c r="AA498" s="16" t="str">
        <f t="shared" si="166"/>
        <v xml:space="preserve">,"Color":"lt violet" </v>
      </c>
      <c r="AB498" s="16" t="str">
        <f t="shared" si="167"/>
        <v xml:space="preserve">,"Denomination":"50" </v>
      </c>
      <c r="AD498" s="16" t="str">
        <f t="shared" si="168"/>
        <v/>
      </c>
      <c r="AE498" s="16" t="str">
        <f t="shared" si="169"/>
        <v>{"CollectableType":"HomeCollector.Models.StampBase, HomeCollector, Version=1.0.0.0, Culture=neutral, PublicKeyToken=null"</v>
      </c>
      <c r="AF498" s="16" t="str">
        <f t="shared" si="170"/>
        <v xml:space="preserve">,"ItemDetails":"flat" </v>
      </c>
      <c r="AG498" s="16" t="str">
        <f t="shared" si="171"/>
        <v xml:space="preserve">,"IsFavorite":false </v>
      </c>
      <c r="AH498" s="16" t="str">
        <f t="shared" si="172"/>
        <v xml:space="preserve">,"EstimatedValue":0 </v>
      </c>
      <c r="AI498" s="16" t="str">
        <f t="shared" si="173"/>
        <v xml:space="preserve">,"IsMintCondition":false </v>
      </c>
      <c r="AJ498" s="16" t="str">
        <f t="shared" si="174"/>
        <v xml:space="preserve">,"Condition":"UNDEFINED" </v>
      </c>
      <c r="AK498" s="16" t="str">
        <f xml:space="preserve"> IF($D498+$E498&gt;0,  CONCATENATE($AD498,$AE498,$AF498,$AG498,$AH498,$AI498,$AJ498) &amp; "} ]}","}")</f>
        <v>}</v>
      </c>
      <c r="AL498" s="16" t="str">
        <f t="shared" si="175"/>
        <v>,{"CollectableType":"HomeCollector.Models.StampBase, HomeCollector, Version=1.0.0.0, Culture=neutral, PublicKeyToken=null","DisplayName":"Franklin" ,"Description":"flat" ,"Country":"USA" ,"IsPostageStamp":true ,"ScottNumber":"477" ,"AlternateId":"" ,"IssueYearStart":1917,"IssueYearEnd":0,"FirstDayOfIssue":" " ,"Perforation":"10" ,"IsWatermarked":false ,"CatalogImageCode":"" ,"Color":"lt violet" ,"Denomination":"50" }</v>
      </c>
    </row>
    <row r="499" spans="1:38" x14ac:dyDescent="0.25">
      <c r="A499" s="34" t="s">
        <v>1722</v>
      </c>
      <c r="B499" s="19" t="s">
        <v>260</v>
      </c>
      <c r="C499" s="19" t="s">
        <v>328</v>
      </c>
      <c r="D499" s="31"/>
      <c r="E499" s="32"/>
      <c r="F499" s="43" t="s">
        <v>1341</v>
      </c>
      <c r="G499" s="38" t="s">
        <v>332</v>
      </c>
      <c r="H499" s="19" t="s">
        <v>13</v>
      </c>
      <c r="I499" s="29">
        <v>1916</v>
      </c>
      <c r="J499" s="29">
        <v>1916</v>
      </c>
      <c r="K499" s="33" t="s">
        <v>1337</v>
      </c>
      <c r="L499" s="34">
        <v>675</v>
      </c>
      <c r="M499" s="29">
        <v>11</v>
      </c>
      <c r="N499" s="28" t="str">
        <f t="shared" si="176"/>
        <v>,{"CollectableType":"HomeCollector.Models.StampBase, HomeCollector, Version=1.0.0.0, Culture=neutral, PublicKeyToken=null"</v>
      </c>
      <c r="O499" s="16" t="str">
        <f t="shared" si="155"/>
        <v xml:space="preserve">,"DisplayName":"Franklin" </v>
      </c>
      <c r="P499" s="16" t="str">
        <f t="shared" si="156"/>
        <v xml:space="preserve">,"Description":"flat" </v>
      </c>
      <c r="Q499" s="16" t="str">
        <f t="shared" si="157"/>
        <v xml:space="preserve">,"Country":"USA" </v>
      </c>
      <c r="R499" s="16" t="str">
        <f t="shared" si="158"/>
        <v xml:space="preserve">,"IsPostageStamp":true </v>
      </c>
      <c r="S499" s="16" t="str">
        <f t="shared" si="159"/>
        <v xml:space="preserve">,"ScottNumber":"478" </v>
      </c>
      <c r="T499" s="16" t="str">
        <f t="shared" si="160"/>
        <v xml:space="preserve">,"AlternateId":"" </v>
      </c>
      <c r="U499" s="16" t="str">
        <f t="shared" si="161"/>
        <v>,"IssueYearStart":1916</v>
      </c>
      <c r="V499" s="16" t="str">
        <f t="shared" si="162"/>
        <v>,"IssueYearEnd":0</v>
      </c>
      <c r="W499" s="16" t="str">
        <f t="shared" si="163"/>
        <v xml:space="preserve">,"FirstDayOfIssue":" " </v>
      </c>
      <c r="X499" s="16" t="str">
        <f t="shared" si="177"/>
        <v xml:space="preserve">,"Perforation":"10" </v>
      </c>
      <c r="Y499" s="16" t="str">
        <f t="shared" si="164"/>
        <v xml:space="preserve">,"IsWatermarked":false </v>
      </c>
      <c r="Z499" s="16" t="str">
        <f t="shared" si="165"/>
        <v xml:space="preserve">,"CatalogImageCode":"" </v>
      </c>
      <c r="AA499" s="16" t="str">
        <f t="shared" si="166"/>
        <v xml:space="preserve">,"Color":"viol black" </v>
      </c>
      <c r="AB499" s="16" t="str">
        <f t="shared" si="167"/>
        <v xml:space="preserve">,"Denomination":"$1" </v>
      </c>
      <c r="AD499" s="16" t="str">
        <f t="shared" si="168"/>
        <v/>
      </c>
      <c r="AE499" s="16" t="str">
        <f t="shared" si="169"/>
        <v>{"CollectableType":"HomeCollector.Models.StampBase, HomeCollector, Version=1.0.0.0, Culture=neutral, PublicKeyToken=null"</v>
      </c>
      <c r="AF499" s="16" t="str">
        <f t="shared" si="170"/>
        <v xml:space="preserve">,"ItemDetails":"flat" </v>
      </c>
      <c r="AG499" s="16" t="str">
        <f t="shared" si="171"/>
        <v xml:space="preserve">,"IsFavorite":false </v>
      </c>
      <c r="AH499" s="16" t="str">
        <f t="shared" si="172"/>
        <v xml:space="preserve">,"EstimatedValue":0 </v>
      </c>
      <c r="AI499" s="16" t="str">
        <f t="shared" si="173"/>
        <v xml:space="preserve">,"IsMintCondition":false </v>
      </c>
      <c r="AJ499" s="16" t="str">
        <f t="shared" si="174"/>
        <v xml:space="preserve">,"Condition":"UNDEFINED" </v>
      </c>
      <c r="AK499" s="16" t="str">
        <f xml:space="preserve"> IF($D499+$E499&gt;0,  CONCATENATE($AD499,$AE499,$AF499,$AG499,$AH499,$AI499,$AJ499) &amp; "} ]}","}")</f>
        <v>}</v>
      </c>
      <c r="AL499" s="16" t="str">
        <f t="shared" si="175"/>
        <v>,{"CollectableType":"HomeCollector.Models.StampBase, HomeCollector, Version=1.0.0.0, Culture=neutral, PublicKeyToken=null","DisplayName":"Franklin" ,"Description":"flat" ,"Country":"USA" ,"IsPostageStamp":true ,"ScottNumber":"478" ,"AlternateId":"" ,"IssueYearStart":1916,"IssueYearEnd":0,"FirstDayOfIssue":" " ,"Perforation":"10" ,"IsWatermarked":false ,"CatalogImageCode":"" ,"Color":"viol black" ,"Denomination":"$1" }</v>
      </c>
    </row>
    <row r="500" spans="1:38" x14ac:dyDescent="0.25">
      <c r="A500" s="34" t="s">
        <v>1723</v>
      </c>
      <c r="B500" s="19" t="s">
        <v>261</v>
      </c>
      <c r="C500" s="19" t="s">
        <v>337</v>
      </c>
      <c r="D500" s="31"/>
      <c r="E500" s="32"/>
      <c r="F500" s="43" t="s">
        <v>1341</v>
      </c>
      <c r="G500" s="38" t="s">
        <v>332</v>
      </c>
      <c r="H500" s="19" t="s">
        <v>267</v>
      </c>
      <c r="I500" s="29">
        <v>1917</v>
      </c>
      <c r="J500" s="29">
        <v>1917</v>
      </c>
      <c r="K500" s="33" t="s">
        <v>1337</v>
      </c>
      <c r="L500" s="34">
        <v>325</v>
      </c>
      <c r="M500" s="29">
        <v>30</v>
      </c>
      <c r="N500" s="28" t="str">
        <f t="shared" si="176"/>
        <v>,{"CollectableType":"HomeCollector.Models.StampBase, HomeCollector, Version=1.0.0.0, Culture=neutral, PublicKeyToken=null"</v>
      </c>
      <c r="O500" s="16" t="str">
        <f t="shared" si="155"/>
        <v xml:space="preserve">,"DisplayName":"Madison" </v>
      </c>
      <c r="P500" s="16" t="str">
        <f t="shared" si="156"/>
        <v xml:space="preserve">,"Description":"flat" </v>
      </c>
      <c r="Q500" s="16" t="str">
        <f t="shared" si="157"/>
        <v xml:space="preserve">,"Country":"USA" </v>
      </c>
      <c r="R500" s="16" t="str">
        <f t="shared" si="158"/>
        <v xml:space="preserve">,"IsPostageStamp":true </v>
      </c>
      <c r="S500" s="16" t="str">
        <f t="shared" si="159"/>
        <v xml:space="preserve">,"ScottNumber":"479" </v>
      </c>
      <c r="T500" s="16" t="str">
        <f t="shared" si="160"/>
        <v xml:space="preserve">,"AlternateId":"" </v>
      </c>
      <c r="U500" s="16" t="str">
        <f t="shared" si="161"/>
        <v>,"IssueYearStart":1917</v>
      </c>
      <c r="V500" s="16" t="str">
        <f t="shared" si="162"/>
        <v>,"IssueYearEnd":0</v>
      </c>
      <c r="W500" s="16" t="str">
        <f t="shared" si="163"/>
        <v xml:space="preserve">,"FirstDayOfIssue":" " </v>
      </c>
      <c r="X500" s="16" t="str">
        <f t="shared" si="177"/>
        <v xml:space="preserve">,"Perforation":"10" </v>
      </c>
      <c r="Y500" s="16" t="str">
        <f t="shared" si="164"/>
        <v xml:space="preserve">,"IsWatermarked":false </v>
      </c>
      <c r="Z500" s="16" t="str">
        <f t="shared" si="165"/>
        <v xml:space="preserve">,"CatalogImageCode":"" </v>
      </c>
      <c r="AA500" s="16" t="str">
        <f t="shared" si="166"/>
        <v xml:space="preserve">,"Color":"drk blue" </v>
      </c>
      <c r="AB500" s="16" t="str">
        <f t="shared" si="167"/>
        <v xml:space="preserve">,"Denomination":"$2" </v>
      </c>
      <c r="AD500" s="16" t="str">
        <f t="shared" si="168"/>
        <v/>
      </c>
      <c r="AE500" s="16" t="str">
        <f t="shared" si="169"/>
        <v>{"CollectableType":"HomeCollector.Models.StampBase, HomeCollector, Version=1.0.0.0, Culture=neutral, PublicKeyToken=null"</v>
      </c>
      <c r="AF500" s="16" t="str">
        <f t="shared" si="170"/>
        <v xml:space="preserve">,"ItemDetails":"flat" </v>
      </c>
      <c r="AG500" s="16" t="str">
        <f t="shared" si="171"/>
        <v xml:space="preserve">,"IsFavorite":false </v>
      </c>
      <c r="AH500" s="16" t="str">
        <f t="shared" si="172"/>
        <v xml:space="preserve">,"EstimatedValue":0 </v>
      </c>
      <c r="AI500" s="16" t="str">
        <f t="shared" si="173"/>
        <v xml:space="preserve">,"IsMintCondition":false </v>
      </c>
      <c r="AJ500" s="16" t="str">
        <f t="shared" si="174"/>
        <v xml:space="preserve">,"Condition":"UNDEFINED" </v>
      </c>
      <c r="AK500" s="16" t="str">
        <f xml:space="preserve"> IF($D500+$E500&gt;0,  CONCATENATE($AD500,$AE500,$AF500,$AG500,$AH500,$AI500,$AJ500) &amp; "} ]}","}")</f>
        <v>}</v>
      </c>
      <c r="AL500" s="16" t="str">
        <f t="shared" si="175"/>
        <v>,{"CollectableType":"HomeCollector.Models.StampBase, HomeCollector, Version=1.0.0.0, Culture=neutral, PublicKeyToken=null","DisplayName":"Madison" ,"Description":"flat" ,"Country":"USA" ,"IsPostageStamp":true ,"ScottNumber":"479" ,"AlternateId":"" ,"IssueYearStart":1917,"IssueYearEnd":0,"FirstDayOfIssue":" " ,"Perforation":"10" ,"IsWatermarked":false ,"CatalogImageCode":"" ,"Color":"drk blue" ,"Denomination":"$2" }</v>
      </c>
    </row>
    <row r="501" spans="1:38" x14ac:dyDescent="0.25">
      <c r="A501" s="34" t="s">
        <v>1724</v>
      </c>
      <c r="B501" s="19" t="s">
        <v>264</v>
      </c>
      <c r="C501" s="19" t="s">
        <v>338</v>
      </c>
      <c r="D501" s="31"/>
      <c r="E501" s="32"/>
      <c r="F501" s="43" t="s">
        <v>1341</v>
      </c>
      <c r="G501" s="38" t="s">
        <v>332</v>
      </c>
      <c r="H501" s="19" t="s">
        <v>268</v>
      </c>
      <c r="I501" s="29">
        <v>1917</v>
      </c>
      <c r="J501" s="29">
        <v>1917</v>
      </c>
      <c r="K501" s="33" t="s">
        <v>1337</v>
      </c>
      <c r="L501" s="34">
        <v>250</v>
      </c>
      <c r="M501" s="29">
        <v>32.5</v>
      </c>
      <c r="N501" s="28" t="str">
        <f t="shared" si="176"/>
        <v>,{"CollectableType":"HomeCollector.Models.StampBase, HomeCollector, Version=1.0.0.0, Culture=neutral, PublicKeyToken=null"</v>
      </c>
      <c r="O501" s="16" t="str">
        <f t="shared" si="155"/>
        <v xml:space="preserve">,"DisplayName":"Marshall" </v>
      </c>
      <c r="P501" s="16" t="str">
        <f t="shared" si="156"/>
        <v xml:space="preserve">,"Description":"flat" </v>
      </c>
      <c r="Q501" s="16" t="str">
        <f t="shared" si="157"/>
        <v xml:space="preserve">,"Country":"USA" </v>
      </c>
      <c r="R501" s="16" t="str">
        <f t="shared" si="158"/>
        <v xml:space="preserve">,"IsPostageStamp":true </v>
      </c>
      <c r="S501" s="16" t="str">
        <f t="shared" si="159"/>
        <v xml:space="preserve">,"ScottNumber":"480" </v>
      </c>
      <c r="T501" s="16" t="str">
        <f t="shared" si="160"/>
        <v xml:space="preserve">,"AlternateId":"" </v>
      </c>
      <c r="U501" s="16" t="str">
        <f t="shared" si="161"/>
        <v>,"IssueYearStart":1917</v>
      </c>
      <c r="V501" s="16" t="str">
        <f t="shared" si="162"/>
        <v>,"IssueYearEnd":0</v>
      </c>
      <c r="W501" s="16" t="str">
        <f t="shared" si="163"/>
        <v xml:space="preserve">,"FirstDayOfIssue":" " </v>
      </c>
      <c r="X501" s="16" t="str">
        <f t="shared" si="177"/>
        <v xml:space="preserve">,"Perforation":"10" </v>
      </c>
      <c r="Y501" s="16" t="str">
        <f t="shared" si="164"/>
        <v xml:space="preserve">,"IsWatermarked":false </v>
      </c>
      <c r="Z501" s="16" t="str">
        <f t="shared" si="165"/>
        <v xml:space="preserve">,"CatalogImageCode":"" </v>
      </c>
      <c r="AA501" s="16" t="str">
        <f t="shared" si="166"/>
        <v xml:space="preserve">,"Color":"lt green" </v>
      </c>
      <c r="AB501" s="16" t="str">
        <f t="shared" si="167"/>
        <v xml:space="preserve">,"Denomination":"$5" </v>
      </c>
      <c r="AD501" s="16" t="str">
        <f t="shared" si="168"/>
        <v/>
      </c>
      <c r="AE501" s="16" t="str">
        <f t="shared" si="169"/>
        <v>{"CollectableType":"HomeCollector.Models.StampBase, HomeCollector, Version=1.0.0.0, Culture=neutral, PublicKeyToken=null"</v>
      </c>
      <c r="AF501" s="16" t="str">
        <f t="shared" si="170"/>
        <v xml:space="preserve">,"ItemDetails":"flat" </v>
      </c>
      <c r="AG501" s="16" t="str">
        <f t="shared" si="171"/>
        <v xml:space="preserve">,"IsFavorite":false </v>
      </c>
      <c r="AH501" s="16" t="str">
        <f t="shared" si="172"/>
        <v xml:space="preserve">,"EstimatedValue":0 </v>
      </c>
      <c r="AI501" s="16" t="str">
        <f t="shared" si="173"/>
        <v xml:space="preserve">,"IsMintCondition":false </v>
      </c>
      <c r="AJ501" s="16" t="str">
        <f t="shared" si="174"/>
        <v xml:space="preserve">,"Condition":"UNDEFINED" </v>
      </c>
      <c r="AK501" s="16" t="str">
        <f xml:space="preserve"> IF($D501+$E501&gt;0,  CONCATENATE($AD501,$AE501,$AF501,$AG501,$AH501,$AI501,$AJ501) &amp; "} ]}","}")</f>
        <v>}</v>
      </c>
      <c r="AL501" s="16" t="str">
        <f t="shared" si="175"/>
        <v>,{"CollectableType":"HomeCollector.Models.StampBase, HomeCollector, Version=1.0.0.0, Culture=neutral, PublicKeyToken=null","DisplayName":"Marshall" ,"Description":"flat" ,"Country":"USA" ,"IsPostageStamp":true ,"ScottNumber":"480" ,"AlternateId":"" ,"IssueYearStart":1917,"IssueYearEnd":0,"FirstDayOfIssue":" " ,"Perforation":"10" ,"IsWatermarked":false ,"CatalogImageCode":"" ,"Color":"lt green" ,"Denomination":"$5" }</v>
      </c>
    </row>
    <row r="502" spans="1:38" x14ac:dyDescent="0.25">
      <c r="A502" s="34" t="s">
        <v>1725</v>
      </c>
      <c r="B502" s="29">
        <v>1</v>
      </c>
      <c r="C502" s="19" t="s">
        <v>38</v>
      </c>
      <c r="D502" s="31"/>
      <c r="E502" s="32">
        <v>1</v>
      </c>
      <c r="F502" s="42" t="s">
        <v>12</v>
      </c>
      <c r="G502" s="38" t="s">
        <v>332</v>
      </c>
      <c r="H502" s="19" t="s">
        <v>15</v>
      </c>
      <c r="I502" s="29">
        <v>1916</v>
      </c>
      <c r="J502" s="29">
        <v>1916</v>
      </c>
      <c r="K502" s="33" t="s">
        <v>1337</v>
      </c>
      <c r="L502" s="34">
        <v>0.65</v>
      </c>
      <c r="M502" s="29">
        <v>0.45</v>
      </c>
      <c r="N502" s="28" t="str">
        <f t="shared" si="176"/>
        <v>,{"CollectableType":"HomeCollector.Models.StampBase, HomeCollector, Version=1.0.0.0, Culture=neutral, PublicKeyToken=null"</v>
      </c>
      <c r="O502" s="16" t="str">
        <f t="shared" si="155"/>
        <v xml:space="preserve">,"DisplayName":"Washington" </v>
      </c>
      <c r="P502" s="16" t="str">
        <f t="shared" si="156"/>
        <v xml:space="preserve">,"Description":"flat" </v>
      </c>
      <c r="Q502" s="16" t="str">
        <f t="shared" si="157"/>
        <v xml:space="preserve">,"Country":"USA" </v>
      </c>
      <c r="R502" s="16" t="str">
        <f t="shared" si="158"/>
        <v xml:space="preserve">,"IsPostageStamp":true </v>
      </c>
      <c r="S502" s="16" t="str">
        <f t="shared" si="159"/>
        <v xml:space="preserve">,"ScottNumber":"481" </v>
      </c>
      <c r="T502" s="16" t="str">
        <f t="shared" si="160"/>
        <v xml:space="preserve">,"AlternateId":"" </v>
      </c>
      <c r="U502" s="16" t="str">
        <f t="shared" si="161"/>
        <v>,"IssueYearStart":1916</v>
      </c>
      <c r="V502" s="16" t="str">
        <f t="shared" si="162"/>
        <v>,"IssueYearEnd":0</v>
      </c>
      <c r="W502" s="16" t="str">
        <f t="shared" si="163"/>
        <v xml:space="preserve">,"FirstDayOfIssue":" " </v>
      </c>
      <c r="X502" s="16" t="str">
        <f t="shared" si="177"/>
        <v xml:space="preserve">,"Perforation":"imp" </v>
      </c>
      <c r="Y502" s="16" t="str">
        <f t="shared" si="164"/>
        <v xml:space="preserve">,"IsWatermarked":false </v>
      </c>
      <c r="Z502" s="16" t="str">
        <f t="shared" si="165"/>
        <v xml:space="preserve">,"CatalogImageCode":"" </v>
      </c>
      <c r="AA502" s="16" t="str">
        <f t="shared" si="166"/>
        <v xml:space="preserve">,"Color":"green" </v>
      </c>
      <c r="AB502" s="16" t="str">
        <f t="shared" si="167"/>
        <v xml:space="preserve">,"Denomination":"1" </v>
      </c>
      <c r="AD502" s="16" t="str">
        <f t="shared" si="168"/>
        <v>,"ItemInstances":[</v>
      </c>
      <c r="AE502" s="16" t="str">
        <f t="shared" si="169"/>
        <v>{"CollectableType":"HomeCollector.Models.StampBase, HomeCollector, Version=1.0.0.0, Culture=neutral, PublicKeyToken=null"</v>
      </c>
      <c r="AF502" s="16" t="str">
        <f t="shared" si="170"/>
        <v xml:space="preserve">,"ItemDetails":"flat" </v>
      </c>
      <c r="AG502" s="16" t="str">
        <f t="shared" si="171"/>
        <v xml:space="preserve">,"IsFavorite":false </v>
      </c>
      <c r="AH502" s="16" t="str">
        <f t="shared" si="172"/>
        <v xml:space="preserve">,"EstimatedValue":0 </v>
      </c>
      <c r="AI502" s="16" t="str">
        <f t="shared" si="173"/>
        <v xml:space="preserve">,"IsMintCondition":false </v>
      </c>
      <c r="AJ502" s="16" t="str">
        <f t="shared" si="174"/>
        <v xml:space="preserve">,"Condition":"UNDEFINED" </v>
      </c>
      <c r="AK502" s="16" t="str">
        <f xml:space="preserve"> IF($D502+$E502&gt;0,  CONCATENATE($AD502,$AE502,$AF502,$AG502,$AH502,$AI502,$AJ502) &amp; "} ]}","}")</f>
        <v>,"ItemInstances":[{"CollectableType":"HomeCollector.Models.StampBase, HomeCollector, Version=1.0.0.0, Culture=neutral, PublicKeyToken=null","ItemDetails":"flat" ,"IsFavorite":false ,"EstimatedValue":0 ,"IsMintCondition":false ,"Condition":"UNDEFINED" } ]}</v>
      </c>
      <c r="AL502" s="16" t="str">
        <f t="shared" si="175"/>
        <v>,{"CollectableType":"HomeCollector.Models.StampBase, HomeCollector, Version=1.0.0.0, Culture=neutral, PublicKeyToken=null","DisplayName":"Washington" ,"Description":"flat" ,"Country":"USA" ,"IsPostageStamp":true ,"ScottNumber":"481" ,"AlternateId":"" ,"IssueYearStart":1916,"IssueYearEnd":0,"FirstDayOfIssue":" " ,"Perforation":"imp" ,"IsWatermarked":false ,"CatalogImageCode":"" ,"Color":"green" ,"Denomination":"1" ,"ItemInstances":[{"CollectableType":"HomeCollector.Models.StampBase, HomeCollector, Version=1.0.0.0, Culture=neutral, PublicKeyToken=null","ItemDetails":"flat" ,"IsFavorite":false ,"EstimatedValue":0 ,"IsMintCondition":false ,"Condition":"UNDEFINED" } ]}</v>
      </c>
    </row>
    <row r="503" spans="1:38" x14ac:dyDescent="0.25">
      <c r="A503" s="34" t="s">
        <v>1726</v>
      </c>
      <c r="B503" s="29">
        <v>2</v>
      </c>
      <c r="C503" s="19" t="s">
        <v>176</v>
      </c>
      <c r="D503" s="31"/>
      <c r="E503" s="32"/>
      <c r="F503" s="42" t="s">
        <v>12</v>
      </c>
      <c r="G503" s="38" t="s">
        <v>331</v>
      </c>
      <c r="H503" s="19" t="s">
        <v>15</v>
      </c>
      <c r="I503" s="29">
        <v>1916</v>
      </c>
      <c r="J503" s="29">
        <v>1916</v>
      </c>
      <c r="K503" s="33" t="s">
        <v>1337</v>
      </c>
      <c r="L503" s="34">
        <v>1</v>
      </c>
      <c r="M503" s="29">
        <v>1</v>
      </c>
      <c r="N503" s="28" t="str">
        <f t="shared" si="176"/>
        <v>,{"CollectableType":"HomeCollector.Models.StampBase, HomeCollector, Version=1.0.0.0, Culture=neutral, PublicKeyToken=null"</v>
      </c>
      <c r="O503" s="16" t="str">
        <f t="shared" si="155"/>
        <v xml:space="preserve">,"DisplayName":"Washington" </v>
      </c>
      <c r="P503" s="16" t="str">
        <f t="shared" si="156"/>
        <v xml:space="preserve">,"Description":"flat,typ1" </v>
      </c>
      <c r="Q503" s="16" t="str">
        <f t="shared" si="157"/>
        <v xml:space="preserve">,"Country":"USA" </v>
      </c>
      <c r="R503" s="16" t="str">
        <f t="shared" si="158"/>
        <v xml:space="preserve">,"IsPostageStamp":true </v>
      </c>
      <c r="S503" s="16" t="str">
        <f t="shared" si="159"/>
        <v xml:space="preserve">,"ScottNumber":"482" </v>
      </c>
      <c r="T503" s="16" t="str">
        <f t="shared" si="160"/>
        <v xml:space="preserve">,"AlternateId":"" </v>
      </c>
      <c r="U503" s="16" t="str">
        <f t="shared" si="161"/>
        <v>,"IssueYearStart":1916</v>
      </c>
      <c r="V503" s="16" t="str">
        <f t="shared" si="162"/>
        <v>,"IssueYearEnd":0</v>
      </c>
      <c r="W503" s="16" t="str">
        <f t="shared" si="163"/>
        <v xml:space="preserve">,"FirstDayOfIssue":" " </v>
      </c>
      <c r="X503" s="16" t="str">
        <f t="shared" si="177"/>
        <v xml:space="preserve">,"Perforation":"imp" </v>
      </c>
      <c r="Y503" s="16" t="str">
        <f t="shared" si="164"/>
        <v xml:space="preserve">,"IsWatermarked":false </v>
      </c>
      <c r="Z503" s="16" t="str">
        <f t="shared" si="165"/>
        <v xml:space="preserve">,"CatalogImageCode":"" </v>
      </c>
      <c r="AA503" s="16" t="str">
        <f t="shared" si="166"/>
        <v xml:space="preserve">,"Color":"carmine" </v>
      </c>
      <c r="AB503" s="16" t="str">
        <f t="shared" si="167"/>
        <v xml:space="preserve">,"Denomination":"2" </v>
      </c>
      <c r="AD503" s="16" t="str">
        <f t="shared" si="168"/>
        <v/>
      </c>
      <c r="AE503" s="16" t="str">
        <f t="shared" si="169"/>
        <v>{"CollectableType":"HomeCollector.Models.StampBase, HomeCollector, Version=1.0.0.0, Culture=neutral, PublicKeyToken=null"</v>
      </c>
      <c r="AF503" s="16" t="str">
        <f t="shared" si="170"/>
        <v xml:space="preserve">,"ItemDetails":"flat,typ1" </v>
      </c>
      <c r="AG503" s="16" t="str">
        <f t="shared" si="171"/>
        <v xml:space="preserve">,"IsFavorite":false </v>
      </c>
      <c r="AH503" s="16" t="str">
        <f t="shared" si="172"/>
        <v xml:space="preserve">,"EstimatedValue":0 </v>
      </c>
      <c r="AI503" s="16" t="str">
        <f t="shared" si="173"/>
        <v xml:space="preserve">,"IsMintCondition":false </v>
      </c>
      <c r="AJ503" s="16" t="str">
        <f t="shared" si="174"/>
        <v xml:space="preserve">,"Condition":"UNDEFINED" </v>
      </c>
      <c r="AK503" s="16" t="str">
        <f xml:space="preserve"> IF($D503+$E503&gt;0,  CONCATENATE($AD503,$AE503,$AF503,$AG503,$AH503,$AI503,$AJ503) &amp; "} ]}","}")</f>
        <v>}</v>
      </c>
      <c r="AL503" s="16" t="str">
        <f t="shared" si="175"/>
        <v>,{"CollectableType":"HomeCollector.Models.StampBase, HomeCollector, Version=1.0.0.0, Culture=neutral, PublicKeyToken=null","DisplayName":"Washington" ,"Description":"flat,typ1" ,"Country":"USA" ,"IsPostageStamp":true ,"ScottNumber":"482" ,"AlternateId":"" ,"IssueYearStart":1916,"IssueYearEnd":0,"FirstDayOfIssue":" " ,"Perforation":"imp" ,"IsWatermarked":false ,"CatalogImageCode":"" ,"Color":"carmine" ,"Denomination":"2" }</v>
      </c>
    </row>
    <row r="504" spans="1:38" x14ac:dyDescent="0.25">
      <c r="A504" s="17" t="s">
        <v>339</v>
      </c>
      <c r="B504" s="29">
        <v>2</v>
      </c>
      <c r="C504" s="19" t="s">
        <v>340</v>
      </c>
      <c r="D504" s="28"/>
      <c r="E504" s="30"/>
      <c r="F504" s="42" t="s">
        <v>12</v>
      </c>
      <c r="G504" s="38" t="s">
        <v>341</v>
      </c>
      <c r="H504" s="19" t="s">
        <v>15</v>
      </c>
      <c r="I504" s="29">
        <v>1917</v>
      </c>
      <c r="J504" s="29">
        <v>1917</v>
      </c>
      <c r="K504" s="33" t="s">
        <v>1337</v>
      </c>
      <c r="L504" s="34"/>
      <c r="M504" s="29">
        <v>7000</v>
      </c>
      <c r="N504" s="28" t="str">
        <f t="shared" si="176"/>
        <v>,{"CollectableType":"HomeCollector.Models.StampBase, HomeCollector, Version=1.0.0.0, Culture=neutral, PublicKeyToken=null"</v>
      </c>
      <c r="O504" s="16" t="str">
        <f t="shared" si="155"/>
        <v xml:space="preserve">,"DisplayName":"Washington" </v>
      </c>
      <c r="P504" s="16" t="str">
        <f t="shared" si="156"/>
        <v xml:space="preserve">,"Description":"flat,typ1a" </v>
      </c>
      <c r="Q504" s="16" t="str">
        <f t="shared" si="157"/>
        <v xml:space="preserve">,"Country":"USA" </v>
      </c>
      <c r="R504" s="16" t="str">
        <f t="shared" si="158"/>
        <v xml:space="preserve">,"IsPostageStamp":true </v>
      </c>
      <c r="S504" s="16" t="str">
        <f t="shared" si="159"/>
        <v xml:space="preserve">,"ScottNumber":"482A" </v>
      </c>
      <c r="T504" s="16" t="str">
        <f t="shared" si="160"/>
        <v xml:space="preserve">,"AlternateId":"" </v>
      </c>
      <c r="U504" s="16" t="str">
        <f t="shared" si="161"/>
        <v>,"IssueYearStart":1917</v>
      </c>
      <c r="V504" s="16" t="str">
        <f t="shared" si="162"/>
        <v>,"IssueYearEnd":0</v>
      </c>
      <c r="W504" s="16" t="str">
        <f t="shared" si="163"/>
        <v xml:space="preserve">,"FirstDayOfIssue":" " </v>
      </c>
      <c r="X504" s="16" t="str">
        <f t="shared" si="177"/>
        <v xml:space="preserve">,"Perforation":"imp" </v>
      </c>
      <c r="Y504" s="16" t="str">
        <f t="shared" si="164"/>
        <v xml:space="preserve">,"IsWatermarked":false </v>
      </c>
      <c r="Z504" s="16" t="str">
        <f t="shared" si="165"/>
        <v xml:space="preserve">,"CatalogImageCode":"" </v>
      </c>
      <c r="AA504" s="16" t="str">
        <f t="shared" si="166"/>
        <v xml:space="preserve">,"Color":"dp rose" </v>
      </c>
      <c r="AB504" s="16" t="str">
        <f t="shared" si="167"/>
        <v xml:space="preserve">,"Denomination":"2" </v>
      </c>
      <c r="AD504" s="16" t="str">
        <f t="shared" si="168"/>
        <v/>
      </c>
      <c r="AE504" s="16" t="str">
        <f t="shared" si="169"/>
        <v>{"CollectableType":"HomeCollector.Models.StampBase, HomeCollector, Version=1.0.0.0, Culture=neutral, PublicKeyToken=null"</v>
      </c>
      <c r="AF504" s="16" t="str">
        <f t="shared" si="170"/>
        <v xml:space="preserve">,"ItemDetails":"flat,typ1a" </v>
      </c>
      <c r="AG504" s="16" t="str">
        <f t="shared" si="171"/>
        <v xml:space="preserve">,"IsFavorite":false </v>
      </c>
      <c r="AH504" s="16" t="str">
        <f t="shared" si="172"/>
        <v xml:space="preserve">,"EstimatedValue":0 </v>
      </c>
      <c r="AI504" s="16" t="str">
        <f t="shared" si="173"/>
        <v xml:space="preserve">,"IsMintCondition":false </v>
      </c>
      <c r="AJ504" s="16" t="str">
        <f t="shared" si="174"/>
        <v xml:space="preserve">,"Condition":"UNDEFINED" </v>
      </c>
      <c r="AK504" s="16" t="str">
        <f xml:space="preserve"> IF($D504+$E504&gt;0,  CONCATENATE($AD504,$AE504,$AF504,$AG504,$AH504,$AI504,$AJ504) &amp; "} ]}","}")</f>
        <v>}</v>
      </c>
      <c r="AL504" s="16" t="str">
        <f t="shared" si="175"/>
        <v>,{"CollectableType":"HomeCollector.Models.StampBase, HomeCollector, Version=1.0.0.0, Culture=neutral, PublicKeyToken=null","DisplayName":"Washington" ,"Description":"flat,typ1a" ,"Country":"USA" ,"IsPostageStamp":true ,"ScottNumber":"482A" ,"AlternateId":"" ,"IssueYearStart":1917,"IssueYearEnd":0,"FirstDayOfIssue":" " ,"Perforation":"imp" ,"IsWatermarked":false ,"CatalogImageCode":"" ,"Color":"dp rose" ,"Denomination":"2" }</v>
      </c>
    </row>
    <row r="505" spans="1:38" x14ac:dyDescent="0.25">
      <c r="A505" s="34" t="s">
        <v>1727</v>
      </c>
      <c r="B505" s="29">
        <v>3</v>
      </c>
      <c r="C505" s="19" t="s">
        <v>99</v>
      </c>
      <c r="D505" s="31"/>
      <c r="E505" s="32"/>
      <c r="F505" s="42" t="s">
        <v>12</v>
      </c>
      <c r="G505" s="38" t="s">
        <v>331</v>
      </c>
      <c r="H505" s="19" t="s">
        <v>15</v>
      </c>
      <c r="I505" s="29">
        <v>1917</v>
      </c>
      <c r="J505" s="29">
        <v>1917</v>
      </c>
      <c r="K505" s="33" t="s">
        <v>1337</v>
      </c>
      <c r="L505" s="34">
        <v>9.5</v>
      </c>
      <c r="M505" s="29">
        <v>6.5</v>
      </c>
      <c r="N505" s="28" t="str">
        <f t="shared" si="176"/>
        <v>,{"CollectableType":"HomeCollector.Models.StampBase, HomeCollector, Version=1.0.0.0, Culture=neutral, PublicKeyToken=null"</v>
      </c>
      <c r="O505" s="16" t="str">
        <f t="shared" si="155"/>
        <v xml:space="preserve">,"DisplayName":"Washington" </v>
      </c>
      <c r="P505" s="16" t="str">
        <f t="shared" si="156"/>
        <v xml:space="preserve">,"Description":"flat,typ1" </v>
      </c>
      <c r="Q505" s="16" t="str">
        <f t="shared" si="157"/>
        <v xml:space="preserve">,"Country":"USA" </v>
      </c>
      <c r="R505" s="16" t="str">
        <f t="shared" si="158"/>
        <v xml:space="preserve">,"IsPostageStamp":true </v>
      </c>
      <c r="S505" s="16" t="str">
        <f t="shared" si="159"/>
        <v xml:space="preserve">,"ScottNumber":"483" </v>
      </c>
      <c r="T505" s="16" t="str">
        <f t="shared" si="160"/>
        <v xml:space="preserve">,"AlternateId":"" </v>
      </c>
      <c r="U505" s="16" t="str">
        <f t="shared" si="161"/>
        <v>,"IssueYearStart":1917</v>
      </c>
      <c r="V505" s="16" t="str">
        <f t="shared" si="162"/>
        <v>,"IssueYearEnd":0</v>
      </c>
      <c r="W505" s="16" t="str">
        <f t="shared" si="163"/>
        <v xml:space="preserve">,"FirstDayOfIssue":" " </v>
      </c>
      <c r="X505" s="16" t="str">
        <f t="shared" si="177"/>
        <v xml:space="preserve">,"Perforation":"imp" </v>
      </c>
      <c r="Y505" s="16" t="str">
        <f t="shared" si="164"/>
        <v xml:space="preserve">,"IsWatermarked":false </v>
      </c>
      <c r="Z505" s="16" t="str">
        <f t="shared" si="165"/>
        <v xml:space="preserve">,"CatalogImageCode":"" </v>
      </c>
      <c r="AA505" s="16" t="str">
        <f t="shared" si="166"/>
        <v xml:space="preserve">,"Color":"violet" </v>
      </c>
      <c r="AB505" s="16" t="str">
        <f t="shared" si="167"/>
        <v xml:space="preserve">,"Denomination":"3" </v>
      </c>
      <c r="AD505" s="16" t="str">
        <f t="shared" si="168"/>
        <v/>
      </c>
      <c r="AE505" s="16" t="str">
        <f t="shared" si="169"/>
        <v>{"CollectableType":"HomeCollector.Models.StampBase, HomeCollector, Version=1.0.0.0, Culture=neutral, PublicKeyToken=null"</v>
      </c>
      <c r="AF505" s="16" t="str">
        <f t="shared" si="170"/>
        <v xml:space="preserve">,"ItemDetails":"flat,typ1" </v>
      </c>
      <c r="AG505" s="16" t="str">
        <f t="shared" si="171"/>
        <v xml:space="preserve">,"IsFavorite":false </v>
      </c>
      <c r="AH505" s="16" t="str">
        <f t="shared" si="172"/>
        <v xml:space="preserve">,"EstimatedValue":0 </v>
      </c>
      <c r="AI505" s="16" t="str">
        <f t="shared" si="173"/>
        <v xml:space="preserve">,"IsMintCondition":false </v>
      </c>
      <c r="AJ505" s="16" t="str">
        <f t="shared" si="174"/>
        <v xml:space="preserve">,"Condition":"UNDEFINED" </v>
      </c>
      <c r="AK505" s="16" t="str">
        <f xml:space="preserve"> IF($D505+$E505&gt;0,  CONCATENATE($AD505,$AE505,$AF505,$AG505,$AH505,$AI505,$AJ505) &amp; "} ]}","}")</f>
        <v>}</v>
      </c>
      <c r="AL505" s="16" t="str">
        <f t="shared" si="175"/>
        <v>,{"CollectableType":"HomeCollector.Models.StampBase, HomeCollector, Version=1.0.0.0, Culture=neutral, PublicKeyToken=null","DisplayName":"Washington" ,"Description":"flat,typ1" ,"Country":"USA" ,"IsPostageStamp":true ,"ScottNumber":"483" ,"AlternateId":"" ,"IssueYearStart":1917,"IssueYearEnd":0,"FirstDayOfIssue":" " ,"Perforation":"imp" ,"IsWatermarked":false ,"CatalogImageCode":"" ,"Color":"violet" ,"Denomination":"3" }</v>
      </c>
    </row>
    <row r="506" spans="1:38" x14ac:dyDescent="0.25">
      <c r="A506" s="34" t="s">
        <v>1728</v>
      </c>
      <c r="B506" s="29">
        <v>3</v>
      </c>
      <c r="C506" s="19" t="s">
        <v>99</v>
      </c>
      <c r="D506" s="31"/>
      <c r="E506" s="32"/>
      <c r="F506" s="42" t="s">
        <v>12</v>
      </c>
      <c r="G506" s="38" t="s">
        <v>342</v>
      </c>
      <c r="H506" s="19" t="s">
        <v>15</v>
      </c>
      <c r="I506" s="29">
        <v>1917</v>
      </c>
      <c r="J506" s="29">
        <v>1917</v>
      </c>
      <c r="K506" s="33" t="s">
        <v>1337</v>
      </c>
      <c r="L506" s="34">
        <v>7</v>
      </c>
      <c r="M506" s="29">
        <v>3</v>
      </c>
      <c r="N506" s="28" t="str">
        <f t="shared" si="176"/>
        <v>,{"CollectableType":"HomeCollector.Models.StampBase, HomeCollector, Version=1.0.0.0, Culture=neutral, PublicKeyToken=null"</v>
      </c>
      <c r="O506" s="16" t="str">
        <f t="shared" si="155"/>
        <v xml:space="preserve">,"DisplayName":"Washington" </v>
      </c>
      <c r="P506" s="16" t="str">
        <f t="shared" si="156"/>
        <v xml:space="preserve">,"Description":"flat,typ2" </v>
      </c>
      <c r="Q506" s="16" t="str">
        <f t="shared" si="157"/>
        <v xml:space="preserve">,"Country":"USA" </v>
      </c>
      <c r="R506" s="16" t="str">
        <f t="shared" si="158"/>
        <v xml:space="preserve">,"IsPostageStamp":true </v>
      </c>
      <c r="S506" s="16" t="str">
        <f t="shared" si="159"/>
        <v xml:space="preserve">,"ScottNumber":"484" </v>
      </c>
      <c r="T506" s="16" t="str">
        <f t="shared" si="160"/>
        <v xml:space="preserve">,"AlternateId":"" </v>
      </c>
      <c r="U506" s="16" t="str">
        <f t="shared" si="161"/>
        <v>,"IssueYearStart":1917</v>
      </c>
      <c r="V506" s="16" t="str">
        <f t="shared" si="162"/>
        <v>,"IssueYearEnd":0</v>
      </c>
      <c r="W506" s="16" t="str">
        <f t="shared" si="163"/>
        <v xml:space="preserve">,"FirstDayOfIssue":" " </v>
      </c>
      <c r="X506" s="16" t="str">
        <f t="shared" si="177"/>
        <v xml:space="preserve">,"Perforation":"imp" </v>
      </c>
      <c r="Y506" s="16" t="str">
        <f t="shared" si="164"/>
        <v xml:space="preserve">,"IsWatermarked":false </v>
      </c>
      <c r="Z506" s="16" t="str">
        <f t="shared" si="165"/>
        <v xml:space="preserve">,"CatalogImageCode":"" </v>
      </c>
      <c r="AA506" s="16" t="str">
        <f t="shared" si="166"/>
        <v xml:space="preserve">,"Color":"violet" </v>
      </c>
      <c r="AB506" s="16" t="str">
        <f t="shared" si="167"/>
        <v xml:space="preserve">,"Denomination":"3" </v>
      </c>
      <c r="AD506" s="16" t="str">
        <f t="shared" si="168"/>
        <v/>
      </c>
      <c r="AE506" s="16" t="str">
        <f t="shared" si="169"/>
        <v>{"CollectableType":"HomeCollector.Models.StampBase, HomeCollector, Version=1.0.0.0, Culture=neutral, PublicKeyToken=null"</v>
      </c>
      <c r="AF506" s="16" t="str">
        <f t="shared" si="170"/>
        <v xml:space="preserve">,"ItemDetails":"flat,typ2" </v>
      </c>
      <c r="AG506" s="16" t="str">
        <f t="shared" si="171"/>
        <v xml:space="preserve">,"IsFavorite":false </v>
      </c>
      <c r="AH506" s="16" t="str">
        <f t="shared" si="172"/>
        <v xml:space="preserve">,"EstimatedValue":0 </v>
      </c>
      <c r="AI506" s="16" t="str">
        <f t="shared" si="173"/>
        <v xml:space="preserve">,"IsMintCondition":false </v>
      </c>
      <c r="AJ506" s="16" t="str">
        <f t="shared" si="174"/>
        <v xml:space="preserve">,"Condition":"UNDEFINED" </v>
      </c>
      <c r="AK506" s="16" t="str">
        <f xml:space="preserve"> IF($D506+$E506&gt;0,  CONCATENATE($AD506,$AE506,$AF506,$AG506,$AH506,$AI506,$AJ506) &amp; "} ]}","}")</f>
        <v>}</v>
      </c>
      <c r="AL506" s="16" t="str">
        <f t="shared" si="175"/>
        <v>,{"CollectableType":"HomeCollector.Models.StampBase, HomeCollector, Version=1.0.0.0, Culture=neutral, PublicKeyToken=null","DisplayName":"Washington" ,"Description":"flat,typ2" ,"Country":"USA" ,"IsPostageStamp":true ,"ScottNumber":"484" ,"AlternateId":"" ,"IssueYearStart":1917,"IssueYearEnd":0,"FirstDayOfIssue":" " ,"Perforation":"imp" ,"IsWatermarked":false ,"CatalogImageCode":"" ,"Color":"violet" ,"Denomination":"3" }</v>
      </c>
    </row>
    <row r="507" spans="1:38" x14ac:dyDescent="0.25">
      <c r="A507" s="34" t="s">
        <v>1729</v>
      </c>
      <c r="B507" s="29">
        <v>5</v>
      </c>
      <c r="C507" s="19" t="s">
        <v>176</v>
      </c>
      <c r="D507" s="31"/>
      <c r="E507" s="32"/>
      <c r="F507" s="42" t="s">
        <v>12</v>
      </c>
      <c r="G507" s="38" t="s">
        <v>333</v>
      </c>
      <c r="H507" s="19" t="s">
        <v>15</v>
      </c>
      <c r="I507" s="29">
        <v>1918</v>
      </c>
      <c r="J507" s="29">
        <v>1918</v>
      </c>
      <c r="K507" s="33" t="s">
        <v>1337</v>
      </c>
      <c r="L507" s="34">
        <v>9000</v>
      </c>
      <c r="M507" s="29"/>
      <c r="N507" s="28" t="str">
        <f t="shared" si="176"/>
        <v>,{"CollectableType":"HomeCollector.Models.StampBase, HomeCollector, Version=1.0.0.0, Culture=neutral, PublicKeyToken=null"</v>
      </c>
      <c r="O507" s="16" t="str">
        <f t="shared" si="155"/>
        <v xml:space="preserve">,"DisplayName":"Washington" </v>
      </c>
      <c r="P507" s="16" t="str">
        <f t="shared" si="156"/>
        <v xml:space="preserve">,"Description":"error 2 ct" </v>
      </c>
      <c r="Q507" s="16" t="str">
        <f t="shared" si="157"/>
        <v xml:space="preserve">,"Country":"USA" </v>
      </c>
      <c r="R507" s="16" t="str">
        <f t="shared" si="158"/>
        <v xml:space="preserve">,"IsPostageStamp":true </v>
      </c>
      <c r="S507" s="16" t="str">
        <f t="shared" si="159"/>
        <v xml:space="preserve">,"ScottNumber":"485" </v>
      </c>
      <c r="T507" s="16" t="str">
        <f t="shared" si="160"/>
        <v xml:space="preserve">,"AlternateId":"" </v>
      </c>
      <c r="U507" s="16" t="str">
        <f t="shared" si="161"/>
        <v>,"IssueYearStart":1918</v>
      </c>
      <c r="V507" s="16" t="str">
        <f t="shared" si="162"/>
        <v>,"IssueYearEnd":0</v>
      </c>
      <c r="W507" s="16" t="str">
        <f t="shared" si="163"/>
        <v xml:space="preserve">,"FirstDayOfIssue":" " </v>
      </c>
      <c r="X507" s="16" t="str">
        <f t="shared" si="177"/>
        <v xml:space="preserve">,"Perforation":"imp" </v>
      </c>
      <c r="Y507" s="16" t="str">
        <f t="shared" si="164"/>
        <v xml:space="preserve">,"IsWatermarked":false </v>
      </c>
      <c r="Z507" s="16" t="str">
        <f t="shared" si="165"/>
        <v xml:space="preserve">,"CatalogImageCode":"" </v>
      </c>
      <c r="AA507" s="16" t="str">
        <f t="shared" si="166"/>
        <v xml:space="preserve">,"Color":"carmine" </v>
      </c>
      <c r="AB507" s="16" t="str">
        <f t="shared" si="167"/>
        <v xml:space="preserve">,"Denomination":"5" </v>
      </c>
      <c r="AD507" s="16" t="str">
        <f t="shared" si="168"/>
        <v/>
      </c>
      <c r="AE507" s="16" t="str">
        <f t="shared" si="169"/>
        <v>{"CollectableType":"HomeCollector.Models.StampBase, HomeCollector, Version=1.0.0.0, Culture=neutral, PublicKeyToken=null"</v>
      </c>
      <c r="AF507" s="16" t="str">
        <f t="shared" si="170"/>
        <v xml:space="preserve">,"ItemDetails":"error 2 ct" </v>
      </c>
      <c r="AG507" s="16" t="str">
        <f t="shared" si="171"/>
        <v xml:space="preserve">,"IsFavorite":false </v>
      </c>
      <c r="AH507" s="16" t="str">
        <f t="shared" si="172"/>
        <v xml:space="preserve">,"EstimatedValue":0 </v>
      </c>
      <c r="AI507" s="16" t="str">
        <f t="shared" si="173"/>
        <v xml:space="preserve">,"IsMintCondition":false </v>
      </c>
      <c r="AJ507" s="16" t="str">
        <f t="shared" si="174"/>
        <v xml:space="preserve">,"Condition":"UNDEFINED" </v>
      </c>
      <c r="AK507" s="16" t="str">
        <f xml:space="preserve"> IF($D507+$E507&gt;0,  CONCATENATE($AD507,$AE507,$AF507,$AG507,$AH507,$AI507,$AJ507) &amp; "} ]}","}")</f>
        <v>}</v>
      </c>
      <c r="AL507" s="16" t="str">
        <f t="shared" si="175"/>
        <v>,{"CollectableType":"HomeCollector.Models.StampBase, HomeCollector, Version=1.0.0.0, Culture=neutral, PublicKeyToken=null","DisplayName":"Washington" ,"Description":"error 2 ct" ,"Country":"USA" ,"IsPostageStamp":true ,"ScottNumber":"485" ,"AlternateId":"" ,"IssueYearStart":1918,"IssueYearEnd":0,"FirstDayOfIssue":" " ,"Perforation":"imp" ,"IsWatermarked":false ,"CatalogImageCode":"" ,"Color":"carmine" ,"Denomination":"5" }</v>
      </c>
    </row>
    <row r="508" spans="1:38" x14ac:dyDescent="0.25">
      <c r="A508" s="34" t="s">
        <v>1730</v>
      </c>
      <c r="B508" s="29">
        <v>1</v>
      </c>
      <c r="C508" s="19" t="s">
        <v>38</v>
      </c>
      <c r="D508" s="31"/>
      <c r="E508" s="32"/>
      <c r="F508" s="42" t="s">
        <v>320</v>
      </c>
      <c r="G508" s="30"/>
      <c r="H508" s="19" t="s">
        <v>15</v>
      </c>
      <c r="I508" s="29">
        <v>1918</v>
      </c>
      <c r="J508" s="29">
        <v>1918</v>
      </c>
      <c r="K508" s="33" t="s">
        <v>1337</v>
      </c>
      <c r="L508" s="34">
        <v>0.6</v>
      </c>
      <c r="M508" s="29">
        <v>0.2</v>
      </c>
      <c r="N508" s="28" t="str">
        <f t="shared" si="176"/>
        <v>,{"CollectableType":"HomeCollector.Models.StampBase, HomeCollector, Version=1.0.0.0, Culture=neutral, PublicKeyToken=null"</v>
      </c>
      <c r="O508" s="16" t="str">
        <f t="shared" si="155"/>
        <v xml:space="preserve">,"DisplayName":"Washington" </v>
      </c>
      <c r="P508" s="16" t="str">
        <f t="shared" si="156"/>
        <v xml:space="preserve">,"Description":"" </v>
      </c>
      <c r="Q508" s="16" t="str">
        <f t="shared" si="157"/>
        <v xml:space="preserve">,"Country":"USA" </v>
      </c>
      <c r="R508" s="16" t="str">
        <f t="shared" si="158"/>
        <v xml:space="preserve">,"IsPostageStamp":true </v>
      </c>
      <c r="S508" s="16" t="str">
        <f t="shared" si="159"/>
        <v xml:space="preserve">,"ScottNumber":"486" </v>
      </c>
      <c r="T508" s="16" t="str">
        <f t="shared" si="160"/>
        <v xml:space="preserve">,"AlternateId":"" </v>
      </c>
      <c r="U508" s="16" t="str">
        <f t="shared" si="161"/>
        <v>,"IssueYearStart":1918</v>
      </c>
      <c r="V508" s="16" t="str">
        <f t="shared" si="162"/>
        <v>,"IssueYearEnd":0</v>
      </c>
      <c r="W508" s="16" t="str">
        <f t="shared" si="163"/>
        <v xml:space="preserve">,"FirstDayOfIssue":" " </v>
      </c>
      <c r="X508" s="16" t="str">
        <f t="shared" si="177"/>
        <v xml:space="preserve">,"Perforation":"h10" </v>
      </c>
      <c r="Y508" s="16" t="str">
        <f t="shared" si="164"/>
        <v xml:space="preserve">,"IsWatermarked":false </v>
      </c>
      <c r="Z508" s="16" t="str">
        <f t="shared" si="165"/>
        <v xml:space="preserve">,"CatalogImageCode":"" </v>
      </c>
      <c r="AA508" s="16" t="str">
        <f t="shared" si="166"/>
        <v xml:space="preserve">,"Color":"green" </v>
      </c>
      <c r="AB508" s="16" t="str">
        <f t="shared" si="167"/>
        <v xml:space="preserve">,"Denomination":"1" </v>
      </c>
      <c r="AD508" s="16" t="str">
        <f t="shared" si="168"/>
        <v/>
      </c>
      <c r="AE508" s="16" t="str">
        <f t="shared" si="169"/>
        <v>{"CollectableType":"HomeCollector.Models.StampBase, HomeCollector, Version=1.0.0.0, Culture=neutral, PublicKeyToken=null"</v>
      </c>
      <c r="AF508" s="16" t="str">
        <f t="shared" si="170"/>
        <v xml:space="preserve">,"ItemDetails":"" </v>
      </c>
      <c r="AG508" s="16" t="str">
        <f t="shared" si="171"/>
        <v xml:space="preserve">,"IsFavorite":false </v>
      </c>
      <c r="AH508" s="16" t="str">
        <f t="shared" si="172"/>
        <v xml:space="preserve">,"EstimatedValue":0 </v>
      </c>
      <c r="AI508" s="16" t="str">
        <f t="shared" si="173"/>
        <v xml:space="preserve">,"IsMintCondition":false </v>
      </c>
      <c r="AJ508" s="16" t="str">
        <f t="shared" si="174"/>
        <v xml:space="preserve">,"Condition":"UNDEFINED" </v>
      </c>
      <c r="AK508" s="16" t="str">
        <f xml:space="preserve"> IF($D508+$E508&gt;0,  CONCATENATE($AD508,$AE508,$AF508,$AG508,$AH508,$AI508,$AJ508) &amp; "} ]}","}")</f>
        <v>}</v>
      </c>
      <c r="AL508" s="16" t="str">
        <f t="shared" si="175"/>
        <v>,{"CollectableType":"HomeCollector.Models.StampBase, HomeCollector, Version=1.0.0.0, Culture=neutral, PublicKeyToken=null","DisplayName":"Washington" ,"Description":"" ,"Country":"USA" ,"IsPostageStamp":true ,"ScottNumber":"486" ,"AlternateId":"" ,"IssueYearStart":1918,"IssueYearEnd":0,"FirstDayOfIssue":" " ,"Perforation":"h10" ,"IsWatermarked":false ,"CatalogImageCode":"" ,"Color":"green" ,"Denomination":"1" }</v>
      </c>
    </row>
    <row r="509" spans="1:38" x14ac:dyDescent="0.25">
      <c r="A509" s="34" t="s">
        <v>1731</v>
      </c>
      <c r="B509" s="29">
        <v>2</v>
      </c>
      <c r="C509" s="19" t="s">
        <v>176</v>
      </c>
      <c r="D509" s="31"/>
      <c r="E509" s="32"/>
      <c r="F509" s="42" t="s">
        <v>320</v>
      </c>
      <c r="G509" s="38" t="s">
        <v>27</v>
      </c>
      <c r="H509" s="19" t="s">
        <v>15</v>
      </c>
      <c r="I509" s="29">
        <v>1916</v>
      </c>
      <c r="J509" s="29">
        <v>1916</v>
      </c>
      <c r="K509" s="33" t="s">
        <v>1337</v>
      </c>
      <c r="L509" s="34">
        <v>10</v>
      </c>
      <c r="M509" s="29">
        <v>2.5</v>
      </c>
      <c r="N509" s="28" t="str">
        <f t="shared" si="176"/>
        <v>,{"CollectableType":"HomeCollector.Models.StampBase, HomeCollector, Version=1.0.0.0, Culture=neutral, PublicKeyToken=null"</v>
      </c>
      <c r="O509" s="16" t="str">
        <f t="shared" si="155"/>
        <v xml:space="preserve">,"DisplayName":"Washington" </v>
      </c>
      <c r="P509" s="16" t="str">
        <f t="shared" si="156"/>
        <v xml:space="preserve">,"Description":"type 2" </v>
      </c>
      <c r="Q509" s="16" t="str">
        <f t="shared" si="157"/>
        <v xml:space="preserve">,"Country":"USA" </v>
      </c>
      <c r="R509" s="16" t="str">
        <f t="shared" si="158"/>
        <v xml:space="preserve">,"IsPostageStamp":true </v>
      </c>
      <c r="S509" s="16" t="str">
        <f t="shared" si="159"/>
        <v xml:space="preserve">,"ScottNumber":"487" </v>
      </c>
      <c r="T509" s="16" t="str">
        <f t="shared" si="160"/>
        <v xml:space="preserve">,"AlternateId":"" </v>
      </c>
      <c r="U509" s="16" t="str">
        <f t="shared" si="161"/>
        <v>,"IssueYearStart":1916</v>
      </c>
      <c r="V509" s="16" t="str">
        <f t="shared" si="162"/>
        <v>,"IssueYearEnd":0</v>
      </c>
      <c r="W509" s="16" t="str">
        <f t="shared" si="163"/>
        <v xml:space="preserve">,"FirstDayOfIssue":" " </v>
      </c>
      <c r="X509" s="16" t="str">
        <f t="shared" si="177"/>
        <v xml:space="preserve">,"Perforation":"h10" </v>
      </c>
      <c r="Y509" s="16" t="str">
        <f t="shared" si="164"/>
        <v xml:space="preserve">,"IsWatermarked":false </v>
      </c>
      <c r="Z509" s="16" t="str">
        <f t="shared" si="165"/>
        <v xml:space="preserve">,"CatalogImageCode":"" </v>
      </c>
      <c r="AA509" s="16" t="str">
        <f t="shared" si="166"/>
        <v xml:space="preserve">,"Color":"carmine" </v>
      </c>
      <c r="AB509" s="16" t="str">
        <f t="shared" si="167"/>
        <v xml:space="preserve">,"Denomination":"2" </v>
      </c>
      <c r="AD509" s="16" t="str">
        <f t="shared" si="168"/>
        <v/>
      </c>
      <c r="AE509" s="16" t="str">
        <f t="shared" si="169"/>
        <v>{"CollectableType":"HomeCollector.Models.StampBase, HomeCollector, Version=1.0.0.0, Culture=neutral, PublicKeyToken=null"</v>
      </c>
      <c r="AF509" s="16" t="str">
        <f t="shared" si="170"/>
        <v xml:space="preserve">,"ItemDetails":"type 2" </v>
      </c>
      <c r="AG509" s="16" t="str">
        <f t="shared" si="171"/>
        <v xml:space="preserve">,"IsFavorite":false </v>
      </c>
      <c r="AH509" s="16" t="str">
        <f t="shared" si="172"/>
        <v xml:space="preserve">,"EstimatedValue":0 </v>
      </c>
      <c r="AI509" s="16" t="str">
        <f t="shared" si="173"/>
        <v xml:space="preserve">,"IsMintCondition":false </v>
      </c>
      <c r="AJ509" s="16" t="str">
        <f t="shared" si="174"/>
        <v xml:space="preserve">,"Condition":"UNDEFINED" </v>
      </c>
      <c r="AK509" s="16" t="str">
        <f xml:space="preserve"> IF($D509+$E509&gt;0,  CONCATENATE($AD509,$AE509,$AF509,$AG509,$AH509,$AI509,$AJ509) &amp; "} ]}","}")</f>
        <v>}</v>
      </c>
      <c r="AL509" s="16" t="str">
        <f t="shared" si="175"/>
        <v>,{"CollectableType":"HomeCollector.Models.StampBase, HomeCollector, Version=1.0.0.0, Culture=neutral, PublicKeyToken=null","DisplayName":"Washington" ,"Description":"type 2" ,"Country":"USA" ,"IsPostageStamp":true ,"ScottNumber":"487" ,"AlternateId":"" ,"IssueYearStart":1916,"IssueYearEnd":0,"FirstDayOfIssue":" " ,"Perforation":"h10" ,"IsWatermarked":false ,"CatalogImageCode":"" ,"Color":"carmine" ,"Denomination":"2" }</v>
      </c>
    </row>
    <row r="510" spans="1:38" x14ac:dyDescent="0.25">
      <c r="A510" s="34" t="s">
        <v>1732</v>
      </c>
      <c r="B510" s="29">
        <v>2</v>
      </c>
      <c r="C510" s="19" t="s">
        <v>176</v>
      </c>
      <c r="D510" s="31"/>
      <c r="E510" s="32"/>
      <c r="F510" s="42" t="s">
        <v>320</v>
      </c>
      <c r="G510" s="38" t="s">
        <v>39</v>
      </c>
      <c r="H510" s="19" t="s">
        <v>15</v>
      </c>
      <c r="I510" s="29">
        <v>1919</v>
      </c>
      <c r="J510" s="29">
        <v>1919</v>
      </c>
      <c r="K510" s="33" t="s">
        <v>1337</v>
      </c>
      <c r="L510" s="34">
        <v>1.75</v>
      </c>
      <c r="M510" s="29">
        <v>1.35</v>
      </c>
      <c r="N510" s="28" t="str">
        <f t="shared" si="176"/>
        <v>,{"CollectableType":"HomeCollector.Models.StampBase, HomeCollector, Version=1.0.0.0, Culture=neutral, PublicKeyToken=null"</v>
      </c>
      <c r="O510" s="16" t="str">
        <f t="shared" si="155"/>
        <v xml:space="preserve">,"DisplayName":"Washington" </v>
      </c>
      <c r="P510" s="16" t="str">
        <f t="shared" si="156"/>
        <v xml:space="preserve">,"Description":"type 3" </v>
      </c>
      <c r="Q510" s="16" t="str">
        <f t="shared" si="157"/>
        <v xml:space="preserve">,"Country":"USA" </v>
      </c>
      <c r="R510" s="16" t="str">
        <f t="shared" si="158"/>
        <v xml:space="preserve">,"IsPostageStamp":true </v>
      </c>
      <c r="S510" s="16" t="str">
        <f t="shared" si="159"/>
        <v xml:space="preserve">,"ScottNumber":"488" </v>
      </c>
      <c r="T510" s="16" t="str">
        <f t="shared" si="160"/>
        <v xml:space="preserve">,"AlternateId":"" </v>
      </c>
      <c r="U510" s="16" t="str">
        <f t="shared" si="161"/>
        <v>,"IssueYearStart":1919</v>
      </c>
      <c r="V510" s="16" t="str">
        <f t="shared" si="162"/>
        <v>,"IssueYearEnd":0</v>
      </c>
      <c r="W510" s="16" t="str">
        <f t="shared" si="163"/>
        <v xml:space="preserve">,"FirstDayOfIssue":" " </v>
      </c>
      <c r="X510" s="16" t="str">
        <f t="shared" si="177"/>
        <v xml:space="preserve">,"Perforation":"h10" </v>
      </c>
      <c r="Y510" s="16" t="str">
        <f t="shared" si="164"/>
        <v xml:space="preserve">,"IsWatermarked":false </v>
      </c>
      <c r="Z510" s="16" t="str">
        <f t="shared" si="165"/>
        <v xml:space="preserve">,"CatalogImageCode":"" </v>
      </c>
      <c r="AA510" s="16" t="str">
        <f t="shared" si="166"/>
        <v xml:space="preserve">,"Color":"carmine" </v>
      </c>
      <c r="AB510" s="16" t="str">
        <f t="shared" si="167"/>
        <v xml:space="preserve">,"Denomination":"2" </v>
      </c>
      <c r="AD510" s="16" t="str">
        <f t="shared" si="168"/>
        <v/>
      </c>
      <c r="AE510" s="16" t="str">
        <f t="shared" si="169"/>
        <v>{"CollectableType":"HomeCollector.Models.StampBase, HomeCollector, Version=1.0.0.0, Culture=neutral, PublicKeyToken=null"</v>
      </c>
      <c r="AF510" s="16" t="str">
        <f t="shared" si="170"/>
        <v xml:space="preserve">,"ItemDetails":"type 3" </v>
      </c>
      <c r="AG510" s="16" t="str">
        <f t="shared" si="171"/>
        <v xml:space="preserve">,"IsFavorite":false </v>
      </c>
      <c r="AH510" s="16" t="str">
        <f t="shared" si="172"/>
        <v xml:space="preserve">,"EstimatedValue":0 </v>
      </c>
      <c r="AI510" s="16" t="str">
        <f t="shared" si="173"/>
        <v xml:space="preserve">,"IsMintCondition":false </v>
      </c>
      <c r="AJ510" s="16" t="str">
        <f t="shared" si="174"/>
        <v xml:space="preserve">,"Condition":"UNDEFINED" </v>
      </c>
      <c r="AK510" s="16" t="str">
        <f xml:space="preserve"> IF($D510+$E510&gt;0,  CONCATENATE($AD510,$AE510,$AF510,$AG510,$AH510,$AI510,$AJ510) &amp; "} ]}","}")</f>
        <v>}</v>
      </c>
      <c r="AL510" s="16" t="str">
        <f t="shared" si="175"/>
        <v>,{"CollectableType":"HomeCollector.Models.StampBase, HomeCollector, Version=1.0.0.0, Culture=neutral, PublicKeyToken=null","DisplayName":"Washington" ,"Description":"type 3" ,"Country":"USA" ,"IsPostageStamp":true ,"ScottNumber":"488" ,"AlternateId":"" ,"IssueYearStart":1919,"IssueYearEnd":0,"FirstDayOfIssue":" " ,"Perforation":"h10" ,"IsWatermarked":false ,"CatalogImageCode":"" ,"Color":"carmine" ,"Denomination":"2" }</v>
      </c>
    </row>
    <row r="511" spans="1:38" x14ac:dyDescent="0.25">
      <c r="A511" s="34" t="s">
        <v>1733</v>
      </c>
      <c r="B511" s="29">
        <v>3</v>
      </c>
      <c r="C511" s="19" t="s">
        <v>99</v>
      </c>
      <c r="D511" s="31"/>
      <c r="E511" s="32">
        <v>1</v>
      </c>
      <c r="F511" s="42" t="s">
        <v>320</v>
      </c>
      <c r="G511" s="30"/>
      <c r="H511" s="19" t="s">
        <v>15</v>
      </c>
      <c r="I511" s="29">
        <v>1917</v>
      </c>
      <c r="J511" s="29">
        <v>1917</v>
      </c>
      <c r="K511" s="33" t="s">
        <v>1337</v>
      </c>
      <c r="L511" s="34">
        <v>3.75</v>
      </c>
      <c r="M511" s="29">
        <v>1</v>
      </c>
      <c r="N511" s="28" t="str">
        <f t="shared" si="176"/>
        <v>,{"CollectableType":"HomeCollector.Models.StampBase, HomeCollector, Version=1.0.0.0, Culture=neutral, PublicKeyToken=null"</v>
      </c>
      <c r="O511" s="16" t="str">
        <f t="shared" si="155"/>
        <v xml:space="preserve">,"DisplayName":"Washington" </v>
      </c>
      <c r="P511" s="16" t="str">
        <f t="shared" si="156"/>
        <v xml:space="preserve">,"Description":"" </v>
      </c>
      <c r="Q511" s="16" t="str">
        <f t="shared" si="157"/>
        <v xml:space="preserve">,"Country":"USA" </v>
      </c>
      <c r="R511" s="16" t="str">
        <f t="shared" si="158"/>
        <v xml:space="preserve">,"IsPostageStamp":true </v>
      </c>
      <c r="S511" s="16" t="str">
        <f t="shared" si="159"/>
        <v xml:space="preserve">,"ScottNumber":"489" </v>
      </c>
      <c r="T511" s="16" t="str">
        <f t="shared" si="160"/>
        <v xml:space="preserve">,"AlternateId":"" </v>
      </c>
      <c r="U511" s="16" t="str">
        <f t="shared" si="161"/>
        <v>,"IssueYearStart":1917</v>
      </c>
      <c r="V511" s="16" t="str">
        <f t="shared" si="162"/>
        <v>,"IssueYearEnd":0</v>
      </c>
      <c r="W511" s="16" t="str">
        <f t="shared" si="163"/>
        <v xml:space="preserve">,"FirstDayOfIssue":" " </v>
      </c>
      <c r="X511" s="16" t="str">
        <f t="shared" si="177"/>
        <v xml:space="preserve">,"Perforation":"h10" </v>
      </c>
      <c r="Y511" s="16" t="str">
        <f t="shared" si="164"/>
        <v xml:space="preserve">,"IsWatermarked":false </v>
      </c>
      <c r="Z511" s="16" t="str">
        <f t="shared" si="165"/>
        <v xml:space="preserve">,"CatalogImageCode":"" </v>
      </c>
      <c r="AA511" s="16" t="str">
        <f t="shared" si="166"/>
        <v xml:space="preserve">,"Color":"violet" </v>
      </c>
      <c r="AB511" s="16" t="str">
        <f t="shared" si="167"/>
        <v xml:space="preserve">,"Denomination":"3" </v>
      </c>
      <c r="AD511" s="16" t="str">
        <f t="shared" si="168"/>
        <v>,"ItemInstances":[</v>
      </c>
      <c r="AE511" s="16" t="str">
        <f t="shared" si="169"/>
        <v>{"CollectableType":"HomeCollector.Models.StampBase, HomeCollector, Version=1.0.0.0, Culture=neutral, PublicKeyToken=null"</v>
      </c>
      <c r="AF511" s="16" t="str">
        <f t="shared" si="170"/>
        <v xml:space="preserve">,"ItemDetails":"" </v>
      </c>
      <c r="AG511" s="16" t="str">
        <f t="shared" si="171"/>
        <v xml:space="preserve">,"IsFavorite":false </v>
      </c>
      <c r="AH511" s="16" t="str">
        <f t="shared" si="172"/>
        <v xml:space="preserve">,"EstimatedValue":0 </v>
      </c>
      <c r="AI511" s="16" t="str">
        <f t="shared" si="173"/>
        <v xml:space="preserve">,"IsMintCondition":false </v>
      </c>
      <c r="AJ511" s="16" t="str">
        <f t="shared" si="174"/>
        <v xml:space="preserve">,"Condition":"UNDEFINED" </v>
      </c>
      <c r="AK511" s="16" t="str">
        <f xml:space="preserve"> IF($D511+$E511&gt;0,  CONCATENATE($AD511,$AE511,$AF511,$AG511,$AH511,$AI511,$AJ511)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1" s="16" t="str">
        <f t="shared" si="175"/>
        <v>,{"CollectableType":"HomeCollector.Models.StampBase, HomeCollector, Version=1.0.0.0, Culture=neutral, PublicKeyToken=null","DisplayName":"Washington" ,"Description":"" ,"Country":"USA" ,"IsPostageStamp":true ,"ScottNumber":"489" ,"AlternateId":"" ,"IssueYearStart":1917,"IssueYearEnd":0,"FirstDayOfIssue":" " ,"Perforation":"h10" ,"IsWatermarked":false ,"CatalogImageCode":"" ,"Color":"violet"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2" spans="1:38" x14ac:dyDescent="0.25">
      <c r="A512" s="34" t="s">
        <v>1734</v>
      </c>
      <c r="B512" s="29">
        <v>1</v>
      </c>
      <c r="C512" s="19" t="s">
        <v>38</v>
      </c>
      <c r="D512" s="31"/>
      <c r="E512" s="32">
        <v>2</v>
      </c>
      <c r="F512" s="42" t="s">
        <v>322</v>
      </c>
      <c r="G512" s="30"/>
      <c r="H512" s="19" t="s">
        <v>15</v>
      </c>
      <c r="I512" s="29">
        <v>1916</v>
      </c>
      <c r="J512" s="29">
        <v>1916</v>
      </c>
      <c r="K512" s="33" t="s">
        <v>1337</v>
      </c>
      <c r="L512" s="34">
        <v>0.4</v>
      </c>
      <c r="M512" s="29">
        <v>0.15</v>
      </c>
      <c r="N512" s="28" t="str">
        <f t="shared" si="176"/>
        <v>,{"CollectableType":"HomeCollector.Models.StampBase, HomeCollector, Version=1.0.0.0, Culture=neutral, PublicKeyToken=null"</v>
      </c>
      <c r="O512" s="16" t="str">
        <f t="shared" si="155"/>
        <v xml:space="preserve">,"DisplayName":"Washington" </v>
      </c>
      <c r="P512" s="16" t="str">
        <f t="shared" si="156"/>
        <v xml:space="preserve">,"Description":"" </v>
      </c>
      <c r="Q512" s="16" t="str">
        <f t="shared" si="157"/>
        <v xml:space="preserve">,"Country":"USA" </v>
      </c>
      <c r="R512" s="16" t="str">
        <f t="shared" si="158"/>
        <v xml:space="preserve">,"IsPostageStamp":true </v>
      </c>
      <c r="S512" s="16" t="str">
        <f t="shared" si="159"/>
        <v xml:space="preserve">,"ScottNumber":"490" </v>
      </c>
      <c r="T512" s="16" t="str">
        <f t="shared" si="160"/>
        <v xml:space="preserve">,"AlternateId":"" </v>
      </c>
      <c r="U512" s="16" t="str">
        <f t="shared" si="161"/>
        <v>,"IssueYearStart":1916</v>
      </c>
      <c r="V512" s="16" t="str">
        <f t="shared" si="162"/>
        <v>,"IssueYearEnd":0</v>
      </c>
      <c r="W512" s="16" t="str">
        <f t="shared" si="163"/>
        <v xml:space="preserve">,"FirstDayOfIssue":" " </v>
      </c>
      <c r="X512" s="16" t="str">
        <f t="shared" si="177"/>
        <v xml:space="preserve">,"Perforation":"v10" </v>
      </c>
      <c r="Y512" s="16" t="str">
        <f t="shared" si="164"/>
        <v xml:space="preserve">,"IsWatermarked":false </v>
      </c>
      <c r="Z512" s="16" t="str">
        <f t="shared" si="165"/>
        <v xml:space="preserve">,"CatalogImageCode":"" </v>
      </c>
      <c r="AA512" s="16" t="str">
        <f t="shared" si="166"/>
        <v xml:space="preserve">,"Color":"green" </v>
      </c>
      <c r="AB512" s="16" t="str">
        <f t="shared" si="167"/>
        <v xml:space="preserve">,"Denomination":"1" </v>
      </c>
      <c r="AD512" s="16" t="str">
        <f t="shared" si="168"/>
        <v>,"ItemInstances":[</v>
      </c>
      <c r="AE512" s="16" t="str">
        <f t="shared" si="169"/>
        <v>{"CollectableType":"HomeCollector.Models.StampBase, HomeCollector, Version=1.0.0.0, Culture=neutral, PublicKeyToken=null"</v>
      </c>
      <c r="AF512" s="16" t="str">
        <f t="shared" si="170"/>
        <v xml:space="preserve">,"ItemDetails":"" </v>
      </c>
      <c r="AG512" s="16" t="str">
        <f t="shared" si="171"/>
        <v xml:space="preserve">,"IsFavorite":false </v>
      </c>
      <c r="AH512" s="16" t="str">
        <f t="shared" si="172"/>
        <v xml:space="preserve">,"EstimatedValue":0 </v>
      </c>
      <c r="AI512" s="16" t="str">
        <f t="shared" si="173"/>
        <v xml:space="preserve">,"IsMintCondition":false </v>
      </c>
      <c r="AJ512" s="16" t="str">
        <f t="shared" si="174"/>
        <v xml:space="preserve">,"Condition":"UNDEFINED" </v>
      </c>
      <c r="AK512" s="16" t="str">
        <f xml:space="preserve"> IF($D512+$E512&gt;0,  CONCATENATE($AD512,$AE512,$AF512,$AG512,$AH512,$AI512,$AJ512)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2" s="16" t="str">
        <f t="shared" si="175"/>
        <v>,{"CollectableType":"HomeCollector.Models.StampBase, HomeCollector, Version=1.0.0.0, Culture=neutral, PublicKeyToken=null","DisplayName":"Washington" ,"Description":"" ,"Country":"USA" ,"IsPostageStamp":true ,"ScottNumber":"490" ,"AlternateId":"" ,"IssueYearStart":1916,"IssueYearEnd":0,"FirstDayOfIssue":" " ,"Perforation":"v10" ,"IsWatermarked":false ,"CatalogImageCode":"" ,"Color":"green"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3" spans="1:38" x14ac:dyDescent="0.25">
      <c r="A513" s="34" t="s">
        <v>1735</v>
      </c>
      <c r="B513" s="29">
        <v>2</v>
      </c>
      <c r="C513" s="19" t="s">
        <v>176</v>
      </c>
      <c r="D513" s="31"/>
      <c r="E513" s="32"/>
      <c r="F513" s="42" t="s">
        <v>322</v>
      </c>
      <c r="G513" s="38" t="s">
        <v>27</v>
      </c>
      <c r="H513" s="19" t="s">
        <v>15</v>
      </c>
      <c r="I513" s="29">
        <v>1916</v>
      </c>
      <c r="J513" s="29">
        <v>1916</v>
      </c>
      <c r="K513" s="33" t="s">
        <v>1337</v>
      </c>
      <c r="L513" s="34">
        <v>1450</v>
      </c>
      <c r="M513" s="29">
        <v>450</v>
      </c>
      <c r="N513" s="28" t="str">
        <f t="shared" si="176"/>
        <v>,{"CollectableType":"HomeCollector.Models.StampBase, HomeCollector, Version=1.0.0.0, Culture=neutral, PublicKeyToken=null"</v>
      </c>
      <c r="O513" s="16" t="str">
        <f t="shared" si="155"/>
        <v xml:space="preserve">,"DisplayName":"Washington" </v>
      </c>
      <c r="P513" s="16" t="str">
        <f t="shared" si="156"/>
        <v xml:space="preserve">,"Description":"type 2" </v>
      </c>
      <c r="Q513" s="16" t="str">
        <f t="shared" si="157"/>
        <v xml:space="preserve">,"Country":"USA" </v>
      </c>
      <c r="R513" s="16" t="str">
        <f t="shared" si="158"/>
        <v xml:space="preserve">,"IsPostageStamp":true </v>
      </c>
      <c r="S513" s="16" t="str">
        <f t="shared" si="159"/>
        <v xml:space="preserve">,"ScottNumber":"491" </v>
      </c>
      <c r="T513" s="16" t="str">
        <f t="shared" si="160"/>
        <v xml:space="preserve">,"AlternateId":"" </v>
      </c>
      <c r="U513" s="16" t="str">
        <f t="shared" si="161"/>
        <v>,"IssueYearStart":1916</v>
      </c>
      <c r="V513" s="16" t="str">
        <f t="shared" si="162"/>
        <v>,"IssueYearEnd":0</v>
      </c>
      <c r="W513" s="16" t="str">
        <f t="shared" si="163"/>
        <v xml:space="preserve">,"FirstDayOfIssue":" " </v>
      </c>
      <c r="X513" s="16" t="str">
        <f t="shared" si="177"/>
        <v xml:space="preserve">,"Perforation":"v10" </v>
      </c>
      <c r="Y513" s="16" t="str">
        <f t="shared" si="164"/>
        <v xml:space="preserve">,"IsWatermarked":false </v>
      </c>
      <c r="Z513" s="16" t="str">
        <f t="shared" si="165"/>
        <v xml:space="preserve">,"CatalogImageCode":"" </v>
      </c>
      <c r="AA513" s="16" t="str">
        <f t="shared" si="166"/>
        <v xml:space="preserve">,"Color":"carmine" </v>
      </c>
      <c r="AB513" s="16" t="str">
        <f t="shared" si="167"/>
        <v xml:space="preserve">,"Denomination":"2" </v>
      </c>
      <c r="AD513" s="16" t="str">
        <f t="shared" si="168"/>
        <v/>
      </c>
      <c r="AE513" s="16" t="str">
        <f t="shared" si="169"/>
        <v>{"CollectableType":"HomeCollector.Models.StampBase, HomeCollector, Version=1.0.0.0, Culture=neutral, PublicKeyToken=null"</v>
      </c>
      <c r="AF513" s="16" t="str">
        <f t="shared" si="170"/>
        <v xml:space="preserve">,"ItemDetails":"type 2" </v>
      </c>
      <c r="AG513" s="16" t="str">
        <f t="shared" si="171"/>
        <v xml:space="preserve">,"IsFavorite":false </v>
      </c>
      <c r="AH513" s="16" t="str">
        <f t="shared" si="172"/>
        <v xml:space="preserve">,"EstimatedValue":0 </v>
      </c>
      <c r="AI513" s="16" t="str">
        <f t="shared" si="173"/>
        <v xml:space="preserve">,"IsMintCondition":false </v>
      </c>
      <c r="AJ513" s="16" t="str">
        <f t="shared" si="174"/>
        <v xml:space="preserve">,"Condition":"UNDEFINED" </v>
      </c>
      <c r="AK513" s="16" t="str">
        <f xml:space="preserve"> IF($D513+$E513&gt;0,  CONCATENATE($AD513,$AE513,$AF513,$AG513,$AH513,$AI513,$AJ513) &amp; "} ]}","}")</f>
        <v>}</v>
      </c>
      <c r="AL513" s="16" t="str">
        <f t="shared" si="175"/>
        <v>,{"CollectableType":"HomeCollector.Models.StampBase, HomeCollector, Version=1.0.0.0, Culture=neutral, PublicKeyToken=null","DisplayName":"Washington" ,"Description":"type 2" ,"Country":"USA" ,"IsPostageStamp":true ,"ScottNumber":"491" ,"AlternateId":"" ,"IssueYearStart":1916,"IssueYearEnd":0,"FirstDayOfIssue":" " ,"Perforation":"v10" ,"IsWatermarked":false ,"CatalogImageCode":"" ,"Color":"carmine" ,"Denomination":"2" }</v>
      </c>
    </row>
    <row r="514" spans="1:38" x14ac:dyDescent="0.25">
      <c r="A514" s="34" t="s">
        <v>1736</v>
      </c>
      <c r="B514" s="29">
        <v>2</v>
      </c>
      <c r="C514" s="19" t="s">
        <v>176</v>
      </c>
      <c r="D514" s="31"/>
      <c r="E514" s="32">
        <v>1</v>
      </c>
      <c r="F514" s="42" t="s">
        <v>322</v>
      </c>
      <c r="G514" s="38" t="s">
        <v>39</v>
      </c>
      <c r="H514" s="19" t="s">
        <v>15</v>
      </c>
      <c r="I514" s="29">
        <v>1916</v>
      </c>
      <c r="J514" s="29">
        <v>1916</v>
      </c>
      <c r="K514" s="33" t="s">
        <v>1337</v>
      </c>
      <c r="L514" s="34">
        <v>5.75</v>
      </c>
      <c r="M514" s="29">
        <v>0.15</v>
      </c>
      <c r="N514" s="28" t="str">
        <f t="shared" si="176"/>
        <v>,{"CollectableType":"HomeCollector.Models.StampBase, HomeCollector, Version=1.0.0.0, Culture=neutral, PublicKeyToken=null"</v>
      </c>
      <c r="O514" s="16" t="str">
        <f t="shared" si="155"/>
        <v xml:space="preserve">,"DisplayName":"Washington" </v>
      </c>
      <c r="P514" s="16" t="str">
        <f t="shared" si="156"/>
        <v xml:space="preserve">,"Description":"type 3" </v>
      </c>
      <c r="Q514" s="16" t="str">
        <f t="shared" si="157"/>
        <v xml:space="preserve">,"Country":"USA" </v>
      </c>
      <c r="R514" s="16" t="str">
        <f t="shared" si="158"/>
        <v xml:space="preserve">,"IsPostageStamp":true </v>
      </c>
      <c r="S514" s="16" t="str">
        <f t="shared" si="159"/>
        <v xml:space="preserve">,"ScottNumber":"492" </v>
      </c>
      <c r="T514" s="16" t="str">
        <f t="shared" si="160"/>
        <v xml:space="preserve">,"AlternateId":"" </v>
      </c>
      <c r="U514" s="16" t="str">
        <f t="shared" si="161"/>
        <v>,"IssueYearStart":1916</v>
      </c>
      <c r="V514" s="16" t="str">
        <f t="shared" si="162"/>
        <v>,"IssueYearEnd":0</v>
      </c>
      <c r="W514" s="16" t="str">
        <f t="shared" si="163"/>
        <v xml:space="preserve">,"FirstDayOfIssue":" " </v>
      </c>
      <c r="X514" s="16" t="str">
        <f t="shared" si="177"/>
        <v xml:space="preserve">,"Perforation":"v10" </v>
      </c>
      <c r="Y514" s="16" t="str">
        <f t="shared" si="164"/>
        <v xml:space="preserve">,"IsWatermarked":false </v>
      </c>
      <c r="Z514" s="16" t="str">
        <f t="shared" si="165"/>
        <v xml:space="preserve">,"CatalogImageCode":"" </v>
      </c>
      <c r="AA514" s="16" t="str">
        <f t="shared" si="166"/>
        <v xml:space="preserve">,"Color":"carmine" </v>
      </c>
      <c r="AB514" s="16" t="str">
        <f t="shared" si="167"/>
        <v xml:space="preserve">,"Denomination":"2" </v>
      </c>
      <c r="AD514" s="16" t="str">
        <f t="shared" si="168"/>
        <v>,"ItemInstances":[</v>
      </c>
      <c r="AE514" s="16" t="str">
        <f t="shared" si="169"/>
        <v>{"CollectableType":"HomeCollector.Models.StampBase, HomeCollector, Version=1.0.0.0, Culture=neutral, PublicKeyToken=null"</v>
      </c>
      <c r="AF514" s="16" t="str">
        <f t="shared" si="170"/>
        <v xml:space="preserve">,"ItemDetails":"type 3" </v>
      </c>
      <c r="AG514" s="16" t="str">
        <f t="shared" si="171"/>
        <v xml:space="preserve">,"IsFavorite":false </v>
      </c>
      <c r="AH514" s="16" t="str">
        <f t="shared" si="172"/>
        <v xml:space="preserve">,"EstimatedValue":0 </v>
      </c>
      <c r="AI514" s="16" t="str">
        <f t="shared" si="173"/>
        <v xml:space="preserve">,"IsMintCondition":false </v>
      </c>
      <c r="AJ514" s="16" t="str">
        <f t="shared" si="174"/>
        <v xml:space="preserve">,"Condition":"UNDEFINED" </v>
      </c>
      <c r="AK514" s="16" t="str">
        <f xml:space="preserve"> IF($D514+$E514&gt;0,  CONCATENATE($AD514,$AE514,$AF514,$AG514,$AH514,$AI514,$AJ514) &amp; "} ]}","}")</f>
        <v>,"ItemInstances":[{"CollectableType":"HomeCollector.Models.StampBase, HomeCollector, Version=1.0.0.0, Culture=neutral, PublicKeyToken=null","ItemDetails":"type 3" ,"IsFavorite":false ,"EstimatedValue":0 ,"IsMintCondition":false ,"Condition":"UNDEFINED" } ]}</v>
      </c>
      <c r="AL514" s="16" t="str">
        <f t="shared" si="175"/>
        <v>,{"CollectableType":"HomeCollector.Models.StampBase, HomeCollector, Version=1.0.0.0, Culture=neutral, PublicKeyToken=null","DisplayName":"Washington" ,"Description":"type 3" ,"Country":"USA" ,"IsPostageStamp":true ,"ScottNumber":"492" ,"AlternateId":"" ,"IssueYearStart":1916,"IssueYearEnd":0,"FirstDayOfIssue":" " ,"Perforation":"v10" ,"IsWatermarked":false ,"CatalogImageCode":"" ,"Color":"carmine" ,"Denomination":"2" ,"ItemInstances":[{"CollectableType":"HomeCollector.Models.StampBase, HomeCollector, Version=1.0.0.0, Culture=neutral, PublicKeyToken=null","ItemDetails":"type 3" ,"IsFavorite":false ,"EstimatedValue":0 ,"IsMintCondition":false ,"Condition":"UNDEFINED" } ]}</v>
      </c>
    </row>
    <row r="515" spans="1:38" x14ac:dyDescent="0.25">
      <c r="A515" s="34" t="s">
        <v>1737</v>
      </c>
      <c r="B515" s="29">
        <v>3</v>
      </c>
      <c r="C515" s="19" t="s">
        <v>99</v>
      </c>
      <c r="D515" s="31"/>
      <c r="E515" s="32">
        <v>1</v>
      </c>
      <c r="F515" s="42" t="s">
        <v>322</v>
      </c>
      <c r="G515" s="38" t="s">
        <v>36</v>
      </c>
      <c r="H515" s="19" t="s">
        <v>15</v>
      </c>
      <c r="I515" s="29">
        <v>1917</v>
      </c>
      <c r="J515" s="29">
        <v>1917</v>
      </c>
      <c r="K515" s="33" t="s">
        <v>1337</v>
      </c>
      <c r="L515" s="34">
        <v>13.5</v>
      </c>
      <c r="M515" s="29">
        <v>1.75</v>
      </c>
      <c r="N515" s="28" t="str">
        <f t="shared" si="176"/>
        <v>,{"CollectableType":"HomeCollector.Models.StampBase, HomeCollector, Version=1.0.0.0, Culture=neutral, PublicKeyToken=null"</v>
      </c>
      <c r="O515" s="16" t="str">
        <f t="shared" si="155"/>
        <v xml:space="preserve">,"DisplayName":"Washington" </v>
      </c>
      <c r="P515" s="16" t="str">
        <f t="shared" si="156"/>
        <v xml:space="preserve">,"Description":"type 1" </v>
      </c>
      <c r="Q515" s="16" t="str">
        <f t="shared" si="157"/>
        <v xml:space="preserve">,"Country":"USA" </v>
      </c>
      <c r="R515" s="16" t="str">
        <f t="shared" si="158"/>
        <v xml:space="preserve">,"IsPostageStamp":true </v>
      </c>
      <c r="S515" s="16" t="str">
        <f t="shared" si="159"/>
        <v xml:space="preserve">,"ScottNumber":"493" </v>
      </c>
      <c r="T515" s="16" t="str">
        <f t="shared" si="160"/>
        <v xml:space="preserve">,"AlternateId":"" </v>
      </c>
      <c r="U515" s="16" t="str">
        <f t="shared" si="161"/>
        <v>,"IssueYearStart":1917</v>
      </c>
      <c r="V515" s="16" t="str">
        <f t="shared" si="162"/>
        <v>,"IssueYearEnd":0</v>
      </c>
      <c r="W515" s="16" t="str">
        <f t="shared" si="163"/>
        <v xml:space="preserve">,"FirstDayOfIssue":" " </v>
      </c>
      <c r="X515" s="16" t="str">
        <f t="shared" si="177"/>
        <v xml:space="preserve">,"Perforation":"v10" </v>
      </c>
      <c r="Y515" s="16" t="str">
        <f t="shared" si="164"/>
        <v xml:space="preserve">,"IsWatermarked":false </v>
      </c>
      <c r="Z515" s="16" t="str">
        <f t="shared" si="165"/>
        <v xml:space="preserve">,"CatalogImageCode":"" </v>
      </c>
      <c r="AA515" s="16" t="str">
        <f t="shared" si="166"/>
        <v xml:space="preserve">,"Color":"violet" </v>
      </c>
      <c r="AB515" s="16" t="str">
        <f t="shared" si="167"/>
        <v xml:space="preserve">,"Denomination":"3" </v>
      </c>
      <c r="AD515" s="16" t="str">
        <f t="shared" si="168"/>
        <v>,"ItemInstances":[</v>
      </c>
      <c r="AE515" s="16" t="str">
        <f t="shared" si="169"/>
        <v>{"CollectableType":"HomeCollector.Models.StampBase, HomeCollector, Version=1.0.0.0, Culture=neutral, PublicKeyToken=null"</v>
      </c>
      <c r="AF515" s="16" t="str">
        <f t="shared" si="170"/>
        <v xml:space="preserve">,"ItemDetails":"type 1" </v>
      </c>
      <c r="AG515" s="16" t="str">
        <f t="shared" si="171"/>
        <v xml:space="preserve">,"IsFavorite":false </v>
      </c>
      <c r="AH515" s="16" t="str">
        <f t="shared" si="172"/>
        <v xml:space="preserve">,"EstimatedValue":0 </v>
      </c>
      <c r="AI515" s="16" t="str">
        <f t="shared" si="173"/>
        <v xml:space="preserve">,"IsMintCondition":false </v>
      </c>
      <c r="AJ515" s="16" t="str">
        <f t="shared" si="174"/>
        <v xml:space="preserve">,"Condition":"UNDEFINED" </v>
      </c>
      <c r="AK515" s="16" t="str">
        <f xml:space="preserve"> IF($D515+$E515&gt;0,  CONCATENATE($AD515,$AE515,$AF515,$AG515,$AH515,$AI515,$AJ515) &amp; "} ]}","}")</f>
        <v>,"ItemInstances":[{"CollectableType":"HomeCollector.Models.StampBase, HomeCollector, Version=1.0.0.0, Culture=neutral, PublicKeyToken=null","ItemDetails":"type 1" ,"IsFavorite":false ,"EstimatedValue":0 ,"IsMintCondition":false ,"Condition":"UNDEFINED" } ]}</v>
      </c>
      <c r="AL515" s="16" t="str">
        <f t="shared" si="175"/>
        <v>,{"CollectableType":"HomeCollector.Models.StampBase, HomeCollector, Version=1.0.0.0, Culture=neutral, PublicKeyToken=null","DisplayName":"Washington" ,"Description":"type 1" ,"Country":"USA" ,"IsPostageStamp":true ,"ScottNumber":"493" ,"AlternateId":"" ,"IssueYearStart":1917,"IssueYearEnd":0,"FirstDayOfIssue":" " ,"Perforation":"v10" ,"IsWatermarked":false ,"CatalogImageCode":"" ,"Color":"violet" ,"Denomination":"3" ,"ItemInstances":[{"CollectableType":"HomeCollector.Models.StampBase, HomeCollector, Version=1.0.0.0, Culture=neutral, PublicKeyToken=null","ItemDetails":"type 1" ,"IsFavorite":false ,"EstimatedValue":0 ,"IsMintCondition":false ,"Condition":"UNDEFINED" } ]}</v>
      </c>
    </row>
    <row r="516" spans="1:38" x14ac:dyDescent="0.25">
      <c r="A516" s="34" t="s">
        <v>1738</v>
      </c>
      <c r="B516" s="29">
        <v>3</v>
      </c>
      <c r="C516" s="19" t="s">
        <v>99</v>
      </c>
      <c r="D516" s="31"/>
      <c r="E516" s="32">
        <v>1</v>
      </c>
      <c r="F516" s="42" t="s">
        <v>322</v>
      </c>
      <c r="G516" s="38" t="s">
        <v>27</v>
      </c>
      <c r="H516" s="19" t="s">
        <v>15</v>
      </c>
      <c r="I516" s="29">
        <v>1918</v>
      </c>
      <c r="J516" s="29">
        <v>1918</v>
      </c>
      <c r="K516" s="33" t="s">
        <v>1337</v>
      </c>
      <c r="L516" s="34">
        <v>7.5</v>
      </c>
      <c r="M516" s="29">
        <v>0.9</v>
      </c>
      <c r="N516" s="28" t="str">
        <f t="shared" si="176"/>
        <v>,{"CollectableType":"HomeCollector.Models.StampBase, HomeCollector, Version=1.0.0.0, Culture=neutral, PublicKeyToken=null"</v>
      </c>
      <c r="O516" s="16" t="str">
        <f t="shared" si="155"/>
        <v xml:space="preserve">,"DisplayName":"Washington" </v>
      </c>
      <c r="P516" s="16" t="str">
        <f t="shared" si="156"/>
        <v xml:space="preserve">,"Description":"type 2" </v>
      </c>
      <c r="Q516" s="16" t="str">
        <f t="shared" si="157"/>
        <v xml:space="preserve">,"Country":"USA" </v>
      </c>
      <c r="R516" s="16" t="str">
        <f t="shared" si="158"/>
        <v xml:space="preserve">,"IsPostageStamp":true </v>
      </c>
      <c r="S516" s="16" t="str">
        <f t="shared" si="159"/>
        <v xml:space="preserve">,"ScottNumber":"494" </v>
      </c>
      <c r="T516" s="16" t="str">
        <f t="shared" si="160"/>
        <v xml:space="preserve">,"AlternateId":"" </v>
      </c>
      <c r="U516" s="16" t="str">
        <f t="shared" si="161"/>
        <v>,"IssueYearStart":1918</v>
      </c>
      <c r="V516" s="16" t="str">
        <f t="shared" si="162"/>
        <v>,"IssueYearEnd":0</v>
      </c>
      <c r="W516" s="16" t="str">
        <f t="shared" si="163"/>
        <v xml:space="preserve">,"FirstDayOfIssue":" " </v>
      </c>
      <c r="X516" s="16" t="str">
        <f t="shared" si="177"/>
        <v xml:space="preserve">,"Perforation":"v10" </v>
      </c>
      <c r="Y516" s="16" t="str">
        <f t="shared" si="164"/>
        <v xml:space="preserve">,"IsWatermarked":false </v>
      </c>
      <c r="Z516" s="16" t="str">
        <f t="shared" si="165"/>
        <v xml:space="preserve">,"CatalogImageCode":"" </v>
      </c>
      <c r="AA516" s="16" t="str">
        <f t="shared" si="166"/>
        <v xml:space="preserve">,"Color":"violet" </v>
      </c>
      <c r="AB516" s="16" t="str">
        <f t="shared" si="167"/>
        <v xml:space="preserve">,"Denomination":"3" </v>
      </c>
      <c r="AD516" s="16" t="str">
        <f t="shared" si="168"/>
        <v>,"ItemInstances":[</v>
      </c>
      <c r="AE516" s="16" t="str">
        <f t="shared" si="169"/>
        <v>{"CollectableType":"HomeCollector.Models.StampBase, HomeCollector, Version=1.0.0.0, Culture=neutral, PublicKeyToken=null"</v>
      </c>
      <c r="AF516" s="16" t="str">
        <f t="shared" si="170"/>
        <v xml:space="preserve">,"ItemDetails":"type 2" </v>
      </c>
      <c r="AG516" s="16" t="str">
        <f t="shared" si="171"/>
        <v xml:space="preserve">,"IsFavorite":false </v>
      </c>
      <c r="AH516" s="16" t="str">
        <f t="shared" si="172"/>
        <v xml:space="preserve">,"EstimatedValue":0 </v>
      </c>
      <c r="AI516" s="16" t="str">
        <f t="shared" si="173"/>
        <v xml:space="preserve">,"IsMintCondition":false </v>
      </c>
      <c r="AJ516" s="16" t="str">
        <f t="shared" si="174"/>
        <v xml:space="preserve">,"Condition":"UNDEFINED" </v>
      </c>
      <c r="AK516" s="16" t="str">
        <f xml:space="preserve"> IF($D516+$E516&gt;0,  CONCATENATE($AD516,$AE516,$AF516,$AG516,$AH516,$AI516,$AJ516) &amp; "} ]}","}")</f>
        <v>,"ItemInstances":[{"CollectableType":"HomeCollector.Models.StampBase, HomeCollector, Version=1.0.0.0, Culture=neutral, PublicKeyToken=null","ItemDetails":"type 2" ,"IsFavorite":false ,"EstimatedValue":0 ,"IsMintCondition":false ,"Condition":"UNDEFINED" } ]}</v>
      </c>
      <c r="AL516" s="16" t="str">
        <f t="shared" si="175"/>
        <v>,{"CollectableType":"HomeCollector.Models.StampBase, HomeCollector, Version=1.0.0.0, Culture=neutral, PublicKeyToken=null","DisplayName":"Washington" ,"Description":"type 2" ,"Country":"USA" ,"IsPostageStamp":true ,"ScottNumber":"494" ,"AlternateId":"" ,"IssueYearStart":1918,"IssueYearEnd":0,"FirstDayOfIssue":" " ,"Perforation":"v10" ,"IsWatermarked":false ,"CatalogImageCode":"" ,"Color":"violet" ,"Denomination":"3" ,"ItemInstances":[{"CollectableType":"HomeCollector.Models.StampBase, HomeCollector, Version=1.0.0.0, Culture=neutral, PublicKeyToken=null","ItemDetails":"type 2" ,"IsFavorite":false ,"EstimatedValue":0 ,"IsMintCondition":false ,"Condition":"UNDEFINED" } ]}</v>
      </c>
    </row>
    <row r="517" spans="1:38" x14ac:dyDescent="0.25">
      <c r="A517" s="34" t="s">
        <v>1739</v>
      </c>
      <c r="B517" s="29">
        <v>4</v>
      </c>
      <c r="C517" s="19" t="s">
        <v>343</v>
      </c>
      <c r="D517" s="31"/>
      <c r="E517" s="32"/>
      <c r="F517" s="42" t="s">
        <v>322</v>
      </c>
      <c r="G517" s="30"/>
      <c r="H517" s="19" t="s">
        <v>15</v>
      </c>
      <c r="I517" s="29">
        <v>1917</v>
      </c>
      <c r="J517" s="29">
        <v>1917</v>
      </c>
      <c r="K517" s="33" t="s">
        <v>1337</v>
      </c>
      <c r="L517" s="34">
        <v>8</v>
      </c>
      <c r="M517" s="29">
        <v>3</v>
      </c>
      <c r="N517" s="28" t="str">
        <f t="shared" si="176"/>
        <v>,{"CollectableType":"HomeCollector.Models.StampBase, HomeCollector, Version=1.0.0.0, Culture=neutral, PublicKeyToken=null"</v>
      </c>
      <c r="O517" s="16" t="str">
        <f t="shared" ref="O517:O580" si="178">",""DisplayName"":""" &amp; $H517 &amp; """ "</f>
        <v xml:space="preserve">,"DisplayName":"Washington" </v>
      </c>
      <c r="P517" s="16" t="str">
        <f t="shared" ref="P517:P580" si="179">",""Description"":""" &amp; IF(ISBLANK($G517),"",$G517) &amp; """ "</f>
        <v xml:space="preserve">,"Description":"" </v>
      </c>
      <c r="Q517" s="16" t="str">
        <f t="shared" ref="Q517:Q580" si="180">",""Country"":""" &amp; $B$1 &amp; """ "</f>
        <v xml:space="preserve">,"Country":"USA" </v>
      </c>
      <c r="R517" s="16" t="str">
        <f t="shared" ref="R517:R580" si="181">",""IsPostageStamp"":" &amp; "true" &amp; " "</f>
        <v xml:space="preserve">,"IsPostageStamp":true </v>
      </c>
      <c r="S517" s="16" t="str">
        <f t="shared" ref="S517:S580" si="182">",""ScottNumber"":""" &amp; $A517 &amp; """ "</f>
        <v xml:space="preserve">,"ScottNumber":"495" </v>
      </c>
      <c r="T517" s="16" t="str">
        <f t="shared" ref="T517:T580" si="183">",""AlternateId"":""" &amp; "" &amp; """ "</f>
        <v xml:space="preserve">,"AlternateId":"" </v>
      </c>
      <c r="U517" s="16" t="str">
        <f t="shared" ref="U517:U580" si="184">",""IssueYearStart"":" &amp; TEXT(IF(ISNUMBER($J517)=0,0,$J517),"0")</f>
        <v>,"IssueYearStart":1917</v>
      </c>
      <c r="V517" s="16" t="str">
        <f t="shared" ref="V517:V580" si="185">",""IssueYearEnd"":" &amp; TEXT(IF(ISNUMBER($K517)=0,0,$K517),"0")</f>
        <v>,"IssueYearEnd":0</v>
      </c>
      <c r="W517" s="16" t="str">
        <f t="shared" ref="W517:W580" si="186">",""FirstDayOfIssue"":""" &amp; " " &amp; """ "</f>
        <v xml:space="preserve">,"FirstDayOfIssue":" " </v>
      </c>
      <c r="X517" s="16" t="str">
        <f t="shared" si="177"/>
        <v xml:space="preserve">,"Perforation":"v10" </v>
      </c>
      <c r="Y517" s="16" t="str">
        <f t="shared" ref="Y517:Y580" si="187">",""IsWatermarked"":" &amp; IF(ISNUMBER(FIND("mk",$G534)) =1,"true","false") &amp; " "</f>
        <v xml:space="preserve">,"IsWatermarked":false </v>
      </c>
      <c r="Z517" s="16" t="str">
        <f t="shared" ref="Z517:Z580" si="188">",""CatalogImageCode"":""" &amp; "" &amp; """ "</f>
        <v xml:space="preserve">,"CatalogImageCode":"" </v>
      </c>
      <c r="AA517" s="16" t="str">
        <f t="shared" ref="AA517:AA580" si="189">",""Color"":""" &amp; IF(ISBLANK($C517)=1,"",$C517) &amp; """ "</f>
        <v xml:space="preserve">,"Color":"ro brown" </v>
      </c>
      <c r="AB517" s="16" t="str">
        <f t="shared" ref="AB517:AB580" si="190">",""Denomination"":""" &amp; IF(ISNUMBER($B517),TEXT($B517,"0"),$B517) &amp; """ "</f>
        <v xml:space="preserve">,"Denomination":"4" </v>
      </c>
      <c r="AD517" s="16" t="str">
        <f t="shared" ref="AD517:AD580" si="191" xml:space="preserve"> IF($D517 + $E517 &gt; 0,",""ItemInstances"":[","")</f>
        <v/>
      </c>
      <c r="AE517" s="16" t="str">
        <f t="shared" ref="AE517:AE580" si="192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517" s="16" t="str">
        <f t="shared" ref="AF517:AF580" si="193">",""ItemDetails"":""" &amp; IF(ISBLANK($G517)=1,"",$G517) &amp; """ "</f>
        <v xml:space="preserve">,"ItemDetails":"" </v>
      </c>
      <c r="AG517" s="16" t="str">
        <f t="shared" ref="AG517:AG580" si="194">",""IsFavorite"":" &amp; "false" &amp; " "</f>
        <v xml:space="preserve">,"IsFavorite":false </v>
      </c>
      <c r="AH517" s="16" t="str">
        <f t="shared" ref="AH517:AH580" si="195">",""EstimatedValue"":" &amp; "0" &amp; " "</f>
        <v xml:space="preserve">,"EstimatedValue":0 </v>
      </c>
      <c r="AI517" s="16" t="str">
        <f t="shared" ref="AI517:AI580" si="196">",""IsMintCondition"":" &amp; IF($D517&gt;0,"true","false") &amp; " "</f>
        <v xml:space="preserve">,"IsMintCondition":false </v>
      </c>
      <c r="AJ517" s="16" t="str">
        <f t="shared" ref="AJ517:AJ580" si="197">",""Condition"":" &amp; """UNDEFINED""" &amp; " "</f>
        <v xml:space="preserve">,"Condition":"UNDEFINED" </v>
      </c>
      <c r="AK517" s="16" t="str">
        <f xml:space="preserve"> IF($D517+$E517&gt;0,  CONCATENATE($AD517,$AE517,$AF517,$AG517,$AH517,$AI517,$AJ517) &amp; "} ]}","}")</f>
        <v>}</v>
      </c>
      <c r="AL517" s="16" t="str">
        <f t="shared" ref="AL517:AL580" si="198">CONCATENATE( $N517, $O517, $P517,$Q517,$R517,$S517,$T517,$U517,$V517,$W517,$X517, $Y517,$Z517,$AA517, $AB517) &amp; $AK517</f>
        <v>,{"CollectableType":"HomeCollector.Models.StampBase, HomeCollector, Version=1.0.0.0, Culture=neutral, PublicKeyToken=null","DisplayName":"Washington" ,"Description":"" ,"Country":"USA" ,"IsPostageStamp":true ,"ScottNumber":"495" ,"AlternateId":"" ,"IssueYearStart":1917,"IssueYearEnd":0,"FirstDayOfIssue":" " ,"Perforation":"v10" ,"IsWatermarked":false ,"CatalogImageCode":"" ,"Color":"ro brown" ,"Denomination":"4" }</v>
      </c>
    </row>
    <row r="518" spans="1:38" x14ac:dyDescent="0.25">
      <c r="A518" s="34" t="s">
        <v>1740</v>
      </c>
      <c r="B518" s="29">
        <v>5</v>
      </c>
      <c r="C518" s="19" t="s">
        <v>22</v>
      </c>
      <c r="D518" s="31"/>
      <c r="E518" s="32"/>
      <c r="F518" s="42" t="s">
        <v>322</v>
      </c>
      <c r="G518" s="30"/>
      <c r="H518" s="19" t="s">
        <v>15</v>
      </c>
      <c r="I518" s="29">
        <v>1919</v>
      </c>
      <c r="J518" s="29">
        <v>1919</v>
      </c>
      <c r="K518" s="33" t="s">
        <v>1337</v>
      </c>
      <c r="L518" s="34">
        <v>2.75</v>
      </c>
      <c r="M518" s="29">
        <v>0.9</v>
      </c>
      <c r="N518" s="28" t="str">
        <f t="shared" ref="N518:N581" si="199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518" s="16" t="str">
        <f t="shared" si="178"/>
        <v xml:space="preserve">,"DisplayName":"Washington" </v>
      </c>
      <c r="P518" s="16" t="str">
        <f t="shared" si="179"/>
        <v xml:space="preserve">,"Description":"" </v>
      </c>
      <c r="Q518" s="16" t="str">
        <f t="shared" si="180"/>
        <v xml:space="preserve">,"Country":"USA" </v>
      </c>
      <c r="R518" s="16" t="str">
        <f t="shared" si="181"/>
        <v xml:space="preserve">,"IsPostageStamp":true </v>
      </c>
      <c r="S518" s="16" t="str">
        <f t="shared" si="182"/>
        <v xml:space="preserve">,"ScottNumber":"496" </v>
      </c>
      <c r="T518" s="16" t="str">
        <f t="shared" si="183"/>
        <v xml:space="preserve">,"AlternateId":"" </v>
      </c>
      <c r="U518" s="16" t="str">
        <f t="shared" si="184"/>
        <v>,"IssueYearStart":1919</v>
      </c>
      <c r="V518" s="16" t="str">
        <f t="shared" si="185"/>
        <v>,"IssueYearEnd":0</v>
      </c>
      <c r="W518" s="16" t="str">
        <f t="shared" si="186"/>
        <v xml:space="preserve">,"FirstDayOfIssue":" " </v>
      </c>
      <c r="X518" s="16" t="str">
        <f t="shared" si="177"/>
        <v xml:space="preserve">,"Perforation":"v10" </v>
      </c>
      <c r="Y518" s="16" t="str">
        <f t="shared" si="187"/>
        <v xml:space="preserve">,"IsWatermarked":false </v>
      </c>
      <c r="Z518" s="16" t="str">
        <f t="shared" si="188"/>
        <v xml:space="preserve">,"CatalogImageCode":"" </v>
      </c>
      <c r="AA518" s="16" t="str">
        <f t="shared" si="189"/>
        <v xml:space="preserve">,"Color":"blue" </v>
      </c>
      <c r="AB518" s="16" t="str">
        <f t="shared" si="190"/>
        <v xml:space="preserve">,"Denomination":"5" </v>
      </c>
      <c r="AD518" s="16" t="str">
        <f t="shared" si="191"/>
        <v/>
      </c>
      <c r="AE518" s="16" t="str">
        <f t="shared" si="192"/>
        <v>{"CollectableType":"HomeCollector.Models.StampBase, HomeCollector, Version=1.0.0.0, Culture=neutral, PublicKeyToken=null"</v>
      </c>
      <c r="AF518" s="16" t="str">
        <f t="shared" si="193"/>
        <v xml:space="preserve">,"ItemDetails":"" </v>
      </c>
      <c r="AG518" s="16" t="str">
        <f t="shared" si="194"/>
        <v xml:space="preserve">,"IsFavorite":false </v>
      </c>
      <c r="AH518" s="16" t="str">
        <f t="shared" si="195"/>
        <v xml:space="preserve">,"EstimatedValue":0 </v>
      </c>
      <c r="AI518" s="16" t="str">
        <f t="shared" si="196"/>
        <v xml:space="preserve">,"IsMintCondition":false </v>
      </c>
      <c r="AJ518" s="16" t="str">
        <f t="shared" si="197"/>
        <v xml:space="preserve">,"Condition":"UNDEFINED" </v>
      </c>
      <c r="AK518" s="16" t="str">
        <f xml:space="preserve"> IF($D518+$E518&gt;0,  CONCATENATE($AD518,$AE518,$AF518,$AG518,$AH518,$AI518,$AJ518) &amp; "} ]}","}")</f>
        <v>}</v>
      </c>
      <c r="AL518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,"ScottNumber":"496" ,"AlternateId":"" ,"IssueYearStart":1919,"IssueYearEnd":0,"FirstDayOfIssue":" " ,"Perforation":"v10" ,"IsWatermarked":false ,"CatalogImageCode":"" ,"Color":"blue" ,"Denomination":"5" }</v>
      </c>
    </row>
    <row r="519" spans="1:38" x14ac:dyDescent="0.25">
      <c r="A519" s="34" t="s">
        <v>1741</v>
      </c>
      <c r="B519" s="29">
        <v>10</v>
      </c>
      <c r="C519" s="19" t="s">
        <v>312</v>
      </c>
      <c r="D519" s="31"/>
      <c r="E519" s="32">
        <v>1</v>
      </c>
      <c r="F519" s="42" t="s">
        <v>322</v>
      </c>
      <c r="G519" s="30"/>
      <c r="H519" s="19" t="s">
        <v>13</v>
      </c>
      <c r="I519" s="29">
        <v>1922</v>
      </c>
      <c r="J519" s="29">
        <v>1922</v>
      </c>
      <c r="K519" s="33" t="s">
        <v>1337</v>
      </c>
      <c r="L519" s="34">
        <v>16</v>
      </c>
      <c r="M519" s="29">
        <v>7</v>
      </c>
      <c r="N519" s="28" t="str">
        <f t="shared" si="199"/>
        <v>,{"CollectableType":"HomeCollector.Models.StampBase, HomeCollector, Version=1.0.0.0, Culture=neutral, PublicKeyToken=null"</v>
      </c>
      <c r="O519" s="16" t="str">
        <f t="shared" si="178"/>
        <v xml:space="preserve">,"DisplayName":"Franklin" </v>
      </c>
      <c r="P519" s="16" t="str">
        <f t="shared" si="179"/>
        <v xml:space="preserve">,"Description":"" </v>
      </c>
      <c r="Q519" s="16" t="str">
        <f t="shared" si="180"/>
        <v xml:space="preserve">,"Country":"USA" </v>
      </c>
      <c r="R519" s="16" t="str">
        <f t="shared" si="181"/>
        <v xml:space="preserve">,"IsPostageStamp":true </v>
      </c>
      <c r="S519" s="16" t="str">
        <f t="shared" si="182"/>
        <v xml:space="preserve">,"ScottNumber":"497" </v>
      </c>
      <c r="T519" s="16" t="str">
        <f t="shared" si="183"/>
        <v xml:space="preserve">,"AlternateId":"" </v>
      </c>
      <c r="U519" s="16" t="str">
        <f t="shared" si="184"/>
        <v>,"IssueYearStart":1922</v>
      </c>
      <c r="V519" s="16" t="str">
        <f t="shared" si="185"/>
        <v>,"IssueYearEnd":0</v>
      </c>
      <c r="W519" s="16" t="str">
        <f t="shared" si="186"/>
        <v xml:space="preserve">,"FirstDayOfIssue":" " </v>
      </c>
      <c r="X519" s="16" t="str">
        <f t="shared" si="177"/>
        <v xml:space="preserve">,"Perforation":"v10" </v>
      </c>
      <c r="Y519" s="16" t="str">
        <f t="shared" si="187"/>
        <v xml:space="preserve">,"IsWatermarked":false </v>
      </c>
      <c r="Z519" s="16" t="str">
        <f t="shared" si="188"/>
        <v xml:space="preserve">,"CatalogImageCode":"" </v>
      </c>
      <c r="AA519" s="16" t="str">
        <f t="shared" si="189"/>
        <v xml:space="preserve">,"Color":"or yellow" </v>
      </c>
      <c r="AB519" s="16" t="str">
        <f t="shared" si="190"/>
        <v xml:space="preserve">,"Denomination":"10" </v>
      </c>
      <c r="AD519" s="16" t="str">
        <f t="shared" si="191"/>
        <v>,"ItemInstances":[</v>
      </c>
      <c r="AE519" s="16" t="str">
        <f t="shared" si="192"/>
        <v>{"CollectableType":"HomeCollector.Models.StampBase, HomeCollector, Version=1.0.0.0, Culture=neutral, PublicKeyToken=null"</v>
      </c>
      <c r="AF519" s="16" t="str">
        <f t="shared" si="193"/>
        <v xml:space="preserve">,"ItemDetails":"" </v>
      </c>
      <c r="AG519" s="16" t="str">
        <f t="shared" si="194"/>
        <v xml:space="preserve">,"IsFavorite":false </v>
      </c>
      <c r="AH519" s="16" t="str">
        <f t="shared" si="195"/>
        <v xml:space="preserve">,"EstimatedValue":0 </v>
      </c>
      <c r="AI519" s="16" t="str">
        <f t="shared" si="196"/>
        <v xml:space="preserve">,"IsMintCondition":false </v>
      </c>
      <c r="AJ519" s="16" t="str">
        <f t="shared" si="197"/>
        <v xml:space="preserve">,"Condition":"UNDEFINED" </v>
      </c>
      <c r="AK519" s="16" t="str">
        <f xml:space="preserve"> IF($D519+$E519&gt;0,  CONCATENATE($AD519,$AE519,$AF519,$AG519,$AH519,$AI519,$AJ519)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9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,"ScottNumber":"497" ,"AlternateId":"" ,"IssueYearStart":1922,"IssueYearEnd":0,"FirstDayOfIssue":" " ,"Perforation":"v10" ,"IsWatermarked":false ,"CatalogImageCode":"" ,"Color":"or yellow"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20" spans="1:38" x14ac:dyDescent="0.25">
      <c r="A520" s="34" t="s">
        <v>1742</v>
      </c>
      <c r="B520" s="29">
        <v>1</v>
      </c>
      <c r="C520" s="19" t="s">
        <v>38</v>
      </c>
      <c r="D520" s="31"/>
      <c r="E520" s="32">
        <v>3</v>
      </c>
      <c r="F520" s="43" t="s">
        <v>1342</v>
      </c>
      <c r="G520" s="30"/>
      <c r="H520" s="19" t="s">
        <v>15</v>
      </c>
      <c r="I520" s="29">
        <v>1917</v>
      </c>
      <c r="J520" s="29">
        <v>1917</v>
      </c>
      <c r="K520" s="33" t="s">
        <v>1337</v>
      </c>
      <c r="L520" s="34">
        <v>0.3</v>
      </c>
      <c r="M520" s="29">
        <v>0.15</v>
      </c>
      <c r="N520" s="28" t="str">
        <f t="shared" si="199"/>
        <v>,{"CollectableType":"HomeCollector.Models.StampBase, HomeCollector, Version=1.0.0.0, Culture=neutral, PublicKeyToken=null"</v>
      </c>
      <c r="O520" s="16" t="str">
        <f t="shared" si="178"/>
        <v xml:space="preserve">,"DisplayName":"Washington" </v>
      </c>
      <c r="P520" s="16" t="str">
        <f t="shared" si="179"/>
        <v xml:space="preserve">,"Description":"" </v>
      </c>
      <c r="Q520" s="16" t="str">
        <f t="shared" si="180"/>
        <v xml:space="preserve">,"Country":"USA" </v>
      </c>
      <c r="R520" s="16" t="str">
        <f t="shared" si="181"/>
        <v xml:space="preserve">,"IsPostageStamp":true </v>
      </c>
      <c r="S520" s="16" t="str">
        <f t="shared" si="182"/>
        <v xml:space="preserve">,"ScottNumber":"498" </v>
      </c>
      <c r="T520" s="16" t="str">
        <f t="shared" si="183"/>
        <v xml:space="preserve">,"AlternateId":"" </v>
      </c>
      <c r="U520" s="16" t="str">
        <f t="shared" si="184"/>
        <v>,"IssueYearStart":1917</v>
      </c>
      <c r="V520" s="16" t="str">
        <f t="shared" si="185"/>
        <v>,"IssueYearEnd":0</v>
      </c>
      <c r="W520" s="16" t="str">
        <f t="shared" si="186"/>
        <v xml:space="preserve">,"FirstDayOfIssue":" " </v>
      </c>
      <c r="X520" s="16" t="str">
        <f t="shared" si="177"/>
        <v xml:space="preserve">,"Perforation":"11" </v>
      </c>
      <c r="Y520" s="16" t="str">
        <f t="shared" si="187"/>
        <v xml:space="preserve">,"IsWatermarked":false </v>
      </c>
      <c r="Z520" s="16" t="str">
        <f t="shared" si="188"/>
        <v xml:space="preserve">,"CatalogImageCode":"" </v>
      </c>
      <c r="AA520" s="16" t="str">
        <f t="shared" si="189"/>
        <v xml:space="preserve">,"Color":"green" </v>
      </c>
      <c r="AB520" s="16" t="str">
        <f t="shared" si="190"/>
        <v xml:space="preserve">,"Denomination":"1" </v>
      </c>
      <c r="AD520" s="16" t="str">
        <f t="shared" si="191"/>
        <v>,"ItemInstances":[</v>
      </c>
      <c r="AE520" s="16" t="str">
        <f t="shared" si="192"/>
        <v>{"CollectableType":"HomeCollector.Models.StampBase, HomeCollector, Version=1.0.0.0, Culture=neutral, PublicKeyToken=null"</v>
      </c>
      <c r="AF520" s="16" t="str">
        <f t="shared" si="193"/>
        <v xml:space="preserve">,"ItemDetails":"" </v>
      </c>
      <c r="AG520" s="16" t="str">
        <f t="shared" si="194"/>
        <v xml:space="preserve">,"IsFavorite":false </v>
      </c>
      <c r="AH520" s="16" t="str">
        <f t="shared" si="195"/>
        <v xml:space="preserve">,"EstimatedValue":0 </v>
      </c>
      <c r="AI520" s="16" t="str">
        <f t="shared" si="196"/>
        <v xml:space="preserve">,"IsMintCondition":false </v>
      </c>
      <c r="AJ520" s="16" t="str">
        <f t="shared" si="197"/>
        <v xml:space="preserve">,"Condition":"UNDEFINED" </v>
      </c>
      <c r="AK520" s="16" t="str">
        <f xml:space="preserve"> IF($D520+$E520&gt;0,  CONCATENATE($AD520,$AE520,$AF520,$AG520,$AH520,$AI520,$AJ520)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20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,"ScottNumber":"498" ,"AlternateId":"" ,"IssueYearStart":1917,"IssueYearEnd":0,"FirstDayOfIssue":" " ,"Perforation":"11" ,"IsWatermarked":false ,"CatalogImageCode":"" ,"Color":"green"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21" spans="1:38" x14ac:dyDescent="0.25">
      <c r="A521" s="34" t="s">
        <v>1743</v>
      </c>
      <c r="B521" s="29">
        <v>2</v>
      </c>
      <c r="C521" s="19" t="s">
        <v>93</v>
      </c>
      <c r="D521" s="31"/>
      <c r="E521" s="32">
        <v>2</v>
      </c>
      <c r="F521" s="43" t="s">
        <v>1342</v>
      </c>
      <c r="G521" s="38" t="s">
        <v>36</v>
      </c>
      <c r="H521" s="19" t="s">
        <v>15</v>
      </c>
      <c r="I521" s="29">
        <v>1917</v>
      </c>
      <c r="J521" s="29">
        <v>1917</v>
      </c>
      <c r="K521" s="33" t="s">
        <v>1337</v>
      </c>
      <c r="L521" s="34">
        <v>0.35</v>
      </c>
      <c r="M521" s="29">
        <v>0.15</v>
      </c>
      <c r="N521" s="28" t="str">
        <f t="shared" si="199"/>
        <v>,{"CollectableType":"HomeCollector.Models.StampBase, HomeCollector, Version=1.0.0.0, Culture=neutral, PublicKeyToken=null"</v>
      </c>
      <c r="O521" s="16" t="str">
        <f t="shared" si="178"/>
        <v xml:space="preserve">,"DisplayName":"Washington" </v>
      </c>
      <c r="P521" s="16" t="str">
        <f t="shared" si="179"/>
        <v xml:space="preserve">,"Description":"type 1" </v>
      </c>
      <c r="Q521" s="16" t="str">
        <f t="shared" si="180"/>
        <v xml:space="preserve">,"Country":"USA" </v>
      </c>
      <c r="R521" s="16" t="str">
        <f t="shared" si="181"/>
        <v xml:space="preserve">,"IsPostageStamp":true </v>
      </c>
      <c r="S521" s="16" t="str">
        <f t="shared" si="182"/>
        <v xml:space="preserve">,"ScottNumber":"499" </v>
      </c>
      <c r="T521" s="16" t="str">
        <f t="shared" si="183"/>
        <v xml:space="preserve">,"AlternateId":"" </v>
      </c>
      <c r="U521" s="16" t="str">
        <f t="shared" si="184"/>
        <v>,"IssueYearStart":1917</v>
      </c>
      <c r="V521" s="16" t="str">
        <f t="shared" si="185"/>
        <v>,"IssueYearEnd":0</v>
      </c>
      <c r="W521" s="16" t="str">
        <f t="shared" si="186"/>
        <v xml:space="preserve">,"FirstDayOfIssue":" " </v>
      </c>
      <c r="X521" s="16" t="str">
        <f t="shared" si="177"/>
        <v xml:space="preserve">,"Perforation":"11" </v>
      </c>
      <c r="Y521" s="16" t="str">
        <f t="shared" si="187"/>
        <v xml:space="preserve">,"IsWatermarked":false </v>
      </c>
      <c r="Z521" s="16" t="str">
        <f t="shared" si="188"/>
        <v xml:space="preserve">,"CatalogImageCode":"" </v>
      </c>
      <c r="AA521" s="16" t="str">
        <f t="shared" si="189"/>
        <v xml:space="preserve">,"Color":"rose" </v>
      </c>
      <c r="AB521" s="16" t="str">
        <f t="shared" si="190"/>
        <v xml:space="preserve">,"Denomination":"2" </v>
      </c>
      <c r="AD521" s="16" t="str">
        <f t="shared" si="191"/>
        <v>,"ItemInstances":[</v>
      </c>
      <c r="AE521" s="16" t="str">
        <f t="shared" si="192"/>
        <v>{"CollectableType":"HomeCollector.Models.StampBase, HomeCollector, Version=1.0.0.0, Culture=neutral, PublicKeyToken=null"</v>
      </c>
      <c r="AF521" s="16" t="str">
        <f t="shared" si="193"/>
        <v xml:space="preserve">,"ItemDetails":"type 1" </v>
      </c>
      <c r="AG521" s="16" t="str">
        <f t="shared" si="194"/>
        <v xml:space="preserve">,"IsFavorite":false </v>
      </c>
      <c r="AH521" s="16" t="str">
        <f t="shared" si="195"/>
        <v xml:space="preserve">,"EstimatedValue":0 </v>
      </c>
      <c r="AI521" s="16" t="str">
        <f t="shared" si="196"/>
        <v xml:space="preserve">,"IsMintCondition":false </v>
      </c>
      <c r="AJ521" s="16" t="str">
        <f t="shared" si="197"/>
        <v xml:space="preserve">,"Condition":"UNDEFINED" </v>
      </c>
      <c r="AK521" s="16" t="str">
        <f xml:space="preserve"> IF($D521+$E521&gt;0,  CONCATENATE($AD521,$AE521,$AF521,$AG521,$AH521,$AI521,$AJ521) &amp; "} ]}","}")</f>
        <v>,"ItemInstances":[{"CollectableType":"HomeCollector.Models.StampBase, HomeCollector, Version=1.0.0.0, Culture=neutral, PublicKeyToken=null","ItemDetails":"type 1" ,"IsFavorite":false ,"EstimatedValue":0 ,"IsMintCondition":false ,"Condition":"UNDEFINED" } ]}</v>
      </c>
      <c r="AL521" s="16" t="str">
        <f t="shared" si="198"/>
        <v>,{"CollectableType":"HomeCollector.Models.StampBase, HomeCollector, Version=1.0.0.0, Culture=neutral, PublicKeyToken=null","DisplayName":"Washington" ,"Description":"type 1" ,"Country":"USA" ,"IsPostageStamp":true ,"ScottNumber":"499" ,"AlternateId":"" ,"IssueYearStart":1917,"IssueYearEnd":0,"FirstDayOfIssue":" " ,"Perforation":"11" ,"IsWatermarked":false ,"CatalogImageCode":"" ,"Color":"rose" ,"Denomination":"2" ,"ItemInstances":[{"CollectableType":"HomeCollector.Models.StampBase, HomeCollector, Version=1.0.0.0, Culture=neutral, PublicKeyToken=null","ItemDetails":"type 1" ,"IsFavorite":false ,"EstimatedValue":0 ,"IsMintCondition":false ,"Condition":"UNDEFINED" } ]}</v>
      </c>
    </row>
    <row r="522" spans="1:38" x14ac:dyDescent="0.25">
      <c r="A522" s="34" t="s">
        <v>1744</v>
      </c>
      <c r="B522" s="29">
        <v>2</v>
      </c>
      <c r="C522" s="19" t="s">
        <v>344</v>
      </c>
      <c r="D522" s="31"/>
      <c r="E522" s="32"/>
      <c r="F522" s="43" t="s">
        <v>1342</v>
      </c>
      <c r="G522" s="38" t="s">
        <v>345</v>
      </c>
      <c r="H522" s="19" t="s">
        <v>15</v>
      </c>
      <c r="I522" s="29">
        <v>1917</v>
      </c>
      <c r="J522" s="29">
        <v>1917</v>
      </c>
      <c r="K522" s="33" t="s">
        <v>1337</v>
      </c>
      <c r="L522" s="34">
        <v>200</v>
      </c>
      <c r="M522" s="29">
        <v>110</v>
      </c>
      <c r="N522" s="28" t="str">
        <f t="shared" si="199"/>
        <v>,{"CollectableType":"HomeCollector.Models.StampBase, HomeCollector, Version=1.0.0.0, Culture=neutral, PublicKeyToken=null"</v>
      </c>
      <c r="O522" s="16" t="str">
        <f t="shared" si="178"/>
        <v xml:space="preserve">,"DisplayName":"Washington" </v>
      </c>
      <c r="P522" s="16" t="str">
        <f t="shared" si="179"/>
        <v xml:space="preserve">,"Description":"type 1a" </v>
      </c>
      <c r="Q522" s="16" t="str">
        <f t="shared" si="180"/>
        <v xml:space="preserve">,"Country":"USA" </v>
      </c>
      <c r="R522" s="16" t="str">
        <f t="shared" si="181"/>
        <v xml:space="preserve">,"IsPostageStamp":true </v>
      </c>
      <c r="S522" s="16" t="str">
        <f t="shared" si="182"/>
        <v xml:space="preserve">,"ScottNumber":"500" </v>
      </c>
      <c r="T522" s="16" t="str">
        <f t="shared" si="183"/>
        <v xml:space="preserve">,"AlternateId":"" </v>
      </c>
      <c r="U522" s="16" t="str">
        <f t="shared" si="184"/>
        <v>,"IssueYearStart":1917</v>
      </c>
      <c r="V522" s="16" t="str">
        <f t="shared" si="185"/>
        <v>,"IssueYearEnd":0</v>
      </c>
      <c r="W522" s="16" t="str">
        <f t="shared" si="186"/>
        <v xml:space="preserve">,"FirstDayOfIssue":" " </v>
      </c>
      <c r="X522" s="16" t="str">
        <f t="shared" si="177"/>
        <v xml:space="preserve">,"Perforation":"11" </v>
      </c>
      <c r="Y522" s="16" t="str">
        <f t="shared" si="187"/>
        <v xml:space="preserve">,"IsWatermarked":false </v>
      </c>
      <c r="Z522" s="16" t="str">
        <f t="shared" si="188"/>
        <v xml:space="preserve">,"CatalogImageCode":"" </v>
      </c>
      <c r="AA522" s="16" t="str">
        <f t="shared" si="189"/>
        <v xml:space="preserve">,"Color":"deep rose" </v>
      </c>
      <c r="AB522" s="16" t="str">
        <f t="shared" si="190"/>
        <v xml:space="preserve">,"Denomination":"2" </v>
      </c>
      <c r="AD522" s="16" t="str">
        <f t="shared" si="191"/>
        <v/>
      </c>
      <c r="AE522" s="16" t="str">
        <f t="shared" si="192"/>
        <v>{"CollectableType":"HomeCollector.Models.StampBase, HomeCollector, Version=1.0.0.0, Culture=neutral, PublicKeyToken=null"</v>
      </c>
      <c r="AF522" s="16" t="str">
        <f t="shared" si="193"/>
        <v xml:space="preserve">,"ItemDetails":"type 1a" </v>
      </c>
      <c r="AG522" s="16" t="str">
        <f t="shared" si="194"/>
        <v xml:space="preserve">,"IsFavorite":false </v>
      </c>
      <c r="AH522" s="16" t="str">
        <f t="shared" si="195"/>
        <v xml:space="preserve">,"EstimatedValue":0 </v>
      </c>
      <c r="AI522" s="16" t="str">
        <f t="shared" si="196"/>
        <v xml:space="preserve">,"IsMintCondition":false </v>
      </c>
      <c r="AJ522" s="16" t="str">
        <f t="shared" si="197"/>
        <v xml:space="preserve">,"Condition":"UNDEFINED" </v>
      </c>
      <c r="AK522" s="16" t="str">
        <f xml:space="preserve"> IF($D522+$E522&gt;0,  CONCATENATE($AD522,$AE522,$AF522,$AG522,$AH522,$AI522,$AJ522) &amp; "} ]}","}")</f>
        <v>}</v>
      </c>
      <c r="AL522" s="16" t="str">
        <f t="shared" si="198"/>
        <v>,{"CollectableType":"HomeCollector.Models.StampBase, HomeCollector, Version=1.0.0.0, Culture=neutral, PublicKeyToken=null","DisplayName":"Washington" ,"Description":"type 1a" ,"Country":"USA" ,"IsPostageStamp":true ,"ScottNumber":"500" ,"AlternateId":"" ,"IssueYearStart":1917,"IssueYearEnd":0,"FirstDayOfIssue":" " ,"Perforation":"11" ,"IsWatermarked":false ,"CatalogImageCode":"" ,"Color":"deep rose" ,"Denomination":"2" }</v>
      </c>
    </row>
    <row r="523" spans="1:38" x14ac:dyDescent="0.25">
      <c r="A523" s="34" t="s">
        <v>1745</v>
      </c>
      <c r="B523" s="29">
        <v>3</v>
      </c>
      <c r="C523" s="19" t="s">
        <v>336</v>
      </c>
      <c r="D523" s="31"/>
      <c r="E523" s="32"/>
      <c r="F523" s="43" t="s">
        <v>1342</v>
      </c>
      <c r="G523" s="38" t="s">
        <v>36</v>
      </c>
      <c r="H523" s="19" t="s">
        <v>15</v>
      </c>
      <c r="I523" s="29">
        <v>1917</v>
      </c>
      <c r="J523" s="29">
        <v>1917</v>
      </c>
      <c r="K523" s="33" t="s">
        <v>1337</v>
      </c>
      <c r="L523" s="34">
        <v>8</v>
      </c>
      <c r="M523" s="29">
        <v>0.15</v>
      </c>
      <c r="N523" s="28" t="str">
        <f t="shared" si="199"/>
        <v>,{"CollectableType":"HomeCollector.Models.StampBase, HomeCollector, Version=1.0.0.0, Culture=neutral, PublicKeyToken=null"</v>
      </c>
      <c r="O523" s="16" t="str">
        <f t="shared" si="178"/>
        <v xml:space="preserve">,"DisplayName":"Washington" </v>
      </c>
      <c r="P523" s="16" t="str">
        <f t="shared" si="179"/>
        <v xml:space="preserve">,"Description":"type 1" </v>
      </c>
      <c r="Q523" s="16" t="str">
        <f t="shared" si="180"/>
        <v xml:space="preserve">,"Country":"USA" </v>
      </c>
      <c r="R523" s="16" t="str">
        <f t="shared" si="181"/>
        <v xml:space="preserve">,"IsPostageStamp":true </v>
      </c>
      <c r="S523" s="16" t="str">
        <f t="shared" si="182"/>
        <v xml:space="preserve">,"ScottNumber":"501" </v>
      </c>
      <c r="T523" s="16" t="str">
        <f t="shared" si="183"/>
        <v xml:space="preserve">,"AlternateId":"" </v>
      </c>
      <c r="U523" s="16" t="str">
        <f t="shared" si="184"/>
        <v>,"IssueYearStart":1917</v>
      </c>
      <c r="V523" s="16" t="str">
        <f t="shared" si="185"/>
        <v>,"IssueYearEnd":0</v>
      </c>
      <c r="W523" s="16" t="str">
        <f t="shared" si="186"/>
        <v xml:space="preserve">,"FirstDayOfIssue":" " </v>
      </c>
      <c r="X523" s="16" t="str">
        <f t="shared" si="177"/>
        <v xml:space="preserve">,"Perforation":"11" </v>
      </c>
      <c r="Y523" s="16" t="str">
        <f t="shared" si="187"/>
        <v xml:space="preserve">,"IsWatermarked":false </v>
      </c>
      <c r="Z523" s="16" t="str">
        <f t="shared" si="188"/>
        <v xml:space="preserve">,"CatalogImageCode":"" </v>
      </c>
      <c r="AA523" s="16" t="str">
        <f t="shared" si="189"/>
        <v xml:space="preserve">,"Color":"lt violet" </v>
      </c>
      <c r="AB523" s="16" t="str">
        <f t="shared" si="190"/>
        <v xml:space="preserve">,"Denomination":"3" </v>
      </c>
      <c r="AD523" s="16" t="str">
        <f t="shared" si="191"/>
        <v/>
      </c>
      <c r="AE523" s="16" t="str">
        <f t="shared" si="192"/>
        <v>{"CollectableType":"HomeCollector.Models.StampBase, HomeCollector, Version=1.0.0.0, Culture=neutral, PublicKeyToken=null"</v>
      </c>
      <c r="AF523" s="16" t="str">
        <f t="shared" si="193"/>
        <v xml:space="preserve">,"ItemDetails":"type 1" </v>
      </c>
      <c r="AG523" s="16" t="str">
        <f t="shared" si="194"/>
        <v xml:space="preserve">,"IsFavorite":false </v>
      </c>
      <c r="AH523" s="16" t="str">
        <f t="shared" si="195"/>
        <v xml:space="preserve">,"EstimatedValue":0 </v>
      </c>
      <c r="AI523" s="16" t="str">
        <f t="shared" si="196"/>
        <v xml:space="preserve">,"IsMintCondition":false </v>
      </c>
      <c r="AJ523" s="16" t="str">
        <f t="shared" si="197"/>
        <v xml:space="preserve">,"Condition":"UNDEFINED" </v>
      </c>
      <c r="AK523" s="16" t="str">
        <f xml:space="preserve"> IF($D523+$E523&gt;0,  CONCATENATE($AD523,$AE523,$AF523,$AG523,$AH523,$AI523,$AJ523) &amp; "} ]}","}")</f>
        <v>}</v>
      </c>
      <c r="AL523" s="16" t="str">
        <f t="shared" si="198"/>
        <v>,{"CollectableType":"HomeCollector.Models.StampBase, HomeCollector, Version=1.0.0.0, Culture=neutral, PublicKeyToken=null","DisplayName":"Washington" ,"Description":"type 1" ,"Country":"USA" ,"IsPostageStamp":true ,"ScottNumber":"501" ,"AlternateId":"" ,"IssueYearStart":1917,"IssueYearEnd":0,"FirstDayOfIssue":" " ,"Perforation":"11" ,"IsWatermarked":false ,"CatalogImageCode":"" ,"Color":"lt violet" ,"Denomination":"3" }</v>
      </c>
    </row>
    <row r="524" spans="1:38" x14ac:dyDescent="0.25">
      <c r="A524" s="34" t="s">
        <v>1746</v>
      </c>
      <c r="B524" s="29">
        <v>3</v>
      </c>
      <c r="C524" s="19" t="s">
        <v>346</v>
      </c>
      <c r="D524" s="31"/>
      <c r="E524" s="32">
        <v>1</v>
      </c>
      <c r="F524" s="43" t="s">
        <v>1342</v>
      </c>
      <c r="G524" s="38" t="s">
        <v>27</v>
      </c>
      <c r="H524" s="19" t="s">
        <v>15</v>
      </c>
      <c r="I524" s="29">
        <v>1917</v>
      </c>
      <c r="J524" s="29">
        <v>1917</v>
      </c>
      <c r="K524" s="33" t="s">
        <v>1337</v>
      </c>
      <c r="L524" s="34">
        <v>11</v>
      </c>
      <c r="M524" s="29">
        <v>0.15</v>
      </c>
      <c r="N524" s="28" t="str">
        <f t="shared" si="199"/>
        <v>,{"CollectableType":"HomeCollector.Models.StampBase, HomeCollector, Version=1.0.0.0, Culture=neutral, PublicKeyToken=null"</v>
      </c>
      <c r="O524" s="16" t="str">
        <f t="shared" si="178"/>
        <v xml:space="preserve">,"DisplayName":"Washington" </v>
      </c>
      <c r="P524" s="16" t="str">
        <f t="shared" si="179"/>
        <v xml:space="preserve">,"Description":"type 2" </v>
      </c>
      <c r="Q524" s="16" t="str">
        <f t="shared" si="180"/>
        <v xml:space="preserve">,"Country":"USA" </v>
      </c>
      <c r="R524" s="16" t="str">
        <f t="shared" si="181"/>
        <v xml:space="preserve">,"IsPostageStamp":true </v>
      </c>
      <c r="S524" s="16" t="str">
        <f t="shared" si="182"/>
        <v xml:space="preserve">,"ScottNumber":"502" </v>
      </c>
      <c r="T524" s="16" t="str">
        <f t="shared" si="183"/>
        <v xml:space="preserve">,"AlternateId":"" </v>
      </c>
      <c r="U524" s="16" t="str">
        <f t="shared" si="184"/>
        <v>,"IssueYearStart":1917</v>
      </c>
      <c r="V524" s="16" t="str">
        <f t="shared" si="185"/>
        <v>,"IssueYearEnd":0</v>
      </c>
      <c r="W524" s="16" t="str">
        <f t="shared" si="186"/>
        <v xml:space="preserve">,"FirstDayOfIssue":" " </v>
      </c>
      <c r="X524" s="16" t="str">
        <f t="shared" si="177"/>
        <v xml:space="preserve">,"Perforation":"11" </v>
      </c>
      <c r="Y524" s="16" t="str">
        <f t="shared" si="187"/>
        <v xml:space="preserve">,"IsWatermarked":false </v>
      </c>
      <c r="Z524" s="16" t="str">
        <f t="shared" si="188"/>
        <v xml:space="preserve">,"CatalogImageCode":"" </v>
      </c>
      <c r="AA524" s="16" t="str">
        <f t="shared" si="189"/>
        <v xml:space="preserve">,"Color":"dk violet" </v>
      </c>
      <c r="AB524" s="16" t="str">
        <f t="shared" si="190"/>
        <v xml:space="preserve">,"Denomination":"3" </v>
      </c>
      <c r="AD524" s="16" t="str">
        <f t="shared" si="191"/>
        <v>,"ItemInstances":[</v>
      </c>
      <c r="AE524" s="16" t="str">
        <f t="shared" si="192"/>
        <v>{"CollectableType":"HomeCollector.Models.StampBase, HomeCollector, Version=1.0.0.0, Culture=neutral, PublicKeyToken=null"</v>
      </c>
      <c r="AF524" s="16" t="str">
        <f t="shared" si="193"/>
        <v xml:space="preserve">,"ItemDetails":"type 2" </v>
      </c>
      <c r="AG524" s="16" t="str">
        <f t="shared" si="194"/>
        <v xml:space="preserve">,"IsFavorite":false </v>
      </c>
      <c r="AH524" s="16" t="str">
        <f t="shared" si="195"/>
        <v xml:space="preserve">,"EstimatedValue":0 </v>
      </c>
      <c r="AI524" s="16" t="str">
        <f t="shared" si="196"/>
        <v xml:space="preserve">,"IsMintCondition":false </v>
      </c>
      <c r="AJ524" s="16" t="str">
        <f t="shared" si="197"/>
        <v xml:space="preserve">,"Condition":"UNDEFINED" </v>
      </c>
      <c r="AK524" s="16" t="str">
        <f xml:space="preserve"> IF($D524+$E524&gt;0,  CONCATENATE($AD524,$AE524,$AF524,$AG524,$AH524,$AI524,$AJ524) &amp; "} ]}","}")</f>
        <v>,"ItemInstances":[{"CollectableType":"HomeCollector.Models.StampBase, HomeCollector, Version=1.0.0.0, Culture=neutral, PublicKeyToken=null","ItemDetails":"type 2" ,"IsFavorite":false ,"EstimatedValue":0 ,"IsMintCondition":false ,"Condition":"UNDEFINED" } ]}</v>
      </c>
      <c r="AL524" s="16" t="str">
        <f t="shared" si="198"/>
        <v>,{"CollectableType":"HomeCollector.Models.StampBase, HomeCollector, Version=1.0.0.0, Culture=neutral, PublicKeyToken=null","DisplayName":"Washington" ,"Description":"type 2" ,"Country":"USA" ,"IsPostageStamp":true ,"ScottNumber":"502" ,"AlternateId":"" ,"IssueYearStart":1917,"IssueYearEnd":0,"FirstDayOfIssue":" " ,"Perforation":"11" ,"IsWatermarked":false ,"CatalogImageCode":"" ,"Color":"dk violet" ,"Denomination":"3" ,"ItemInstances":[{"CollectableType":"HomeCollector.Models.StampBase, HomeCollector, Version=1.0.0.0, Culture=neutral, PublicKeyToken=null","ItemDetails":"type 2" ,"IsFavorite":false ,"EstimatedValue":0 ,"IsMintCondition":false ,"Condition":"UNDEFINED" } ]}</v>
      </c>
    </row>
    <row r="525" spans="1:38" x14ac:dyDescent="0.25">
      <c r="A525" s="34" t="s">
        <v>1747</v>
      </c>
      <c r="B525" s="29">
        <v>4</v>
      </c>
      <c r="C525" s="19" t="s">
        <v>56</v>
      </c>
      <c r="D525" s="31"/>
      <c r="E525" s="32"/>
      <c r="F525" s="43" t="s">
        <v>1342</v>
      </c>
      <c r="G525" s="30"/>
      <c r="H525" s="19" t="s">
        <v>15</v>
      </c>
      <c r="I525" s="29">
        <v>1917</v>
      </c>
      <c r="J525" s="29">
        <v>1917</v>
      </c>
      <c r="K525" s="33" t="s">
        <v>1337</v>
      </c>
      <c r="L525" s="34">
        <v>7.5</v>
      </c>
      <c r="M525" s="29">
        <v>0.15</v>
      </c>
      <c r="N525" s="28" t="str">
        <f t="shared" si="199"/>
        <v>,{"CollectableType":"HomeCollector.Models.StampBase, HomeCollector, Version=1.0.0.0, Culture=neutral, PublicKeyToken=null"</v>
      </c>
      <c r="O525" s="16" t="str">
        <f t="shared" si="178"/>
        <v xml:space="preserve">,"DisplayName":"Washington" </v>
      </c>
      <c r="P525" s="16" t="str">
        <f t="shared" si="179"/>
        <v xml:space="preserve">,"Description":"" </v>
      </c>
      <c r="Q525" s="16" t="str">
        <f t="shared" si="180"/>
        <v xml:space="preserve">,"Country":"USA" </v>
      </c>
      <c r="R525" s="16" t="str">
        <f t="shared" si="181"/>
        <v xml:space="preserve">,"IsPostageStamp":true </v>
      </c>
      <c r="S525" s="16" t="str">
        <f t="shared" si="182"/>
        <v xml:space="preserve">,"ScottNumber":"503" </v>
      </c>
      <c r="T525" s="16" t="str">
        <f t="shared" si="183"/>
        <v xml:space="preserve">,"AlternateId":"" </v>
      </c>
      <c r="U525" s="16" t="str">
        <f t="shared" si="184"/>
        <v>,"IssueYearStart":1917</v>
      </c>
      <c r="V525" s="16" t="str">
        <f t="shared" si="185"/>
        <v>,"IssueYearEnd":0</v>
      </c>
      <c r="W525" s="16" t="str">
        <f t="shared" si="186"/>
        <v xml:space="preserve">,"FirstDayOfIssue":" " </v>
      </c>
      <c r="X525" s="16" t="str">
        <f t="shared" si="177"/>
        <v xml:space="preserve">,"Perforation":"11" </v>
      </c>
      <c r="Y525" s="16" t="str">
        <f t="shared" si="187"/>
        <v xml:space="preserve">,"IsWatermarked":false </v>
      </c>
      <c r="Z525" s="16" t="str">
        <f t="shared" si="188"/>
        <v xml:space="preserve">,"CatalogImageCode":"" </v>
      </c>
      <c r="AA525" s="16" t="str">
        <f t="shared" si="189"/>
        <v xml:space="preserve">,"Color":"brown" </v>
      </c>
      <c r="AB525" s="16" t="str">
        <f t="shared" si="190"/>
        <v xml:space="preserve">,"Denomination":"4" </v>
      </c>
      <c r="AD525" s="16" t="str">
        <f t="shared" si="191"/>
        <v/>
      </c>
      <c r="AE525" s="16" t="str">
        <f t="shared" si="192"/>
        <v>{"CollectableType":"HomeCollector.Models.StampBase, HomeCollector, Version=1.0.0.0, Culture=neutral, PublicKeyToken=null"</v>
      </c>
      <c r="AF525" s="16" t="str">
        <f t="shared" si="193"/>
        <v xml:space="preserve">,"ItemDetails":"" </v>
      </c>
      <c r="AG525" s="16" t="str">
        <f t="shared" si="194"/>
        <v xml:space="preserve">,"IsFavorite":false </v>
      </c>
      <c r="AH525" s="16" t="str">
        <f t="shared" si="195"/>
        <v xml:space="preserve">,"EstimatedValue":0 </v>
      </c>
      <c r="AI525" s="16" t="str">
        <f t="shared" si="196"/>
        <v xml:space="preserve">,"IsMintCondition":false </v>
      </c>
      <c r="AJ525" s="16" t="str">
        <f t="shared" si="197"/>
        <v xml:space="preserve">,"Condition":"UNDEFINED" </v>
      </c>
      <c r="AK525" s="16" t="str">
        <f xml:space="preserve"> IF($D525+$E525&gt;0,  CONCATENATE($AD525,$AE525,$AF525,$AG525,$AH525,$AI525,$AJ525) &amp; "} ]}","}")</f>
        <v>}</v>
      </c>
      <c r="AL525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,"ScottNumber":"503" ,"AlternateId":"" ,"IssueYearStart":1917,"IssueYearEnd":0,"FirstDayOfIssue":" " ,"Perforation":"11" ,"IsWatermarked":false ,"CatalogImageCode":"" ,"Color":"brown" ,"Denomination":"4" }</v>
      </c>
    </row>
    <row r="526" spans="1:38" x14ac:dyDescent="0.25">
      <c r="A526" s="34" t="s">
        <v>1748</v>
      </c>
      <c r="B526" s="29">
        <v>5</v>
      </c>
      <c r="C526" s="19" t="s">
        <v>22</v>
      </c>
      <c r="D526" s="31"/>
      <c r="E526" s="32">
        <v>1</v>
      </c>
      <c r="F526" s="43" t="s">
        <v>1342</v>
      </c>
      <c r="G526" s="30"/>
      <c r="H526" s="19" t="s">
        <v>15</v>
      </c>
      <c r="I526" s="29">
        <v>1917</v>
      </c>
      <c r="J526" s="29">
        <v>1917</v>
      </c>
      <c r="K526" s="33" t="s">
        <v>1337</v>
      </c>
      <c r="L526" s="34">
        <v>6.5</v>
      </c>
      <c r="M526" s="29">
        <v>0.15</v>
      </c>
      <c r="N526" s="28" t="str">
        <f t="shared" si="199"/>
        <v>,{"CollectableType":"HomeCollector.Models.StampBase, HomeCollector, Version=1.0.0.0, Culture=neutral, PublicKeyToken=null"</v>
      </c>
      <c r="O526" s="16" t="str">
        <f t="shared" si="178"/>
        <v xml:space="preserve">,"DisplayName":"Washington" </v>
      </c>
      <c r="P526" s="16" t="str">
        <f t="shared" si="179"/>
        <v xml:space="preserve">,"Description":"" </v>
      </c>
      <c r="Q526" s="16" t="str">
        <f t="shared" si="180"/>
        <v xml:space="preserve">,"Country":"USA" </v>
      </c>
      <c r="R526" s="16" t="str">
        <f t="shared" si="181"/>
        <v xml:space="preserve">,"IsPostageStamp":true </v>
      </c>
      <c r="S526" s="16" t="str">
        <f t="shared" si="182"/>
        <v xml:space="preserve">,"ScottNumber":"504" </v>
      </c>
      <c r="T526" s="16" t="str">
        <f t="shared" si="183"/>
        <v xml:space="preserve">,"AlternateId":"" </v>
      </c>
      <c r="U526" s="16" t="str">
        <f t="shared" si="184"/>
        <v>,"IssueYearStart":1917</v>
      </c>
      <c r="V526" s="16" t="str">
        <f t="shared" si="185"/>
        <v>,"IssueYearEnd":0</v>
      </c>
      <c r="W526" s="16" t="str">
        <f t="shared" si="186"/>
        <v xml:space="preserve">,"FirstDayOfIssue":" " </v>
      </c>
      <c r="X526" s="16" t="str">
        <f t="shared" si="177"/>
        <v xml:space="preserve">,"Perforation":"11" </v>
      </c>
      <c r="Y526" s="16" t="str">
        <f t="shared" si="187"/>
        <v xml:space="preserve">,"IsWatermarked":false </v>
      </c>
      <c r="Z526" s="16" t="str">
        <f t="shared" si="188"/>
        <v xml:space="preserve">,"CatalogImageCode":"" </v>
      </c>
      <c r="AA526" s="16" t="str">
        <f t="shared" si="189"/>
        <v xml:space="preserve">,"Color":"blue" </v>
      </c>
      <c r="AB526" s="16" t="str">
        <f t="shared" si="190"/>
        <v xml:space="preserve">,"Denomination":"5" </v>
      </c>
      <c r="AD526" s="16" t="str">
        <f t="shared" si="191"/>
        <v>,"ItemInstances":[</v>
      </c>
      <c r="AE526" s="16" t="str">
        <f t="shared" si="192"/>
        <v>{"CollectableType":"HomeCollector.Models.StampBase, HomeCollector, Version=1.0.0.0, Culture=neutral, PublicKeyToken=null"</v>
      </c>
      <c r="AF526" s="16" t="str">
        <f t="shared" si="193"/>
        <v xml:space="preserve">,"ItemDetails":"" </v>
      </c>
      <c r="AG526" s="16" t="str">
        <f t="shared" si="194"/>
        <v xml:space="preserve">,"IsFavorite":false </v>
      </c>
      <c r="AH526" s="16" t="str">
        <f t="shared" si="195"/>
        <v xml:space="preserve">,"EstimatedValue":0 </v>
      </c>
      <c r="AI526" s="16" t="str">
        <f t="shared" si="196"/>
        <v xml:space="preserve">,"IsMintCondition":false </v>
      </c>
      <c r="AJ526" s="16" t="str">
        <f t="shared" si="197"/>
        <v xml:space="preserve">,"Condition":"UNDEFINED" </v>
      </c>
      <c r="AK526" s="16" t="str">
        <f xml:space="preserve"> IF($D526+$E526&gt;0,  CONCATENATE($AD526,$AE526,$AF526,$AG526,$AH526,$AI526,$AJ526)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26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,"ScottNumber":"504" ,"AlternateId":"" ,"IssueYearStart":1917,"IssueYearEnd":0,"FirstDayOfIssue":" " ,"Perforation":"11" ,"IsWatermarked":false ,"CatalogImageCode":"" ,"Color":"blue"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27" spans="1:38" x14ac:dyDescent="0.25">
      <c r="A527" s="34" t="s">
        <v>1749</v>
      </c>
      <c r="B527" s="29">
        <v>5</v>
      </c>
      <c r="C527" s="19" t="s">
        <v>93</v>
      </c>
      <c r="D527" s="31"/>
      <c r="E527" s="32"/>
      <c r="F527" s="43" t="s">
        <v>1342</v>
      </c>
      <c r="G527" s="38" t="s">
        <v>347</v>
      </c>
      <c r="H527" s="19" t="s">
        <v>15</v>
      </c>
      <c r="I527" s="29">
        <v>1917</v>
      </c>
      <c r="J527" s="29">
        <v>1917</v>
      </c>
      <c r="K527" s="33" t="s">
        <v>1337</v>
      </c>
      <c r="L527" s="34">
        <v>350</v>
      </c>
      <c r="M527" s="29">
        <v>400</v>
      </c>
      <c r="N527" s="28" t="str">
        <f t="shared" si="199"/>
        <v>,{"CollectableType":"HomeCollector.Models.StampBase, HomeCollector, Version=1.0.0.0, Culture=neutral, PublicKeyToken=null"</v>
      </c>
      <c r="O527" s="16" t="str">
        <f t="shared" si="178"/>
        <v xml:space="preserve">,"DisplayName":"Washington" </v>
      </c>
      <c r="P527" s="16" t="str">
        <f t="shared" si="179"/>
        <v xml:space="preserve">,"Description":"error 2ó" </v>
      </c>
      <c r="Q527" s="16" t="str">
        <f t="shared" si="180"/>
        <v xml:space="preserve">,"Country":"USA" </v>
      </c>
      <c r="R527" s="16" t="str">
        <f t="shared" si="181"/>
        <v xml:space="preserve">,"IsPostageStamp":true </v>
      </c>
      <c r="S527" s="16" t="str">
        <f t="shared" si="182"/>
        <v xml:space="preserve">,"ScottNumber":"505" </v>
      </c>
      <c r="T527" s="16" t="str">
        <f t="shared" si="183"/>
        <v xml:space="preserve">,"AlternateId":"" </v>
      </c>
      <c r="U527" s="16" t="str">
        <f t="shared" si="184"/>
        <v>,"IssueYearStart":1917</v>
      </c>
      <c r="V527" s="16" t="str">
        <f t="shared" si="185"/>
        <v>,"IssueYearEnd":0</v>
      </c>
      <c r="W527" s="16" t="str">
        <f t="shared" si="186"/>
        <v xml:space="preserve">,"FirstDayOfIssue":" " </v>
      </c>
      <c r="X527" s="16" t="str">
        <f t="shared" si="177"/>
        <v xml:space="preserve">,"Perforation":"11" </v>
      </c>
      <c r="Y527" s="16" t="str">
        <f t="shared" si="187"/>
        <v xml:space="preserve">,"IsWatermarked":false </v>
      </c>
      <c r="Z527" s="16" t="str">
        <f t="shared" si="188"/>
        <v xml:space="preserve">,"CatalogImageCode":"" </v>
      </c>
      <c r="AA527" s="16" t="str">
        <f t="shared" si="189"/>
        <v xml:space="preserve">,"Color":"rose" </v>
      </c>
      <c r="AB527" s="16" t="str">
        <f t="shared" si="190"/>
        <v xml:space="preserve">,"Denomination":"5" </v>
      </c>
      <c r="AD527" s="16" t="str">
        <f t="shared" si="191"/>
        <v/>
      </c>
      <c r="AE527" s="16" t="str">
        <f t="shared" si="192"/>
        <v>{"CollectableType":"HomeCollector.Models.StampBase, HomeCollector, Version=1.0.0.0, Culture=neutral, PublicKeyToken=null"</v>
      </c>
      <c r="AF527" s="16" t="str">
        <f t="shared" si="193"/>
        <v xml:space="preserve">,"ItemDetails":"error 2ó" </v>
      </c>
      <c r="AG527" s="16" t="str">
        <f t="shared" si="194"/>
        <v xml:space="preserve">,"IsFavorite":false </v>
      </c>
      <c r="AH527" s="16" t="str">
        <f t="shared" si="195"/>
        <v xml:space="preserve">,"EstimatedValue":0 </v>
      </c>
      <c r="AI527" s="16" t="str">
        <f t="shared" si="196"/>
        <v xml:space="preserve">,"IsMintCondition":false </v>
      </c>
      <c r="AJ527" s="16" t="str">
        <f t="shared" si="197"/>
        <v xml:space="preserve">,"Condition":"UNDEFINED" </v>
      </c>
      <c r="AK527" s="16" t="str">
        <f xml:space="preserve"> IF($D527+$E527&gt;0,  CONCATENATE($AD527,$AE527,$AF527,$AG527,$AH527,$AI527,$AJ527) &amp; "} ]}","}")</f>
        <v>}</v>
      </c>
      <c r="AL527" s="16" t="str">
        <f t="shared" si="198"/>
        <v>,{"CollectableType":"HomeCollector.Models.StampBase, HomeCollector, Version=1.0.0.0, Culture=neutral, PublicKeyToken=null","DisplayName":"Washington" ,"Description":"error 2ó" ,"Country":"USA" ,"IsPostageStamp":true ,"ScottNumber":"505" ,"AlternateId":"" ,"IssueYearStart":1917,"IssueYearEnd":0,"FirstDayOfIssue":" " ,"Perforation":"11" ,"IsWatermarked":false ,"CatalogImageCode":"" ,"Color":"rose" ,"Denomination":"5" }</v>
      </c>
    </row>
    <row r="528" spans="1:38" x14ac:dyDescent="0.25">
      <c r="A528" s="34" t="s">
        <v>1750</v>
      </c>
      <c r="B528" s="29">
        <v>6</v>
      </c>
      <c r="C528" s="19" t="s">
        <v>307</v>
      </c>
      <c r="D528" s="31"/>
      <c r="E528" s="32">
        <v>2</v>
      </c>
      <c r="F528" s="43" t="s">
        <v>1342</v>
      </c>
      <c r="G528" s="30"/>
      <c r="H528" s="19" t="s">
        <v>15</v>
      </c>
      <c r="I528" s="29">
        <v>1917</v>
      </c>
      <c r="J528" s="29">
        <v>1917</v>
      </c>
      <c r="K528" s="33" t="s">
        <v>1337</v>
      </c>
      <c r="L528" s="34">
        <v>9.5</v>
      </c>
      <c r="M528" s="29">
        <v>0.2</v>
      </c>
      <c r="N528" s="28" t="str">
        <f t="shared" si="199"/>
        <v>,{"CollectableType":"HomeCollector.Models.StampBase, HomeCollector, Version=1.0.0.0, Culture=neutral, PublicKeyToken=null"</v>
      </c>
      <c r="O528" s="16" t="str">
        <f t="shared" si="178"/>
        <v xml:space="preserve">,"DisplayName":"Washington" </v>
      </c>
      <c r="P528" s="16" t="str">
        <f t="shared" si="179"/>
        <v xml:space="preserve">,"Description":"" </v>
      </c>
      <c r="Q528" s="16" t="str">
        <f t="shared" si="180"/>
        <v xml:space="preserve">,"Country":"USA" </v>
      </c>
      <c r="R528" s="16" t="str">
        <f t="shared" si="181"/>
        <v xml:space="preserve">,"IsPostageStamp":true </v>
      </c>
      <c r="S528" s="16" t="str">
        <f t="shared" si="182"/>
        <v xml:space="preserve">,"ScottNumber":"506" </v>
      </c>
      <c r="T528" s="16" t="str">
        <f t="shared" si="183"/>
        <v xml:space="preserve">,"AlternateId":"" </v>
      </c>
      <c r="U528" s="16" t="str">
        <f t="shared" si="184"/>
        <v>,"IssueYearStart":1917</v>
      </c>
      <c r="V528" s="16" t="str">
        <f t="shared" si="185"/>
        <v>,"IssueYearEnd":0</v>
      </c>
      <c r="W528" s="16" t="str">
        <f t="shared" si="186"/>
        <v xml:space="preserve">,"FirstDayOfIssue":" " </v>
      </c>
      <c r="X528" s="16" t="str">
        <f t="shared" si="177"/>
        <v xml:space="preserve">,"Perforation":"11" </v>
      </c>
      <c r="Y528" s="16" t="str">
        <f t="shared" si="187"/>
        <v xml:space="preserve">,"IsWatermarked":false </v>
      </c>
      <c r="Z528" s="16" t="str">
        <f t="shared" si="188"/>
        <v xml:space="preserve">,"CatalogImageCode":"" </v>
      </c>
      <c r="AA528" s="16" t="str">
        <f t="shared" si="189"/>
        <v xml:space="preserve">,"Color":"red orange" </v>
      </c>
      <c r="AB528" s="16" t="str">
        <f t="shared" si="190"/>
        <v xml:space="preserve">,"Denomination":"6" </v>
      </c>
      <c r="AD528" s="16" t="str">
        <f t="shared" si="191"/>
        <v>,"ItemInstances":[</v>
      </c>
      <c r="AE528" s="16" t="str">
        <f t="shared" si="192"/>
        <v>{"CollectableType":"HomeCollector.Models.StampBase, HomeCollector, Version=1.0.0.0, Culture=neutral, PublicKeyToken=null"</v>
      </c>
      <c r="AF528" s="16" t="str">
        <f t="shared" si="193"/>
        <v xml:space="preserve">,"ItemDetails":"" </v>
      </c>
      <c r="AG528" s="16" t="str">
        <f t="shared" si="194"/>
        <v xml:space="preserve">,"IsFavorite":false </v>
      </c>
      <c r="AH528" s="16" t="str">
        <f t="shared" si="195"/>
        <v xml:space="preserve">,"EstimatedValue":0 </v>
      </c>
      <c r="AI528" s="16" t="str">
        <f t="shared" si="196"/>
        <v xml:space="preserve">,"IsMintCondition":false </v>
      </c>
      <c r="AJ528" s="16" t="str">
        <f t="shared" si="197"/>
        <v xml:space="preserve">,"Condition":"UNDEFINED" </v>
      </c>
      <c r="AK528" s="16" t="str">
        <f xml:space="preserve"> IF($D528+$E528&gt;0,  CONCATENATE($AD528,$AE528,$AF528,$AG528,$AH528,$AI528,$AJ528)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28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,"ScottNumber":"506" ,"AlternateId":"" ,"IssueYearStart":1917,"IssueYearEnd":0,"FirstDayOfIssue":" " ,"Perforation":"11" ,"IsWatermarked":false ,"CatalogImageCode":"" ,"Color":"red orange"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29" spans="1:38" x14ac:dyDescent="0.25">
      <c r="A529" s="34" t="s">
        <v>1751</v>
      </c>
      <c r="B529" s="29">
        <v>7</v>
      </c>
      <c r="C529" s="19" t="s">
        <v>60</v>
      </c>
      <c r="D529" s="31"/>
      <c r="E529" s="32">
        <v>2</v>
      </c>
      <c r="F529" s="43" t="s">
        <v>1342</v>
      </c>
      <c r="G529" s="30"/>
      <c r="H529" s="19" t="s">
        <v>15</v>
      </c>
      <c r="I529" s="29">
        <v>1917</v>
      </c>
      <c r="J529" s="29">
        <v>1917</v>
      </c>
      <c r="K529" s="33" t="s">
        <v>1337</v>
      </c>
      <c r="L529" s="34">
        <v>20</v>
      </c>
      <c r="M529" s="29">
        <v>0.85</v>
      </c>
      <c r="N529" s="28" t="str">
        <f t="shared" si="199"/>
        <v>,{"CollectableType":"HomeCollector.Models.StampBase, HomeCollector, Version=1.0.0.0, Culture=neutral, PublicKeyToken=null"</v>
      </c>
      <c r="O529" s="16" t="str">
        <f t="shared" si="178"/>
        <v xml:space="preserve">,"DisplayName":"Washington" </v>
      </c>
      <c r="P529" s="16" t="str">
        <f t="shared" si="179"/>
        <v xml:space="preserve">,"Description":"" </v>
      </c>
      <c r="Q529" s="16" t="str">
        <f t="shared" si="180"/>
        <v xml:space="preserve">,"Country":"USA" </v>
      </c>
      <c r="R529" s="16" t="str">
        <f t="shared" si="181"/>
        <v xml:space="preserve">,"IsPostageStamp":true </v>
      </c>
      <c r="S529" s="16" t="str">
        <f t="shared" si="182"/>
        <v xml:space="preserve">,"ScottNumber":"507" </v>
      </c>
      <c r="T529" s="16" t="str">
        <f t="shared" si="183"/>
        <v xml:space="preserve">,"AlternateId":"" </v>
      </c>
      <c r="U529" s="16" t="str">
        <f t="shared" si="184"/>
        <v>,"IssueYearStart":1917</v>
      </c>
      <c r="V529" s="16" t="str">
        <f t="shared" si="185"/>
        <v>,"IssueYearEnd":0</v>
      </c>
      <c r="W529" s="16" t="str">
        <f t="shared" si="186"/>
        <v xml:space="preserve">,"FirstDayOfIssue":" " </v>
      </c>
      <c r="X529" s="16" t="str">
        <f t="shared" si="177"/>
        <v xml:space="preserve">,"Perforation":"11" </v>
      </c>
      <c r="Y529" s="16" t="str">
        <f t="shared" si="187"/>
        <v xml:space="preserve">,"IsWatermarked":false </v>
      </c>
      <c r="Z529" s="16" t="str">
        <f t="shared" si="188"/>
        <v xml:space="preserve">,"CatalogImageCode":"" </v>
      </c>
      <c r="AA529" s="16" t="str">
        <f t="shared" si="189"/>
        <v xml:space="preserve">,"Color":"black" </v>
      </c>
      <c r="AB529" s="16" t="str">
        <f t="shared" si="190"/>
        <v xml:space="preserve">,"Denomination":"7" </v>
      </c>
      <c r="AD529" s="16" t="str">
        <f t="shared" si="191"/>
        <v>,"ItemInstances":[</v>
      </c>
      <c r="AE529" s="16" t="str">
        <f t="shared" si="192"/>
        <v>{"CollectableType":"HomeCollector.Models.StampBase, HomeCollector, Version=1.0.0.0, Culture=neutral, PublicKeyToken=null"</v>
      </c>
      <c r="AF529" s="16" t="str">
        <f t="shared" si="193"/>
        <v xml:space="preserve">,"ItemDetails":"" </v>
      </c>
      <c r="AG529" s="16" t="str">
        <f t="shared" si="194"/>
        <v xml:space="preserve">,"IsFavorite":false </v>
      </c>
      <c r="AH529" s="16" t="str">
        <f t="shared" si="195"/>
        <v xml:space="preserve">,"EstimatedValue":0 </v>
      </c>
      <c r="AI529" s="16" t="str">
        <f t="shared" si="196"/>
        <v xml:space="preserve">,"IsMintCondition":false </v>
      </c>
      <c r="AJ529" s="16" t="str">
        <f t="shared" si="197"/>
        <v xml:space="preserve">,"Condition":"UNDEFINED" </v>
      </c>
      <c r="AK529" s="16" t="str">
        <f xml:space="preserve"> IF($D529+$E529&gt;0,  CONCATENATE($AD529,$AE529,$AF529,$AG529,$AH529,$AI529,$AJ529)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29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,"ScottNumber":"507" ,"AlternateId":"" ,"IssueYearStart":1917,"IssueYearEnd":0,"FirstDayOfIssue":" " ,"Perforation":"11" ,"IsWatermarked":false ,"CatalogImageCode":"" ,"Color":"black"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0" spans="1:38" x14ac:dyDescent="0.25">
      <c r="A530" s="34" t="s">
        <v>1752</v>
      </c>
      <c r="B530" s="29">
        <v>8</v>
      </c>
      <c r="C530" s="19" t="s">
        <v>348</v>
      </c>
      <c r="D530" s="31"/>
      <c r="E530" s="32">
        <v>2</v>
      </c>
      <c r="F530" s="43" t="s">
        <v>1342</v>
      </c>
      <c r="G530" s="30"/>
      <c r="H530" s="19" t="s">
        <v>13</v>
      </c>
      <c r="I530" s="29">
        <v>1917</v>
      </c>
      <c r="J530" s="29">
        <v>1917</v>
      </c>
      <c r="K530" s="33" t="s">
        <v>1337</v>
      </c>
      <c r="L530" s="34">
        <v>8.5</v>
      </c>
      <c r="M530" s="29">
        <v>0.4</v>
      </c>
      <c r="N530" s="28" t="str">
        <f t="shared" si="199"/>
        <v>,{"CollectableType":"HomeCollector.Models.StampBase, HomeCollector, Version=1.0.0.0, Culture=neutral, PublicKeyToken=null"</v>
      </c>
      <c r="O530" s="16" t="str">
        <f t="shared" si="178"/>
        <v xml:space="preserve">,"DisplayName":"Franklin" </v>
      </c>
      <c r="P530" s="16" t="str">
        <f t="shared" si="179"/>
        <v xml:space="preserve">,"Description":"" </v>
      </c>
      <c r="Q530" s="16" t="str">
        <f t="shared" si="180"/>
        <v xml:space="preserve">,"Country":"USA" </v>
      </c>
      <c r="R530" s="16" t="str">
        <f t="shared" si="181"/>
        <v xml:space="preserve">,"IsPostageStamp":true </v>
      </c>
      <c r="S530" s="16" t="str">
        <f t="shared" si="182"/>
        <v xml:space="preserve">,"ScottNumber":"508" </v>
      </c>
      <c r="T530" s="16" t="str">
        <f t="shared" si="183"/>
        <v xml:space="preserve">,"AlternateId":"" </v>
      </c>
      <c r="U530" s="16" t="str">
        <f t="shared" si="184"/>
        <v>,"IssueYearStart":1917</v>
      </c>
      <c r="V530" s="16" t="str">
        <f t="shared" si="185"/>
        <v>,"IssueYearEnd":0</v>
      </c>
      <c r="W530" s="16" t="str">
        <f t="shared" si="186"/>
        <v xml:space="preserve">,"FirstDayOfIssue":" " </v>
      </c>
      <c r="X530" s="16" t="str">
        <f t="shared" si="177"/>
        <v xml:space="preserve">,"Perforation":"11" </v>
      </c>
      <c r="Y530" s="16" t="str">
        <f t="shared" si="187"/>
        <v xml:space="preserve">,"IsWatermarked":false </v>
      </c>
      <c r="Z530" s="16" t="str">
        <f t="shared" si="188"/>
        <v xml:space="preserve">,"CatalogImageCode":"" </v>
      </c>
      <c r="AA530" s="16" t="str">
        <f t="shared" si="189"/>
        <v xml:space="preserve">,"Color":"ol bistre" </v>
      </c>
      <c r="AB530" s="16" t="str">
        <f t="shared" si="190"/>
        <v xml:space="preserve">,"Denomination":"8" </v>
      </c>
      <c r="AD530" s="16" t="str">
        <f t="shared" si="191"/>
        <v>,"ItemInstances":[</v>
      </c>
      <c r="AE530" s="16" t="str">
        <f t="shared" si="192"/>
        <v>{"CollectableType":"HomeCollector.Models.StampBase, HomeCollector, Version=1.0.0.0, Culture=neutral, PublicKeyToken=null"</v>
      </c>
      <c r="AF530" s="16" t="str">
        <f t="shared" si="193"/>
        <v xml:space="preserve">,"ItemDetails":"" </v>
      </c>
      <c r="AG530" s="16" t="str">
        <f t="shared" si="194"/>
        <v xml:space="preserve">,"IsFavorite":false </v>
      </c>
      <c r="AH530" s="16" t="str">
        <f t="shared" si="195"/>
        <v xml:space="preserve">,"EstimatedValue":0 </v>
      </c>
      <c r="AI530" s="16" t="str">
        <f t="shared" si="196"/>
        <v xml:space="preserve">,"IsMintCondition":false </v>
      </c>
      <c r="AJ530" s="16" t="str">
        <f t="shared" si="197"/>
        <v xml:space="preserve">,"Condition":"UNDEFINED" </v>
      </c>
      <c r="AK530" s="16" t="str">
        <f xml:space="preserve"> IF($D530+$E530&gt;0,  CONCATENATE($AD530,$AE530,$AF530,$AG530,$AH530,$AI530,$AJ530)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0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,"ScottNumber":"508" ,"AlternateId":"" ,"IssueYearStart":1917,"IssueYearEnd":0,"FirstDayOfIssue":" " ,"Perforation":"11" ,"IsWatermarked":false ,"CatalogImageCode":"" ,"Color":"ol bistre"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1" spans="1:38" x14ac:dyDescent="0.25">
      <c r="A531" s="34" t="s">
        <v>1753</v>
      </c>
      <c r="B531" s="29">
        <v>9</v>
      </c>
      <c r="C531" s="19" t="s">
        <v>316</v>
      </c>
      <c r="D531" s="31"/>
      <c r="E531" s="32">
        <v>1</v>
      </c>
      <c r="F531" s="43" t="s">
        <v>1342</v>
      </c>
      <c r="G531" s="30"/>
      <c r="H531" s="19" t="s">
        <v>13</v>
      </c>
      <c r="I531" s="29">
        <v>1917</v>
      </c>
      <c r="J531" s="29">
        <v>1917</v>
      </c>
      <c r="K531" s="33" t="s">
        <v>1337</v>
      </c>
      <c r="L531" s="34">
        <v>11</v>
      </c>
      <c r="M531" s="29">
        <v>1.4</v>
      </c>
      <c r="N531" s="28" t="str">
        <f t="shared" si="199"/>
        <v>,{"CollectableType":"HomeCollector.Models.StampBase, HomeCollector, Version=1.0.0.0, Culture=neutral, PublicKeyToken=null"</v>
      </c>
      <c r="O531" s="16" t="str">
        <f t="shared" si="178"/>
        <v xml:space="preserve">,"DisplayName":"Franklin" </v>
      </c>
      <c r="P531" s="16" t="str">
        <f t="shared" si="179"/>
        <v xml:space="preserve">,"Description":"" </v>
      </c>
      <c r="Q531" s="16" t="str">
        <f t="shared" si="180"/>
        <v xml:space="preserve">,"Country":"USA" </v>
      </c>
      <c r="R531" s="16" t="str">
        <f t="shared" si="181"/>
        <v xml:space="preserve">,"IsPostageStamp":true </v>
      </c>
      <c r="S531" s="16" t="str">
        <f t="shared" si="182"/>
        <v xml:space="preserve">,"ScottNumber":"509" </v>
      </c>
      <c r="T531" s="16" t="str">
        <f t="shared" si="183"/>
        <v xml:space="preserve">,"AlternateId":"" </v>
      </c>
      <c r="U531" s="16" t="str">
        <f t="shared" si="184"/>
        <v>,"IssueYearStart":1917</v>
      </c>
      <c r="V531" s="16" t="str">
        <f t="shared" si="185"/>
        <v>,"IssueYearEnd":0</v>
      </c>
      <c r="W531" s="16" t="str">
        <f t="shared" si="186"/>
        <v xml:space="preserve">,"FirstDayOfIssue":" " </v>
      </c>
      <c r="X531" s="16" t="str">
        <f t="shared" si="177"/>
        <v xml:space="preserve">,"Perforation":"11" </v>
      </c>
      <c r="Y531" s="16" t="str">
        <f t="shared" si="187"/>
        <v xml:space="preserve">,"IsWatermarked":false </v>
      </c>
      <c r="Z531" s="16" t="str">
        <f t="shared" si="188"/>
        <v xml:space="preserve">,"CatalogImageCode":"" </v>
      </c>
      <c r="AA531" s="16" t="str">
        <f t="shared" si="189"/>
        <v xml:space="preserve">,"Color":"salmon red" </v>
      </c>
      <c r="AB531" s="16" t="str">
        <f t="shared" si="190"/>
        <v xml:space="preserve">,"Denomination":"9" </v>
      </c>
      <c r="AD531" s="16" t="str">
        <f t="shared" si="191"/>
        <v>,"ItemInstances":[</v>
      </c>
      <c r="AE531" s="16" t="str">
        <f t="shared" si="192"/>
        <v>{"CollectableType":"HomeCollector.Models.StampBase, HomeCollector, Version=1.0.0.0, Culture=neutral, PublicKeyToken=null"</v>
      </c>
      <c r="AF531" s="16" t="str">
        <f t="shared" si="193"/>
        <v xml:space="preserve">,"ItemDetails":"" </v>
      </c>
      <c r="AG531" s="16" t="str">
        <f t="shared" si="194"/>
        <v xml:space="preserve">,"IsFavorite":false </v>
      </c>
      <c r="AH531" s="16" t="str">
        <f t="shared" si="195"/>
        <v xml:space="preserve">,"EstimatedValue":0 </v>
      </c>
      <c r="AI531" s="16" t="str">
        <f t="shared" si="196"/>
        <v xml:space="preserve">,"IsMintCondition":false </v>
      </c>
      <c r="AJ531" s="16" t="str">
        <f t="shared" si="197"/>
        <v xml:space="preserve">,"Condition":"UNDEFINED" </v>
      </c>
      <c r="AK531" s="16" t="str">
        <f xml:space="preserve"> IF($D531+$E531&gt;0,  CONCATENATE($AD531,$AE531,$AF531,$AG531,$AH531,$AI531,$AJ531)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1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,"ScottNumber":"509" ,"AlternateId":"" ,"IssueYearStart":1917,"IssueYearEnd":0,"FirstDayOfIssue":" " ,"Perforation":"11" ,"IsWatermarked":false ,"CatalogImageCode":"" ,"Color":"salmon red" ,"Denomination":"9"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2" spans="1:38" x14ac:dyDescent="0.25">
      <c r="A532" s="34" t="s">
        <v>1754</v>
      </c>
      <c r="B532" s="29">
        <v>10</v>
      </c>
      <c r="C532" s="19" t="s">
        <v>312</v>
      </c>
      <c r="D532" s="31"/>
      <c r="E532" s="32">
        <v>1</v>
      </c>
      <c r="F532" s="43" t="s">
        <v>1342</v>
      </c>
      <c r="G532" s="30"/>
      <c r="H532" s="19" t="s">
        <v>13</v>
      </c>
      <c r="I532" s="29">
        <v>1917</v>
      </c>
      <c r="J532" s="29">
        <v>1917</v>
      </c>
      <c r="K532" s="33" t="s">
        <v>1337</v>
      </c>
      <c r="L532" s="34">
        <v>12.5</v>
      </c>
      <c r="M532" s="29">
        <v>0.15</v>
      </c>
      <c r="N532" s="28" t="str">
        <f t="shared" si="199"/>
        <v>,{"CollectableType":"HomeCollector.Models.StampBase, HomeCollector, Version=1.0.0.0, Culture=neutral, PublicKeyToken=null"</v>
      </c>
      <c r="O532" s="16" t="str">
        <f t="shared" si="178"/>
        <v xml:space="preserve">,"DisplayName":"Franklin" </v>
      </c>
      <c r="P532" s="16" t="str">
        <f t="shared" si="179"/>
        <v xml:space="preserve">,"Description":"" </v>
      </c>
      <c r="Q532" s="16" t="str">
        <f t="shared" si="180"/>
        <v xml:space="preserve">,"Country":"USA" </v>
      </c>
      <c r="R532" s="16" t="str">
        <f t="shared" si="181"/>
        <v xml:space="preserve">,"IsPostageStamp":true </v>
      </c>
      <c r="S532" s="16" t="str">
        <f t="shared" si="182"/>
        <v xml:space="preserve">,"ScottNumber":"510" </v>
      </c>
      <c r="T532" s="16" t="str">
        <f t="shared" si="183"/>
        <v xml:space="preserve">,"AlternateId":"" </v>
      </c>
      <c r="U532" s="16" t="str">
        <f t="shared" si="184"/>
        <v>,"IssueYearStart":1917</v>
      </c>
      <c r="V532" s="16" t="str">
        <f t="shared" si="185"/>
        <v>,"IssueYearEnd":0</v>
      </c>
      <c r="W532" s="16" t="str">
        <f t="shared" si="186"/>
        <v xml:space="preserve">,"FirstDayOfIssue":" " </v>
      </c>
      <c r="X532" s="16" t="str">
        <f t="shared" si="177"/>
        <v xml:space="preserve">,"Perforation":"11" </v>
      </c>
      <c r="Y532" s="16" t="str">
        <f t="shared" si="187"/>
        <v xml:space="preserve">,"IsWatermarked":false </v>
      </c>
      <c r="Z532" s="16" t="str">
        <f t="shared" si="188"/>
        <v xml:space="preserve">,"CatalogImageCode":"" </v>
      </c>
      <c r="AA532" s="16" t="str">
        <f t="shared" si="189"/>
        <v xml:space="preserve">,"Color":"or yellow" </v>
      </c>
      <c r="AB532" s="16" t="str">
        <f t="shared" si="190"/>
        <v xml:space="preserve">,"Denomination":"10" </v>
      </c>
      <c r="AD532" s="16" t="str">
        <f t="shared" si="191"/>
        <v>,"ItemInstances":[</v>
      </c>
      <c r="AE532" s="16" t="str">
        <f t="shared" si="192"/>
        <v>{"CollectableType":"HomeCollector.Models.StampBase, HomeCollector, Version=1.0.0.0, Culture=neutral, PublicKeyToken=null"</v>
      </c>
      <c r="AF532" s="16" t="str">
        <f t="shared" si="193"/>
        <v xml:space="preserve">,"ItemDetails":"" </v>
      </c>
      <c r="AG532" s="16" t="str">
        <f t="shared" si="194"/>
        <v xml:space="preserve">,"IsFavorite":false </v>
      </c>
      <c r="AH532" s="16" t="str">
        <f t="shared" si="195"/>
        <v xml:space="preserve">,"EstimatedValue":0 </v>
      </c>
      <c r="AI532" s="16" t="str">
        <f t="shared" si="196"/>
        <v xml:space="preserve">,"IsMintCondition":false </v>
      </c>
      <c r="AJ532" s="16" t="str">
        <f t="shared" si="197"/>
        <v xml:space="preserve">,"Condition":"UNDEFINED" </v>
      </c>
      <c r="AK532" s="16" t="str">
        <f xml:space="preserve"> IF($D532+$E532&gt;0,  CONCATENATE($AD532,$AE532,$AF532,$AG532,$AH532,$AI532,$AJ532)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2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,"ScottNumber":"510" ,"AlternateId":"" ,"IssueYearStart":1917,"IssueYearEnd":0,"FirstDayOfIssue":" " ,"Perforation":"11" ,"IsWatermarked":false ,"CatalogImageCode":"" ,"Color":"or yellow"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3" spans="1:38" x14ac:dyDescent="0.25">
      <c r="A533" s="34" t="s">
        <v>1755</v>
      </c>
      <c r="B533" s="29">
        <v>11</v>
      </c>
      <c r="C533" s="19" t="s">
        <v>338</v>
      </c>
      <c r="D533" s="31"/>
      <c r="E533" s="32">
        <v>1</v>
      </c>
      <c r="F533" s="43" t="s">
        <v>1342</v>
      </c>
      <c r="G533" s="30"/>
      <c r="H533" s="19" t="s">
        <v>13</v>
      </c>
      <c r="I533" s="29">
        <v>1917</v>
      </c>
      <c r="J533" s="29">
        <v>1917</v>
      </c>
      <c r="K533" s="33" t="s">
        <v>1337</v>
      </c>
      <c r="L533" s="34">
        <v>6.75</v>
      </c>
      <c r="M533" s="29">
        <v>2</v>
      </c>
      <c r="N533" s="28" t="str">
        <f t="shared" si="199"/>
        <v>,{"CollectableType":"HomeCollector.Models.StampBase, HomeCollector, Version=1.0.0.0, Culture=neutral, PublicKeyToken=null"</v>
      </c>
      <c r="O533" s="16" t="str">
        <f t="shared" si="178"/>
        <v xml:space="preserve">,"DisplayName":"Franklin" </v>
      </c>
      <c r="P533" s="16" t="str">
        <f t="shared" si="179"/>
        <v xml:space="preserve">,"Description":"" </v>
      </c>
      <c r="Q533" s="16" t="str">
        <f t="shared" si="180"/>
        <v xml:space="preserve">,"Country":"USA" </v>
      </c>
      <c r="R533" s="16" t="str">
        <f t="shared" si="181"/>
        <v xml:space="preserve">,"IsPostageStamp":true </v>
      </c>
      <c r="S533" s="16" t="str">
        <f t="shared" si="182"/>
        <v xml:space="preserve">,"ScottNumber":"511" </v>
      </c>
      <c r="T533" s="16" t="str">
        <f t="shared" si="183"/>
        <v xml:space="preserve">,"AlternateId":"" </v>
      </c>
      <c r="U533" s="16" t="str">
        <f t="shared" si="184"/>
        <v>,"IssueYearStart":1917</v>
      </c>
      <c r="V533" s="16" t="str">
        <f t="shared" si="185"/>
        <v>,"IssueYearEnd":0</v>
      </c>
      <c r="W533" s="16" t="str">
        <f t="shared" si="186"/>
        <v xml:space="preserve">,"FirstDayOfIssue":" " </v>
      </c>
      <c r="X533" s="16" t="str">
        <f t="shared" si="177"/>
        <v xml:space="preserve">,"Perforation":"11" </v>
      </c>
      <c r="Y533" s="16" t="str">
        <f t="shared" si="187"/>
        <v xml:space="preserve">,"IsWatermarked":false </v>
      </c>
      <c r="Z533" s="16" t="str">
        <f t="shared" si="188"/>
        <v xml:space="preserve">,"CatalogImageCode":"" </v>
      </c>
      <c r="AA533" s="16" t="str">
        <f t="shared" si="189"/>
        <v xml:space="preserve">,"Color":"lt green" </v>
      </c>
      <c r="AB533" s="16" t="str">
        <f t="shared" si="190"/>
        <v xml:space="preserve">,"Denomination":"11" </v>
      </c>
      <c r="AD533" s="16" t="str">
        <f t="shared" si="191"/>
        <v>,"ItemInstances":[</v>
      </c>
      <c r="AE533" s="16" t="str">
        <f t="shared" si="192"/>
        <v>{"CollectableType":"HomeCollector.Models.StampBase, HomeCollector, Version=1.0.0.0, Culture=neutral, PublicKeyToken=null"</v>
      </c>
      <c r="AF533" s="16" t="str">
        <f t="shared" si="193"/>
        <v xml:space="preserve">,"ItemDetails":"" </v>
      </c>
      <c r="AG533" s="16" t="str">
        <f t="shared" si="194"/>
        <v xml:space="preserve">,"IsFavorite":false </v>
      </c>
      <c r="AH533" s="16" t="str">
        <f t="shared" si="195"/>
        <v xml:space="preserve">,"EstimatedValue":0 </v>
      </c>
      <c r="AI533" s="16" t="str">
        <f t="shared" si="196"/>
        <v xml:space="preserve">,"IsMintCondition":false </v>
      </c>
      <c r="AJ533" s="16" t="str">
        <f t="shared" si="197"/>
        <v xml:space="preserve">,"Condition":"UNDEFINED" </v>
      </c>
      <c r="AK533" s="16" t="str">
        <f xml:space="preserve"> IF($D533+$E533&gt;0,  CONCATENATE($AD533,$AE533,$AF533,$AG533,$AH533,$AI533,$AJ533)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3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,"ScottNumber":"511" ,"AlternateId":"" ,"IssueYearStart":1917,"IssueYearEnd":0,"FirstDayOfIssue":" " ,"Perforation":"11" ,"IsWatermarked":false ,"CatalogImageCode":"" ,"Color":"lt green" ,"Denomination":"11"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4" spans="1:38" x14ac:dyDescent="0.25">
      <c r="A534" s="34" t="s">
        <v>1756</v>
      </c>
      <c r="B534" s="29">
        <v>12</v>
      </c>
      <c r="C534" s="19" t="s">
        <v>349</v>
      </c>
      <c r="D534" s="31"/>
      <c r="E534" s="32">
        <v>2</v>
      </c>
      <c r="F534" s="43" t="s">
        <v>1342</v>
      </c>
      <c r="G534" s="30"/>
      <c r="H534" s="19" t="s">
        <v>13</v>
      </c>
      <c r="I534" s="29">
        <v>1917</v>
      </c>
      <c r="J534" s="29">
        <v>1917</v>
      </c>
      <c r="K534" s="33" t="s">
        <v>1337</v>
      </c>
      <c r="L534" s="34">
        <v>6.5</v>
      </c>
      <c r="M534" s="29">
        <v>0.3</v>
      </c>
      <c r="N534" s="28" t="str">
        <f t="shared" si="199"/>
        <v>,{"CollectableType":"HomeCollector.Models.StampBase, HomeCollector, Version=1.0.0.0, Culture=neutral, PublicKeyToken=null"</v>
      </c>
      <c r="O534" s="16" t="str">
        <f t="shared" si="178"/>
        <v xml:space="preserve">,"DisplayName":"Franklin" </v>
      </c>
      <c r="P534" s="16" t="str">
        <f t="shared" si="179"/>
        <v xml:space="preserve">,"Description":"" </v>
      </c>
      <c r="Q534" s="16" t="str">
        <f t="shared" si="180"/>
        <v xml:space="preserve">,"Country":"USA" </v>
      </c>
      <c r="R534" s="16" t="str">
        <f t="shared" si="181"/>
        <v xml:space="preserve">,"IsPostageStamp":true </v>
      </c>
      <c r="S534" s="16" t="str">
        <f t="shared" si="182"/>
        <v xml:space="preserve">,"ScottNumber":"512" </v>
      </c>
      <c r="T534" s="16" t="str">
        <f t="shared" si="183"/>
        <v xml:space="preserve">,"AlternateId":"" </v>
      </c>
      <c r="U534" s="16" t="str">
        <f t="shared" si="184"/>
        <v>,"IssueYearStart":1917</v>
      </c>
      <c r="V534" s="16" t="str">
        <f t="shared" si="185"/>
        <v>,"IssueYearEnd":0</v>
      </c>
      <c r="W534" s="16" t="str">
        <f t="shared" si="186"/>
        <v xml:space="preserve">,"FirstDayOfIssue":" " </v>
      </c>
      <c r="X534" s="16" t="str">
        <f t="shared" si="177"/>
        <v xml:space="preserve">,"Perforation":"11" </v>
      </c>
      <c r="Y534" s="16" t="str">
        <f t="shared" si="187"/>
        <v xml:space="preserve">,"IsWatermarked":false </v>
      </c>
      <c r="Z534" s="16" t="str">
        <f t="shared" si="188"/>
        <v xml:space="preserve">,"CatalogImageCode":"" </v>
      </c>
      <c r="AA534" s="16" t="str">
        <f t="shared" si="189"/>
        <v xml:space="preserve">,"Color":"claret br" </v>
      </c>
      <c r="AB534" s="16" t="str">
        <f t="shared" si="190"/>
        <v xml:space="preserve">,"Denomination":"12" </v>
      </c>
      <c r="AD534" s="16" t="str">
        <f t="shared" si="191"/>
        <v>,"ItemInstances":[</v>
      </c>
      <c r="AE534" s="16" t="str">
        <f t="shared" si="192"/>
        <v>{"CollectableType":"HomeCollector.Models.StampBase, HomeCollector, Version=1.0.0.0, Culture=neutral, PublicKeyToken=null"</v>
      </c>
      <c r="AF534" s="16" t="str">
        <f t="shared" si="193"/>
        <v xml:space="preserve">,"ItemDetails":"" </v>
      </c>
      <c r="AG534" s="16" t="str">
        <f t="shared" si="194"/>
        <v xml:space="preserve">,"IsFavorite":false </v>
      </c>
      <c r="AH534" s="16" t="str">
        <f t="shared" si="195"/>
        <v xml:space="preserve">,"EstimatedValue":0 </v>
      </c>
      <c r="AI534" s="16" t="str">
        <f t="shared" si="196"/>
        <v xml:space="preserve">,"IsMintCondition":false </v>
      </c>
      <c r="AJ534" s="16" t="str">
        <f t="shared" si="197"/>
        <v xml:space="preserve">,"Condition":"UNDEFINED" </v>
      </c>
      <c r="AK534" s="16" t="str">
        <f xml:space="preserve"> IF($D534+$E534&gt;0,  CONCATENATE($AD534,$AE534,$AF534,$AG534,$AH534,$AI534,$AJ534)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4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,"ScottNumber":"512" ,"AlternateId":"" ,"IssueYearStart":1917,"IssueYearEnd":0,"FirstDayOfIssue":" " ,"Perforation":"11" ,"IsWatermarked":false ,"CatalogImageCode":"" ,"Color":"claret br" ,"Denomination":"12"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5" spans="1:38" x14ac:dyDescent="0.25">
      <c r="A535" s="34" t="s">
        <v>1757</v>
      </c>
      <c r="B535" s="29">
        <v>13</v>
      </c>
      <c r="C535" s="19" t="s">
        <v>350</v>
      </c>
      <c r="D535" s="31"/>
      <c r="E535" s="32">
        <v>1</v>
      </c>
      <c r="F535" s="43" t="s">
        <v>1342</v>
      </c>
      <c r="G535" s="30"/>
      <c r="H535" s="19" t="s">
        <v>13</v>
      </c>
      <c r="I535" s="29">
        <v>1919</v>
      </c>
      <c r="J535" s="29">
        <v>1919</v>
      </c>
      <c r="K535" s="33" t="s">
        <v>1337</v>
      </c>
      <c r="L535" s="34">
        <v>8</v>
      </c>
      <c r="M535" s="29">
        <v>4.75</v>
      </c>
      <c r="N535" s="28" t="str">
        <f t="shared" si="199"/>
        <v>,{"CollectableType":"HomeCollector.Models.StampBase, HomeCollector, Version=1.0.0.0, Culture=neutral, PublicKeyToken=null"</v>
      </c>
      <c r="O535" s="16" t="str">
        <f t="shared" si="178"/>
        <v xml:space="preserve">,"DisplayName":"Franklin" </v>
      </c>
      <c r="P535" s="16" t="str">
        <f t="shared" si="179"/>
        <v xml:space="preserve">,"Description":"" </v>
      </c>
      <c r="Q535" s="16" t="str">
        <f t="shared" si="180"/>
        <v xml:space="preserve">,"Country":"USA" </v>
      </c>
      <c r="R535" s="16" t="str">
        <f t="shared" si="181"/>
        <v xml:space="preserve">,"IsPostageStamp":true </v>
      </c>
      <c r="S535" s="16" t="str">
        <f t="shared" si="182"/>
        <v xml:space="preserve">,"ScottNumber":"513" </v>
      </c>
      <c r="T535" s="16" t="str">
        <f t="shared" si="183"/>
        <v xml:space="preserve">,"AlternateId":"" </v>
      </c>
      <c r="U535" s="16" t="str">
        <f t="shared" si="184"/>
        <v>,"IssueYearStart":1919</v>
      </c>
      <c r="V535" s="16" t="str">
        <f t="shared" si="185"/>
        <v>,"IssueYearEnd":0</v>
      </c>
      <c r="W535" s="16" t="str">
        <f t="shared" si="186"/>
        <v xml:space="preserve">,"FirstDayOfIssue":" " </v>
      </c>
      <c r="X535" s="16" t="str">
        <f t="shared" si="177"/>
        <v xml:space="preserve">,"Perforation":"11" </v>
      </c>
      <c r="Y535" s="16" t="str">
        <f t="shared" si="187"/>
        <v xml:space="preserve">,"IsWatermarked":false </v>
      </c>
      <c r="Z535" s="16" t="str">
        <f t="shared" si="188"/>
        <v xml:space="preserve">,"CatalogImageCode":"" </v>
      </c>
      <c r="AA535" s="16" t="str">
        <f t="shared" si="189"/>
        <v xml:space="preserve">,"Color":"apple green" </v>
      </c>
      <c r="AB535" s="16" t="str">
        <f t="shared" si="190"/>
        <v xml:space="preserve">,"Denomination":"13" </v>
      </c>
      <c r="AD535" s="16" t="str">
        <f t="shared" si="191"/>
        <v>,"ItemInstances":[</v>
      </c>
      <c r="AE535" s="16" t="str">
        <f t="shared" si="192"/>
        <v>{"CollectableType":"HomeCollector.Models.StampBase, HomeCollector, Version=1.0.0.0, Culture=neutral, PublicKeyToken=null"</v>
      </c>
      <c r="AF535" s="16" t="str">
        <f t="shared" si="193"/>
        <v xml:space="preserve">,"ItemDetails":"" </v>
      </c>
      <c r="AG535" s="16" t="str">
        <f t="shared" si="194"/>
        <v xml:space="preserve">,"IsFavorite":false </v>
      </c>
      <c r="AH535" s="16" t="str">
        <f t="shared" si="195"/>
        <v xml:space="preserve">,"EstimatedValue":0 </v>
      </c>
      <c r="AI535" s="16" t="str">
        <f t="shared" si="196"/>
        <v xml:space="preserve">,"IsMintCondition":false </v>
      </c>
      <c r="AJ535" s="16" t="str">
        <f t="shared" si="197"/>
        <v xml:space="preserve">,"Condition":"UNDEFINED" </v>
      </c>
      <c r="AK535" s="16" t="str">
        <f xml:space="preserve"> IF($D535+$E535&gt;0,  CONCATENATE($AD535,$AE535,$AF535,$AG535,$AH535,$AI535,$AJ535)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5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,"ScottNumber":"513" ,"AlternateId":"" ,"IssueYearStart":1919,"IssueYearEnd":0,"FirstDayOfIssue":" " ,"Perforation":"11" ,"IsWatermarked":false ,"CatalogImageCode":"" ,"Color":"apple green"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6" spans="1:38" x14ac:dyDescent="0.25">
      <c r="A536" s="34" t="s">
        <v>1758</v>
      </c>
      <c r="B536" s="29">
        <v>15</v>
      </c>
      <c r="C536" s="19" t="s">
        <v>318</v>
      </c>
      <c r="D536" s="31"/>
      <c r="E536" s="32">
        <v>1</v>
      </c>
      <c r="F536" s="43" t="s">
        <v>1342</v>
      </c>
      <c r="G536" s="30"/>
      <c r="H536" s="19" t="s">
        <v>13</v>
      </c>
      <c r="I536" s="29">
        <v>1917</v>
      </c>
      <c r="J536" s="29">
        <v>1917</v>
      </c>
      <c r="K536" s="33" t="s">
        <v>1337</v>
      </c>
      <c r="L536" s="34">
        <v>30</v>
      </c>
      <c r="M536" s="29">
        <v>0.8</v>
      </c>
      <c r="N536" s="28" t="str">
        <f t="shared" si="199"/>
        <v>,{"CollectableType":"HomeCollector.Models.StampBase, HomeCollector, Version=1.0.0.0, Culture=neutral, PublicKeyToken=null"</v>
      </c>
      <c r="O536" s="16" t="str">
        <f t="shared" si="178"/>
        <v xml:space="preserve">,"DisplayName":"Franklin" </v>
      </c>
      <c r="P536" s="16" t="str">
        <f t="shared" si="179"/>
        <v xml:space="preserve">,"Description":"" </v>
      </c>
      <c r="Q536" s="16" t="str">
        <f t="shared" si="180"/>
        <v xml:space="preserve">,"Country":"USA" </v>
      </c>
      <c r="R536" s="16" t="str">
        <f t="shared" si="181"/>
        <v xml:space="preserve">,"IsPostageStamp":true </v>
      </c>
      <c r="S536" s="16" t="str">
        <f t="shared" si="182"/>
        <v xml:space="preserve">,"ScottNumber":"514" </v>
      </c>
      <c r="T536" s="16" t="str">
        <f t="shared" si="183"/>
        <v xml:space="preserve">,"AlternateId":"" </v>
      </c>
      <c r="U536" s="16" t="str">
        <f t="shared" si="184"/>
        <v>,"IssueYearStart":1917</v>
      </c>
      <c r="V536" s="16" t="str">
        <f t="shared" si="185"/>
        <v>,"IssueYearEnd":0</v>
      </c>
      <c r="W536" s="16" t="str">
        <f t="shared" si="186"/>
        <v xml:space="preserve">,"FirstDayOfIssue":" " </v>
      </c>
      <c r="X536" s="16" t="str">
        <f t="shared" si="177"/>
        <v xml:space="preserve">,"Perforation":"11" </v>
      </c>
      <c r="Y536" s="16" t="str">
        <f t="shared" si="187"/>
        <v xml:space="preserve">,"IsWatermarked":false </v>
      </c>
      <c r="Z536" s="16" t="str">
        <f t="shared" si="188"/>
        <v xml:space="preserve">,"CatalogImageCode":"" </v>
      </c>
      <c r="AA536" s="16" t="str">
        <f t="shared" si="189"/>
        <v xml:space="preserve">,"Color":"gray" </v>
      </c>
      <c r="AB536" s="16" t="str">
        <f t="shared" si="190"/>
        <v xml:space="preserve">,"Denomination":"15" </v>
      </c>
      <c r="AD536" s="16" t="str">
        <f t="shared" si="191"/>
        <v>,"ItemInstances":[</v>
      </c>
      <c r="AE536" s="16" t="str">
        <f t="shared" si="192"/>
        <v>{"CollectableType":"HomeCollector.Models.StampBase, HomeCollector, Version=1.0.0.0, Culture=neutral, PublicKeyToken=null"</v>
      </c>
      <c r="AF536" s="16" t="str">
        <f t="shared" si="193"/>
        <v xml:space="preserve">,"ItemDetails":"" </v>
      </c>
      <c r="AG536" s="16" t="str">
        <f t="shared" si="194"/>
        <v xml:space="preserve">,"IsFavorite":false </v>
      </c>
      <c r="AH536" s="16" t="str">
        <f t="shared" si="195"/>
        <v xml:space="preserve">,"EstimatedValue":0 </v>
      </c>
      <c r="AI536" s="16" t="str">
        <f t="shared" si="196"/>
        <v xml:space="preserve">,"IsMintCondition":false </v>
      </c>
      <c r="AJ536" s="16" t="str">
        <f t="shared" si="197"/>
        <v xml:space="preserve">,"Condition":"UNDEFINED" </v>
      </c>
      <c r="AK536" s="16" t="str">
        <f xml:space="preserve"> IF($D536+$E536&gt;0,  CONCATENATE($AD536,$AE536,$AF536,$AG536,$AH536,$AI536,$AJ536)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6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,"ScottNumber":"514" ,"AlternateId":"" ,"IssueYearStart":1917,"IssueYearEnd":0,"FirstDayOfIssue":" " ,"Perforation":"11" ,"IsWatermarked":false ,"CatalogImageCode":"" ,"Color":"gray"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7" spans="1:38" x14ac:dyDescent="0.25">
      <c r="A537" s="34" t="s">
        <v>1759</v>
      </c>
      <c r="B537" s="29">
        <v>20</v>
      </c>
      <c r="C537" s="19" t="s">
        <v>334</v>
      </c>
      <c r="D537" s="31"/>
      <c r="E537" s="32">
        <v>2</v>
      </c>
      <c r="F537" s="43" t="s">
        <v>1342</v>
      </c>
      <c r="G537" s="30"/>
      <c r="H537" s="19" t="s">
        <v>13</v>
      </c>
      <c r="I537" s="29">
        <v>1917</v>
      </c>
      <c r="J537" s="29">
        <v>1917</v>
      </c>
      <c r="K537" s="33" t="s">
        <v>1337</v>
      </c>
      <c r="L537" s="34">
        <v>37.5</v>
      </c>
      <c r="M537" s="29">
        <v>0.16</v>
      </c>
      <c r="N537" s="28" t="str">
        <f t="shared" si="199"/>
        <v>,{"CollectableType":"HomeCollector.Models.StampBase, HomeCollector, Version=1.0.0.0, Culture=neutral, PublicKeyToken=null"</v>
      </c>
      <c r="O537" s="16" t="str">
        <f t="shared" si="178"/>
        <v xml:space="preserve">,"DisplayName":"Franklin" </v>
      </c>
      <c r="P537" s="16" t="str">
        <f t="shared" si="179"/>
        <v xml:space="preserve">,"Description":"" </v>
      </c>
      <c r="Q537" s="16" t="str">
        <f t="shared" si="180"/>
        <v xml:space="preserve">,"Country":"USA" </v>
      </c>
      <c r="R537" s="16" t="str">
        <f t="shared" si="181"/>
        <v xml:space="preserve">,"IsPostageStamp":true </v>
      </c>
      <c r="S537" s="16" t="str">
        <f t="shared" si="182"/>
        <v xml:space="preserve">,"ScottNumber":"515" </v>
      </c>
      <c r="T537" s="16" t="str">
        <f t="shared" si="183"/>
        <v xml:space="preserve">,"AlternateId":"" </v>
      </c>
      <c r="U537" s="16" t="str">
        <f t="shared" si="184"/>
        <v>,"IssueYearStart":1917</v>
      </c>
      <c r="V537" s="16" t="str">
        <f t="shared" si="185"/>
        <v>,"IssueYearEnd":0</v>
      </c>
      <c r="W537" s="16" t="str">
        <f t="shared" si="186"/>
        <v xml:space="preserve">,"FirstDayOfIssue":" " </v>
      </c>
      <c r="X537" s="16" t="str">
        <f t="shared" ref="X537:X600" si="200">",""Perforation"":""" &amp; IF(ISBLANK($F537)=1,"",$F537) &amp; """ "</f>
        <v xml:space="preserve">,"Perforation":"11" </v>
      </c>
      <c r="Y537" s="16" t="str">
        <f t="shared" si="187"/>
        <v xml:space="preserve">,"IsWatermarked":false </v>
      </c>
      <c r="Z537" s="16" t="str">
        <f t="shared" si="188"/>
        <v xml:space="preserve">,"CatalogImageCode":"" </v>
      </c>
      <c r="AA537" s="16" t="str">
        <f t="shared" si="189"/>
        <v xml:space="preserve">,"Color":"lt ultra" </v>
      </c>
      <c r="AB537" s="16" t="str">
        <f t="shared" si="190"/>
        <v xml:space="preserve">,"Denomination":"20" </v>
      </c>
      <c r="AD537" s="16" t="str">
        <f t="shared" si="191"/>
        <v>,"ItemInstances":[</v>
      </c>
      <c r="AE537" s="16" t="str">
        <f t="shared" si="192"/>
        <v>{"CollectableType":"HomeCollector.Models.StampBase, HomeCollector, Version=1.0.0.0, Culture=neutral, PublicKeyToken=null"</v>
      </c>
      <c r="AF537" s="16" t="str">
        <f t="shared" si="193"/>
        <v xml:space="preserve">,"ItemDetails":"" </v>
      </c>
      <c r="AG537" s="16" t="str">
        <f t="shared" si="194"/>
        <v xml:space="preserve">,"IsFavorite":false </v>
      </c>
      <c r="AH537" s="16" t="str">
        <f t="shared" si="195"/>
        <v xml:space="preserve">,"EstimatedValue":0 </v>
      </c>
      <c r="AI537" s="16" t="str">
        <f t="shared" si="196"/>
        <v xml:space="preserve">,"IsMintCondition":false </v>
      </c>
      <c r="AJ537" s="16" t="str">
        <f t="shared" si="197"/>
        <v xml:space="preserve">,"Condition":"UNDEFINED" </v>
      </c>
      <c r="AK537" s="16" t="str">
        <f xml:space="preserve"> IF($D537+$E537&gt;0,  CONCATENATE($AD537,$AE537,$AF537,$AG537,$AH537,$AI537,$AJ537)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7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,"ScottNumber":"515" ,"AlternateId":"" ,"IssueYearStart":1917,"IssueYearEnd":0,"FirstDayOfIssue":" " ,"Perforation":"11" ,"IsWatermarked":false ,"CatalogImageCode":"" ,"Color":"lt ultra"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8" spans="1:38" x14ac:dyDescent="0.25">
      <c r="A538" s="34" t="s">
        <v>1760</v>
      </c>
      <c r="B538" s="29">
        <v>30</v>
      </c>
      <c r="C538" s="19" t="s">
        <v>351</v>
      </c>
      <c r="D538" s="31"/>
      <c r="E538" s="32">
        <v>1</v>
      </c>
      <c r="F538" s="43" t="s">
        <v>1342</v>
      </c>
      <c r="G538" s="30"/>
      <c r="H538" s="19" t="s">
        <v>13</v>
      </c>
      <c r="I538" s="29">
        <v>1917</v>
      </c>
      <c r="J538" s="29">
        <v>1917</v>
      </c>
      <c r="K538" s="33" t="s">
        <v>1337</v>
      </c>
      <c r="L538" s="34">
        <v>30</v>
      </c>
      <c r="M538" s="29">
        <v>0.55000000000000004</v>
      </c>
      <c r="N538" s="28" t="str">
        <f t="shared" si="199"/>
        <v>,{"CollectableType":"HomeCollector.Models.StampBase, HomeCollector, Version=1.0.0.0, Culture=neutral, PublicKeyToken=null"</v>
      </c>
      <c r="O538" s="16" t="str">
        <f t="shared" si="178"/>
        <v xml:space="preserve">,"DisplayName":"Franklin" </v>
      </c>
      <c r="P538" s="16" t="str">
        <f t="shared" si="179"/>
        <v xml:space="preserve">,"Description":"" </v>
      </c>
      <c r="Q538" s="16" t="str">
        <f t="shared" si="180"/>
        <v xml:space="preserve">,"Country":"USA" </v>
      </c>
      <c r="R538" s="16" t="str">
        <f t="shared" si="181"/>
        <v xml:space="preserve">,"IsPostageStamp":true </v>
      </c>
      <c r="S538" s="16" t="str">
        <f t="shared" si="182"/>
        <v xml:space="preserve">,"ScottNumber":"516" </v>
      </c>
      <c r="T538" s="16" t="str">
        <f t="shared" si="183"/>
        <v xml:space="preserve">,"AlternateId":"" </v>
      </c>
      <c r="U538" s="16" t="str">
        <f t="shared" si="184"/>
        <v>,"IssueYearStart":1917</v>
      </c>
      <c r="V538" s="16" t="str">
        <f t="shared" si="185"/>
        <v>,"IssueYearEnd":0</v>
      </c>
      <c r="W538" s="16" t="str">
        <f t="shared" si="186"/>
        <v xml:space="preserve">,"FirstDayOfIssue":" " </v>
      </c>
      <c r="X538" s="16" t="str">
        <f t="shared" si="200"/>
        <v xml:space="preserve">,"Perforation":"11" </v>
      </c>
      <c r="Y538" s="16" t="str">
        <f t="shared" si="187"/>
        <v xml:space="preserve">,"IsWatermarked":false </v>
      </c>
      <c r="Z538" s="16" t="str">
        <f t="shared" si="188"/>
        <v xml:space="preserve">,"CatalogImageCode":"" </v>
      </c>
      <c r="AA538" s="16" t="str">
        <f t="shared" si="189"/>
        <v xml:space="preserve">,"Color":"orange red" </v>
      </c>
      <c r="AB538" s="16" t="str">
        <f t="shared" si="190"/>
        <v xml:space="preserve">,"Denomination":"30" </v>
      </c>
      <c r="AD538" s="16" t="str">
        <f t="shared" si="191"/>
        <v>,"ItemInstances":[</v>
      </c>
      <c r="AE538" s="16" t="str">
        <f t="shared" si="192"/>
        <v>{"CollectableType":"HomeCollector.Models.StampBase, HomeCollector, Version=1.0.0.0, Culture=neutral, PublicKeyToken=null"</v>
      </c>
      <c r="AF538" s="16" t="str">
        <f t="shared" si="193"/>
        <v xml:space="preserve">,"ItemDetails":"" </v>
      </c>
      <c r="AG538" s="16" t="str">
        <f t="shared" si="194"/>
        <v xml:space="preserve">,"IsFavorite":false </v>
      </c>
      <c r="AH538" s="16" t="str">
        <f t="shared" si="195"/>
        <v xml:space="preserve">,"EstimatedValue":0 </v>
      </c>
      <c r="AI538" s="16" t="str">
        <f t="shared" si="196"/>
        <v xml:space="preserve">,"IsMintCondition":false </v>
      </c>
      <c r="AJ538" s="16" t="str">
        <f t="shared" si="197"/>
        <v xml:space="preserve">,"Condition":"UNDEFINED" </v>
      </c>
      <c r="AK538" s="16" t="str">
        <f xml:space="preserve"> IF($D538+$E538&gt;0,  CONCATENATE($AD538,$AE538,$AF538,$AG538,$AH538,$AI538,$AJ538)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8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,"ScottNumber":"516" ,"AlternateId":"" ,"IssueYearStart":1917,"IssueYearEnd":0,"FirstDayOfIssue":" " ,"Perforation":"11" ,"IsWatermarked":false ,"CatalogImageCode":"" ,"Color":"orange red"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9" spans="1:38" x14ac:dyDescent="0.25">
      <c r="A539" s="34" t="s">
        <v>1761</v>
      </c>
      <c r="B539" s="29">
        <v>50</v>
      </c>
      <c r="C539" s="19" t="s">
        <v>352</v>
      </c>
      <c r="D539" s="31"/>
      <c r="E539" s="32">
        <v>2</v>
      </c>
      <c r="F539" s="43" t="s">
        <v>1342</v>
      </c>
      <c r="G539" s="30"/>
      <c r="H539" s="19" t="s">
        <v>13</v>
      </c>
      <c r="I539" s="29">
        <v>1917</v>
      </c>
      <c r="J539" s="29">
        <v>1917</v>
      </c>
      <c r="K539" s="33" t="s">
        <v>1337</v>
      </c>
      <c r="L539" s="34">
        <v>60</v>
      </c>
      <c r="M539" s="29">
        <v>0.4</v>
      </c>
      <c r="N539" s="28" t="str">
        <f t="shared" si="199"/>
        <v>,{"CollectableType":"HomeCollector.Models.StampBase, HomeCollector, Version=1.0.0.0, Culture=neutral, PublicKeyToken=null"</v>
      </c>
      <c r="O539" s="16" t="str">
        <f t="shared" si="178"/>
        <v xml:space="preserve">,"DisplayName":"Franklin" </v>
      </c>
      <c r="P539" s="16" t="str">
        <f t="shared" si="179"/>
        <v xml:space="preserve">,"Description":"" </v>
      </c>
      <c r="Q539" s="16" t="str">
        <f t="shared" si="180"/>
        <v xml:space="preserve">,"Country":"USA" </v>
      </c>
      <c r="R539" s="16" t="str">
        <f t="shared" si="181"/>
        <v xml:space="preserve">,"IsPostageStamp":true </v>
      </c>
      <c r="S539" s="16" t="str">
        <f t="shared" si="182"/>
        <v xml:space="preserve">,"ScottNumber":"517" </v>
      </c>
      <c r="T539" s="16" t="str">
        <f t="shared" si="183"/>
        <v xml:space="preserve">,"AlternateId":"" </v>
      </c>
      <c r="U539" s="16" t="str">
        <f t="shared" si="184"/>
        <v>,"IssueYearStart":1917</v>
      </c>
      <c r="V539" s="16" t="str">
        <f t="shared" si="185"/>
        <v>,"IssueYearEnd":0</v>
      </c>
      <c r="W539" s="16" t="str">
        <f t="shared" si="186"/>
        <v xml:space="preserve">,"FirstDayOfIssue":" " </v>
      </c>
      <c r="X539" s="16" t="str">
        <f t="shared" si="200"/>
        <v xml:space="preserve">,"Perforation":"11" </v>
      </c>
      <c r="Y539" s="16" t="str">
        <f t="shared" si="187"/>
        <v xml:space="preserve">,"IsWatermarked":false </v>
      </c>
      <c r="Z539" s="16" t="str">
        <f t="shared" si="188"/>
        <v xml:space="preserve">,"CatalogImageCode":"" </v>
      </c>
      <c r="AA539" s="16" t="str">
        <f t="shared" si="189"/>
        <v xml:space="preserve">,"Color":"red viol" </v>
      </c>
      <c r="AB539" s="16" t="str">
        <f t="shared" si="190"/>
        <v xml:space="preserve">,"Denomination":"50" </v>
      </c>
      <c r="AD539" s="16" t="str">
        <f t="shared" si="191"/>
        <v>,"ItemInstances":[</v>
      </c>
      <c r="AE539" s="16" t="str">
        <f t="shared" si="192"/>
        <v>{"CollectableType":"HomeCollector.Models.StampBase, HomeCollector, Version=1.0.0.0, Culture=neutral, PublicKeyToken=null"</v>
      </c>
      <c r="AF539" s="16" t="str">
        <f t="shared" si="193"/>
        <v xml:space="preserve">,"ItemDetails":"" </v>
      </c>
      <c r="AG539" s="16" t="str">
        <f t="shared" si="194"/>
        <v xml:space="preserve">,"IsFavorite":false </v>
      </c>
      <c r="AH539" s="16" t="str">
        <f t="shared" si="195"/>
        <v xml:space="preserve">,"EstimatedValue":0 </v>
      </c>
      <c r="AI539" s="16" t="str">
        <f t="shared" si="196"/>
        <v xml:space="preserve">,"IsMintCondition":false </v>
      </c>
      <c r="AJ539" s="16" t="str">
        <f t="shared" si="197"/>
        <v xml:space="preserve">,"Condition":"UNDEFINED" </v>
      </c>
      <c r="AK539" s="16" t="str">
        <f xml:space="preserve"> IF($D539+$E539&gt;0,  CONCATENATE($AD539,$AE539,$AF539,$AG539,$AH539,$AI539,$AJ539)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9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,"ScottNumber":"517" ,"AlternateId":"" ,"IssueYearStart":1917,"IssueYearEnd":0,"FirstDayOfIssue":" " ,"Perforation":"11" ,"IsWatermarked":false ,"CatalogImageCode":"" ,"Color":"red viol"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0" spans="1:38" x14ac:dyDescent="0.25">
      <c r="A540" s="34" t="s">
        <v>1762</v>
      </c>
      <c r="B540" s="19" t="s">
        <v>260</v>
      </c>
      <c r="C540" s="19" t="s">
        <v>353</v>
      </c>
      <c r="D540" s="31"/>
      <c r="E540" s="32">
        <v>2</v>
      </c>
      <c r="F540" s="43" t="s">
        <v>1342</v>
      </c>
      <c r="G540" s="30"/>
      <c r="H540" s="19" t="s">
        <v>13</v>
      </c>
      <c r="I540" s="29">
        <v>1917</v>
      </c>
      <c r="J540" s="29">
        <v>1917</v>
      </c>
      <c r="K540" s="33" t="s">
        <v>1337</v>
      </c>
      <c r="L540" s="34">
        <v>45</v>
      </c>
      <c r="M540" s="29">
        <v>1.1000000000000001</v>
      </c>
      <c r="N540" s="28" t="str">
        <f t="shared" si="199"/>
        <v>,{"CollectableType":"HomeCollector.Models.StampBase, HomeCollector, Version=1.0.0.0, Culture=neutral, PublicKeyToken=null"</v>
      </c>
      <c r="O540" s="16" t="str">
        <f t="shared" si="178"/>
        <v xml:space="preserve">,"DisplayName":"Franklin" </v>
      </c>
      <c r="P540" s="16" t="str">
        <f t="shared" si="179"/>
        <v xml:space="preserve">,"Description":"" </v>
      </c>
      <c r="Q540" s="16" t="str">
        <f t="shared" si="180"/>
        <v xml:space="preserve">,"Country":"USA" </v>
      </c>
      <c r="R540" s="16" t="str">
        <f t="shared" si="181"/>
        <v xml:space="preserve">,"IsPostageStamp":true </v>
      </c>
      <c r="S540" s="16" t="str">
        <f t="shared" si="182"/>
        <v xml:space="preserve">,"ScottNumber":"518" </v>
      </c>
      <c r="T540" s="16" t="str">
        <f t="shared" si="183"/>
        <v xml:space="preserve">,"AlternateId":"" </v>
      </c>
      <c r="U540" s="16" t="str">
        <f t="shared" si="184"/>
        <v>,"IssueYearStart":1917</v>
      </c>
      <c r="V540" s="16" t="str">
        <f t="shared" si="185"/>
        <v>,"IssueYearEnd":0</v>
      </c>
      <c r="W540" s="16" t="str">
        <f t="shared" si="186"/>
        <v xml:space="preserve">,"FirstDayOfIssue":" " </v>
      </c>
      <c r="X540" s="16" t="str">
        <f t="shared" si="200"/>
        <v xml:space="preserve">,"Perforation":"11" </v>
      </c>
      <c r="Y540" s="16" t="str">
        <f t="shared" si="187"/>
        <v xml:space="preserve">,"IsWatermarked":false </v>
      </c>
      <c r="Z540" s="16" t="str">
        <f t="shared" si="188"/>
        <v xml:space="preserve">,"CatalogImageCode":"" </v>
      </c>
      <c r="AA540" s="16" t="str">
        <f t="shared" si="189"/>
        <v xml:space="preserve">,"Color":"violet br" </v>
      </c>
      <c r="AB540" s="16" t="str">
        <f t="shared" si="190"/>
        <v xml:space="preserve">,"Denomination":"$1" </v>
      </c>
      <c r="AD540" s="16" t="str">
        <f t="shared" si="191"/>
        <v>,"ItemInstances":[</v>
      </c>
      <c r="AE540" s="16" t="str">
        <f t="shared" si="192"/>
        <v>{"CollectableType":"HomeCollector.Models.StampBase, HomeCollector, Version=1.0.0.0, Culture=neutral, PublicKeyToken=null"</v>
      </c>
      <c r="AF540" s="16" t="str">
        <f t="shared" si="193"/>
        <v xml:space="preserve">,"ItemDetails":"" </v>
      </c>
      <c r="AG540" s="16" t="str">
        <f t="shared" si="194"/>
        <v xml:space="preserve">,"IsFavorite":false </v>
      </c>
      <c r="AH540" s="16" t="str">
        <f t="shared" si="195"/>
        <v xml:space="preserve">,"EstimatedValue":0 </v>
      </c>
      <c r="AI540" s="16" t="str">
        <f t="shared" si="196"/>
        <v xml:space="preserve">,"IsMintCondition":false </v>
      </c>
      <c r="AJ540" s="16" t="str">
        <f t="shared" si="197"/>
        <v xml:space="preserve">,"Condition":"UNDEFINED" </v>
      </c>
      <c r="AK540" s="16" t="str">
        <f xml:space="preserve"> IF($D540+$E540&gt;0,  CONCATENATE($AD540,$AE540,$AF540,$AG540,$AH540,$AI540,$AJ540)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0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,"ScottNumber":"518" ,"AlternateId":"" ,"IssueYearStart":1917,"IssueYearEnd":0,"FirstDayOfIssue":" " ,"Perforation":"11" ,"IsWatermarked":false ,"CatalogImageCode":"" ,"Color":"violet br" ,"Denomination":"$1"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1" spans="1:38" x14ac:dyDescent="0.25">
      <c r="A541" s="34" t="s">
        <v>1763</v>
      </c>
      <c r="B541" s="29">
        <v>2</v>
      </c>
      <c r="C541" s="19" t="s">
        <v>176</v>
      </c>
      <c r="D541" s="31"/>
      <c r="E541" s="32"/>
      <c r="F541" s="43" t="s">
        <v>1342</v>
      </c>
      <c r="G541" s="38" t="s">
        <v>269</v>
      </c>
      <c r="H541" s="19" t="s">
        <v>15</v>
      </c>
      <c r="I541" s="29">
        <v>1917</v>
      </c>
      <c r="J541" s="29">
        <v>1917</v>
      </c>
      <c r="K541" s="33" t="s">
        <v>1337</v>
      </c>
      <c r="L541" s="34">
        <v>200</v>
      </c>
      <c r="M541" s="29">
        <v>400</v>
      </c>
      <c r="N541" s="28" t="str">
        <f t="shared" si="199"/>
        <v>,{"CollectableType":"HomeCollector.Models.StampBase, HomeCollector, Version=1.0.0.0, Culture=neutral, PublicKeyToken=null"</v>
      </c>
      <c r="O541" s="16" t="str">
        <f t="shared" si="178"/>
        <v xml:space="preserve">,"DisplayName":"Washington" </v>
      </c>
      <c r="P541" s="16" t="str">
        <f t="shared" si="179"/>
        <v xml:space="preserve">,"Description":"wm" </v>
      </c>
      <c r="Q541" s="16" t="str">
        <f t="shared" si="180"/>
        <v xml:space="preserve">,"Country":"USA" </v>
      </c>
      <c r="R541" s="16" t="str">
        <f t="shared" si="181"/>
        <v xml:space="preserve">,"IsPostageStamp":true </v>
      </c>
      <c r="S541" s="16" t="str">
        <f t="shared" si="182"/>
        <v xml:space="preserve">,"ScottNumber":"519" </v>
      </c>
      <c r="T541" s="16" t="str">
        <f t="shared" si="183"/>
        <v xml:space="preserve">,"AlternateId":"" </v>
      </c>
      <c r="U541" s="16" t="str">
        <f t="shared" si="184"/>
        <v>,"IssueYearStart":1917</v>
      </c>
      <c r="V541" s="16" t="str">
        <f t="shared" si="185"/>
        <v>,"IssueYearEnd":0</v>
      </c>
      <c r="W541" s="16" t="str">
        <f t="shared" si="186"/>
        <v xml:space="preserve">,"FirstDayOfIssue":" " </v>
      </c>
      <c r="X541" s="16" t="str">
        <f t="shared" si="200"/>
        <v xml:space="preserve">,"Perforation":"11" </v>
      </c>
      <c r="Y541" s="16" t="str">
        <f t="shared" si="187"/>
        <v xml:space="preserve">,"IsWatermarked":false </v>
      </c>
      <c r="Z541" s="16" t="str">
        <f t="shared" si="188"/>
        <v xml:space="preserve">,"CatalogImageCode":"" </v>
      </c>
      <c r="AA541" s="16" t="str">
        <f t="shared" si="189"/>
        <v xml:space="preserve">,"Color":"carmine" </v>
      </c>
      <c r="AB541" s="16" t="str">
        <f t="shared" si="190"/>
        <v xml:space="preserve">,"Denomination":"2" </v>
      </c>
      <c r="AD541" s="16" t="str">
        <f t="shared" si="191"/>
        <v/>
      </c>
      <c r="AE541" s="16" t="str">
        <f t="shared" si="192"/>
        <v>{"CollectableType":"HomeCollector.Models.StampBase, HomeCollector, Version=1.0.0.0, Culture=neutral, PublicKeyToken=null"</v>
      </c>
      <c r="AF541" s="16" t="str">
        <f t="shared" si="193"/>
        <v xml:space="preserve">,"ItemDetails":"wm" </v>
      </c>
      <c r="AG541" s="16" t="str">
        <f t="shared" si="194"/>
        <v xml:space="preserve">,"IsFavorite":false </v>
      </c>
      <c r="AH541" s="16" t="str">
        <f t="shared" si="195"/>
        <v xml:space="preserve">,"EstimatedValue":0 </v>
      </c>
      <c r="AI541" s="16" t="str">
        <f t="shared" si="196"/>
        <v xml:space="preserve">,"IsMintCondition":false </v>
      </c>
      <c r="AJ541" s="16" t="str">
        <f t="shared" si="197"/>
        <v xml:space="preserve">,"Condition":"UNDEFINED" </v>
      </c>
      <c r="AK541" s="16" t="str">
        <f xml:space="preserve"> IF($D541+$E541&gt;0,  CONCATENATE($AD541,$AE541,$AF541,$AG541,$AH541,$AI541,$AJ541) &amp; "} ]}","}")</f>
        <v>}</v>
      </c>
      <c r="AL541" s="16" t="str">
        <f t="shared" si="198"/>
        <v>,{"CollectableType":"HomeCollector.Models.StampBase, HomeCollector, Version=1.0.0.0, Culture=neutral, PublicKeyToken=null","DisplayName":"Washington" ,"Description":"wm" ,"Country":"USA" ,"IsPostageStamp":true ,"ScottNumber":"519" ,"AlternateId":"" ,"IssueYearStart":1917,"IssueYearEnd":0,"FirstDayOfIssue":" " ,"Perforation":"11" ,"IsWatermarked":false ,"CatalogImageCode":"" ,"Color":"carmine" ,"Denomination":"2" }</v>
      </c>
    </row>
    <row r="542" spans="1:38" x14ac:dyDescent="0.25">
      <c r="A542" s="34" t="s">
        <v>1764</v>
      </c>
      <c r="B542" s="19" t="s">
        <v>261</v>
      </c>
      <c r="C542" s="19" t="s">
        <v>354</v>
      </c>
      <c r="D542" s="31"/>
      <c r="E542" s="32"/>
      <c r="F542" s="43" t="s">
        <v>1342</v>
      </c>
      <c r="G542" s="30"/>
      <c r="H542" s="19" t="s">
        <v>13</v>
      </c>
      <c r="I542" s="29">
        <v>1918</v>
      </c>
      <c r="J542" s="29">
        <v>1918</v>
      </c>
      <c r="K542" s="33" t="s">
        <v>1337</v>
      </c>
      <c r="L542" s="34">
        <v>675</v>
      </c>
      <c r="M542" s="29">
        <v>250</v>
      </c>
      <c r="N542" s="28" t="str">
        <f t="shared" si="199"/>
        <v>,{"CollectableType":"HomeCollector.Models.StampBase, HomeCollector, Version=1.0.0.0, Culture=neutral, PublicKeyToken=null"</v>
      </c>
      <c r="O542" s="16" t="str">
        <f t="shared" si="178"/>
        <v xml:space="preserve">,"DisplayName":"Franklin" </v>
      </c>
      <c r="P542" s="16" t="str">
        <f t="shared" si="179"/>
        <v xml:space="preserve">,"Description":"" </v>
      </c>
      <c r="Q542" s="16" t="str">
        <f t="shared" si="180"/>
        <v xml:space="preserve">,"Country":"USA" </v>
      </c>
      <c r="R542" s="16" t="str">
        <f t="shared" si="181"/>
        <v xml:space="preserve">,"IsPostageStamp":true </v>
      </c>
      <c r="S542" s="16" t="str">
        <f t="shared" si="182"/>
        <v xml:space="preserve">,"ScottNumber":"523" </v>
      </c>
      <c r="T542" s="16" t="str">
        <f t="shared" si="183"/>
        <v xml:space="preserve">,"AlternateId":"" </v>
      </c>
      <c r="U542" s="16" t="str">
        <f t="shared" si="184"/>
        <v>,"IssueYearStart":1918</v>
      </c>
      <c r="V542" s="16" t="str">
        <f t="shared" si="185"/>
        <v>,"IssueYearEnd":0</v>
      </c>
      <c r="W542" s="16" t="str">
        <f t="shared" si="186"/>
        <v xml:space="preserve">,"FirstDayOfIssue":" " </v>
      </c>
      <c r="X542" s="16" t="str">
        <f t="shared" si="200"/>
        <v xml:space="preserve">,"Perforation":"11" </v>
      </c>
      <c r="Y542" s="16" t="str">
        <f t="shared" si="187"/>
        <v xml:space="preserve">,"IsWatermarked":false </v>
      </c>
      <c r="Z542" s="16" t="str">
        <f t="shared" si="188"/>
        <v xml:space="preserve">,"CatalogImageCode":"" </v>
      </c>
      <c r="AA542" s="16" t="str">
        <f t="shared" si="189"/>
        <v xml:space="preserve">,"Color":"or red&amp;bk" </v>
      </c>
      <c r="AB542" s="16" t="str">
        <f t="shared" si="190"/>
        <v xml:space="preserve">,"Denomination":"$2" </v>
      </c>
      <c r="AD542" s="16" t="str">
        <f t="shared" si="191"/>
        <v/>
      </c>
      <c r="AE542" s="16" t="str">
        <f t="shared" si="192"/>
        <v>{"CollectableType":"HomeCollector.Models.StampBase, HomeCollector, Version=1.0.0.0, Culture=neutral, PublicKeyToken=null"</v>
      </c>
      <c r="AF542" s="16" t="str">
        <f t="shared" si="193"/>
        <v xml:space="preserve">,"ItemDetails":"" </v>
      </c>
      <c r="AG542" s="16" t="str">
        <f t="shared" si="194"/>
        <v xml:space="preserve">,"IsFavorite":false </v>
      </c>
      <c r="AH542" s="16" t="str">
        <f t="shared" si="195"/>
        <v xml:space="preserve">,"EstimatedValue":0 </v>
      </c>
      <c r="AI542" s="16" t="str">
        <f t="shared" si="196"/>
        <v xml:space="preserve">,"IsMintCondition":false </v>
      </c>
      <c r="AJ542" s="16" t="str">
        <f t="shared" si="197"/>
        <v xml:space="preserve">,"Condition":"UNDEFINED" </v>
      </c>
      <c r="AK542" s="16" t="str">
        <f xml:space="preserve"> IF($D542+$E542&gt;0,  CONCATENATE($AD542,$AE542,$AF542,$AG542,$AH542,$AI542,$AJ542) &amp; "} ]}","}")</f>
        <v>}</v>
      </c>
      <c r="AL542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,"ScottNumber":"523" ,"AlternateId":"" ,"IssueYearStart":1918,"IssueYearEnd":0,"FirstDayOfIssue":" " ,"Perforation":"11" ,"IsWatermarked":false ,"CatalogImageCode":"" ,"Color":"or red&amp;bk" ,"Denomination":"$2" }</v>
      </c>
    </row>
    <row r="543" spans="1:38" x14ac:dyDescent="0.25">
      <c r="A543" s="34" t="s">
        <v>1765</v>
      </c>
      <c r="B543" s="19" t="s">
        <v>264</v>
      </c>
      <c r="C543" s="19" t="s">
        <v>355</v>
      </c>
      <c r="D543" s="31"/>
      <c r="E543" s="32"/>
      <c r="F543" s="43" t="s">
        <v>1342</v>
      </c>
      <c r="G543" s="30"/>
      <c r="H543" s="19" t="s">
        <v>13</v>
      </c>
      <c r="I543" s="29">
        <v>1918</v>
      </c>
      <c r="J543" s="29">
        <v>1918</v>
      </c>
      <c r="K543" s="33" t="s">
        <v>1337</v>
      </c>
      <c r="L543" s="34">
        <v>275</v>
      </c>
      <c r="M543" s="29">
        <v>20</v>
      </c>
      <c r="N543" s="28" t="str">
        <f t="shared" si="199"/>
        <v>,{"CollectableType":"HomeCollector.Models.StampBase, HomeCollector, Version=1.0.0.0, Culture=neutral, PublicKeyToken=null"</v>
      </c>
      <c r="O543" s="16" t="str">
        <f t="shared" si="178"/>
        <v xml:space="preserve">,"DisplayName":"Franklin" </v>
      </c>
      <c r="P543" s="16" t="str">
        <f t="shared" si="179"/>
        <v xml:space="preserve">,"Description":"" </v>
      </c>
      <c r="Q543" s="16" t="str">
        <f t="shared" si="180"/>
        <v xml:space="preserve">,"Country":"USA" </v>
      </c>
      <c r="R543" s="16" t="str">
        <f t="shared" si="181"/>
        <v xml:space="preserve">,"IsPostageStamp":true </v>
      </c>
      <c r="S543" s="16" t="str">
        <f t="shared" si="182"/>
        <v xml:space="preserve">,"ScottNumber":"524" </v>
      </c>
      <c r="T543" s="16" t="str">
        <f t="shared" si="183"/>
        <v xml:space="preserve">,"AlternateId":"" </v>
      </c>
      <c r="U543" s="16" t="str">
        <f t="shared" si="184"/>
        <v>,"IssueYearStart":1918</v>
      </c>
      <c r="V543" s="16" t="str">
        <f t="shared" si="185"/>
        <v>,"IssueYearEnd":0</v>
      </c>
      <c r="W543" s="16" t="str">
        <f t="shared" si="186"/>
        <v xml:space="preserve">,"FirstDayOfIssue":" " </v>
      </c>
      <c r="X543" s="16" t="str">
        <f t="shared" si="200"/>
        <v xml:space="preserve">,"Perforation":"11" </v>
      </c>
      <c r="Y543" s="16" t="str">
        <f t="shared" si="187"/>
        <v xml:space="preserve">,"IsWatermarked":false </v>
      </c>
      <c r="Z543" s="16" t="str">
        <f t="shared" si="188"/>
        <v xml:space="preserve">,"CatalogImageCode":"" </v>
      </c>
      <c r="AA543" s="16" t="str">
        <f t="shared" si="189"/>
        <v xml:space="preserve">,"Color":"green&amp;blk" </v>
      </c>
      <c r="AB543" s="16" t="str">
        <f t="shared" si="190"/>
        <v xml:space="preserve">,"Denomination":"$5" </v>
      </c>
      <c r="AD543" s="16" t="str">
        <f t="shared" si="191"/>
        <v/>
      </c>
      <c r="AE543" s="16" t="str">
        <f t="shared" si="192"/>
        <v>{"CollectableType":"HomeCollector.Models.StampBase, HomeCollector, Version=1.0.0.0, Culture=neutral, PublicKeyToken=null"</v>
      </c>
      <c r="AF543" s="16" t="str">
        <f t="shared" si="193"/>
        <v xml:space="preserve">,"ItemDetails":"" </v>
      </c>
      <c r="AG543" s="16" t="str">
        <f t="shared" si="194"/>
        <v xml:space="preserve">,"IsFavorite":false </v>
      </c>
      <c r="AH543" s="16" t="str">
        <f t="shared" si="195"/>
        <v xml:space="preserve">,"EstimatedValue":0 </v>
      </c>
      <c r="AI543" s="16" t="str">
        <f t="shared" si="196"/>
        <v xml:space="preserve">,"IsMintCondition":false </v>
      </c>
      <c r="AJ543" s="16" t="str">
        <f t="shared" si="197"/>
        <v xml:space="preserve">,"Condition":"UNDEFINED" </v>
      </c>
      <c r="AK543" s="16" t="str">
        <f xml:space="preserve"> IF($D543+$E543&gt;0,  CONCATENATE($AD543,$AE543,$AF543,$AG543,$AH543,$AI543,$AJ543) &amp; "} ]}","}")</f>
        <v>}</v>
      </c>
      <c r="AL543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,"ScottNumber":"524" ,"AlternateId":"" ,"IssueYearStart":1918,"IssueYearEnd":0,"FirstDayOfIssue":" " ,"Perforation":"11" ,"IsWatermarked":false ,"CatalogImageCode":"" ,"Color":"green&amp;blk" ,"Denomination":"$5" }</v>
      </c>
    </row>
    <row r="544" spans="1:38" x14ac:dyDescent="0.25">
      <c r="A544" s="34" t="s">
        <v>1766</v>
      </c>
      <c r="B544" s="29">
        <v>1</v>
      </c>
      <c r="C544" s="19" t="s">
        <v>356</v>
      </c>
      <c r="D544" s="31"/>
      <c r="E544" s="32">
        <v>2</v>
      </c>
      <c r="F544" s="43" t="s">
        <v>1342</v>
      </c>
      <c r="G544" s="30"/>
      <c r="H544" s="19" t="s">
        <v>15</v>
      </c>
      <c r="I544" s="29">
        <v>1918</v>
      </c>
      <c r="J544" s="29">
        <v>1918</v>
      </c>
      <c r="K544" s="33" t="s">
        <v>1337</v>
      </c>
      <c r="L544" s="34">
        <v>1.35</v>
      </c>
      <c r="M544" s="29">
        <v>0.35</v>
      </c>
      <c r="N544" s="28" t="str">
        <f t="shared" si="199"/>
        <v>,{"CollectableType":"HomeCollector.Models.StampBase, HomeCollector, Version=1.0.0.0, Culture=neutral, PublicKeyToken=null"</v>
      </c>
      <c r="O544" s="16" t="str">
        <f t="shared" si="178"/>
        <v xml:space="preserve">,"DisplayName":"Washington" </v>
      </c>
      <c r="P544" s="16" t="str">
        <f t="shared" si="179"/>
        <v xml:space="preserve">,"Description":"" </v>
      </c>
      <c r="Q544" s="16" t="str">
        <f t="shared" si="180"/>
        <v xml:space="preserve">,"Country":"USA" </v>
      </c>
      <c r="R544" s="16" t="str">
        <f t="shared" si="181"/>
        <v xml:space="preserve">,"IsPostageStamp":true </v>
      </c>
      <c r="S544" s="16" t="str">
        <f t="shared" si="182"/>
        <v xml:space="preserve">,"ScottNumber":"525" </v>
      </c>
      <c r="T544" s="16" t="str">
        <f t="shared" si="183"/>
        <v xml:space="preserve">,"AlternateId":"" </v>
      </c>
      <c r="U544" s="16" t="str">
        <f t="shared" si="184"/>
        <v>,"IssueYearStart":1918</v>
      </c>
      <c r="V544" s="16" t="str">
        <f t="shared" si="185"/>
        <v>,"IssueYearEnd":0</v>
      </c>
      <c r="W544" s="16" t="str">
        <f t="shared" si="186"/>
        <v xml:space="preserve">,"FirstDayOfIssue":" " </v>
      </c>
      <c r="X544" s="16" t="str">
        <f t="shared" si="200"/>
        <v xml:space="preserve">,"Perforation":"11" </v>
      </c>
      <c r="Y544" s="16" t="str">
        <f t="shared" si="187"/>
        <v xml:space="preserve">,"IsWatermarked":false </v>
      </c>
      <c r="Z544" s="16" t="str">
        <f t="shared" si="188"/>
        <v xml:space="preserve">,"CatalogImageCode":"" </v>
      </c>
      <c r="AA544" s="16" t="str">
        <f t="shared" si="189"/>
        <v xml:space="preserve">,"Color":"gray grn" </v>
      </c>
      <c r="AB544" s="16" t="str">
        <f t="shared" si="190"/>
        <v xml:space="preserve">,"Denomination":"1" </v>
      </c>
      <c r="AD544" s="16" t="str">
        <f t="shared" si="191"/>
        <v>,"ItemInstances":[</v>
      </c>
      <c r="AE544" s="16" t="str">
        <f t="shared" si="192"/>
        <v>{"CollectableType":"HomeCollector.Models.StampBase, HomeCollector, Version=1.0.0.0, Culture=neutral, PublicKeyToken=null"</v>
      </c>
      <c r="AF544" s="16" t="str">
        <f t="shared" si="193"/>
        <v xml:space="preserve">,"ItemDetails":"" </v>
      </c>
      <c r="AG544" s="16" t="str">
        <f t="shared" si="194"/>
        <v xml:space="preserve">,"IsFavorite":false </v>
      </c>
      <c r="AH544" s="16" t="str">
        <f t="shared" si="195"/>
        <v xml:space="preserve">,"EstimatedValue":0 </v>
      </c>
      <c r="AI544" s="16" t="str">
        <f t="shared" si="196"/>
        <v xml:space="preserve">,"IsMintCondition":false </v>
      </c>
      <c r="AJ544" s="16" t="str">
        <f t="shared" si="197"/>
        <v xml:space="preserve">,"Condition":"UNDEFINED" </v>
      </c>
      <c r="AK544" s="16" t="str">
        <f xml:space="preserve"> IF($D544+$E544&gt;0,  CONCATENATE($AD544,$AE544,$AF544,$AG544,$AH544,$AI544,$AJ544)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4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,"ScottNumber":"525" ,"AlternateId":"" ,"IssueYearStart":1918,"IssueYearEnd":0,"FirstDayOfIssue":" " ,"Perforation":"11" ,"IsWatermarked":false ,"CatalogImageCode":"" ,"Color":"gray grn"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5" spans="1:38" x14ac:dyDescent="0.25">
      <c r="A545" s="34" t="s">
        <v>1767</v>
      </c>
      <c r="B545" s="29">
        <v>2</v>
      </c>
      <c r="C545" s="19" t="s">
        <v>176</v>
      </c>
      <c r="D545" s="31"/>
      <c r="E545" s="32">
        <v>1</v>
      </c>
      <c r="F545" s="43" t="s">
        <v>1342</v>
      </c>
      <c r="G545" s="38" t="s">
        <v>34</v>
      </c>
      <c r="H545" s="19" t="s">
        <v>15</v>
      </c>
      <c r="I545" s="29">
        <v>1920</v>
      </c>
      <c r="J545" s="29">
        <v>1920</v>
      </c>
      <c r="K545" s="33" t="s">
        <v>1337</v>
      </c>
      <c r="L545" s="34">
        <v>19</v>
      </c>
      <c r="M545" s="29">
        <v>2.75</v>
      </c>
      <c r="N545" s="28" t="str">
        <f t="shared" si="199"/>
        <v>,{"CollectableType":"HomeCollector.Models.StampBase, HomeCollector, Version=1.0.0.0, Culture=neutral, PublicKeyToken=null"</v>
      </c>
      <c r="O545" s="16" t="str">
        <f t="shared" si="178"/>
        <v xml:space="preserve">,"DisplayName":"Washington" </v>
      </c>
      <c r="P545" s="16" t="str">
        <f t="shared" si="179"/>
        <v xml:space="preserve">,"Description":"type 4" </v>
      </c>
      <c r="Q545" s="16" t="str">
        <f t="shared" si="180"/>
        <v xml:space="preserve">,"Country":"USA" </v>
      </c>
      <c r="R545" s="16" t="str">
        <f t="shared" si="181"/>
        <v xml:space="preserve">,"IsPostageStamp":true </v>
      </c>
      <c r="S545" s="16" t="str">
        <f t="shared" si="182"/>
        <v xml:space="preserve">,"ScottNumber":"526" </v>
      </c>
      <c r="T545" s="16" t="str">
        <f t="shared" si="183"/>
        <v xml:space="preserve">,"AlternateId":"" </v>
      </c>
      <c r="U545" s="16" t="str">
        <f t="shared" si="184"/>
        <v>,"IssueYearStart":1920</v>
      </c>
      <c r="V545" s="16" t="str">
        <f t="shared" si="185"/>
        <v>,"IssueYearEnd":0</v>
      </c>
      <c r="W545" s="16" t="str">
        <f t="shared" si="186"/>
        <v xml:space="preserve">,"FirstDayOfIssue":" " </v>
      </c>
      <c r="X545" s="16" t="str">
        <f t="shared" si="200"/>
        <v xml:space="preserve">,"Perforation":"11" </v>
      </c>
      <c r="Y545" s="16" t="str">
        <f t="shared" si="187"/>
        <v xml:space="preserve">,"IsWatermarked":false </v>
      </c>
      <c r="Z545" s="16" t="str">
        <f t="shared" si="188"/>
        <v xml:space="preserve">,"CatalogImageCode":"" </v>
      </c>
      <c r="AA545" s="16" t="str">
        <f t="shared" si="189"/>
        <v xml:space="preserve">,"Color":"carmine" </v>
      </c>
      <c r="AB545" s="16" t="str">
        <f t="shared" si="190"/>
        <v xml:space="preserve">,"Denomination":"2" </v>
      </c>
      <c r="AD545" s="16" t="str">
        <f t="shared" si="191"/>
        <v>,"ItemInstances":[</v>
      </c>
      <c r="AE545" s="16" t="str">
        <f t="shared" si="192"/>
        <v>{"CollectableType":"HomeCollector.Models.StampBase, HomeCollector, Version=1.0.0.0, Culture=neutral, PublicKeyToken=null"</v>
      </c>
      <c r="AF545" s="16" t="str">
        <f t="shared" si="193"/>
        <v xml:space="preserve">,"ItemDetails":"type 4" </v>
      </c>
      <c r="AG545" s="16" t="str">
        <f t="shared" si="194"/>
        <v xml:space="preserve">,"IsFavorite":false </v>
      </c>
      <c r="AH545" s="16" t="str">
        <f t="shared" si="195"/>
        <v xml:space="preserve">,"EstimatedValue":0 </v>
      </c>
      <c r="AI545" s="16" t="str">
        <f t="shared" si="196"/>
        <v xml:space="preserve">,"IsMintCondition":false </v>
      </c>
      <c r="AJ545" s="16" t="str">
        <f t="shared" si="197"/>
        <v xml:space="preserve">,"Condition":"UNDEFINED" </v>
      </c>
      <c r="AK545" s="16" t="str">
        <f xml:space="preserve"> IF($D545+$E545&gt;0,  CONCATENATE($AD545,$AE545,$AF545,$AG545,$AH545,$AI545,$AJ545) &amp; "} ]}","}")</f>
        <v>,"ItemInstances":[{"CollectableType":"HomeCollector.Models.StampBase, HomeCollector, Version=1.0.0.0, Culture=neutral, PublicKeyToken=null","ItemDetails":"type 4" ,"IsFavorite":false ,"EstimatedValue":0 ,"IsMintCondition":false ,"Condition":"UNDEFINED" } ]}</v>
      </c>
      <c r="AL545" s="16" t="str">
        <f t="shared" si="198"/>
        <v>,{"CollectableType":"HomeCollector.Models.StampBase, HomeCollector, Version=1.0.0.0, Culture=neutral, PublicKeyToken=null","DisplayName":"Washington" ,"Description":"type 4" ,"Country":"USA" ,"IsPostageStamp":true ,"ScottNumber":"526" ,"AlternateId":"" ,"IssueYearStart":1920,"IssueYearEnd":0,"FirstDayOfIssue":" " ,"Perforation":"11" ,"IsWatermarked":false ,"CatalogImageCode":"" ,"Color":"carmine" ,"Denomination":"2" ,"ItemInstances":[{"CollectableType":"HomeCollector.Models.StampBase, HomeCollector, Version=1.0.0.0, Culture=neutral, PublicKeyToken=null","ItemDetails":"type 4" ,"IsFavorite":false ,"EstimatedValue":0 ,"IsMintCondition":false ,"Condition":"UNDEFINED" } ]}</v>
      </c>
    </row>
    <row r="546" spans="1:38" x14ac:dyDescent="0.25">
      <c r="A546" s="34" t="s">
        <v>1768</v>
      </c>
      <c r="B546" s="29">
        <v>2</v>
      </c>
      <c r="C546" s="19" t="s">
        <v>176</v>
      </c>
      <c r="D546" s="31"/>
      <c r="E546" s="32">
        <v>1</v>
      </c>
      <c r="F546" s="43" t="s">
        <v>1342</v>
      </c>
      <c r="G546" s="38" t="s">
        <v>46</v>
      </c>
      <c r="H546" s="19" t="s">
        <v>15</v>
      </c>
      <c r="I546" s="29">
        <v>1920</v>
      </c>
      <c r="J546" s="29">
        <v>1920</v>
      </c>
      <c r="K546" s="33" t="s">
        <v>1337</v>
      </c>
      <c r="L546" s="34">
        <v>10</v>
      </c>
      <c r="M546" s="29">
        <v>0.6</v>
      </c>
      <c r="N546" s="28" t="str">
        <f t="shared" si="199"/>
        <v>,{"CollectableType":"HomeCollector.Models.StampBase, HomeCollector, Version=1.0.0.0, Culture=neutral, PublicKeyToken=null"</v>
      </c>
      <c r="O546" s="16" t="str">
        <f t="shared" si="178"/>
        <v xml:space="preserve">,"DisplayName":"Washington" </v>
      </c>
      <c r="P546" s="16" t="str">
        <f t="shared" si="179"/>
        <v xml:space="preserve">,"Description":"type 5" </v>
      </c>
      <c r="Q546" s="16" t="str">
        <f t="shared" si="180"/>
        <v xml:space="preserve">,"Country":"USA" </v>
      </c>
      <c r="R546" s="16" t="str">
        <f t="shared" si="181"/>
        <v xml:space="preserve">,"IsPostageStamp":true </v>
      </c>
      <c r="S546" s="16" t="str">
        <f t="shared" si="182"/>
        <v xml:space="preserve">,"ScottNumber":"527" </v>
      </c>
      <c r="T546" s="16" t="str">
        <f t="shared" si="183"/>
        <v xml:space="preserve">,"AlternateId":"" </v>
      </c>
      <c r="U546" s="16" t="str">
        <f t="shared" si="184"/>
        <v>,"IssueYearStart":1920</v>
      </c>
      <c r="V546" s="16" t="str">
        <f t="shared" si="185"/>
        <v>,"IssueYearEnd":0</v>
      </c>
      <c r="W546" s="16" t="str">
        <f t="shared" si="186"/>
        <v xml:space="preserve">,"FirstDayOfIssue":" " </v>
      </c>
      <c r="X546" s="16" t="str">
        <f t="shared" si="200"/>
        <v xml:space="preserve">,"Perforation":"11" </v>
      </c>
      <c r="Y546" s="16" t="str">
        <f t="shared" si="187"/>
        <v xml:space="preserve">,"IsWatermarked":false </v>
      </c>
      <c r="Z546" s="16" t="str">
        <f t="shared" si="188"/>
        <v xml:space="preserve">,"CatalogImageCode":"" </v>
      </c>
      <c r="AA546" s="16" t="str">
        <f t="shared" si="189"/>
        <v xml:space="preserve">,"Color":"carmine" </v>
      </c>
      <c r="AB546" s="16" t="str">
        <f t="shared" si="190"/>
        <v xml:space="preserve">,"Denomination":"2" </v>
      </c>
      <c r="AD546" s="16" t="str">
        <f t="shared" si="191"/>
        <v>,"ItemInstances":[</v>
      </c>
      <c r="AE546" s="16" t="str">
        <f t="shared" si="192"/>
        <v>{"CollectableType":"HomeCollector.Models.StampBase, HomeCollector, Version=1.0.0.0, Culture=neutral, PublicKeyToken=null"</v>
      </c>
      <c r="AF546" s="16" t="str">
        <f t="shared" si="193"/>
        <v xml:space="preserve">,"ItemDetails":"type 5" </v>
      </c>
      <c r="AG546" s="16" t="str">
        <f t="shared" si="194"/>
        <v xml:space="preserve">,"IsFavorite":false </v>
      </c>
      <c r="AH546" s="16" t="str">
        <f t="shared" si="195"/>
        <v xml:space="preserve">,"EstimatedValue":0 </v>
      </c>
      <c r="AI546" s="16" t="str">
        <f t="shared" si="196"/>
        <v xml:space="preserve">,"IsMintCondition":false </v>
      </c>
      <c r="AJ546" s="16" t="str">
        <f t="shared" si="197"/>
        <v xml:space="preserve">,"Condition":"UNDEFINED" </v>
      </c>
      <c r="AK546" s="16" t="str">
        <f xml:space="preserve"> IF($D546+$E546&gt;0,  CONCATENATE($AD546,$AE546,$AF546,$AG546,$AH546,$AI546,$AJ546) &amp; "} ]}","}")</f>
        <v>,"ItemInstances":[{"CollectableType":"HomeCollector.Models.StampBase, HomeCollector, Version=1.0.0.0, Culture=neutral, PublicKeyToken=null","ItemDetails":"type 5" ,"IsFavorite":false ,"EstimatedValue":0 ,"IsMintCondition":false ,"Condition":"UNDEFINED" } ]}</v>
      </c>
      <c r="AL546" s="16" t="str">
        <f t="shared" si="198"/>
        <v>,{"CollectableType":"HomeCollector.Models.StampBase, HomeCollector, Version=1.0.0.0, Culture=neutral, PublicKeyToken=null","DisplayName":"Washington" ,"Description":"type 5" ,"Country":"USA" ,"IsPostageStamp":true ,"ScottNumber":"527" ,"AlternateId":"" ,"IssueYearStart":1920,"IssueYearEnd":0,"FirstDayOfIssue":" " ,"Perforation":"11" ,"IsWatermarked":false ,"CatalogImageCode":"" ,"Color":"carmine" ,"Denomination":"2" ,"ItemInstances":[{"CollectableType":"HomeCollector.Models.StampBase, HomeCollector, Version=1.0.0.0, Culture=neutral, PublicKeyToken=null","ItemDetails":"type 5" ,"IsFavorite":false ,"EstimatedValue":0 ,"IsMintCondition":false ,"Condition":"UNDEFINED" } ]}</v>
      </c>
    </row>
    <row r="547" spans="1:38" x14ac:dyDescent="0.25">
      <c r="A547" s="34" t="s">
        <v>1769</v>
      </c>
      <c r="B547" s="29">
        <v>2</v>
      </c>
      <c r="C547" s="19" t="s">
        <v>176</v>
      </c>
      <c r="D547" s="31"/>
      <c r="E547" s="32">
        <v>1</v>
      </c>
      <c r="F547" s="43" t="s">
        <v>1342</v>
      </c>
      <c r="G547" s="38" t="s">
        <v>357</v>
      </c>
      <c r="H547" s="19" t="s">
        <v>15</v>
      </c>
      <c r="I547" s="29">
        <v>1920</v>
      </c>
      <c r="J547" s="29">
        <v>1920</v>
      </c>
      <c r="K547" s="33" t="s">
        <v>1337</v>
      </c>
      <c r="L547" s="34">
        <v>5.25</v>
      </c>
      <c r="M547" s="29">
        <v>0.15</v>
      </c>
      <c r="N547" s="28" t="str">
        <f t="shared" si="199"/>
        <v>,{"CollectableType":"HomeCollector.Models.StampBase, HomeCollector, Version=1.0.0.0, Culture=neutral, PublicKeyToken=null"</v>
      </c>
      <c r="O547" s="16" t="str">
        <f t="shared" si="178"/>
        <v xml:space="preserve">,"DisplayName":"Washington" </v>
      </c>
      <c r="P547" s="16" t="str">
        <f t="shared" si="179"/>
        <v xml:space="preserve">,"Description":"type 5a" </v>
      </c>
      <c r="Q547" s="16" t="str">
        <f t="shared" si="180"/>
        <v xml:space="preserve">,"Country":"USA" </v>
      </c>
      <c r="R547" s="16" t="str">
        <f t="shared" si="181"/>
        <v xml:space="preserve">,"IsPostageStamp":true </v>
      </c>
      <c r="S547" s="16" t="str">
        <f t="shared" si="182"/>
        <v xml:space="preserve">,"ScottNumber":"528" </v>
      </c>
      <c r="T547" s="16" t="str">
        <f t="shared" si="183"/>
        <v xml:space="preserve">,"AlternateId":"" </v>
      </c>
      <c r="U547" s="16" t="str">
        <f t="shared" si="184"/>
        <v>,"IssueYearStart":1920</v>
      </c>
      <c r="V547" s="16" t="str">
        <f t="shared" si="185"/>
        <v>,"IssueYearEnd":0</v>
      </c>
      <c r="W547" s="16" t="str">
        <f t="shared" si="186"/>
        <v xml:space="preserve">,"FirstDayOfIssue":" " </v>
      </c>
      <c r="X547" s="16" t="str">
        <f t="shared" si="200"/>
        <v xml:space="preserve">,"Perforation":"11" </v>
      </c>
      <c r="Y547" s="16" t="str">
        <f t="shared" si="187"/>
        <v xml:space="preserve">,"IsWatermarked":false </v>
      </c>
      <c r="Z547" s="16" t="str">
        <f t="shared" si="188"/>
        <v xml:space="preserve">,"CatalogImageCode":"" </v>
      </c>
      <c r="AA547" s="16" t="str">
        <f t="shared" si="189"/>
        <v xml:space="preserve">,"Color":"carmine" </v>
      </c>
      <c r="AB547" s="16" t="str">
        <f t="shared" si="190"/>
        <v xml:space="preserve">,"Denomination":"2" </v>
      </c>
      <c r="AD547" s="16" t="str">
        <f t="shared" si="191"/>
        <v>,"ItemInstances":[</v>
      </c>
      <c r="AE547" s="16" t="str">
        <f t="shared" si="192"/>
        <v>{"CollectableType":"HomeCollector.Models.StampBase, HomeCollector, Version=1.0.0.0, Culture=neutral, PublicKeyToken=null"</v>
      </c>
      <c r="AF547" s="16" t="str">
        <f t="shared" si="193"/>
        <v xml:space="preserve">,"ItemDetails":"type 5a" </v>
      </c>
      <c r="AG547" s="16" t="str">
        <f t="shared" si="194"/>
        <v xml:space="preserve">,"IsFavorite":false </v>
      </c>
      <c r="AH547" s="16" t="str">
        <f t="shared" si="195"/>
        <v xml:space="preserve">,"EstimatedValue":0 </v>
      </c>
      <c r="AI547" s="16" t="str">
        <f t="shared" si="196"/>
        <v xml:space="preserve">,"IsMintCondition":false </v>
      </c>
      <c r="AJ547" s="16" t="str">
        <f t="shared" si="197"/>
        <v xml:space="preserve">,"Condition":"UNDEFINED" </v>
      </c>
      <c r="AK547" s="16" t="str">
        <f xml:space="preserve"> IF($D547+$E547&gt;0,  CONCATENATE($AD547,$AE547,$AF547,$AG547,$AH547,$AI547,$AJ547) &amp; "} ]}","}")</f>
        <v>,"ItemInstances":[{"CollectableType":"HomeCollector.Models.StampBase, HomeCollector, Version=1.0.0.0, Culture=neutral, PublicKeyToken=null","ItemDetails":"type 5a" ,"IsFavorite":false ,"EstimatedValue":0 ,"IsMintCondition":false ,"Condition":"UNDEFINED" } ]}</v>
      </c>
      <c r="AL547" s="16" t="str">
        <f t="shared" si="198"/>
        <v>,{"CollectableType":"HomeCollector.Models.StampBase, HomeCollector, Version=1.0.0.0, Culture=neutral, PublicKeyToken=null","DisplayName":"Washington" ,"Description":"type 5a" ,"Country":"USA" ,"IsPostageStamp":true ,"ScottNumber":"528" ,"AlternateId":"" ,"IssueYearStart":1920,"IssueYearEnd":0,"FirstDayOfIssue":" " ,"Perforation":"11" ,"IsWatermarked":false ,"CatalogImageCode":"" ,"Color":"carmine" ,"Denomination":"2" ,"ItemInstances":[{"CollectableType":"HomeCollector.Models.StampBase, HomeCollector, Version=1.0.0.0, Culture=neutral, PublicKeyToken=null","ItemDetails":"type 5a" ,"IsFavorite":false ,"EstimatedValue":0 ,"IsMintCondition":false ,"Condition":"UNDEFINED" } ]}</v>
      </c>
    </row>
    <row r="548" spans="1:38" x14ac:dyDescent="0.25">
      <c r="A548" s="17" t="s">
        <v>358</v>
      </c>
      <c r="B548" s="29">
        <v>2</v>
      </c>
      <c r="C548" s="19" t="s">
        <v>176</v>
      </c>
      <c r="D548" s="31"/>
      <c r="E548" s="32"/>
      <c r="F548" s="43" t="s">
        <v>1342</v>
      </c>
      <c r="G548" s="38" t="s">
        <v>359</v>
      </c>
      <c r="H548" s="19" t="s">
        <v>15</v>
      </c>
      <c r="I548" s="29">
        <v>1920</v>
      </c>
      <c r="J548" s="29">
        <v>1920</v>
      </c>
      <c r="K548" s="33" t="s">
        <v>1337</v>
      </c>
      <c r="L548" s="34">
        <v>32.5</v>
      </c>
      <c r="M548" s="29">
        <v>1</v>
      </c>
      <c r="N548" s="28" t="str">
        <f t="shared" si="199"/>
        <v>,{"CollectableType":"HomeCollector.Models.StampBase, HomeCollector, Version=1.0.0.0, Culture=neutral, PublicKeyToken=null"</v>
      </c>
      <c r="O548" s="16" t="str">
        <f t="shared" si="178"/>
        <v xml:space="preserve">,"DisplayName":"Washington" </v>
      </c>
      <c r="P548" s="16" t="str">
        <f t="shared" si="179"/>
        <v xml:space="preserve">,"Description":"type 6" </v>
      </c>
      <c r="Q548" s="16" t="str">
        <f t="shared" si="180"/>
        <v xml:space="preserve">,"Country":"USA" </v>
      </c>
      <c r="R548" s="16" t="str">
        <f t="shared" si="181"/>
        <v xml:space="preserve">,"IsPostageStamp":true </v>
      </c>
      <c r="S548" s="16" t="str">
        <f t="shared" si="182"/>
        <v xml:space="preserve">,"ScottNumber":"528A" </v>
      </c>
      <c r="T548" s="16" t="str">
        <f t="shared" si="183"/>
        <v xml:space="preserve">,"AlternateId":"" </v>
      </c>
      <c r="U548" s="16" t="str">
        <f t="shared" si="184"/>
        <v>,"IssueYearStart":1920</v>
      </c>
      <c r="V548" s="16" t="str">
        <f t="shared" si="185"/>
        <v>,"IssueYearEnd":0</v>
      </c>
      <c r="W548" s="16" t="str">
        <f t="shared" si="186"/>
        <v xml:space="preserve">,"FirstDayOfIssue":" " </v>
      </c>
      <c r="X548" s="16" t="str">
        <f t="shared" si="200"/>
        <v xml:space="preserve">,"Perforation":"11" </v>
      </c>
      <c r="Y548" s="16" t="str">
        <f t="shared" si="187"/>
        <v xml:space="preserve">,"IsWatermarked":false </v>
      </c>
      <c r="Z548" s="16" t="str">
        <f t="shared" si="188"/>
        <v xml:space="preserve">,"CatalogImageCode":"" </v>
      </c>
      <c r="AA548" s="16" t="str">
        <f t="shared" si="189"/>
        <v xml:space="preserve">,"Color":"carmine" </v>
      </c>
      <c r="AB548" s="16" t="str">
        <f t="shared" si="190"/>
        <v xml:space="preserve">,"Denomination":"2" </v>
      </c>
      <c r="AD548" s="16" t="str">
        <f t="shared" si="191"/>
        <v/>
      </c>
      <c r="AE548" s="16" t="str">
        <f t="shared" si="192"/>
        <v>{"CollectableType":"HomeCollector.Models.StampBase, HomeCollector, Version=1.0.0.0, Culture=neutral, PublicKeyToken=null"</v>
      </c>
      <c r="AF548" s="16" t="str">
        <f t="shared" si="193"/>
        <v xml:space="preserve">,"ItemDetails":"type 6" </v>
      </c>
      <c r="AG548" s="16" t="str">
        <f t="shared" si="194"/>
        <v xml:space="preserve">,"IsFavorite":false </v>
      </c>
      <c r="AH548" s="16" t="str">
        <f t="shared" si="195"/>
        <v xml:space="preserve">,"EstimatedValue":0 </v>
      </c>
      <c r="AI548" s="16" t="str">
        <f t="shared" si="196"/>
        <v xml:space="preserve">,"IsMintCondition":false </v>
      </c>
      <c r="AJ548" s="16" t="str">
        <f t="shared" si="197"/>
        <v xml:space="preserve">,"Condition":"UNDEFINED" </v>
      </c>
      <c r="AK548" s="16" t="str">
        <f xml:space="preserve"> IF($D548+$E548&gt;0,  CONCATENATE($AD548,$AE548,$AF548,$AG548,$AH548,$AI548,$AJ548) &amp; "} ]}","}")</f>
        <v>}</v>
      </c>
      <c r="AL548" s="16" t="str">
        <f t="shared" si="198"/>
        <v>,{"CollectableType":"HomeCollector.Models.StampBase, HomeCollector, Version=1.0.0.0, Culture=neutral, PublicKeyToken=null","DisplayName":"Washington" ,"Description":"type 6" ,"Country":"USA" ,"IsPostageStamp":true ,"ScottNumber":"528A" ,"AlternateId":"" ,"IssueYearStart":1920,"IssueYearEnd":0,"FirstDayOfIssue":" " ,"Perforation":"11" ,"IsWatermarked":false ,"CatalogImageCode":"" ,"Color":"carmine" ,"Denomination":"2" }</v>
      </c>
    </row>
    <row r="549" spans="1:38" x14ac:dyDescent="0.25">
      <c r="A549" s="17" t="s">
        <v>360</v>
      </c>
      <c r="B549" s="29">
        <v>2</v>
      </c>
      <c r="C549" s="19" t="s">
        <v>176</v>
      </c>
      <c r="D549" s="31"/>
      <c r="E549" s="32">
        <v>1</v>
      </c>
      <c r="F549" s="43" t="s">
        <v>1342</v>
      </c>
      <c r="G549" s="38" t="s">
        <v>361</v>
      </c>
      <c r="H549" s="19" t="s">
        <v>15</v>
      </c>
      <c r="I549" s="29">
        <v>1920</v>
      </c>
      <c r="J549" s="29">
        <v>1920</v>
      </c>
      <c r="K549" s="33" t="s">
        <v>1337</v>
      </c>
      <c r="L549" s="34">
        <v>12.5</v>
      </c>
      <c r="M549" s="29">
        <v>0.15</v>
      </c>
      <c r="N549" s="28" t="str">
        <f t="shared" si="199"/>
        <v>,{"CollectableType":"HomeCollector.Models.StampBase, HomeCollector, Version=1.0.0.0, Culture=neutral, PublicKeyToken=null"</v>
      </c>
      <c r="O549" s="16" t="str">
        <f t="shared" si="178"/>
        <v xml:space="preserve">,"DisplayName":"Washington" </v>
      </c>
      <c r="P549" s="16" t="str">
        <f t="shared" si="179"/>
        <v xml:space="preserve">,"Description":"type 7" </v>
      </c>
      <c r="Q549" s="16" t="str">
        <f t="shared" si="180"/>
        <v xml:space="preserve">,"Country":"USA" </v>
      </c>
      <c r="R549" s="16" t="str">
        <f t="shared" si="181"/>
        <v xml:space="preserve">,"IsPostageStamp":true </v>
      </c>
      <c r="S549" s="16" t="str">
        <f t="shared" si="182"/>
        <v xml:space="preserve">,"ScottNumber":"528B" </v>
      </c>
      <c r="T549" s="16" t="str">
        <f t="shared" si="183"/>
        <v xml:space="preserve">,"AlternateId":"" </v>
      </c>
      <c r="U549" s="16" t="str">
        <f t="shared" si="184"/>
        <v>,"IssueYearStart":1920</v>
      </c>
      <c r="V549" s="16" t="str">
        <f t="shared" si="185"/>
        <v>,"IssueYearEnd":0</v>
      </c>
      <c r="W549" s="16" t="str">
        <f t="shared" si="186"/>
        <v xml:space="preserve">,"FirstDayOfIssue":" " </v>
      </c>
      <c r="X549" s="16" t="str">
        <f t="shared" si="200"/>
        <v xml:space="preserve">,"Perforation":"11" </v>
      </c>
      <c r="Y549" s="16" t="str">
        <f t="shared" si="187"/>
        <v xml:space="preserve">,"IsWatermarked":false </v>
      </c>
      <c r="Z549" s="16" t="str">
        <f t="shared" si="188"/>
        <v xml:space="preserve">,"CatalogImageCode":"" </v>
      </c>
      <c r="AA549" s="16" t="str">
        <f t="shared" si="189"/>
        <v xml:space="preserve">,"Color":"carmine" </v>
      </c>
      <c r="AB549" s="16" t="str">
        <f t="shared" si="190"/>
        <v xml:space="preserve">,"Denomination":"2" </v>
      </c>
      <c r="AD549" s="16" t="str">
        <f t="shared" si="191"/>
        <v>,"ItemInstances":[</v>
      </c>
      <c r="AE549" s="16" t="str">
        <f t="shared" si="192"/>
        <v>{"CollectableType":"HomeCollector.Models.StampBase, HomeCollector, Version=1.0.0.0, Culture=neutral, PublicKeyToken=null"</v>
      </c>
      <c r="AF549" s="16" t="str">
        <f t="shared" si="193"/>
        <v xml:space="preserve">,"ItemDetails":"type 7" </v>
      </c>
      <c r="AG549" s="16" t="str">
        <f t="shared" si="194"/>
        <v xml:space="preserve">,"IsFavorite":false </v>
      </c>
      <c r="AH549" s="16" t="str">
        <f t="shared" si="195"/>
        <v xml:space="preserve">,"EstimatedValue":0 </v>
      </c>
      <c r="AI549" s="16" t="str">
        <f t="shared" si="196"/>
        <v xml:space="preserve">,"IsMintCondition":false </v>
      </c>
      <c r="AJ549" s="16" t="str">
        <f t="shared" si="197"/>
        <v xml:space="preserve">,"Condition":"UNDEFINED" </v>
      </c>
      <c r="AK549" s="16" t="str">
        <f xml:space="preserve"> IF($D549+$E549&gt;0,  CONCATENATE($AD549,$AE549,$AF549,$AG549,$AH549,$AI549,$AJ549) &amp; "} ]}","}")</f>
        <v>,"ItemInstances":[{"CollectableType":"HomeCollector.Models.StampBase, HomeCollector, Version=1.0.0.0, Culture=neutral, PublicKeyToken=null","ItemDetails":"type 7" ,"IsFavorite":false ,"EstimatedValue":0 ,"IsMintCondition":false ,"Condition":"UNDEFINED" } ]}</v>
      </c>
      <c r="AL549" s="16" t="str">
        <f t="shared" si="198"/>
        <v>,{"CollectableType":"HomeCollector.Models.StampBase, HomeCollector, Version=1.0.0.0, Culture=neutral, PublicKeyToken=null","DisplayName":"Washington" ,"Description":"type 7" ,"Country":"USA" ,"IsPostageStamp":true ,"ScottNumber":"528B" ,"AlternateId":"" ,"IssueYearStart":1920,"IssueYearEnd":0,"FirstDayOfIssue":" " ,"Perforation":"11" ,"IsWatermarked":false ,"CatalogImageCode":"" ,"Color":"carmine" ,"Denomination":"2" ,"ItemInstances":[{"CollectableType":"HomeCollector.Models.StampBase, HomeCollector, Version=1.0.0.0, Culture=neutral, PublicKeyToken=null","ItemDetails":"type 7" ,"IsFavorite":false ,"EstimatedValue":0 ,"IsMintCondition":false ,"Condition":"UNDEFINED" } ]}</v>
      </c>
    </row>
    <row r="550" spans="1:38" x14ac:dyDescent="0.25">
      <c r="A550" s="34" t="s">
        <v>1770</v>
      </c>
      <c r="B550" s="29">
        <v>3</v>
      </c>
      <c r="C550" s="19" t="s">
        <v>99</v>
      </c>
      <c r="D550" s="31"/>
      <c r="E550" s="32"/>
      <c r="F550" s="43" t="s">
        <v>1342</v>
      </c>
      <c r="G550" s="38" t="s">
        <v>39</v>
      </c>
      <c r="H550" s="19" t="s">
        <v>15</v>
      </c>
      <c r="I550" s="29">
        <v>1918</v>
      </c>
      <c r="J550" s="29">
        <v>1918</v>
      </c>
      <c r="K550" s="33" t="s">
        <v>1337</v>
      </c>
      <c r="L550" s="34">
        <v>2</v>
      </c>
      <c r="M550" s="29">
        <v>0.15</v>
      </c>
      <c r="N550" s="28" t="str">
        <f t="shared" si="199"/>
        <v>,{"CollectableType":"HomeCollector.Models.StampBase, HomeCollector, Version=1.0.0.0, Culture=neutral, PublicKeyToken=null"</v>
      </c>
      <c r="O550" s="16" t="str">
        <f t="shared" si="178"/>
        <v xml:space="preserve">,"DisplayName":"Washington" </v>
      </c>
      <c r="P550" s="16" t="str">
        <f t="shared" si="179"/>
        <v xml:space="preserve">,"Description":"type 3" </v>
      </c>
      <c r="Q550" s="16" t="str">
        <f t="shared" si="180"/>
        <v xml:space="preserve">,"Country":"USA" </v>
      </c>
      <c r="R550" s="16" t="str">
        <f t="shared" si="181"/>
        <v xml:space="preserve">,"IsPostageStamp":true </v>
      </c>
      <c r="S550" s="16" t="str">
        <f t="shared" si="182"/>
        <v xml:space="preserve">,"ScottNumber":"529" </v>
      </c>
      <c r="T550" s="16" t="str">
        <f t="shared" si="183"/>
        <v xml:space="preserve">,"AlternateId":"" </v>
      </c>
      <c r="U550" s="16" t="str">
        <f t="shared" si="184"/>
        <v>,"IssueYearStart":1918</v>
      </c>
      <c r="V550" s="16" t="str">
        <f t="shared" si="185"/>
        <v>,"IssueYearEnd":0</v>
      </c>
      <c r="W550" s="16" t="str">
        <f t="shared" si="186"/>
        <v xml:space="preserve">,"FirstDayOfIssue":" " </v>
      </c>
      <c r="X550" s="16" t="str">
        <f t="shared" si="200"/>
        <v xml:space="preserve">,"Perforation":"11" </v>
      </c>
      <c r="Y550" s="16" t="str">
        <f t="shared" si="187"/>
        <v xml:space="preserve">,"IsWatermarked":false </v>
      </c>
      <c r="Z550" s="16" t="str">
        <f t="shared" si="188"/>
        <v xml:space="preserve">,"CatalogImageCode":"" </v>
      </c>
      <c r="AA550" s="16" t="str">
        <f t="shared" si="189"/>
        <v xml:space="preserve">,"Color":"violet" </v>
      </c>
      <c r="AB550" s="16" t="str">
        <f t="shared" si="190"/>
        <v xml:space="preserve">,"Denomination":"3" </v>
      </c>
      <c r="AD550" s="16" t="str">
        <f t="shared" si="191"/>
        <v/>
      </c>
      <c r="AE550" s="16" t="str">
        <f t="shared" si="192"/>
        <v>{"CollectableType":"HomeCollector.Models.StampBase, HomeCollector, Version=1.0.0.0, Culture=neutral, PublicKeyToken=null"</v>
      </c>
      <c r="AF550" s="16" t="str">
        <f t="shared" si="193"/>
        <v xml:space="preserve">,"ItemDetails":"type 3" </v>
      </c>
      <c r="AG550" s="16" t="str">
        <f t="shared" si="194"/>
        <v xml:space="preserve">,"IsFavorite":false </v>
      </c>
      <c r="AH550" s="16" t="str">
        <f t="shared" si="195"/>
        <v xml:space="preserve">,"EstimatedValue":0 </v>
      </c>
      <c r="AI550" s="16" t="str">
        <f t="shared" si="196"/>
        <v xml:space="preserve">,"IsMintCondition":false </v>
      </c>
      <c r="AJ550" s="16" t="str">
        <f t="shared" si="197"/>
        <v xml:space="preserve">,"Condition":"UNDEFINED" </v>
      </c>
      <c r="AK550" s="16" t="str">
        <f xml:space="preserve"> IF($D550+$E550&gt;0,  CONCATENATE($AD550,$AE550,$AF550,$AG550,$AH550,$AI550,$AJ550) &amp; "} ]}","}")</f>
        <v>}</v>
      </c>
      <c r="AL550" s="16" t="str">
        <f t="shared" si="198"/>
        <v>,{"CollectableType":"HomeCollector.Models.StampBase, HomeCollector, Version=1.0.0.0, Culture=neutral, PublicKeyToken=null","DisplayName":"Washington" ,"Description":"type 3" ,"Country":"USA" ,"IsPostageStamp":true ,"ScottNumber":"529" ,"AlternateId":"" ,"IssueYearStart":1918,"IssueYearEnd":0,"FirstDayOfIssue":" " ,"Perforation":"11" ,"IsWatermarked":false ,"CatalogImageCode":"" ,"Color":"violet" ,"Denomination":"3" }</v>
      </c>
    </row>
    <row r="551" spans="1:38" x14ac:dyDescent="0.25">
      <c r="A551" s="34" t="s">
        <v>1771</v>
      </c>
      <c r="B551" s="29">
        <v>3</v>
      </c>
      <c r="C551" s="19" t="s">
        <v>180</v>
      </c>
      <c r="D551" s="31"/>
      <c r="E551" s="32">
        <v>1</v>
      </c>
      <c r="F551" s="43" t="s">
        <v>1342</v>
      </c>
      <c r="G551" s="38" t="s">
        <v>34</v>
      </c>
      <c r="H551" s="19" t="s">
        <v>15</v>
      </c>
      <c r="I551" s="29">
        <v>1918</v>
      </c>
      <c r="J551" s="29">
        <v>1918</v>
      </c>
      <c r="K551" s="33" t="s">
        <v>1337</v>
      </c>
      <c r="L551" s="34">
        <v>0.75</v>
      </c>
      <c r="M551" s="29">
        <v>0.15</v>
      </c>
      <c r="N551" s="28" t="str">
        <f t="shared" si="199"/>
        <v>,{"CollectableType":"HomeCollector.Models.StampBase, HomeCollector, Version=1.0.0.0, Culture=neutral, PublicKeyToken=null"</v>
      </c>
      <c r="O551" s="16" t="str">
        <f t="shared" si="178"/>
        <v xml:space="preserve">,"DisplayName":"Washington" </v>
      </c>
      <c r="P551" s="16" t="str">
        <f t="shared" si="179"/>
        <v xml:space="preserve">,"Description":"type 4" </v>
      </c>
      <c r="Q551" s="16" t="str">
        <f t="shared" si="180"/>
        <v xml:space="preserve">,"Country":"USA" </v>
      </c>
      <c r="R551" s="16" t="str">
        <f t="shared" si="181"/>
        <v xml:space="preserve">,"IsPostageStamp":true </v>
      </c>
      <c r="S551" s="16" t="str">
        <f t="shared" si="182"/>
        <v xml:space="preserve">,"ScottNumber":"530" </v>
      </c>
      <c r="T551" s="16" t="str">
        <f t="shared" si="183"/>
        <v xml:space="preserve">,"AlternateId":"" </v>
      </c>
      <c r="U551" s="16" t="str">
        <f t="shared" si="184"/>
        <v>,"IssueYearStart":1918</v>
      </c>
      <c r="V551" s="16" t="str">
        <f t="shared" si="185"/>
        <v>,"IssueYearEnd":0</v>
      </c>
      <c r="W551" s="16" t="str">
        <f t="shared" si="186"/>
        <v xml:space="preserve">,"FirstDayOfIssue":" " </v>
      </c>
      <c r="X551" s="16" t="str">
        <f t="shared" si="200"/>
        <v xml:space="preserve">,"Perforation":"11" </v>
      </c>
      <c r="Y551" s="16" t="str">
        <f t="shared" si="187"/>
        <v xml:space="preserve">,"IsWatermarked":false </v>
      </c>
      <c r="Z551" s="16" t="str">
        <f t="shared" si="188"/>
        <v xml:space="preserve">,"CatalogImageCode":"" </v>
      </c>
      <c r="AA551" s="16" t="str">
        <f t="shared" si="189"/>
        <v xml:space="preserve">,"Color":"purple" </v>
      </c>
      <c r="AB551" s="16" t="str">
        <f t="shared" si="190"/>
        <v xml:space="preserve">,"Denomination":"3" </v>
      </c>
      <c r="AD551" s="16" t="str">
        <f t="shared" si="191"/>
        <v>,"ItemInstances":[</v>
      </c>
      <c r="AE551" s="16" t="str">
        <f t="shared" si="192"/>
        <v>{"CollectableType":"HomeCollector.Models.StampBase, HomeCollector, Version=1.0.0.0, Culture=neutral, PublicKeyToken=null"</v>
      </c>
      <c r="AF551" s="16" t="str">
        <f t="shared" si="193"/>
        <v xml:space="preserve">,"ItemDetails":"type 4" </v>
      </c>
      <c r="AG551" s="16" t="str">
        <f t="shared" si="194"/>
        <v xml:space="preserve">,"IsFavorite":false </v>
      </c>
      <c r="AH551" s="16" t="str">
        <f t="shared" si="195"/>
        <v xml:space="preserve">,"EstimatedValue":0 </v>
      </c>
      <c r="AI551" s="16" t="str">
        <f t="shared" si="196"/>
        <v xml:space="preserve">,"IsMintCondition":false </v>
      </c>
      <c r="AJ551" s="16" t="str">
        <f t="shared" si="197"/>
        <v xml:space="preserve">,"Condition":"UNDEFINED" </v>
      </c>
      <c r="AK551" s="16" t="str">
        <f xml:space="preserve"> IF($D551+$E551&gt;0,  CONCATENATE($AD551,$AE551,$AF551,$AG551,$AH551,$AI551,$AJ551) &amp; "} ]}","}")</f>
        <v>,"ItemInstances":[{"CollectableType":"HomeCollector.Models.StampBase, HomeCollector, Version=1.0.0.0, Culture=neutral, PublicKeyToken=null","ItemDetails":"type 4" ,"IsFavorite":false ,"EstimatedValue":0 ,"IsMintCondition":false ,"Condition":"UNDEFINED" } ]}</v>
      </c>
      <c r="AL551" s="16" t="str">
        <f t="shared" si="198"/>
        <v>,{"CollectableType":"HomeCollector.Models.StampBase, HomeCollector, Version=1.0.0.0, Culture=neutral, PublicKeyToken=null","DisplayName":"Washington" ,"Description":"type 4" ,"Country":"USA" ,"IsPostageStamp":true ,"ScottNumber":"530" ,"AlternateId":"" ,"IssueYearStart":1918,"IssueYearEnd":0,"FirstDayOfIssue":" " ,"Perforation":"11" ,"IsWatermarked":false ,"CatalogImageCode":"" ,"Color":"purple" ,"Denomination":"3" ,"ItemInstances":[{"CollectableType":"HomeCollector.Models.StampBase, HomeCollector, Version=1.0.0.0, Culture=neutral, PublicKeyToken=null","ItemDetails":"type 4" ,"IsFavorite":false ,"EstimatedValue":0 ,"IsMintCondition":false ,"Condition":"UNDEFINED" } ]}</v>
      </c>
    </row>
    <row r="552" spans="1:38" x14ac:dyDescent="0.25">
      <c r="A552" s="34" t="s">
        <v>1772</v>
      </c>
      <c r="B552" s="29">
        <v>1</v>
      </c>
      <c r="C552" s="19" t="s">
        <v>38</v>
      </c>
      <c r="D552" s="31"/>
      <c r="E552" s="32"/>
      <c r="F552" s="42" t="s">
        <v>12</v>
      </c>
      <c r="G552" s="30"/>
      <c r="H552" s="19" t="s">
        <v>15</v>
      </c>
      <c r="I552" s="29">
        <v>1920</v>
      </c>
      <c r="J552" s="29">
        <v>1920</v>
      </c>
      <c r="K552" s="33" t="s">
        <v>1337</v>
      </c>
      <c r="L552" s="34">
        <v>6</v>
      </c>
      <c r="M552" s="29">
        <v>7</v>
      </c>
      <c r="N552" s="28" t="str">
        <f t="shared" si="199"/>
        <v>,{"CollectableType":"HomeCollector.Models.StampBase, HomeCollector, Version=1.0.0.0, Culture=neutral, PublicKeyToken=null"</v>
      </c>
      <c r="O552" s="16" t="str">
        <f t="shared" si="178"/>
        <v xml:space="preserve">,"DisplayName":"Washington" </v>
      </c>
      <c r="P552" s="16" t="str">
        <f t="shared" si="179"/>
        <v xml:space="preserve">,"Description":"" </v>
      </c>
      <c r="Q552" s="16" t="str">
        <f t="shared" si="180"/>
        <v xml:space="preserve">,"Country":"USA" </v>
      </c>
      <c r="R552" s="16" t="str">
        <f t="shared" si="181"/>
        <v xml:space="preserve">,"IsPostageStamp":true </v>
      </c>
      <c r="S552" s="16" t="str">
        <f t="shared" si="182"/>
        <v xml:space="preserve">,"ScottNumber":"531" </v>
      </c>
      <c r="T552" s="16" t="str">
        <f t="shared" si="183"/>
        <v xml:space="preserve">,"AlternateId":"" </v>
      </c>
      <c r="U552" s="16" t="str">
        <f t="shared" si="184"/>
        <v>,"IssueYearStart":1920</v>
      </c>
      <c r="V552" s="16" t="str">
        <f t="shared" si="185"/>
        <v>,"IssueYearEnd":0</v>
      </c>
      <c r="W552" s="16" t="str">
        <f t="shared" si="186"/>
        <v xml:space="preserve">,"FirstDayOfIssue":" " </v>
      </c>
      <c r="X552" s="16" t="str">
        <f t="shared" si="200"/>
        <v xml:space="preserve">,"Perforation":"imp" </v>
      </c>
      <c r="Y552" s="16" t="str">
        <f t="shared" si="187"/>
        <v xml:space="preserve">,"IsWatermarked":false </v>
      </c>
      <c r="Z552" s="16" t="str">
        <f t="shared" si="188"/>
        <v xml:space="preserve">,"CatalogImageCode":"" </v>
      </c>
      <c r="AA552" s="16" t="str">
        <f t="shared" si="189"/>
        <v xml:space="preserve">,"Color":"green" </v>
      </c>
      <c r="AB552" s="16" t="str">
        <f t="shared" si="190"/>
        <v xml:space="preserve">,"Denomination":"1" </v>
      </c>
      <c r="AD552" s="16" t="str">
        <f t="shared" si="191"/>
        <v/>
      </c>
      <c r="AE552" s="16" t="str">
        <f t="shared" si="192"/>
        <v>{"CollectableType":"HomeCollector.Models.StampBase, HomeCollector, Version=1.0.0.0, Culture=neutral, PublicKeyToken=null"</v>
      </c>
      <c r="AF552" s="16" t="str">
        <f t="shared" si="193"/>
        <v xml:space="preserve">,"ItemDetails":"" </v>
      </c>
      <c r="AG552" s="16" t="str">
        <f t="shared" si="194"/>
        <v xml:space="preserve">,"IsFavorite":false </v>
      </c>
      <c r="AH552" s="16" t="str">
        <f t="shared" si="195"/>
        <v xml:space="preserve">,"EstimatedValue":0 </v>
      </c>
      <c r="AI552" s="16" t="str">
        <f t="shared" si="196"/>
        <v xml:space="preserve">,"IsMintCondition":false </v>
      </c>
      <c r="AJ552" s="16" t="str">
        <f t="shared" si="197"/>
        <v xml:space="preserve">,"Condition":"UNDEFINED" </v>
      </c>
      <c r="AK552" s="16" t="str">
        <f xml:space="preserve"> IF($D552+$E552&gt;0,  CONCATENATE($AD552,$AE552,$AF552,$AG552,$AH552,$AI552,$AJ552) &amp; "} ]}","}")</f>
        <v>}</v>
      </c>
      <c r="AL552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,"ScottNumber":"531" ,"AlternateId":"" ,"IssueYearStart":1920,"IssueYearEnd":0,"FirstDayOfIssue":" " ,"Perforation":"imp" ,"IsWatermarked":false ,"CatalogImageCode":"" ,"Color":"green" ,"Denomination":"1" }</v>
      </c>
    </row>
    <row r="553" spans="1:38" x14ac:dyDescent="0.25">
      <c r="A553" s="34" t="s">
        <v>1773</v>
      </c>
      <c r="B553" s="29">
        <v>2</v>
      </c>
      <c r="C553" s="19" t="s">
        <v>176</v>
      </c>
      <c r="D553" s="31"/>
      <c r="E553" s="32"/>
      <c r="F553" s="42" t="s">
        <v>12</v>
      </c>
      <c r="G553" s="38" t="s">
        <v>34</v>
      </c>
      <c r="H553" s="19" t="s">
        <v>15</v>
      </c>
      <c r="I553" s="29">
        <v>1920</v>
      </c>
      <c r="J553" s="29">
        <v>1920</v>
      </c>
      <c r="K553" s="33" t="s">
        <v>1337</v>
      </c>
      <c r="L553" s="34">
        <v>30</v>
      </c>
      <c r="M553" s="29">
        <v>22.5</v>
      </c>
      <c r="N553" s="28" t="str">
        <f t="shared" si="199"/>
        <v>,{"CollectableType":"HomeCollector.Models.StampBase, HomeCollector, Version=1.0.0.0, Culture=neutral, PublicKeyToken=null"</v>
      </c>
      <c r="O553" s="16" t="str">
        <f t="shared" si="178"/>
        <v xml:space="preserve">,"DisplayName":"Washington" </v>
      </c>
      <c r="P553" s="16" t="str">
        <f t="shared" si="179"/>
        <v xml:space="preserve">,"Description":"type 4" </v>
      </c>
      <c r="Q553" s="16" t="str">
        <f t="shared" si="180"/>
        <v xml:space="preserve">,"Country":"USA" </v>
      </c>
      <c r="R553" s="16" t="str">
        <f t="shared" si="181"/>
        <v xml:space="preserve">,"IsPostageStamp":true </v>
      </c>
      <c r="S553" s="16" t="str">
        <f t="shared" si="182"/>
        <v xml:space="preserve">,"ScottNumber":"532" </v>
      </c>
      <c r="T553" s="16" t="str">
        <f t="shared" si="183"/>
        <v xml:space="preserve">,"AlternateId":"" </v>
      </c>
      <c r="U553" s="16" t="str">
        <f t="shared" si="184"/>
        <v>,"IssueYearStart":1920</v>
      </c>
      <c r="V553" s="16" t="str">
        <f t="shared" si="185"/>
        <v>,"IssueYearEnd":0</v>
      </c>
      <c r="W553" s="16" t="str">
        <f t="shared" si="186"/>
        <v xml:space="preserve">,"FirstDayOfIssue":" " </v>
      </c>
      <c r="X553" s="16" t="str">
        <f t="shared" si="200"/>
        <v xml:space="preserve">,"Perforation":"imp" </v>
      </c>
      <c r="Y553" s="16" t="str">
        <f t="shared" si="187"/>
        <v xml:space="preserve">,"IsWatermarked":false </v>
      </c>
      <c r="Z553" s="16" t="str">
        <f t="shared" si="188"/>
        <v xml:space="preserve">,"CatalogImageCode":"" </v>
      </c>
      <c r="AA553" s="16" t="str">
        <f t="shared" si="189"/>
        <v xml:space="preserve">,"Color":"carmine" </v>
      </c>
      <c r="AB553" s="16" t="str">
        <f t="shared" si="190"/>
        <v xml:space="preserve">,"Denomination":"2" </v>
      </c>
      <c r="AD553" s="16" t="str">
        <f t="shared" si="191"/>
        <v/>
      </c>
      <c r="AE553" s="16" t="str">
        <f t="shared" si="192"/>
        <v>{"CollectableType":"HomeCollector.Models.StampBase, HomeCollector, Version=1.0.0.0, Culture=neutral, PublicKeyToken=null"</v>
      </c>
      <c r="AF553" s="16" t="str">
        <f t="shared" si="193"/>
        <v xml:space="preserve">,"ItemDetails":"type 4" </v>
      </c>
      <c r="AG553" s="16" t="str">
        <f t="shared" si="194"/>
        <v xml:space="preserve">,"IsFavorite":false </v>
      </c>
      <c r="AH553" s="16" t="str">
        <f t="shared" si="195"/>
        <v xml:space="preserve">,"EstimatedValue":0 </v>
      </c>
      <c r="AI553" s="16" t="str">
        <f t="shared" si="196"/>
        <v xml:space="preserve">,"IsMintCondition":false </v>
      </c>
      <c r="AJ553" s="16" t="str">
        <f t="shared" si="197"/>
        <v xml:space="preserve">,"Condition":"UNDEFINED" </v>
      </c>
      <c r="AK553" s="16" t="str">
        <f xml:space="preserve"> IF($D553+$E553&gt;0,  CONCATENATE($AD553,$AE553,$AF553,$AG553,$AH553,$AI553,$AJ553) &amp; "} ]}","}")</f>
        <v>}</v>
      </c>
      <c r="AL553" s="16" t="str">
        <f t="shared" si="198"/>
        <v>,{"CollectableType":"HomeCollector.Models.StampBase, HomeCollector, Version=1.0.0.0, Culture=neutral, PublicKeyToken=null","DisplayName":"Washington" ,"Description":"type 4" ,"Country":"USA" ,"IsPostageStamp":true ,"ScottNumber":"532" ,"AlternateId":"" ,"IssueYearStart":1920,"IssueYearEnd":0,"FirstDayOfIssue":" " ,"Perforation":"imp" ,"IsWatermarked":false ,"CatalogImageCode":"" ,"Color":"carmine" ,"Denomination":"2" }</v>
      </c>
    </row>
    <row r="554" spans="1:38" x14ac:dyDescent="0.25">
      <c r="A554" s="34" t="s">
        <v>1774</v>
      </c>
      <c r="B554" s="29">
        <v>2</v>
      </c>
      <c r="C554" s="19" t="s">
        <v>176</v>
      </c>
      <c r="D554" s="31"/>
      <c r="E554" s="32"/>
      <c r="F554" s="42" t="s">
        <v>12</v>
      </c>
      <c r="G554" s="38" t="s">
        <v>46</v>
      </c>
      <c r="H554" s="19" t="s">
        <v>15</v>
      </c>
      <c r="I554" s="29">
        <v>1920</v>
      </c>
      <c r="J554" s="29">
        <v>1920</v>
      </c>
      <c r="K554" s="33" t="s">
        <v>1337</v>
      </c>
      <c r="L554" s="34">
        <v>150</v>
      </c>
      <c r="M554" s="29">
        <v>55</v>
      </c>
      <c r="N554" s="28" t="str">
        <f t="shared" si="199"/>
        <v>,{"CollectableType":"HomeCollector.Models.StampBase, HomeCollector, Version=1.0.0.0, Culture=neutral, PublicKeyToken=null"</v>
      </c>
      <c r="O554" s="16" t="str">
        <f t="shared" si="178"/>
        <v xml:space="preserve">,"DisplayName":"Washington" </v>
      </c>
      <c r="P554" s="16" t="str">
        <f t="shared" si="179"/>
        <v xml:space="preserve">,"Description":"type 5" </v>
      </c>
      <c r="Q554" s="16" t="str">
        <f t="shared" si="180"/>
        <v xml:space="preserve">,"Country":"USA" </v>
      </c>
      <c r="R554" s="16" t="str">
        <f t="shared" si="181"/>
        <v xml:space="preserve">,"IsPostageStamp":true </v>
      </c>
      <c r="S554" s="16" t="str">
        <f t="shared" si="182"/>
        <v xml:space="preserve">,"ScottNumber":"533" </v>
      </c>
      <c r="T554" s="16" t="str">
        <f t="shared" si="183"/>
        <v xml:space="preserve">,"AlternateId":"" </v>
      </c>
      <c r="U554" s="16" t="str">
        <f t="shared" si="184"/>
        <v>,"IssueYearStart":1920</v>
      </c>
      <c r="V554" s="16" t="str">
        <f t="shared" si="185"/>
        <v>,"IssueYearEnd":0</v>
      </c>
      <c r="W554" s="16" t="str">
        <f t="shared" si="186"/>
        <v xml:space="preserve">,"FirstDayOfIssue":" " </v>
      </c>
      <c r="X554" s="16" t="str">
        <f t="shared" si="200"/>
        <v xml:space="preserve">,"Perforation":"imp" </v>
      </c>
      <c r="Y554" s="16" t="str">
        <f t="shared" si="187"/>
        <v xml:space="preserve">,"IsWatermarked":false </v>
      </c>
      <c r="Z554" s="16" t="str">
        <f t="shared" si="188"/>
        <v xml:space="preserve">,"CatalogImageCode":"" </v>
      </c>
      <c r="AA554" s="16" t="str">
        <f t="shared" si="189"/>
        <v xml:space="preserve">,"Color":"carmine" </v>
      </c>
      <c r="AB554" s="16" t="str">
        <f t="shared" si="190"/>
        <v xml:space="preserve">,"Denomination":"2" </v>
      </c>
      <c r="AD554" s="16" t="str">
        <f t="shared" si="191"/>
        <v/>
      </c>
      <c r="AE554" s="16" t="str">
        <f t="shared" si="192"/>
        <v>{"CollectableType":"HomeCollector.Models.StampBase, HomeCollector, Version=1.0.0.0, Culture=neutral, PublicKeyToken=null"</v>
      </c>
      <c r="AF554" s="16" t="str">
        <f t="shared" si="193"/>
        <v xml:space="preserve">,"ItemDetails":"type 5" </v>
      </c>
      <c r="AG554" s="16" t="str">
        <f t="shared" si="194"/>
        <v xml:space="preserve">,"IsFavorite":false </v>
      </c>
      <c r="AH554" s="16" t="str">
        <f t="shared" si="195"/>
        <v xml:space="preserve">,"EstimatedValue":0 </v>
      </c>
      <c r="AI554" s="16" t="str">
        <f t="shared" si="196"/>
        <v xml:space="preserve">,"IsMintCondition":false </v>
      </c>
      <c r="AJ554" s="16" t="str">
        <f t="shared" si="197"/>
        <v xml:space="preserve">,"Condition":"UNDEFINED" </v>
      </c>
      <c r="AK554" s="16" t="str">
        <f xml:space="preserve"> IF($D554+$E554&gt;0,  CONCATENATE($AD554,$AE554,$AF554,$AG554,$AH554,$AI554,$AJ554) &amp; "} ]}","}")</f>
        <v>}</v>
      </c>
      <c r="AL554" s="16" t="str">
        <f t="shared" si="198"/>
        <v>,{"CollectableType":"HomeCollector.Models.StampBase, HomeCollector, Version=1.0.0.0, Culture=neutral, PublicKeyToken=null","DisplayName":"Washington" ,"Description":"type 5" ,"Country":"USA" ,"IsPostageStamp":true ,"ScottNumber":"533" ,"AlternateId":"" ,"IssueYearStart":1920,"IssueYearEnd":0,"FirstDayOfIssue":" " ,"Perforation":"imp" ,"IsWatermarked":false ,"CatalogImageCode":"" ,"Color":"carmine" ,"Denomination":"2" }</v>
      </c>
    </row>
    <row r="555" spans="1:38" x14ac:dyDescent="0.25">
      <c r="A555" s="34" t="s">
        <v>1775</v>
      </c>
      <c r="B555" s="29">
        <v>2</v>
      </c>
      <c r="C555" s="19" t="s">
        <v>176</v>
      </c>
      <c r="D555" s="31"/>
      <c r="E555" s="32"/>
      <c r="F555" s="42" t="s">
        <v>12</v>
      </c>
      <c r="G555" s="38" t="s">
        <v>357</v>
      </c>
      <c r="H555" s="19" t="s">
        <v>15</v>
      </c>
      <c r="I555" s="29">
        <v>1920</v>
      </c>
      <c r="J555" s="29">
        <v>1920</v>
      </c>
      <c r="K555" s="33" t="s">
        <v>1337</v>
      </c>
      <c r="L555" s="34">
        <v>8.5</v>
      </c>
      <c r="M555" s="29">
        <v>6</v>
      </c>
      <c r="N555" s="28" t="str">
        <f t="shared" si="199"/>
        <v>,{"CollectableType":"HomeCollector.Models.StampBase, HomeCollector, Version=1.0.0.0, Culture=neutral, PublicKeyToken=null"</v>
      </c>
      <c r="O555" s="16" t="str">
        <f t="shared" si="178"/>
        <v xml:space="preserve">,"DisplayName":"Washington" </v>
      </c>
      <c r="P555" s="16" t="str">
        <f t="shared" si="179"/>
        <v xml:space="preserve">,"Description":"type 5a" </v>
      </c>
      <c r="Q555" s="16" t="str">
        <f t="shared" si="180"/>
        <v xml:space="preserve">,"Country":"USA" </v>
      </c>
      <c r="R555" s="16" t="str">
        <f t="shared" si="181"/>
        <v xml:space="preserve">,"IsPostageStamp":true </v>
      </c>
      <c r="S555" s="16" t="str">
        <f t="shared" si="182"/>
        <v xml:space="preserve">,"ScottNumber":"534" </v>
      </c>
      <c r="T555" s="16" t="str">
        <f t="shared" si="183"/>
        <v xml:space="preserve">,"AlternateId":"" </v>
      </c>
      <c r="U555" s="16" t="str">
        <f t="shared" si="184"/>
        <v>,"IssueYearStart":1920</v>
      </c>
      <c r="V555" s="16" t="str">
        <f t="shared" si="185"/>
        <v>,"IssueYearEnd":0</v>
      </c>
      <c r="W555" s="16" t="str">
        <f t="shared" si="186"/>
        <v xml:space="preserve">,"FirstDayOfIssue":" " </v>
      </c>
      <c r="X555" s="16" t="str">
        <f t="shared" si="200"/>
        <v xml:space="preserve">,"Perforation":"imp" </v>
      </c>
      <c r="Y555" s="16" t="str">
        <f t="shared" si="187"/>
        <v xml:space="preserve">,"IsWatermarked":false </v>
      </c>
      <c r="Z555" s="16" t="str">
        <f t="shared" si="188"/>
        <v xml:space="preserve">,"CatalogImageCode":"" </v>
      </c>
      <c r="AA555" s="16" t="str">
        <f t="shared" si="189"/>
        <v xml:space="preserve">,"Color":"carmine" </v>
      </c>
      <c r="AB555" s="16" t="str">
        <f t="shared" si="190"/>
        <v xml:space="preserve">,"Denomination":"2" </v>
      </c>
      <c r="AD555" s="16" t="str">
        <f t="shared" si="191"/>
        <v/>
      </c>
      <c r="AE555" s="16" t="str">
        <f t="shared" si="192"/>
        <v>{"CollectableType":"HomeCollector.Models.StampBase, HomeCollector, Version=1.0.0.0, Culture=neutral, PublicKeyToken=null"</v>
      </c>
      <c r="AF555" s="16" t="str">
        <f t="shared" si="193"/>
        <v xml:space="preserve">,"ItemDetails":"type 5a" </v>
      </c>
      <c r="AG555" s="16" t="str">
        <f t="shared" si="194"/>
        <v xml:space="preserve">,"IsFavorite":false </v>
      </c>
      <c r="AH555" s="16" t="str">
        <f t="shared" si="195"/>
        <v xml:space="preserve">,"EstimatedValue":0 </v>
      </c>
      <c r="AI555" s="16" t="str">
        <f t="shared" si="196"/>
        <v xml:space="preserve">,"IsMintCondition":false </v>
      </c>
      <c r="AJ555" s="16" t="str">
        <f t="shared" si="197"/>
        <v xml:space="preserve">,"Condition":"UNDEFINED" </v>
      </c>
      <c r="AK555" s="16" t="str">
        <f xml:space="preserve"> IF($D555+$E555&gt;0,  CONCATENATE($AD555,$AE555,$AF555,$AG555,$AH555,$AI555,$AJ555) &amp; "} ]}","}")</f>
        <v>}</v>
      </c>
      <c r="AL555" s="16" t="str">
        <f t="shared" si="198"/>
        <v>,{"CollectableType":"HomeCollector.Models.StampBase, HomeCollector, Version=1.0.0.0, Culture=neutral, PublicKeyToken=null","DisplayName":"Washington" ,"Description":"type 5a" ,"Country":"USA" ,"IsPostageStamp":true ,"ScottNumber":"534" ,"AlternateId":"" ,"IssueYearStart":1920,"IssueYearEnd":0,"FirstDayOfIssue":" " ,"Perforation":"imp" ,"IsWatermarked":false ,"CatalogImageCode":"" ,"Color":"carmine" ,"Denomination":"2" }</v>
      </c>
    </row>
    <row r="556" spans="1:38" x14ac:dyDescent="0.25">
      <c r="A556" s="17" t="s">
        <v>362</v>
      </c>
      <c r="B556" s="29">
        <v>2</v>
      </c>
      <c r="C556" s="19" t="s">
        <v>176</v>
      </c>
      <c r="D556" s="31"/>
      <c r="E556" s="32"/>
      <c r="F556" s="42" t="s">
        <v>12</v>
      </c>
      <c r="G556" s="38" t="s">
        <v>359</v>
      </c>
      <c r="H556" s="19" t="s">
        <v>15</v>
      </c>
      <c r="I556" s="30"/>
      <c r="J556" s="30"/>
      <c r="K556" s="35" t="s">
        <v>1337</v>
      </c>
      <c r="L556" s="34">
        <v>27.5</v>
      </c>
      <c r="M556" s="29">
        <v>17.5</v>
      </c>
      <c r="N556" s="28" t="str">
        <f t="shared" si="199"/>
        <v>,{"CollectableType":"HomeCollector.Models.StampBase, HomeCollector, Version=1.0.0.0, Culture=neutral, PublicKeyToken=null"</v>
      </c>
      <c r="O556" s="16" t="str">
        <f t="shared" si="178"/>
        <v xml:space="preserve">,"DisplayName":"Washington" </v>
      </c>
      <c r="P556" s="16" t="str">
        <f t="shared" si="179"/>
        <v xml:space="preserve">,"Description":"type 6" </v>
      </c>
      <c r="Q556" s="16" t="str">
        <f t="shared" si="180"/>
        <v xml:space="preserve">,"Country":"USA" </v>
      </c>
      <c r="R556" s="16" t="str">
        <f t="shared" si="181"/>
        <v xml:space="preserve">,"IsPostageStamp":true </v>
      </c>
      <c r="S556" s="16" t="str">
        <f t="shared" si="182"/>
        <v xml:space="preserve">,"ScottNumber":"534A" </v>
      </c>
      <c r="T556" s="16" t="str">
        <f t="shared" si="183"/>
        <v xml:space="preserve">,"AlternateId":"" </v>
      </c>
      <c r="U556" s="16" t="str">
        <f t="shared" si="184"/>
        <v>,"IssueYearStart":0</v>
      </c>
      <c r="V556" s="16" t="str">
        <f t="shared" si="185"/>
        <v>,"IssueYearEnd":0</v>
      </c>
      <c r="W556" s="16" t="str">
        <f t="shared" si="186"/>
        <v xml:space="preserve">,"FirstDayOfIssue":" " </v>
      </c>
      <c r="X556" s="16" t="str">
        <f t="shared" si="200"/>
        <v xml:space="preserve">,"Perforation":"imp" </v>
      </c>
      <c r="Y556" s="16" t="str">
        <f t="shared" si="187"/>
        <v xml:space="preserve">,"IsWatermarked":false </v>
      </c>
      <c r="Z556" s="16" t="str">
        <f t="shared" si="188"/>
        <v xml:space="preserve">,"CatalogImageCode":"" </v>
      </c>
      <c r="AA556" s="16" t="str">
        <f t="shared" si="189"/>
        <v xml:space="preserve">,"Color":"carmine" </v>
      </c>
      <c r="AB556" s="16" t="str">
        <f t="shared" si="190"/>
        <v xml:space="preserve">,"Denomination":"2" </v>
      </c>
      <c r="AD556" s="16" t="str">
        <f t="shared" si="191"/>
        <v/>
      </c>
      <c r="AE556" s="16" t="str">
        <f t="shared" si="192"/>
        <v>{"CollectableType":"HomeCollector.Models.StampBase, HomeCollector, Version=1.0.0.0, Culture=neutral, PublicKeyToken=null"</v>
      </c>
      <c r="AF556" s="16" t="str">
        <f t="shared" si="193"/>
        <v xml:space="preserve">,"ItemDetails":"type 6" </v>
      </c>
      <c r="AG556" s="16" t="str">
        <f t="shared" si="194"/>
        <v xml:space="preserve">,"IsFavorite":false </v>
      </c>
      <c r="AH556" s="16" t="str">
        <f t="shared" si="195"/>
        <v xml:space="preserve">,"EstimatedValue":0 </v>
      </c>
      <c r="AI556" s="16" t="str">
        <f t="shared" si="196"/>
        <v xml:space="preserve">,"IsMintCondition":false </v>
      </c>
      <c r="AJ556" s="16" t="str">
        <f t="shared" si="197"/>
        <v xml:space="preserve">,"Condition":"UNDEFINED" </v>
      </c>
      <c r="AK556" s="16" t="str">
        <f xml:space="preserve"> IF($D556+$E556&gt;0,  CONCATENATE($AD556,$AE556,$AF556,$AG556,$AH556,$AI556,$AJ556) &amp; "} ]}","}")</f>
        <v>}</v>
      </c>
      <c r="AL556" s="16" t="str">
        <f t="shared" si="198"/>
        <v>,{"CollectableType":"HomeCollector.Models.StampBase, HomeCollector, Version=1.0.0.0, Culture=neutral, PublicKeyToken=null","DisplayName":"Washington" ,"Description":"type 6" ,"Country":"USA" ,"IsPostageStamp":true ,"ScottNumber":"534A" ,"AlternateId":"" ,"IssueYearStart":0,"IssueYearEnd":0,"FirstDayOfIssue":" " ,"Perforation":"imp" ,"IsWatermarked":false ,"CatalogImageCode":"" ,"Color":"carmine" ,"Denomination":"2" }</v>
      </c>
    </row>
    <row r="557" spans="1:38" x14ac:dyDescent="0.25">
      <c r="A557" s="17" t="s">
        <v>363</v>
      </c>
      <c r="B557" s="29">
        <v>2</v>
      </c>
      <c r="C557" s="19" t="s">
        <v>176</v>
      </c>
      <c r="D557" s="31"/>
      <c r="E557" s="32"/>
      <c r="F557" s="42" t="s">
        <v>12</v>
      </c>
      <c r="G557" s="38" t="s">
        <v>361</v>
      </c>
      <c r="H557" s="19" t="s">
        <v>15</v>
      </c>
      <c r="I557" s="30"/>
      <c r="J557" s="30"/>
      <c r="K557" s="35" t="s">
        <v>1337</v>
      </c>
      <c r="L557" s="34">
        <v>1250</v>
      </c>
      <c r="M557" s="29">
        <v>425</v>
      </c>
      <c r="N557" s="28" t="str">
        <f t="shared" si="199"/>
        <v>,{"CollectableType":"HomeCollector.Models.StampBase, HomeCollector, Version=1.0.0.0, Culture=neutral, PublicKeyToken=null"</v>
      </c>
      <c r="O557" s="16" t="str">
        <f t="shared" si="178"/>
        <v xml:space="preserve">,"DisplayName":"Washington" </v>
      </c>
      <c r="P557" s="16" t="str">
        <f t="shared" si="179"/>
        <v xml:space="preserve">,"Description":"type 7" </v>
      </c>
      <c r="Q557" s="16" t="str">
        <f t="shared" si="180"/>
        <v xml:space="preserve">,"Country":"USA" </v>
      </c>
      <c r="R557" s="16" t="str">
        <f t="shared" si="181"/>
        <v xml:space="preserve">,"IsPostageStamp":true </v>
      </c>
      <c r="S557" s="16" t="str">
        <f t="shared" si="182"/>
        <v xml:space="preserve">,"ScottNumber":"534B" </v>
      </c>
      <c r="T557" s="16" t="str">
        <f t="shared" si="183"/>
        <v xml:space="preserve">,"AlternateId":"" </v>
      </c>
      <c r="U557" s="16" t="str">
        <f t="shared" si="184"/>
        <v>,"IssueYearStart":0</v>
      </c>
      <c r="V557" s="16" t="str">
        <f t="shared" si="185"/>
        <v>,"IssueYearEnd":0</v>
      </c>
      <c r="W557" s="16" t="str">
        <f t="shared" si="186"/>
        <v xml:space="preserve">,"FirstDayOfIssue":" " </v>
      </c>
      <c r="X557" s="16" t="str">
        <f t="shared" si="200"/>
        <v xml:space="preserve">,"Perforation":"imp" </v>
      </c>
      <c r="Y557" s="16" t="str">
        <f t="shared" si="187"/>
        <v xml:space="preserve">,"IsWatermarked":false </v>
      </c>
      <c r="Z557" s="16" t="str">
        <f t="shared" si="188"/>
        <v xml:space="preserve">,"CatalogImageCode":"" </v>
      </c>
      <c r="AA557" s="16" t="str">
        <f t="shared" si="189"/>
        <v xml:space="preserve">,"Color":"carmine" </v>
      </c>
      <c r="AB557" s="16" t="str">
        <f t="shared" si="190"/>
        <v xml:space="preserve">,"Denomination":"2" </v>
      </c>
      <c r="AD557" s="16" t="str">
        <f t="shared" si="191"/>
        <v/>
      </c>
      <c r="AE557" s="16" t="str">
        <f t="shared" si="192"/>
        <v>{"CollectableType":"HomeCollector.Models.StampBase, HomeCollector, Version=1.0.0.0, Culture=neutral, PublicKeyToken=null"</v>
      </c>
      <c r="AF557" s="16" t="str">
        <f t="shared" si="193"/>
        <v xml:space="preserve">,"ItemDetails":"type 7" </v>
      </c>
      <c r="AG557" s="16" t="str">
        <f t="shared" si="194"/>
        <v xml:space="preserve">,"IsFavorite":false </v>
      </c>
      <c r="AH557" s="16" t="str">
        <f t="shared" si="195"/>
        <v xml:space="preserve">,"EstimatedValue":0 </v>
      </c>
      <c r="AI557" s="16" t="str">
        <f t="shared" si="196"/>
        <v xml:space="preserve">,"IsMintCondition":false </v>
      </c>
      <c r="AJ557" s="16" t="str">
        <f t="shared" si="197"/>
        <v xml:space="preserve">,"Condition":"UNDEFINED" </v>
      </c>
      <c r="AK557" s="16" t="str">
        <f xml:space="preserve"> IF($D557+$E557&gt;0,  CONCATENATE($AD557,$AE557,$AF557,$AG557,$AH557,$AI557,$AJ557) &amp; "} ]}","}")</f>
        <v>}</v>
      </c>
      <c r="AL557" s="16" t="str">
        <f t="shared" si="198"/>
        <v>,{"CollectableType":"HomeCollector.Models.StampBase, HomeCollector, Version=1.0.0.0, Culture=neutral, PublicKeyToken=null","DisplayName":"Washington" ,"Description":"type 7" ,"Country":"USA" ,"IsPostageStamp":true ,"ScottNumber":"534B" ,"AlternateId":"" ,"IssueYearStart":0,"IssueYearEnd":0,"FirstDayOfIssue":" " ,"Perforation":"imp" ,"IsWatermarked":false ,"CatalogImageCode":"" ,"Color":"carmine" ,"Denomination":"2" }</v>
      </c>
    </row>
    <row r="558" spans="1:38" x14ac:dyDescent="0.25">
      <c r="A558" s="34" t="s">
        <v>1776</v>
      </c>
      <c r="B558" s="29">
        <v>3</v>
      </c>
      <c r="C558" s="19" t="s">
        <v>99</v>
      </c>
      <c r="D558" s="31"/>
      <c r="E558" s="32"/>
      <c r="F558" s="42" t="s">
        <v>12</v>
      </c>
      <c r="G558" s="38" t="s">
        <v>34</v>
      </c>
      <c r="H558" s="19" t="s">
        <v>15</v>
      </c>
      <c r="I558" s="29">
        <v>1920</v>
      </c>
      <c r="J558" s="29">
        <v>1920</v>
      </c>
      <c r="K558" s="33" t="s">
        <v>1337</v>
      </c>
      <c r="L558" s="34">
        <v>6</v>
      </c>
      <c r="M558" s="29">
        <v>4.5</v>
      </c>
      <c r="N558" s="28" t="str">
        <f t="shared" si="199"/>
        <v>,{"CollectableType":"HomeCollector.Models.StampBase, HomeCollector, Version=1.0.0.0, Culture=neutral, PublicKeyToken=null"</v>
      </c>
      <c r="O558" s="16" t="str">
        <f t="shared" si="178"/>
        <v xml:space="preserve">,"DisplayName":"Washington" </v>
      </c>
      <c r="P558" s="16" t="str">
        <f t="shared" si="179"/>
        <v xml:space="preserve">,"Description":"type 4" </v>
      </c>
      <c r="Q558" s="16" t="str">
        <f t="shared" si="180"/>
        <v xml:space="preserve">,"Country":"USA" </v>
      </c>
      <c r="R558" s="16" t="str">
        <f t="shared" si="181"/>
        <v xml:space="preserve">,"IsPostageStamp":true </v>
      </c>
      <c r="S558" s="16" t="str">
        <f t="shared" si="182"/>
        <v xml:space="preserve">,"ScottNumber":"535" </v>
      </c>
      <c r="T558" s="16" t="str">
        <f t="shared" si="183"/>
        <v xml:space="preserve">,"AlternateId":"" </v>
      </c>
      <c r="U558" s="16" t="str">
        <f t="shared" si="184"/>
        <v>,"IssueYearStart":1920</v>
      </c>
      <c r="V558" s="16" t="str">
        <f t="shared" si="185"/>
        <v>,"IssueYearEnd":0</v>
      </c>
      <c r="W558" s="16" t="str">
        <f t="shared" si="186"/>
        <v xml:space="preserve">,"FirstDayOfIssue":" " </v>
      </c>
      <c r="X558" s="16" t="str">
        <f t="shared" si="200"/>
        <v xml:space="preserve">,"Perforation":"imp" </v>
      </c>
      <c r="Y558" s="16" t="str">
        <f t="shared" si="187"/>
        <v xml:space="preserve">,"IsWatermarked":false </v>
      </c>
      <c r="Z558" s="16" t="str">
        <f t="shared" si="188"/>
        <v xml:space="preserve">,"CatalogImageCode":"" </v>
      </c>
      <c r="AA558" s="16" t="str">
        <f t="shared" si="189"/>
        <v xml:space="preserve">,"Color":"violet" </v>
      </c>
      <c r="AB558" s="16" t="str">
        <f t="shared" si="190"/>
        <v xml:space="preserve">,"Denomination":"3" </v>
      </c>
      <c r="AD558" s="16" t="str">
        <f t="shared" si="191"/>
        <v/>
      </c>
      <c r="AE558" s="16" t="str">
        <f t="shared" si="192"/>
        <v>{"CollectableType":"HomeCollector.Models.StampBase, HomeCollector, Version=1.0.0.0, Culture=neutral, PublicKeyToken=null"</v>
      </c>
      <c r="AF558" s="16" t="str">
        <f t="shared" si="193"/>
        <v xml:space="preserve">,"ItemDetails":"type 4" </v>
      </c>
      <c r="AG558" s="16" t="str">
        <f t="shared" si="194"/>
        <v xml:space="preserve">,"IsFavorite":false </v>
      </c>
      <c r="AH558" s="16" t="str">
        <f t="shared" si="195"/>
        <v xml:space="preserve">,"EstimatedValue":0 </v>
      </c>
      <c r="AI558" s="16" t="str">
        <f t="shared" si="196"/>
        <v xml:space="preserve">,"IsMintCondition":false </v>
      </c>
      <c r="AJ558" s="16" t="str">
        <f t="shared" si="197"/>
        <v xml:space="preserve">,"Condition":"UNDEFINED" </v>
      </c>
      <c r="AK558" s="16" t="str">
        <f xml:space="preserve"> IF($D558+$E558&gt;0,  CONCATENATE($AD558,$AE558,$AF558,$AG558,$AH558,$AI558,$AJ558) &amp; "} ]}","}")</f>
        <v>}</v>
      </c>
      <c r="AL558" s="16" t="str">
        <f t="shared" si="198"/>
        <v>,{"CollectableType":"HomeCollector.Models.StampBase, HomeCollector, Version=1.0.0.0, Culture=neutral, PublicKeyToken=null","DisplayName":"Washington" ,"Description":"type 4" ,"Country":"USA" ,"IsPostageStamp":true ,"ScottNumber":"535" ,"AlternateId":"" ,"IssueYearStart":1920,"IssueYearEnd":0,"FirstDayOfIssue":" " ,"Perforation":"imp" ,"IsWatermarked":false ,"CatalogImageCode":"" ,"Color":"violet" ,"Denomination":"3" }</v>
      </c>
    </row>
    <row r="559" spans="1:38" x14ac:dyDescent="0.25">
      <c r="A559" s="34" t="s">
        <v>1777</v>
      </c>
      <c r="B559" s="29">
        <v>1</v>
      </c>
      <c r="C559" s="19" t="s">
        <v>356</v>
      </c>
      <c r="D559" s="31"/>
      <c r="E559" s="32"/>
      <c r="F559" s="43" t="s">
        <v>3058</v>
      </c>
      <c r="G559" s="30"/>
      <c r="H559" s="19" t="s">
        <v>15</v>
      </c>
      <c r="I559" s="29">
        <v>1919</v>
      </c>
      <c r="J559" s="29">
        <v>1919</v>
      </c>
      <c r="K559" s="33" t="s">
        <v>1337</v>
      </c>
      <c r="L559" s="34">
        <v>9</v>
      </c>
      <c r="M559" s="29">
        <v>11</v>
      </c>
      <c r="N559" s="28" t="str">
        <f t="shared" si="199"/>
        <v>,{"CollectableType":"HomeCollector.Models.StampBase, HomeCollector, Version=1.0.0.0, Culture=neutral, PublicKeyToken=null"</v>
      </c>
      <c r="O559" s="16" t="str">
        <f t="shared" si="178"/>
        <v xml:space="preserve">,"DisplayName":"Washington" </v>
      </c>
      <c r="P559" s="16" t="str">
        <f t="shared" si="179"/>
        <v xml:space="preserve">,"Description":"" </v>
      </c>
      <c r="Q559" s="16" t="str">
        <f t="shared" si="180"/>
        <v xml:space="preserve">,"Country":"USA" </v>
      </c>
      <c r="R559" s="16" t="str">
        <f t="shared" si="181"/>
        <v xml:space="preserve">,"IsPostageStamp":true </v>
      </c>
      <c r="S559" s="16" t="str">
        <f t="shared" si="182"/>
        <v xml:space="preserve">,"ScottNumber":"536" </v>
      </c>
      <c r="T559" s="16" t="str">
        <f t="shared" si="183"/>
        <v xml:space="preserve">,"AlternateId":"" </v>
      </c>
      <c r="U559" s="16" t="str">
        <f t="shared" si="184"/>
        <v>,"IssueYearStart":1919</v>
      </c>
      <c r="V559" s="16" t="str">
        <f t="shared" si="185"/>
        <v>,"IssueYearEnd":0</v>
      </c>
      <c r="W559" s="16" t="str">
        <f t="shared" si="186"/>
        <v xml:space="preserve">,"FirstDayOfIssue":" " </v>
      </c>
      <c r="X559" s="16" t="str">
        <f t="shared" si="200"/>
        <v xml:space="preserve">,"Perforation":"12.5" </v>
      </c>
      <c r="Y559" s="16" t="str">
        <f t="shared" si="187"/>
        <v xml:space="preserve">,"IsWatermarked":false </v>
      </c>
      <c r="Z559" s="16" t="str">
        <f t="shared" si="188"/>
        <v xml:space="preserve">,"CatalogImageCode":"" </v>
      </c>
      <c r="AA559" s="16" t="str">
        <f t="shared" si="189"/>
        <v xml:space="preserve">,"Color":"gray grn" </v>
      </c>
      <c r="AB559" s="16" t="str">
        <f t="shared" si="190"/>
        <v xml:space="preserve">,"Denomination":"1" </v>
      </c>
      <c r="AD559" s="16" t="str">
        <f t="shared" si="191"/>
        <v/>
      </c>
      <c r="AE559" s="16" t="str">
        <f t="shared" si="192"/>
        <v>{"CollectableType":"HomeCollector.Models.StampBase, HomeCollector, Version=1.0.0.0, Culture=neutral, PublicKeyToken=null"</v>
      </c>
      <c r="AF559" s="16" t="str">
        <f t="shared" si="193"/>
        <v xml:space="preserve">,"ItemDetails":"" </v>
      </c>
      <c r="AG559" s="16" t="str">
        <f t="shared" si="194"/>
        <v xml:space="preserve">,"IsFavorite":false </v>
      </c>
      <c r="AH559" s="16" t="str">
        <f t="shared" si="195"/>
        <v xml:space="preserve">,"EstimatedValue":0 </v>
      </c>
      <c r="AI559" s="16" t="str">
        <f t="shared" si="196"/>
        <v xml:space="preserve">,"IsMintCondition":false </v>
      </c>
      <c r="AJ559" s="16" t="str">
        <f t="shared" si="197"/>
        <v xml:space="preserve">,"Condition":"UNDEFINED" </v>
      </c>
      <c r="AK559" s="16" t="str">
        <f xml:space="preserve"> IF($D559+$E559&gt;0,  CONCATENATE($AD559,$AE559,$AF559,$AG559,$AH559,$AI559,$AJ559) &amp; "} ]}","}")</f>
        <v>}</v>
      </c>
      <c r="AL559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,"ScottNumber":"536" ,"AlternateId":"" ,"IssueYearStart":1919,"IssueYearEnd":0,"FirstDayOfIssue":" " ,"Perforation":"12.5" ,"IsWatermarked":false ,"CatalogImageCode":"" ,"Color":"gray grn" ,"Denomination":"1" }</v>
      </c>
    </row>
    <row r="560" spans="1:38" x14ac:dyDescent="0.25">
      <c r="A560" s="34" t="s">
        <v>1778</v>
      </c>
      <c r="B560" s="29">
        <v>3</v>
      </c>
      <c r="C560" s="30"/>
      <c r="D560" s="31"/>
      <c r="E560" s="32">
        <v>1</v>
      </c>
      <c r="F560" s="43" t="s">
        <v>3058</v>
      </c>
      <c r="G560" s="30"/>
      <c r="H560" s="19" t="s">
        <v>364</v>
      </c>
      <c r="I560" s="29">
        <v>1919</v>
      </c>
      <c r="J560" s="29">
        <v>1919</v>
      </c>
      <c r="K560" s="33" t="s">
        <v>1337</v>
      </c>
      <c r="L560" s="34">
        <v>6.5</v>
      </c>
      <c r="M560" s="29">
        <v>2.75</v>
      </c>
      <c r="N560" s="28" t="str">
        <f t="shared" si="199"/>
        <v>,{"CollectableType":"HomeCollector.Models.StampBase, HomeCollector, Version=1.0.0.0, Culture=neutral, PublicKeyToken=null"</v>
      </c>
      <c r="O560" s="16" t="str">
        <f t="shared" si="178"/>
        <v xml:space="preserve">,"DisplayName":"Allied Victory" </v>
      </c>
      <c r="P560" s="16" t="str">
        <f t="shared" si="179"/>
        <v xml:space="preserve">,"Description":"" </v>
      </c>
      <c r="Q560" s="16" t="str">
        <f t="shared" si="180"/>
        <v xml:space="preserve">,"Country":"USA" </v>
      </c>
      <c r="R560" s="16" t="str">
        <f t="shared" si="181"/>
        <v xml:space="preserve">,"IsPostageStamp":true </v>
      </c>
      <c r="S560" s="16" t="str">
        <f t="shared" si="182"/>
        <v xml:space="preserve">,"ScottNumber":"537" </v>
      </c>
      <c r="T560" s="16" t="str">
        <f t="shared" si="183"/>
        <v xml:space="preserve">,"AlternateId":"" </v>
      </c>
      <c r="U560" s="16" t="str">
        <f t="shared" si="184"/>
        <v>,"IssueYearStart":1919</v>
      </c>
      <c r="V560" s="16" t="str">
        <f t="shared" si="185"/>
        <v>,"IssueYearEnd":0</v>
      </c>
      <c r="W560" s="16" t="str">
        <f t="shared" si="186"/>
        <v xml:space="preserve">,"FirstDayOfIssue":" " </v>
      </c>
      <c r="X560" s="16" t="str">
        <f t="shared" si="200"/>
        <v xml:space="preserve">,"Perforation":"12.5" </v>
      </c>
      <c r="Y560" s="16" t="str">
        <f t="shared" si="187"/>
        <v xml:space="preserve">,"IsWatermarked":false </v>
      </c>
      <c r="Z560" s="16" t="str">
        <f t="shared" si="188"/>
        <v xml:space="preserve">,"CatalogImageCode":"" </v>
      </c>
      <c r="AA560" s="16" t="str">
        <f t="shared" si="189"/>
        <v xml:space="preserve">,"Color":"" </v>
      </c>
      <c r="AB560" s="16" t="str">
        <f t="shared" si="190"/>
        <v xml:space="preserve">,"Denomination":"3" </v>
      </c>
      <c r="AD560" s="16" t="str">
        <f t="shared" si="191"/>
        <v>,"ItemInstances":[</v>
      </c>
      <c r="AE560" s="16" t="str">
        <f t="shared" si="192"/>
        <v>{"CollectableType":"HomeCollector.Models.StampBase, HomeCollector, Version=1.0.0.0, Culture=neutral, PublicKeyToken=null"</v>
      </c>
      <c r="AF560" s="16" t="str">
        <f t="shared" si="193"/>
        <v xml:space="preserve">,"ItemDetails":"" </v>
      </c>
      <c r="AG560" s="16" t="str">
        <f t="shared" si="194"/>
        <v xml:space="preserve">,"IsFavorite":false </v>
      </c>
      <c r="AH560" s="16" t="str">
        <f t="shared" si="195"/>
        <v xml:space="preserve">,"EstimatedValue":0 </v>
      </c>
      <c r="AI560" s="16" t="str">
        <f t="shared" si="196"/>
        <v xml:space="preserve">,"IsMintCondition":false </v>
      </c>
      <c r="AJ560" s="16" t="str">
        <f t="shared" si="197"/>
        <v xml:space="preserve">,"Condition":"UNDEFINED" </v>
      </c>
      <c r="AK560" s="16" t="str">
        <f xml:space="preserve"> IF($D560+$E560&gt;0,  CONCATENATE($AD560,$AE560,$AF560,$AG560,$AH560,$AI560,$AJ560)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60" s="16" t="str">
        <f t="shared" si="198"/>
        <v>,{"CollectableType":"HomeCollector.Models.StampBase, HomeCollector, Version=1.0.0.0, Culture=neutral, PublicKeyToken=null","DisplayName":"Allied Victory" ,"Description":"" ,"Country":"USA" ,"IsPostageStamp":true ,"ScottNumber":"537" ,"AlternateId":"" ,"IssueYearStart":1919,"IssueYearEnd":0,"FirstDayOfIssue":" " ,"Perforation":"12.5"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61" spans="1:38" x14ac:dyDescent="0.25">
      <c r="A561" s="34" t="s">
        <v>1779</v>
      </c>
      <c r="B561" s="29">
        <v>1</v>
      </c>
      <c r="C561" s="19" t="s">
        <v>38</v>
      </c>
      <c r="D561" s="31"/>
      <c r="E561" s="32"/>
      <c r="F561" s="42" t="s">
        <v>365</v>
      </c>
      <c r="G561" s="30"/>
      <c r="H561" s="19" t="s">
        <v>15</v>
      </c>
      <c r="I561" s="29">
        <v>1919</v>
      </c>
      <c r="J561" s="29">
        <v>1919</v>
      </c>
      <c r="K561" s="33" t="s">
        <v>1337</v>
      </c>
      <c r="L561" s="34">
        <v>6.5</v>
      </c>
      <c r="M561" s="29">
        <v>6</v>
      </c>
      <c r="N561" s="28" t="str">
        <f t="shared" si="199"/>
        <v>,{"CollectableType":"HomeCollector.Models.StampBase, HomeCollector, Version=1.0.0.0, Culture=neutral, PublicKeyToken=null"</v>
      </c>
      <c r="O561" s="16" t="str">
        <f t="shared" si="178"/>
        <v xml:space="preserve">,"DisplayName":"Washington" </v>
      </c>
      <c r="P561" s="16" t="str">
        <f t="shared" si="179"/>
        <v xml:space="preserve">,"Description":"" </v>
      </c>
      <c r="Q561" s="16" t="str">
        <f t="shared" si="180"/>
        <v xml:space="preserve">,"Country":"USA" </v>
      </c>
      <c r="R561" s="16" t="str">
        <f t="shared" si="181"/>
        <v xml:space="preserve">,"IsPostageStamp":true </v>
      </c>
      <c r="S561" s="16" t="str">
        <f t="shared" si="182"/>
        <v xml:space="preserve">,"ScottNumber":"538" </v>
      </c>
      <c r="T561" s="16" t="str">
        <f t="shared" si="183"/>
        <v xml:space="preserve">,"AlternateId":"" </v>
      </c>
      <c r="U561" s="16" t="str">
        <f t="shared" si="184"/>
        <v>,"IssueYearStart":1919</v>
      </c>
      <c r="V561" s="16" t="str">
        <f t="shared" si="185"/>
        <v>,"IssueYearEnd":0</v>
      </c>
      <c r="W561" s="16" t="str">
        <f t="shared" si="186"/>
        <v xml:space="preserve">,"FirstDayOfIssue":" " </v>
      </c>
      <c r="X561" s="16" t="str">
        <f t="shared" si="200"/>
        <v xml:space="preserve">,"Perforation":"11x10" </v>
      </c>
      <c r="Y561" s="16" t="str">
        <f t="shared" si="187"/>
        <v xml:space="preserve">,"IsWatermarked":false </v>
      </c>
      <c r="Z561" s="16" t="str">
        <f t="shared" si="188"/>
        <v xml:space="preserve">,"CatalogImageCode":"" </v>
      </c>
      <c r="AA561" s="16" t="str">
        <f t="shared" si="189"/>
        <v xml:space="preserve">,"Color":"green" </v>
      </c>
      <c r="AB561" s="16" t="str">
        <f t="shared" si="190"/>
        <v xml:space="preserve">,"Denomination":"1" </v>
      </c>
      <c r="AD561" s="16" t="str">
        <f t="shared" si="191"/>
        <v/>
      </c>
      <c r="AE561" s="16" t="str">
        <f t="shared" si="192"/>
        <v>{"CollectableType":"HomeCollector.Models.StampBase, HomeCollector, Version=1.0.0.0, Culture=neutral, PublicKeyToken=null"</v>
      </c>
      <c r="AF561" s="16" t="str">
        <f t="shared" si="193"/>
        <v xml:space="preserve">,"ItemDetails":"" </v>
      </c>
      <c r="AG561" s="16" t="str">
        <f t="shared" si="194"/>
        <v xml:space="preserve">,"IsFavorite":false </v>
      </c>
      <c r="AH561" s="16" t="str">
        <f t="shared" si="195"/>
        <v xml:space="preserve">,"EstimatedValue":0 </v>
      </c>
      <c r="AI561" s="16" t="str">
        <f t="shared" si="196"/>
        <v xml:space="preserve">,"IsMintCondition":false </v>
      </c>
      <c r="AJ561" s="16" t="str">
        <f t="shared" si="197"/>
        <v xml:space="preserve">,"Condition":"UNDEFINED" </v>
      </c>
      <c r="AK561" s="16" t="str">
        <f xml:space="preserve"> IF($D561+$E561&gt;0,  CONCATENATE($AD561,$AE561,$AF561,$AG561,$AH561,$AI561,$AJ561) &amp; "} ]}","}")</f>
        <v>}</v>
      </c>
      <c r="AL561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,"ScottNumber":"538" ,"AlternateId":"" ,"IssueYearStart":1919,"IssueYearEnd":0,"FirstDayOfIssue":" " ,"Perforation":"11x10" ,"IsWatermarked":false ,"CatalogImageCode":"" ,"Color":"green" ,"Denomination":"1" }</v>
      </c>
    </row>
    <row r="562" spans="1:38" x14ac:dyDescent="0.25">
      <c r="A562" s="34" t="s">
        <v>1780</v>
      </c>
      <c r="B562" s="29">
        <v>2</v>
      </c>
      <c r="C562" s="19" t="s">
        <v>176</v>
      </c>
      <c r="D562" s="31"/>
      <c r="E562" s="32"/>
      <c r="F562" s="42" t="s">
        <v>365</v>
      </c>
      <c r="G562" s="38" t="s">
        <v>27</v>
      </c>
      <c r="H562" s="19" t="s">
        <v>15</v>
      </c>
      <c r="I562" s="29">
        <v>1919</v>
      </c>
      <c r="J562" s="29">
        <v>1919</v>
      </c>
      <c r="K562" s="33" t="s">
        <v>1337</v>
      </c>
      <c r="L562" s="34">
        <v>2750</v>
      </c>
      <c r="M562" s="29">
        <v>750</v>
      </c>
      <c r="N562" s="28" t="str">
        <f t="shared" si="199"/>
        <v>,{"CollectableType":"HomeCollector.Models.StampBase, HomeCollector, Version=1.0.0.0, Culture=neutral, PublicKeyToken=null"</v>
      </c>
      <c r="O562" s="16" t="str">
        <f t="shared" si="178"/>
        <v xml:space="preserve">,"DisplayName":"Washington" </v>
      </c>
      <c r="P562" s="16" t="str">
        <f t="shared" si="179"/>
        <v xml:space="preserve">,"Description":"type 2" </v>
      </c>
      <c r="Q562" s="16" t="str">
        <f t="shared" si="180"/>
        <v xml:space="preserve">,"Country":"USA" </v>
      </c>
      <c r="R562" s="16" t="str">
        <f t="shared" si="181"/>
        <v xml:space="preserve">,"IsPostageStamp":true </v>
      </c>
      <c r="S562" s="16" t="str">
        <f t="shared" si="182"/>
        <v xml:space="preserve">,"ScottNumber":"539" </v>
      </c>
      <c r="T562" s="16" t="str">
        <f t="shared" si="183"/>
        <v xml:space="preserve">,"AlternateId":"" </v>
      </c>
      <c r="U562" s="16" t="str">
        <f t="shared" si="184"/>
        <v>,"IssueYearStart":1919</v>
      </c>
      <c r="V562" s="16" t="str">
        <f t="shared" si="185"/>
        <v>,"IssueYearEnd":0</v>
      </c>
      <c r="W562" s="16" t="str">
        <f t="shared" si="186"/>
        <v xml:space="preserve">,"FirstDayOfIssue":" " </v>
      </c>
      <c r="X562" s="16" t="str">
        <f t="shared" si="200"/>
        <v xml:space="preserve">,"Perforation":"11x10" </v>
      </c>
      <c r="Y562" s="16" t="str">
        <f t="shared" si="187"/>
        <v xml:space="preserve">,"IsWatermarked":false </v>
      </c>
      <c r="Z562" s="16" t="str">
        <f t="shared" si="188"/>
        <v xml:space="preserve">,"CatalogImageCode":"" </v>
      </c>
      <c r="AA562" s="16" t="str">
        <f t="shared" si="189"/>
        <v xml:space="preserve">,"Color":"carmine" </v>
      </c>
      <c r="AB562" s="16" t="str">
        <f t="shared" si="190"/>
        <v xml:space="preserve">,"Denomination":"2" </v>
      </c>
      <c r="AD562" s="16" t="str">
        <f t="shared" si="191"/>
        <v/>
      </c>
      <c r="AE562" s="16" t="str">
        <f t="shared" si="192"/>
        <v>{"CollectableType":"HomeCollector.Models.StampBase, HomeCollector, Version=1.0.0.0, Culture=neutral, PublicKeyToken=null"</v>
      </c>
      <c r="AF562" s="16" t="str">
        <f t="shared" si="193"/>
        <v xml:space="preserve">,"ItemDetails":"type 2" </v>
      </c>
      <c r="AG562" s="16" t="str">
        <f t="shared" si="194"/>
        <v xml:space="preserve">,"IsFavorite":false </v>
      </c>
      <c r="AH562" s="16" t="str">
        <f t="shared" si="195"/>
        <v xml:space="preserve">,"EstimatedValue":0 </v>
      </c>
      <c r="AI562" s="16" t="str">
        <f t="shared" si="196"/>
        <v xml:space="preserve">,"IsMintCondition":false </v>
      </c>
      <c r="AJ562" s="16" t="str">
        <f t="shared" si="197"/>
        <v xml:space="preserve">,"Condition":"UNDEFINED" </v>
      </c>
      <c r="AK562" s="16" t="str">
        <f xml:space="preserve"> IF($D562+$E562&gt;0,  CONCATENATE($AD562,$AE562,$AF562,$AG562,$AH562,$AI562,$AJ562) &amp; "} ]}","}")</f>
        <v>}</v>
      </c>
      <c r="AL562" s="16" t="str">
        <f t="shared" si="198"/>
        <v>,{"CollectableType":"HomeCollector.Models.StampBase, HomeCollector, Version=1.0.0.0, Culture=neutral, PublicKeyToken=null","DisplayName":"Washington" ,"Description":"type 2" ,"Country":"USA" ,"IsPostageStamp":true ,"ScottNumber":"539" ,"AlternateId":"" ,"IssueYearStart":1919,"IssueYearEnd":0,"FirstDayOfIssue":" " ,"Perforation":"11x10" ,"IsWatermarked":false ,"CatalogImageCode":"" ,"Color":"carmine" ,"Denomination":"2" }</v>
      </c>
    </row>
    <row r="563" spans="1:38" x14ac:dyDescent="0.25">
      <c r="A563" s="34" t="s">
        <v>1781</v>
      </c>
      <c r="B563" s="29">
        <v>2</v>
      </c>
      <c r="C563" s="19" t="s">
        <v>366</v>
      </c>
      <c r="D563" s="31"/>
      <c r="E563" s="32"/>
      <c r="F563" s="42" t="s">
        <v>365</v>
      </c>
      <c r="G563" s="38" t="s">
        <v>39</v>
      </c>
      <c r="H563" s="19" t="s">
        <v>15</v>
      </c>
      <c r="I563" s="29">
        <v>1919</v>
      </c>
      <c r="J563" s="29">
        <v>1919</v>
      </c>
      <c r="K563" s="33" t="s">
        <v>1337</v>
      </c>
      <c r="L563" s="34">
        <v>7</v>
      </c>
      <c r="M563" s="29">
        <v>6</v>
      </c>
      <c r="N563" s="28" t="str">
        <f t="shared" si="199"/>
        <v>,{"CollectableType":"HomeCollector.Models.StampBase, HomeCollector, Version=1.0.0.0, Culture=neutral, PublicKeyToken=null"</v>
      </c>
      <c r="O563" s="16" t="str">
        <f t="shared" si="178"/>
        <v xml:space="preserve">,"DisplayName":"Washington" </v>
      </c>
      <c r="P563" s="16" t="str">
        <f t="shared" si="179"/>
        <v xml:space="preserve">,"Description":"type 3" </v>
      </c>
      <c r="Q563" s="16" t="str">
        <f t="shared" si="180"/>
        <v xml:space="preserve">,"Country":"USA" </v>
      </c>
      <c r="R563" s="16" t="str">
        <f t="shared" si="181"/>
        <v xml:space="preserve">,"IsPostageStamp":true </v>
      </c>
      <c r="S563" s="16" t="str">
        <f t="shared" si="182"/>
        <v xml:space="preserve">,"ScottNumber":"540" </v>
      </c>
      <c r="T563" s="16" t="str">
        <f t="shared" si="183"/>
        <v xml:space="preserve">,"AlternateId":"" </v>
      </c>
      <c r="U563" s="16" t="str">
        <f t="shared" si="184"/>
        <v>,"IssueYearStart":1919</v>
      </c>
      <c r="V563" s="16" t="str">
        <f t="shared" si="185"/>
        <v>,"IssueYearEnd":0</v>
      </c>
      <c r="W563" s="16" t="str">
        <f t="shared" si="186"/>
        <v xml:space="preserve">,"FirstDayOfIssue":" " </v>
      </c>
      <c r="X563" s="16" t="str">
        <f t="shared" si="200"/>
        <v xml:space="preserve">,"Perforation":"11x10" </v>
      </c>
      <c r="Y563" s="16" t="str">
        <f t="shared" si="187"/>
        <v xml:space="preserve">,"IsWatermarked":false </v>
      </c>
      <c r="Z563" s="16" t="str">
        <f t="shared" si="188"/>
        <v xml:space="preserve">,"CatalogImageCode":"" </v>
      </c>
      <c r="AA563" s="16" t="str">
        <f t="shared" si="189"/>
        <v xml:space="preserve">,"Color":"carm rose" </v>
      </c>
      <c r="AB563" s="16" t="str">
        <f t="shared" si="190"/>
        <v xml:space="preserve">,"Denomination":"2" </v>
      </c>
      <c r="AD563" s="16" t="str">
        <f t="shared" si="191"/>
        <v/>
      </c>
      <c r="AE563" s="16" t="str">
        <f t="shared" si="192"/>
        <v>{"CollectableType":"HomeCollector.Models.StampBase, HomeCollector, Version=1.0.0.0, Culture=neutral, PublicKeyToken=null"</v>
      </c>
      <c r="AF563" s="16" t="str">
        <f t="shared" si="193"/>
        <v xml:space="preserve">,"ItemDetails":"type 3" </v>
      </c>
      <c r="AG563" s="16" t="str">
        <f t="shared" si="194"/>
        <v xml:space="preserve">,"IsFavorite":false </v>
      </c>
      <c r="AH563" s="16" t="str">
        <f t="shared" si="195"/>
        <v xml:space="preserve">,"EstimatedValue":0 </v>
      </c>
      <c r="AI563" s="16" t="str">
        <f t="shared" si="196"/>
        <v xml:space="preserve">,"IsMintCondition":false </v>
      </c>
      <c r="AJ563" s="16" t="str">
        <f t="shared" si="197"/>
        <v xml:space="preserve">,"Condition":"UNDEFINED" </v>
      </c>
      <c r="AK563" s="16" t="str">
        <f xml:space="preserve"> IF($D563+$E563&gt;0,  CONCATENATE($AD563,$AE563,$AF563,$AG563,$AH563,$AI563,$AJ563) &amp; "} ]}","}")</f>
        <v>}</v>
      </c>
      <c r="AL563" s="16" t="str">
        <f t="shared" si="198"/>
        <v>,{"CollectableType":"HomeCollector.Models.StampBase, HomeCollector, Version=1.0.0.0, Culture=neutral, PublicKeyToken=null","DisplayName":"Washington" ,"Description":"type 3" ,"Country":"USA" ,"IsPostageStamp":true ,"ScottNumber":"540" ,"AlternateId":"" ,"IssueYearStart":1919,"IssueYearEnd":0,"FirstDayOfIssue":" " ,"Perforation":"11x10" ,"IsWatermarked":false ,"CatalogImageCode":"" ,"Color":"carm rose" ,"Denomination":"2" }</v>
      </c>
    </row>
    <row r="564" spans="1:38" x14ac:dyDescent="0.25">
      <c r="A564" s="34" t="s">
        <v>1782</v>
      </c>
      <c r="B564" s="29">
        <v>3</v>
      </c>
      <c r="C564" s="19" t="s">
        <v>99</v>
      </c>
      <c r="D564" s="31"/>
      <c r="E564" s="32"/>
      <c r="F564" s="42" t="s">
        <v>365</v>
      </c>
      <c r="G564" s="38" t="s">
        <v>27</v>
      </c>
      <c r="H564" s="19" t="s">
        <v>15</v>
      </c>
      <c r="I564" s="29">
        <v>1919</v>
      </c>
      <c r="J564" s="29">
        <v>1919</v>
      </c>
      <c r="K564" s="33" t="s">
        <v>1337</v>
      </c>
      <c r="L564" s="34">
        <v>22.5</v>
      </c>
      <c r="M564" s="29">
        <v>20</v>
      </c>
      <c r="N564" s="28" t="str">
        <f t="shared" si="199"/>
        <v>,{"CollectableType":"HomeCollector.Models.StampBase, HomeCollector, Version=1.0.0.0, Culture=neutral, PublicKeyToken=null"</v>
      </c>
      <c r="O564" s="16" t="str">
        <f t="shared" si="178"/>
        <v xml:space="preserve">,"DisplayName":"Washington" </v>
      </c>
      <c r="P564" s="16" t="str">
        <f t="shared" si="179"/>
        <v xml:space="preserve">,"Description":"type 2" </v>
      </c>
      <c r="Q564" s="16" t="str">
        <f t="shared" si="180"/>
        <v xml:space="preserve">,"Country":"USA" </v>
      </c>
      <c r="R564" s="16" t="str">
        <f t="shared" si="181"/>
        <v xml:space="preserve">,"IsPostageStamp":true </v>
      </c>
      <c r="S564" s="16" t="str">
        <f t="shared" si="182"/>
        <v xml:space="preserve">,"ScottNumber":"541" </v>
      </c>
      <c r="T564" s="16" t="str">
        <f t="shared" si="183"/>
        <v xml:space="preserve">,"AlternateId":"" </v>
      </c>
      <c r="U564" s="16" t="str">
        <f t="shared" si="184"/>
        <v>,"IssueYearStart":1919</v>
      </c>
      <c r="V564" s="16" t="str">
        <f t="shared" si="185"/>
        <v>,"IssueYearEnd":0</v>
      </c>
      <c r="W564" s="16" t="str">
        <f t="shared" si="186"/>
        <v xml:space="preserve">,"FirstDayOfIssue":" " </v>
      </c>
      <c r="X564" s="16" t="str">
        <f t="shared" si="200"/>
        <v xml:space="preserve">,"Perforation":"11x10" </v>
      </c>
      <c r="Y564" s="16" t="str">
        <f t="shared" si="187"/>
        <v xml:space="preserve">,"IsWatermarked":false </v>
      </c>
      <c r="Z564" s="16" t="str">
        <f t="shared" si="188"/>
        <v xml:space="preserve">,"CatalogImageCode":"" </v>
      </c>
      <c r="AA564" s="16" t="str">
        <f t="shared" si="189"/>
        <v xml:space="preserve">,"Color":"violet" </v>
      </c>
      <c r="AB564" s="16" t="str">
        <f t="shared" si="190"/>
        <v xml:space="preserve">,"Denomination":"3" </v>
      </c>
      <c r="AD564" s="16" t="str">
        <f t="shared" si="191"/>
        <v/>
      </c>
      <c r="AE564" s="16" t="str">
        <f t="shared" si="192"/>
        <v>{"CollectableType":"HomeCollector.Models.StampBase, HomeCollector, Version=1.0.0.0, Culture=neutral, PublicKeyToken=null"</v>
      </c>
      <c r="AF564" s="16" t="str">
        <f t="shared" si="193"/>
        <v xml:space="preserve">,"ItemDetails":"type 2" </v>
      </c>
      <c r="AG564" s="16" t="str">
        <f t="shared" si="194"/>
        <v xml:space="preserve">,"IsFavorite":false </v>
      </c>
      <c r="AH564" s="16" t="str">
        <f t="shared" si="195"/>
        <v xml:space="preserve">,"EstimatedValue":0 </v>
      </c>
      <c r="AI564" s="16" t="str">
        <f t="shared" si="196"/>
        <v xml:space="preserve">,"IsMintCondition":false </v>
      </c>
      <c r="AJ564" s="16" t="str">
        <f t="shared" si="197"/>
        <v xml:space="preserve">,"Condition":"UNDEFINED" </v>
      </c>
      <c r="AK564" s="16" t="str">
        <f xml:space="preserve"> IF($D564+$E564&gt;0,  CONCATENATE($AD564,$AE564,$AF564,$AG564,$AH564,$AI564,$AJ564) &amp; "} ]}","}")</f>
        <v>}</v>
      </c>
      <c r="AL564" s="16" t="str">
        <f t="shared" si="198"/>
        <v>,{"CollectableType":"HomeCollector.Models.StampBase, HomeCollector, Version=1.0.0.0, Culture=neutral, PublicKeyToken=null","DisplayName":"Washington" ,"Description":"type 2" ,"Country":"USA" ,"IsPostageStamp":true ,"ScottNumber":"541" ,"AlternateId":"" ,"IssueYearStart":1919,"IssueYearEnd":0,"FirstDayOfIssue":" " ,"Perforation":"11x10" ,"IsWatermarked":false ,"CatalogImageCode":"" ,"Color":"violet" ,"Denomination":"3" }</v>
      </c>
    </row>
    <row r="565" spans="1:38" x14ac:dyDescent="0.25">
      <c r="A565" s="34" t="s">
        <v>1783</v>
      </c>
      <c r="B565" s="29">
        <v>1</v>
      </c>
      <c r="C565" s="19" t="s">
        <v>38</v>
      </c>
      <c r="D565" s="31"/>
      <c r="E565" s="32">
        <v>1</v>
      </c>
      <c r="F565" s="42" t="s">
        <v>367</v>
      </c>
      <c r="G565" s="30"/>
      <c r="H565" s="19" t="s">
        <v>15</v>
      </c>
      <c r="I565" s="29">
        <v>1919</v>
      </c>
      <c r="J565" s="29">
        <v>1919</v>
      </c>
      <c r="K565" s="33" t="s">
        <v>1337</v>
      </c>
      <c r="L565" s="34">
        <v>6.5</v>
      </c>
      <c r="M565" s="29">
        <v>0.65</v>
      </c>
      <c r="N565" s="28" t="str">
        <f t="shared" si="199"/>
        <v>,{"CollectableType":"HomeCollector.Models.StampBase, HomeCollector, Version=1.0.0.0, Culture=neutral, PublicKeyToken=null"</v>
      </c>
      <c r="O565" s="16" t="str">
        <f t="shared" si="178"/>
        <v xml:space="preserve">,"DisplayName":"Washington" </v>
      </c>
      <c r="P565" s="16" t="str">
        <f t="shared" si="179"/>
        <v xml:space="preserve">,"Description":"" </v>
      </c>
      <c r="Q565" s="16" t="str">
        <f t="shared" si="180"/>
        <v xml:space="preserve">,"Country":"USA" </v>
      </c>
      <c r="R565" s="16" t="str">
        <f t="shared" si="181"/>
        <v xml:space="preserve">,"IsPostageStamp":true </v>
      </c>
      <c r="S565" s="16" t="str">
        <f t="shared" si="182"/>
        <v xml:space="preserve">,"ScottNumber":"542" </v>
      </c>
      <c r="T565" s="16" t="str">
        <f t="shared" si="183"/>
        <v xml:space="preserve">,"AlternateId":"" </v>
      </c>
      <c r="U565" s="16" t="str">
        <f t="shared" si="184"/>
        <v>,"IssueYearStart":1919</v>
      </c>
      <c r="V565" s="16" t="str">
        <f t="shared" si="185"/>
        <v>,"IssueYearEnd":0</v>
      </c>
      <c r="W565" s="16" t="str">
        <f t="shared" si="186"/>
        <v xml:space="preserve">,"FirstDayOfIssue":" " </v>
      </c>
      <c r="X565" s="16" t="str">
        <f t="shared" si="200"/>
        <v xml:space="preserve">,"Perforation":"10x11" </v>
      </c>
      <c r="Y565" s="16" t="str">
        <f t="shared" si="187"/>
        <v xml:space="preserve">,"IsWatermarked":false </v>
      </c>
      <c r="Z565" s="16" t="str">
        <f t="shared" si="188"/>
        <v xml:space="preserve">,"CatalogImageCode":"" </v>
      </c>
      <c r="AA565" s="16" t="str">
        <f t="shared" si="189"/>
        <v xml:space="preserve">,"Color":"green" </v>
      </c>
      <c r="AB565" s="16" t="str">
        <f t="shared" si="190"/>
        <v xml:space="preserve">,"Denomination":"1" </v>
      </c>
      <c r="AD565" s="16" t="str">
        <f t="shared" si="191"/>
        <v>,"ItemInstances":[</v>
      </c>
      <c r="AE565" s="16" t="str">
        <f t="shared" si="192"/>
        <v>{"CollectableType":"HomeCollector.Models.StampBase, HomeCollector, Version=1.0.0.0, Culture=neutral, PublicKeyToken=null"</v>
      </c>
      <c r="AF565" s="16" t="str">
        <f t="shared" si="193"/>
        <v xml:space="preserve">,"ItemDetails":"" </v>
      </c>
      <c r="AG565" s="16" t="str">
        <f t="shared" si="194"/>
        <v xml:space="preserve">,"IsFavorite":false </v>
      </c>
      <c r="AH565" s="16" t="str">
        <f t="shared" si="195"/>
        <v xml:space="preserve">,"EstimatedValue":0 </v>
      </c>
      <c r="AI565" s="16" t="str">
        <f t="shared" si="196"/>
        <v xml:space="preserve">,"IsMintCondition":false </v>
      </c>
      <c r="AJ565" s="16" t="str">
        <f t="shared" si="197"/>
        <v xml:space="preserve">,"Condition":"UNDEFINED" </v>
      </c>
      <c r="AK565" s="16" t="str">
        <f xml:space="preserve"> IF($D565+$E565&gt;0,  CONCATENATE($AD565,$AE565,$AF565,$AG565,$AH565,$AI565,$AJ565)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65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,"ScottNumber":"542" ,"AlternateId":"" ,"IssueYearStart":1919,"IssueYearEnd":0,"FirstDayOfIssue":" " ,"Perforation":"10x11" ,"IsWatermarked":false ,"CatalogImageCode":"" ,"Color":"green"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66" spans="1:38" x14ac:dyDescent="0.25">
      <c r="A566" s="34" t="s">
        <v>1784</v>
      </c>
      <c r="B566" s="29">
        <v>1</v>
      </c>
      <c r="C566" s="19" t="s">
        <v>38</v>
      </c>
      <c r="D566" s="31"/>
      <c r="E566" s="32">
        <v>2</v>
      </c>
      <c r="F566" s="43" t="s">
        <v>1341</v>
      </c>
      <c r="G566" s="30"/>
      <c r="H566" s="19" t="s">
        <v>15</v>
      </c>
      <c r="I566" s="29">
        <v>1919</v>
      </c>
      <c r="J566" s="29">
        <v>1919</v>
      </c>
      <c r="K566" s="33" t="s">
        <v>1337</v>
      </c>
      <c r="L566" s="34">
        <v>0.35</v>
      </c>
      <c r="M566" s="29">
        <v>0.15</v>
      </c>
      <c r="N566" s="28" t="str">
        <f t="shared" si="199"/>
        <v>,{"CollectableType":"HomeCollector.Models.StampBase, HomeCollector, Version=1.0.0.0, Culture=neutral, PublicKeyToken=null"</v>
      </c>
      <c r="O566" s="16" t="str">
        <f t="shared" si="178"/>
        <v xml:space="preserve">,"DisplayName":"Washington" </v>
      </c>
      <c r="P566" s="16" t="str">
        <f t="shared" si="179"/>
        <v xml:space="preserve">,"Description":"" </v>
      </c>
      <c r="Q566" s="16" t="str">
        <f t="shared" si="180"/>
        <v xml:space="preserve">,"Country":"USA" </v>
      </c>
      <c r="R566" s="16" t="str">
        <f t="shared" si="181"/>
        <v xml:space="preserve">,"IsPostageStamp":true </v>
      </c>
      <c r="S566" s="16" t="str">
        <f t="shared" si="182"/>
        <v xml:space="preserve">,"ScottNumber":"543" </v>
      </c>
      <c r="T566" s="16" t="str">
        <f t="shared" si="183"/>
        <v xml:space="preserve">,"AlternateId":"" </v>
      </c>
      <c r="U566" s="16" t="str">
        <f t="shared" si="184"/>
        <v>,"IssueYearStart":1919</v>
      </c>
      <c r="V566" s="16" t="str">
        <f t="shared" si="185"/>
        <v>,"IssueYearEnd":0</v>
      </c>
      <c r="W566" s="16" t="str">
        <f t="shared" si="186"/>
        <v xml:space="preserve">,"FirstDayOfIssue":" " </v>
      </c>
      <c r="X566" s="16" t="str">
        <f t="shared" si="200"/>
        <v xml:space="preserve">,"Perforation":"10" </v>
      </c>
      <c r="Y566" s="16" t="str">
        <f t="shared" si="187"/>
        <v xml:space="preserve">,"IsWatermarked":false </v>
      </c>
      <c r="Z566" s="16" t="str">
        <f t="shared" si="188"/>
        <v xml:space="preserve">,"CatalogImageCode":"" </v>
      </c>
      <c r="AA566" s="16" t="str">
        <f t="shared" si="189"/>
        <v xml:space="preserve">,"Color":"green" </v>
      </c>
      <c r="AB566" s="16" t="str">
        <f t="shared" si="190"/>
        <v xml:space="preserve">,"Denomination":"1" </v>
      </c>
      <c r="AD566" s="16" t="str">
        <f t="shared" si="191"/>
        <v>,"ItemInstances":[</v>
      </c>
      <c r="AE566" s="16" t="str">
        <f t="shared" si="192"/>
        <v>{"CollectableType":"HomeCollector.Models.StampBase, HomeCollector, Version=1.0.0.0, Culture=neutral, PublicKeyToken=null"</v>
      </c>
      <c r="AF566" s="16" t="str">
        <f t="shared" si="193"/>
        <v xml:space="preserve">,"ItemDetails":"" </v>
      </c>
      <c r="AG566" s="16" t="str">
        <f t="shared" si="194"/>
        <v xml:space="preserve">,"IsFavorite":false </v>
      </c>
      <c r="AH566" s="16" t="str">
        <f t="shared" si="195"/>
        <v xml:space="preserve">,"EstimatedValue":0 </v>
      </c>
      <c r="AI566" s="16" t="str">
        <f t="shared" si="196"/>
        <v xml:space="preserve">,"IsMintCondition":false </v>
      </c>
      <c r="AJ566" s="16" t="str">
        <f t="shared" si="197"/>
        <v xml:space="preserve">,"Condition":"UNDEFINED" </v>
      </c>
      <c r="AK566" s="16" t="str">
        <f xml:space="preserve"> IF($D566+$E566&gt;0,  CONCATENATE($AD566,$AE566,$AF566,$AG566,$AH566,$AI566,$AJ566)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66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,"ScottNumber":"543" ,"AlternateId":"" ,"IssueYearStart":1919,"IssueYearEnd":0,"FirstDayOfIssue":" " ,"Perforation":"10" ,"IsWatermarked":false ,"CatalogImageCode":"" ,"Color":"green"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67" spans="1:38" x14ac:dyDescent="0.25">
      <c r="A567" s="34" t="s">
        <v>1785</v>
      </c>
      <c r="B567" s="29">
        <v>1</v>
      </c>
      <c r="C567" s="19" t="s">
        <v>38</v>
      </c>
      <c r="D567" s="28"/>
      <c r="E567" s="30"/>
      <c r="F567" s="43" t="s">
        <v>1342</v>
      </c>
      <c r="G567" s="38" t="s">
        <v>368</v>
      </c>
      <c r="H567" s="19" t="s">
        <v>15</v>
      </c>
      <c r="I567" s="29">
        <v>1923</v>
      </c>
      <c r="J567" s="29">
        <v>1923</v>
      </c>
      <c r="K567" s="33" t="s">
        <v>1337</v>
      </c>
      <c r="L567" s="34">
        <v>8500</v>
      </c>
      <c r="M567" s="29">
        <v>2500</v>
      </c>
      <c r="N567" s="28" t="str">
        <f t="shared" si="199"/>
        <v>,{"CollectableType":"HomeCollector.Models.StampBase, HomeCollector, Version=1.0.0.0, Culture=neutral, PublicKeyToken=null"</v>
      </c>
      <c r="O567" s="16" t="str">
        <f t="shared" si="178"/>
        <v xml:space="preserve">,"DisplayName":"Washington" </v>
      </c>
      <c r="P567" s="16" t="str">
        <f t="shared" si="179"/>
        <v xml:space="preserve">,"Description":"19x22.5mm" </v>
      </c>
      <c r="Q567" s="16" t="str">
        <f t="shared" si="180"/>
        <v xml:space="preserve">,"Country":"USA" </v>
      </c>
      <c r="R567" s="16" t="str">
        <f t="shared" si="181"/>
        <v xml:space="preserve">,"IsPostageStamp":true </v>
      </c>
      <c r="S567" s="16" t="str">
        <f t="shared" si="182"/>
        <v xml:space="preserve">,"ScottNumber":"544" </v>
      </c>
      <c r="T567" s="16" t="str">
        <f t="shared" si="183"/>
        <v xml:space="preserve">,"AlternateId":"" </v>
      </c>
      <c r="U567" s="16" t="str">
        <f t="shared" si="184"/>
        <v>,"IssueYearStart":1923</v>
      </c>
      <c r="V567" s="16" t="str">
        <f t="shared" si="185"/>
        <v>,"IssueYearEnd":0</v>
      </c>
      <c r="W567" s="16" t="str">
        <f t="shared" si="186"/>
        <v xml:space="preserve">,"FirstDayOfIssue":" " </v>
      </c>
      <c r="X567" s="16" t="str">
        <f t="shared" si="200"/>
        <v xml:space="preserve">,"Perforation":"11" </v>
      </c>
      <c r="Y567" s="16" t="str">
        <f t="shared" si="187"/>
        <v xml:space="preserve">,"IsWatermarked":false </v>
      </c>
      <c r="Z567" s="16" t="str">
        <f t="shared" si="188"/>
        <v xml:space="preserve">,"CatalogImageCode":"" </v>
      </c>
      <c r="AA567" s="16" t="str">
        <f t="shared" si="189"/>
        <v xml:space="preserve">,"Color":"green" </v>
      </c>
      <c r="AB567" s="16" t="str">
        <f t="shared" si="190"/>
        <v xml:space="preserve">,"Denomination":"1" </v>
      </c>
      <c r="AD567" s="16" t="str">
        <f t="shared" si="191"/>
        <v/>
      </c>
      <c r="AE567" s="16" t="str">
        <f t="shared" si="192"/>
        <v>{"CollectableType":"HomeCollector.Models.StampBase, HomeCollector, Version=1.0.0.0, Culture=neutral, PublicKeyToken=null"</v>
      </c>
      <c r="AF567" s="16" t="str">
        <f t="shared" si="193"/>
        <v xml:space="preserve">,"ItemDetails":"19x22.5mm" </v>
      </c>
      <c r="AG567" s="16" t="str">
        <f t="shared" si="194"/>
        <v xml:space="preserve">,"IsFavorite":false </v>
      </c>
      <c r="AH567" s="16" t="str">
        <f t="shared" si="195"/>
        <v xml:space="preserve">,"EstimatedValue":0 </v>
      </c>
      <c r="AI567" s="16" t="str">
        <f t="shared" si="196"/>
        <v xml:space="preserve">,"IsMintCondition":false </v>
      </c>
      <c r="AJ567" s="16" t="str">
        <f t="shared" si="197"/>
        <v xml:space="preserve">,"Condition":"UNDEFINED" </v>
      </c>
      <c r="AK567" s="16" t="str">
        <f xml:space="preserve"> IF($D567+$E567&gt;0,  CONCATENATE($AD567,$AE567,$AF567,$AG567,$AH567,$AI567,$AJ567) &amp; "} ]}","}")</f>
        <v>}</v>
      </c>
      <c r="AL567" s="16" t="str">
        <f t="shared" si="198"/>
        <v>,{"CollectableType":"HomeCollector.Models.StampBase, HomeCollector, Version=1.0.0.0, Culture=neutral, PublicKeyToken=null","DisplayName":"Washington" ,"Description":"19x22.5mm" ,"Country":"USA" ,"IsPostageStamp":true ,"ScottNumber":"544" ,"AlternateId":"" ,"IssueYearStart":1923,"IssueYearEnd":0,"FirstDayOfIssue":" " ,"Perforation":"11" ,"IsWatermarked":false ,"CatalogImageCode":"" ,"Color":"green" ,"Denomination":"1" }</v>
      </c>
    </row>
    <row r="568" spans="1:38" x14ac:dyDescent="0.25">
      <c r="A568" s="34" t="s">
        <v>1786</v>
      </c>
      <c r="B568" s="29">
        <v>1</v>
      </c>
      <c r="C568" s="19" t="s">
        <v>38</v>
      </c>
      <c r="D568" s="31"/>
      <c r="E568" s="32"/>
      <c r="F568" s="43" t="s">
        <v>1342</v>
      </c>
      <c r="G568" s="30"/>
      <c r="H568" s="19" t="s">
        <v>15</v>
      </c>
      <c r="I568" s="29">
        <v>1921</v>
      </c>
      <c r="J568" s="29">
        <v>1921</v>
      </c>
      <c r="K568" s="33" t="s">
        <v>1337</v>
      </c>
      <c r="L568" s="34">
        <v>95</v>
      </c>
      <c r="M568" s="29">
        <v>110</v>
      </c>
      <c r="N568" s="28" t="str">
        <f t="shared" si="199"/>
        <v>,{"CollectableType":"HomeCollector.Models.StampBase, HomeCollector, Version=1.0.0.0, Culture=neutral, PublicKeyToken=null"</v>
      </c>
      <c r="O568" s="16" t="str">
        <f t="shared" si="178"/>
        <v xml:space="preserve">,"DisplayName":"Washington" </v>
      </c>
      <c r="P568" s="16" t="str">
        <f t="shared" si="179"/>
        <v xml:space="preserve">,"Description":"" </v>
      </c>
      <c r="Q568" s="16" t="str">
        <f t="shared" si="180"/>
        <v xml:space="preserve">,"Country":"USA" </v>
      </c>
      <c r="R568" s="16" t="str">
        <f t="shared" si="181"/>
        <v xml:space="preserve">,"IsPostageStamp":true </v>
      </c>
      <c r="S568" s="16" t="str">
        <f t="shared" si="182"/>
        <v xml:space="preserve">,"ScottNumber":"545" </v>
      </c>
      <c r="T568" s="16" t="str">
        <f t="shared" si="183"/>
        <v xml:space="preserve">,"AlternateId":"" </v>
      </c>
      <c r="U568" s="16" t="str">
        <f t="shared" si="184"/>
        <v>,"IssueYearStart":1921</v>
      </c>
      <c r="V568" s="16" t="str">
        <f t="shared" si="185"/>
        <v>,"IssueYearEnd":0</v>
      </c>
      <c r="W568" s="16" t="str">
        <f t="shared" si="186"/>
        <v xml:space="preserve">,"FirstDayOfIssue":" " </v>
      </c>
      <c r="X568" s="16" t="str">
        <f t="shared" si="200"/>
        <v xml:space="preserve">,"Perforation":"11" </v>
      </c>
      <c r="Y568" s="16" t="str">
        <f t="shared" si="187"/>
        <v xml:space="preserve">,"IsWatermarked":false </v>
      </c>
      <c r="Z568" s="16" t="str">
        <f t="shared" si="188"/>
        <v xml:space="preserve">,"CatalogImageCode":"" </v>
      </c>
      <c r="AA568" s="16" t="str">
        <f t="shared" si="189"/>
        <v xml:space="preserve">,"Color":"green" </v>
      </c>
      <c r="AB568" s="16" t="str">
        <f t="shared" si="190"/>
        <v xml:space="preserve">,"Denomination":"1" </v>
      </c>
      <c r="AD568" s="16" t="str">
        <f t="shared" si="191"/>
        <v/>
      </c>
      <c r="AE568" s="16" t="str">
        <f t="shared" si="192"/>
        <v>{"CollectableType":"HomeCollector.Models.StampBase, HomeCollector, Version=1.0.0.0, Culture=neutral, PublicKeyToken=null"</v>
      </c>
      <c r="AF568" s="16" t="str">
        <f t="shared" si="193"/>
        <v xml:space="preserve">,"ItemDetails":"" </v>
      </c>
      <c r="AG568" s="16" t="str">
        <f t="shared" si="194"/>
        <v xml:space="preserve">,"IsFavorite":false </v>
      </c>
      <c r="AH568" s="16" t="str">
        <f t="shared" si="195"/>
        <v xml:space="preserve">,"EstimatedValue":0 </v>
      </c>
      <c r="AI568" s="16" t="str">
        <f t="shared" si="196"/>
        <v xml:space="preserve">,"IsMintCondition":false </v>
      </c>
      <c r="AJ568" s="16" t="str">
        <f t="shared" si="197"/>
        <v xml:space="preserve">,"Condition":"UNDEFINED" </v>
      </c>
      <c r="AK568" s="16" t="str">
        <f xml:space="preserve"> IF($D568+$E568&gt;0,  CONCATENATE($AD568,$AE568,$AF568,$AG568,$AH568,$AI568,$AJ568) &amp; "} ]}","}")</f>
        <v>}</v>
      </c>
      <c r="AL568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,"ScottNumber":"545" ,"AlternateId":"" ,"IssueYearStart":1921,"IssueYearEnd":0,"FirstDayOfIssue":" " ,"Perforation":"11" ,"IsWatermarked":false ,"CatalogImageCode":"" ,"Color":"green" ,"Denomination":"1" }</v>
      </c>
    </row>
    <row r="569" spans="1:38" x14ac:dyDescent="0.25">
      <c r="A569" s="34" t="s">
        <v>1787</v>
      </c>
      <c r="B569" s="29">
        <v>2</v>
      </c>
      <c r="C569" s="19" t="s">
        <v>366</v>
      </c>
      <c r="D569" s="31"/>
      <c r="E569" s="32"/>
      <c r="F569" s="43" t="s">
        <v>1342</v>
      </c>
      <c r="G569" s="38" t="s">
        <v>39</v>
      </c>
      <c r="H569" s="19" t="s">
        <v>15</v>
      </c>
      <c r="I569" s="29">
        <v>1921</v>
      </c>
      <c r="J569" s="29">
        <v>1921</v>
      </c>
      <c r="K569" s="33" t="s">
        <v>1337</v>
      </c>
      <c r="L569" s="34">
        <v>60</v>
      </c>
      <c r="M569" s="29">
        <v>110</v>
      </c>
      <c r="N569" s="28" t="str">
        <f t="shared" si="199"/>
        <v>,{"CollectableType":"HomeCollector.Models.StampBase, HomeCollector, Version=1.0.0.0, Culture=neutral, PublicKeyToken=null"</v>
      </c>
      <c r="O569" s="16" t="str">
        <f t="shared" si="178"/>
        <v xml:space="preserve">,"DisplayName":"Washington" </v>
      </c>
      <c r="P569" s="16" t="str">
        <f t="shared" si="179"/>
        <v xml:space="preserve">,"Description":"type 3" </v>
      </c>
      <c r="Q569" s="16" t="str">
        <f t="shared" si="180"/>
        <v xml:space="preserve">,"Country":"USA" </v>
      </c>
      <c r="R569" s="16" t="str">
        <f t="shared" si="181"/>
        <v xml:space="preserve">,"IsPostageStamp":true </v>
      </c>
      <c r="S569" s="16" t="str">
        <f t="shared" si="182"/>
        <v xml:space="preserve">,"ScottNumber":"546" </v>
      </c>
      <c r="T569" s="16" t="str">
        <f t="shared" si="183"/>
        <v xml:space="preserve">,"AlternateId":"" </v>
      </c>
      <c r="U569" s="16" t="str">
        <f t="shared" si="184"/>
        <v>,"IssueYearStart":1921</v>
      </c>
      <c r="V569" s="16" t="str">
        <f t="shared" si="185"/>
        <v>,"IssueYearEnd":0</v>
      </c>
      <c r="W569" s="16" t="str">
        <f t="shared" si="186"/>
        <v xml:space="preserve">,"FirstDayOfIssue":" " </v>
      </c>
      <c r="X569" s="16" t="str">
        <f t="shared" si="200"/>
        <v xml:space="preserve">,"Perforation":"11" </v>
      </c>
      <c r="Y569" s="16" t="str">
        <f t="shared" si="187"/>
        <v xml:space="preserve">,"IsWatermarked":false </v>
      </c>
      <c r="Z569" s="16" t="str">
        <f t="shared" si="188"/>
        <v xml:space="preserve">,"CatalogImageCode":"" </v>
      </c>
      <c r="AA569" s="16" t="str">
        <f t="shared" si="189"/>
        <v xml:space="preserve">,"Color":"carm rose" </v>
      </c>
      <c r="AB569" s="16" t="str">
        <f t="shared" si="190"/>
        <v xml:space="preserve">,"Denomination":"2" </v>
      </c>
      <c r="AD569" s="16" t="str">
        <f t="shared" si="191"/>
        <v/>
      </c>
      <c r="AE569" s="16" t="str">
        <f t="shared" si="192"/>
        <v>{"CollectableType":"HomeCollector.Models.StampBase, HomeCollector, Version=1.0.0.0, Culture=neutral, PublicKeyToken=null"</v>
      </c>
      <c r="AF569" s="16" t="str">
        <f t="shared" si="193"/>
        <v xml:space="preserve">,"ItemDetails":"type 3" </v>
      </c>
      <c r="AG569" s="16" t="str">
        <f t="shared" si="194"/>
        <v xml:space="preserve">,"IsFavorite":false </v>
      </c>
      <c r="AH569" s="16" t="str">
        <f t="shared" si="195"/>
        <v xml:space="preserve">,"EstimatedValue":0 </v>
      </c>
      <c r="AI569" s="16" t="str">
        <f t="shared" si="196"/>
        <v xml:space="preserve">,"IsMintCondition":false </v>
      </c>
      <c r="AJ569" s="16" t="str">
        <f t="shared" si="197"/>
        <v xml:space="preserve">,"Condition":"UNDEFINED" </v>
      </c>
      <c r="AK569" s="16" t="str">
        <f xml:space="preserve"> IF($D569+$E569&gt;0,  CONCATENATE($AD569,$AE569,$AF569,$AG569,$AH569,$AI569,$AJ569) &amp; "} ]}","}")</f>
        <v>}</v>
      </c>
      <c r="AL569" s="16" t="str">
        <f t="shared" si="198"/>
        <v>,{"CollectableType":"HomeCollector.Models.StampBase, HomeCollector, Version=1.0.0.0, Culture=neutral, PublicKeyToken=null","DisplayName":"Washington" ,"Description":"type 3" ,"Country":"USA" ,"IsPostageStamp":true ,"ScottNumber":"546" ,"AlternateId":"" ,"IssueYearStart":1921,"IssueYearEnd":0,"FirstDayOfIssue":" " ,"Perforation":"11" ,"IsWatermarked":false ,"CatalogImageCode":"" ,"Color":"carm rose" ,"Denomination":"2" }</v>
      </c>
    </row>
    <row r="570" spans="1:38" x14ac:dyDescent="0.25">
      <c r="A570" s="34" t="s">
        <v>1788</v>
      </c>
      <c r="B570" s="19" t="s">
        <v>261</v>
      </c>
      <c r="C570" s="19" t="s">
        <v>369</v>
      </c>
      <c r="D570" s="31"/>
      <c r="E570" s="32"/>
      <c r="F570" s="43" t="s">
        <v>1342</v>
      </c>
      <c r="G570" s="30"/>
      <c r="H570" s="19" t="s">
        <v>13</v>
      </c>
      <c r="I570" s="29">
        <v>1920</v>
      </c>
      <c r="J570" s="29">
        <v>1920</v>
      </c>
      <c r="K570" s="33" t="s">
        <v>1337</v>
      </c>
      <c r="L570" s="34">
        <v>225</v>
      </c>
      <c r="M570" s="29">
        <v>25</v>
      </c>
      <c r="N570" s="28" t="str">
        <f t="shared" si="199"/>
        <v>,{"CollectableType":"HomeCollector.Models.StampBase, HomeCollector, Version=1.0.0.0, Culture=neutral, PublicKeyToken=null"</v>
      </c>
      <c r="O570" s="16" t="str">
        <f t="shared" si="178"/>
        <v xml:space="preserve">,"DisplayName":"Franklin" </v>
      </c>
      <c r="P570" s="16" t="str">
        <f t="shared" si="179"/>
        <v xml:space="preserve">,"Description":"" </v>
      </c>
      <c r="Q570" s="16" t="str">
        <f t="shared" si="180"/>
        <v xml:space="preserve">,"Country":"USA" </v>
      </c>
      <c r="R570" s="16" t="str">
        <f t="shared" si="181"/>
        <v xml:space="preserve">,"IsPostageStamp":true </v>
      </c>
      <c r="S570" s="16" t="str">
        <f t="shared" si="182"/>
        <v xml:space="preserve">,"ScottNumber":"547" </v>
      </c>
      <c r="T570" s="16" t="str">
        <f t="shared" si="183"/>
        <v xml:space="preserve">,"AlternateId":"" </v>
      </c>
      <c r="U570" s="16" t="str">
        <f t="shared" si="184"/>
        <v>,"IssueYearStart":1920</v>
      </c>
      <c r="V570" s="16" t="str">
        <f t="shared" si="185"/>
        <v>,"IssueYearEnd":0</v>
      </c>
      <c r="W570" s="16" t="str">
        <f t="shared" si="186"/>
        <v xml:space="preserve">,"FirstDayOfIssue":" " </v>
      </c>
      <c r="X570" s="16" t="str">
        <f t="shared" si="200"/>
        <v xml:space="preserve">,"Perforation":"11" </v>
      </c>
      <c r="Y570" s="16" t="str">
        <f t="shared" si="187"/>
        <v xml:space="preserve">,"IsWatermarked":false </v>
      </c>
      <c r="Z570" s="16" t="str">
        <f t="shared" si="188"/>
        <v xml:space="preserve">,"CatalogImageCode":"" </v>
      </c>
      <c r="AA570" s="16" t="str">
        <f t="shared" si="189"/>
        <v xml:space="preserve">,"Color":"carm &amp; blk" </v>
      </c>
      <c r="AB570" s="16" t="str">
        <f t="shared" si="190"/>
        <v xml:space="preserve">,"Denomination":"$2" </v>
      </c>
      <c r="AD570" s="16" t="str">
        <f t="shared" si="191"/>
        <v/>
      </c>
      <c r="AE570" s="16" t="str">
        <f t="shared" si="192"/>
        <v>{"CollectableType":"HomeCollector.Models.StampBase, HomeCollector, Version=1.0.0.0, Culture=neutral, PublicKeyToken=null"</v>
      </c>
      <c r="AF570" s="16" t="str">
        <f t="shared" si="193"/>
        <v xml:space="preserve">,"ItemDetails":"" </v>
      </c>
      <c r="AG570" s="16" t="str">
        <f t="shared" si="194"/>
        <v xml:space="preserve">,"IsFavorite":false </v>
      </c>
      <c r="AH570" s="16" t="str">
        <f t="shared" si="195"/>
        <v xml:space="preserve">,"EstimatedValue":0 </v>
      </c>
      <c r="AI570" s="16" t="str">
        <f t="shared" si="196"/>
        <v xml:space="preserve">,"IsMintCondition":false </v>
      </c>
      <c r="AJ570" s="16" t="str">
        <f t="shared" si="197"/>
        <v xml:space="preserve">,"Condition":"UNDEFINED" </v>
      </c>
      <c r="AK570" s="16" t="str">
        <f xml:space="preserve"> IF($D570+$E570&gt;0,  CONCATENATE($AD570,$AE570,$AF570,$AG570,$AH570,$AI570,$AJ570) &amp; "} ]}","}")</f>
        <v>}</v>
      </c>
      <c r="AL570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,"ScottNumber":"547" ,"AlternateId":"" ,"IssueYearStart":1920,"IssueYearEnd":0,"FirstDayOfIssue":" " ,"Perforation":"11" ,"IsWatermarked":false ,"CatalogImageCode":"" ,"Color":"carm &amp; blk" ,"Denomination":"$2" }</v>
      </c>
    </row>
    <row r="571" spans="1:38" x14ac:dyDescent="0.25">
      <c r="A571" s="34" t="s">
        <v>1789</v>
      </c>
      <c r="B571" s="29">
        <v>1</v>
      </c>
      <c r="C571" s="30"/>
      <c r="D571" s="31"/>
      <c r="E571" s="32">
        <v>2</v>
      </c>
      <c r="F571" s="28"/>
      <c r="G571" s="30"/>
      <c r="H571" s="19" t="s">
        <v>370</v>
      </c>
      <c r="I571" s="29">
        <v>1920</v>
      </c>
      <c r="J571" s="29">
        <v>1920</v>
      </c>
      <c r="K571" s="33" t="s">
        <v>1337</v>
      </c>
      <c r="L571" s="34">
        <v>3.25</v>
      </c>
      <c r="M571" s="29">
        <v>1.65</v>
      </c>
      <c r="N571" s="28" t="str">
        <f t="shared" si="199"/>
        <v>,{"CollectableType":"HomeCollector.Models.StampBase, HomeCollector, Version=1.0.0.0, Culture=neutral, PublicKeyToken=null"</v>
      </c>
      <c r="O571" s="16" t="str">
        <f t="shared" si="178"/>
        <v xml:space="preserve">,"DisplayName":"Pilgrim 500th" </v>
      </c>
      <c r="P571" s="16" t="str">
        <f t="shared" si="179"/>
        <v xml:space="preserve">,"Description":"" </v>
      </c>
      <c r="Q571" s="16" t="str">
        <f t="shared" si="180"/>
        <v xml:space="preserve">,"Country":"USA" </v>
      </c>
      <c r="R571" s="16" t="str">
        <f t="shared" si="181"/>
        <v xml:space="preserve">,"IsPostageStamp":true </v>
      </c>
      <c r="S571" s="16" t="str">
        <f t="shared" si="182"/>
        <v xml:space="preserve">,"ScottNumber":"548" </v>
      </c>
      <c r="T571" s="16" t="str">
        <f t="shared" si="183"/>
        <v xml:space="preserve">,"AlternateId":"" </v>
      </c>
      <c r="U571" s="16" t="str">
        <f t="shared" si="184"/>
        <v>,"IssueYearStart":1920</v>
      </c>
      <c r="V571" s="16" t="str">
        <f t="shared" si="185"/>
        <v>,"IssueYearEnd":0</v>
      </c>
      <c r="W571" s="16" t="str">
        <f t="shared" si="186"/>
        <v xml:space="preserve">,"FirstDayOfIssue":" " </v>
      </c>
      <c r="X571" s="16" t="str">
        <f t="shared" si="200"/>
        <v xml:space="preserve">,"Perforation":"" </v>
      </c>
      <c r="Y571" s="16" t="str">
        <f t="shared" si="187"/>
        <v xml:space="preserve">,"IsWatermarked":false </v>
      </c>
      <c r="Z571" s="16" t="str">
        <f t="shared" si="188"/>
        <v xml:space="preserve">,"CatalogImageCode":"" </v>
      </c>
      <c r="AA571" s="16" t="str">
        <f t="shared" si="189"/>
        <v xml:space="preserve">,"Color":"" </v>
      </c>
      <c r="AB571" s="16" t="str">
        <f t="shared" si="190"/>
        <v xml:space="preserve">,"Denomination":"1" </v>
      </c>
      <c r="AD571" s="16" t="str">
        <f t="shared" si="191"/>
        <v>,"ItemInstances":[</v>
      </c>
      <c r="AE571" s="16" t="str">
        <f t="shared" si="192"/>
        <v>{"CollectableType":"HomeCollector.Models.StampBase, HomeCollector, Version=1.0.0.0, Culture=neutral, PublicKeyToken=null"</v>
      </c>
      <c r="AF571" s="16" t="str">
        <f t="shared" si="193"/>
        <v xml:space="preserve">,"ItemDetails":"" </v>
      </c>
      <c r="AG571" s="16" t="str">
        <f t="shared" si="194"/>
        <v xml:space="preserve">,"IsFavorite":false </v>
      </c>
      <c r="AH571" s="16" t="str">
        <f t="shared" si="195"/>
        <v xml:space="preserve">,"EstimatedValue":0 </v>
      </c>
      <c r="AI571" s="16" t="str">
        <f t="shared" si="196"/>
        <v xml:space="preserve">,"IsMintCondition":false </v>
      </c>
      <c r="AJ571" s="16" t="str">
        <f t="shared" si="197"/>
        <v xml:space="preserve">,"Condition":"UNDEFINED" </v>
      </c>
      <c r="AK571" s="16" t="str">
        <f xml:space="preserve"> IF($D571+$E571&gt;0,  CONCATENATE($AD571,$AE571,$AF571,$AG571,$AH571,$AI571,$AJ571)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1" s="16" t="str">
        <f t="shared" si="198"/>
        <v>,{"CollectableType":"HomeCollector.Models.StampBase, HomeCollector, Version=1.0.0.0, Culture=neutral, PublicKeyToken=null","DisplayName":"Pilgrim 500th" ,"Description":"" ,"Country":"USA" ,"IsPostageStamp":true ,"ScottNumber":"548" ,"AlternateId":"" ,"IssueYearStart":1920,"IssueYearEnd":0,"FirstDayOfIssue":"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2" spans="1:38" x14ac:dyDescent="0.25">
      <c r="A572" s="34" t="s">
        <v>1790</v>
      </c>
      <c r="B572" s="29">
        <v>2</v>
      </c>
      <c r="C572" s="30"/>
      <c r="D572" s="31"/>
      <c r="E572" s="32">
        <v>2</v>
      </c>
      <c r="F572" s="28"/>
      <c r="G572" s="30"/>
      <c r="H572" s="19" t="s">
        <v>370</v>
      </c>
      <c r="I572" s="29">
        <v>1920</v>
      </c>
      <c r="J572" s="29">
        <v>1920</v>
      </c>
      <c r="K572" s="33" t="s">
        <v>1337</v>
      </c>
      <c r="L572" s="34">
        <v>5.25</v>
      </c>
      <c r="M572" s="29">
        <v>1.25</v>
      </c>
      <c r="N572" s="28" t="str">
        <f t="shared" si="199"/>
        <v>,{"CollectableType":"HomeCollector.Models.StampBase, HomeCollector, Version=1.0.0.0, Culture=neutral, PublicKeyToken=null"</v>
      </c>
      <c r="O572" s="16" t="str">
        <f t="shared" si="178"/>
        <v xml:space="preserve">,"DisplayName":"Pilgrim 500th" </v>
      </c>
      <c r="P572" s="16" t="str">
        <f t="shared" si="179"/>
        <v xml:space="preserve">,"Description":"" </v>
      </c>
      <c r="Q572" s="16" t="str">
        <f t="shared" si="180"/>
        <v xml:space="preserve">,"Country":"USA" </v>
      </c>
      <c r="R572" s="16" t="str">
        <f t="shared" si="181"/>
        <v xml:space="preserve">,"IsPostageStamp":true </v>
      </c>
      <c r="S572" s="16" t="str">
        <f t="shared" si="182"/>
        <v xml:space="preserve">,"ScottNumber":"549" </v>
      </c>
      <c r="T572" s="16" t="str">
        <f t="shared" si="183"/>
        <v xml:space="preserve">,"AlternateId":"" </v>
      </c>
      <c r="U572" s="16" t="str">
        <f t="shared" si="184"/>
        <v>,"IssueYearStart":1920</v>
      </c>
      <c r="V572" s="16" t="str">
        <f t="shared" si="185"/>
        <v>,"IssueYearEnd":0</v>
      </c>
      <c r="W572" s="16" t="str">
        <f t="shared" si="186"/>
        <v xml:space="preserve">,"FirstDayOfIssue":" " </v>
      </c>
      <c r="X572" s="16" t="str">
        <f t="shared" si="200"/>
        <v xml:space="preserve">,"Perforation":"" </v>
      </c>
      <c r="Y572" s="16" t="str">
        <f t="shared" si="187"/>
        <v xml:space="preserve">,"IsWatermarked":false </v>
      </c>
      <c r="Z572" s="16" t="str">
        <f t="shared" si="188"/>
        <v xml:space="preserve">,"CatalogImageCode":"" </v>
      </c>
      <c r="AA572" s="16" t="str">
        <f t="shared" si="189"/>
        <v xml:space="preserve">,"Color":"" </v>
      </c>
      <c r="AB572" s="16" t="str">
        <f t="shared" si="190"/>
        <v xml:space="preserve">,"Denomination":"2" </v>
      </c>
      <c r="AD572" s="16" t="str">
        <f t="shared" si="191"/>
        <v>,"ItemInstances":[</v>
      </c>
      <c r="AE572" s="16" t="str">
        <f t="shared" si="192"/>
        <v>{"CollectableType":"HomeCollector.Models.StampBase, HomeCollector, Version=1.0.0.0, Culture=neutral, PublicKeyToken=null"</v>
      </c>
      <c r="AF572" s="16" t="str">
        <f t="shared" si="193"/>
        <v xml:space="preserve">,"ItemDetails":"" </v>
      </c>
      <c r="AG572" s="16" t="str">
        <f t="shared" si="194"/>
        <v xml:space="preserve">,"IsFavorite":false </v>
      </c>
      <c r="AH572" s="16" t="str">
        <f t="shared" si="195"/>
        <v xml:space="preserve">,"EstimatedValue":0 </v>
      </c>
      <c r="AI572" s="16" t="str">
        <f t="shared" si="196"/>
        <v xml:space="preserve">,"IsMintCondition":false </v>
      </c>
      <c r="AJ572" s="16" t="str">
        <f t="shared" si="197"/>
        <v xml:space="preserve">,"Condition":"UNDEFINED" </v>
      </c>
      <c r="AK572" s="16" t="str">
        <f xml:space="preserve"> IF($D572+$E572&gt;0,  CONCATENATE($AD572,$AE572,$AF572,$AG572,$AH572,$AI572,$AJ572)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2" s="16" t="str">
        <f t="shared" si="198"/>
        <v>,{"CollectableType":"HomeCollector.Models.StampBase, HomeCollector, Version=1.0.0.0, Culture=neutral, PublicKeyToken=null","DisplayName":"Pilgrim 500th" ,"Description":"" ,"Country":"USA" ,"IsPostageStamp":true ,"ScottNumber":"549" ,"AlternateId":"" ,"IssueYearStart":1920,"IssueYearEnd":0,"FirstDayOfIssue":"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3" spans="1:38" x14ac:dyDescent="0.25">
      <c r="A573" s="34" t="s">
        <v>1791</v>
      </c>
      <c r="B573" s="29">
        <v>5</v>
      </c>
      <c r="C573" s="30"/>
      <c r="D573" s="31"/>
      <c r="E573" s="32">
        <v>1</v>
      </c>
      <c r="F573" s="28"/>
      <c r="G573" s="30"/>
      <c r="H573" s="19" t="s">
        <v>370</v>
      </c>
      <c r="I573" s="29">
        <v>1920</v>
      </c>
      <c r="J573" s="29">
        <v>1920</v>
      </c>
      <c r="K573" s="33" t="s">
        <v>1337</v>
      </c>
      <c r="L573" s="34">
        <v>32.5</v>
      </c>
      <c r="M573" s="29">
        <v>10</v>
      </c>
      <c r="N573" s="28" t="str">
        <f t="shared" si="199"/>
        <v>,{"CollectableType":"HomeCollector.Models.StampBase, HomeCollector, Version=1.0.0.0, Culture=neutral, PublicKeyToken=null"</v>
      </c>
      <c r="O573" s="16" t="str">
        <f t="shared" si="178"/>
        <v xml:space="preserve">,"DisplayName":"Pilgrim 500th" </v>
      </c>
      <c r="P573" s="16" t="str">
        <f t="shared" si="179"/>
        <v xml:space="preserve">,"Description":"" </v>
      </c>
      <c r="Q573" s="16" t="str">
        <f t="shared" si="180"/>
        <v xml:space="preserve">,"Country":"USA" </v>
      </c>
      <c r="R573" s="16" t="str">
        <f t="shared" si="181"/>
        <v xml:space="preserve">,"IsPostageStamp":true </v>
      </c>
      <c r="S573" s="16" t="str">
        <f t="shared" si="182"/>
        <v xml:space="preserve">,"ScottNumber":"550" </v>
      </c>
      <c r="T573" s="16" t="str">
        <f t="shared" si="183"/>
        <v xml:space="preserve">,"AlternateId":"" </v>
      </c>
      <c r="U573" s="16" t="str">
        <f t="shared" si="184"/>
        <v>,"IssueYearStart":1920</v>
      </c>
      <c r="V573" s="16" t="str">
        <f t="shared" si="185"/>
        <v>,"IssueYearEnd":0</v>
      </c>
      <c r="W573" s="16" t="str">
        <f t="shared" si="186"/>
        <v xml:space="preserve">,"FirstDayOfIssue":" " </v>
      </c>
      <c r="X573" s="16" t="str">
        <f t="shared" si="200"/>
        <v xml:space="preserve">,"Perforation":"" </v>
      </c>
      <c r="Y573" s="16" t="str">
        <f t="shared" si="187"/>
        <v xml:space="preserve">,"IsWatermarked":false </v>
      </c>
      <c r="Z573" s="16" t="str">
        <f t="shared" si="188"/>
        <v xml:space="preserve">,"CatalogImageCode":"" </v>
      </c>
      <c r="AA573" s="16" t="str">
        <f t="shared" si="189"/>
        <v xml:space="preserve">,"Color":"" </v>
      </c>
      <c r="AB573" s="16" t="str">
        <f t="shared" si="190"/>
        <v xml:space="preserve">,"Denomination":"5" </v>
      </c>
      <c r="AD573" s="16" t="str">
        <f t="shared" si="191"/>
        <v>,"ItemInstances":[</v>
      </c>
      <c r="AE573" s="16" t="str">
        <f t="shared" si="192"/>
        <v>{"CollectableType":"HomeCollector.Models.StampBase, HomeCollector, Version=1.0.0.0, Culture=neutral, PublicKeyToken=null"</v>
      </c>
      <c r="AF573" s="16" t="str">
        <f t="shared" si="193"/>
        <v xml:space="preserve">,"ItemDetails":"" </v>
      </c>
      <c r="AG573" s="16" t="str">
        <f t="shared" si="194"/>
        <v xml:space="preserve">,"IsFavorite":false </v>
      </c>
      <c r="AH573" s="16" t="str">
        <f t="shared" si="195"/>
        <v xml:space="preserve">,"EstimatedValue":0 </v>
      </c>
      <c r="AI573" s="16" t="str">
        <f t="shared" si="196"/>
        <v xml:space="preserve">,"IsMintCondition":false </v>
      </c>
      <c r="AJ573" s="16" t="str">
        <f t="shared" si="197"/>
        <v xml:space="preserve">,"Condition":"UNDEFINED" </v>
      </c>
      <c r="AK573" s="16" t="str">
        <f xml:space="preserve"> IF($D573+$E573&gt;0,  CONCATENATE($AD573,$AE573,$AF573,$AG573,$AH573,$AI573,$AJ573)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3" s="16" t="str">
        <f t="shared" si="198"/>
        <v>,{"CollectableType":"HomeCollector.Models.StampBase, HomeCollector, Version=1.0.0.0, Culture=neutral, PublicKeyToken=null","DisplayName":"Pilgrim 500th" ,"Description":"" ,"Country":"USA" ,"IsPostageStamp":true ,"ScottNumber":"550" ,"AlternateId":"" ,"IssueYearStart":1920,"IssueYearEnd":0,"FirstDayOfIssue":"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4" spans="1:38" x14ac:dyDescent="0.25">
      <c r="A574" s="34" t="s">
        <v>1792</v>
      </c>
      <c r="B574" s="19" t="s">
        <v>371</v>
      </c>
      <c r="C574" s="30"/>
      <c r="D574" s="31"/>
      <c r="E574" s="32">
        <v>1</v>
      </c>
      <c r="F574" s="43" t="s">
        <v>1342</v>
      </c>
      <c r="G574" s="30"/>
      <c r="H574" s="19" t="s">
        <v>372</v>
      </c>
      <c r="I574" s="19" t="s">
        <v>373</v>
      </c>
      <c r="J574" s="19">
        <v>1922</v>
      </c>
      <c r="K574" s="21">
        <v>1925</v>
      </c>
      <c r="L574" s="34">
        <v>0.15</v>
      </c>
      <c r="M574" s="29">
        <v>0.15</v>
      </c>
      <c r="N574" s="28" t="str">
        <f t="shared" si="199"/>
        <v>,{"CollectableType":"HomeCollector.Models.StampBase, HomeCollector, Version=1.0.0.0, Culture=neutral, PublicKeyToken=null"</v>
      </c>
      <c r="O574" s="16" t="str">
        <f t="shared" si="178"/>
        <v xml:space="preserve">,"DisplayName":"Hae" </v>
      </c>
      <c r="P574" s="16" t="str">
        <f t="shared" si="179"/>
        <v xml:space="preserve">,"Description":"" </v>
      </c>
      <c r="Q574" s="16" t="str">
        <f t="shared" si="180"/>
        <v xml:space="preserve">,"Country":"USA" </v>
      </c>
      <c r="R574" s="16" t="str">
        <f t="shared" si="181"/>
        <v xml:space="preserve">,"IsPostageStamp":true </v>
      </c>
      <c r="S574" s="16" t="str">
        <f t="shared" si="182"/>
        <v xml:space="preserve">,"ScottNumber":"551" </v>
      </c>
      <c r="T574" s="16" t="str">
        <f t="shared" si="183"/>
        <v xml:space="preserve">,"AlternateId":"" </v>
      </c>
      <c r="U574" s="16" t="str">
        <f t="shared" si="184"/>
        <v>,"IssueYearStart":1922</v>
      </c>
      <c r="V574" s="16" t="str">
        <f t="shared" si="185"/>
        <v>,"IssueYearEnd":1925</v>
      </c>
      <c r="W574" s="16" t="str">
        <f t="shared" si="186"/>
        <v xml:space="preserve">,"FirstDayOfIssue":" " </v>
      </c>
      <c r="X574" s="16" t="str">
        <f t="shared" si="200"/>
        <v xml:space="preserve">,"Perforation":"11" </v>
      </c>
      <c r="Y574" s="16" t="str">
        <f t="shared" si="187"/>
        <v xml:space="preserve">,"IsWatermarked":false </v>
      </c>
      <c r="Z574" s="16" t="str">
        <f t="shared" si="188"/>
        <v xml:space="preserve">,"CatalogImageCode":"" </v>
      </c>
      <c r="AA574" s="16" t="str">
        <f t="shared" si="189"/>
        <v xml:space="preserve">,"Color":"" </v>
      </c>
      <c r="AB574" s="16" t="str">
        <f t="shared" si="190"/>
        <v xml:space="preserve">,"Denomination":"1/2" </v>
      </c>
      <c r="AD574" s="16" t="str">
        <f t="shared" si="191"/>
        <v>,"ItemInstances":[</v>
      </c>
      <c r="AE574" s="16" t="str">
        <f t="shared" si="192"/>
        <v>{"CollectableType":"HomeCollector.Models.StampBase, HomeCollector, Version=1.0.0.0, Culture=neutral, PublicKeyToken=null"</v>
      </c>
      <c r="AF574" s="16" t="str">
        <f t="shared" si="193"/>
        <v xml:space="preserve">,"ItemDetails":"" </v>
      </c>
      <c r="AG574" s="16" t="str">
        <f t="shared" si="194"/>
        <v xml:space="preserve">,"IsFavorite":false </v>
      </c>
      <c r="AH574" s="16" t="str">
        <f t="shared" si="195"/>
        <v xml:space="preserve">,"EstimatedValue":0 </v>
      </c>
      <c r="AI574" s="16" t="str">
        <f t="shared" si="196"/>
        <v xml:space="preserve">,"IsMintCondition":false </v>
      </c>
      <c r="AJ574" s="16" t="str">
        <f t="shared" si="197"/>
        <v xml:space="preserve">,"Condition":"UNDEFINED" </v>
      </c>
      <c r="AK574" s="16" t="str">
        <f xml:space="preserve"> IF($D574+$E574&gt;0,  CONCATENATE($AD574,$AE574,$AF574,$AG574,$AH574,$AI574,$AJ574)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4" s="16" t="str">
        <f t="shared" si="198"/>
        <v>,{"CollectableType":"HomeCollector.Models.StampBase, HomeCollector, Version=1.0.0.0, Culture=neutral, PublicKeyToken=null","DisplayName":"Hae" ,"Description":"" ,"Country":"USA" ,"IsPostageStamp":true ,"ScottNumber":"551" ,"AlternateId":"" ,"IssueYearStart":1922,"IssueYearEnd":1925,"FirstDayOfIssue":" " ,"Perforation":"11" ,"IsWatermarked":false ,"CatalogImageCode":"" ,"Color":"" ,"Denomination":"1/2"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5" spans="1:38" x14ac:dyDescent="0.25">
      <c r="A575" s="34" t="s">
        <v>1793</v>
      </c>
      <c r="B575" s="29">
        <v>1</v>
      </c>
      <c r="C575" s="30"/>
      <c r="D575" s="31"/>
      <c r="E575" s="32">
        <v>2</v>
      </c>
      <c r="F575" s="43" t="s">
        <v>1342</v>
      </c>
      <c r="G575" s="30"/>
      <c r="H575" s="19" t="s">
        <v>13</v>
      </c>
      <c r="I575" s="19" t="s">
        <v>373</v>
      </c>
      <c r="J575" s="19">
        <v>1922</v>
      </c>
      <c r="K575" s="21">
        <v>1925</v>
      </c>
      <c r="L575" s="34">
        <v>1.1000000000000001</v>
      </c>
      <c r="M575" s="29">
        <v>0.15</v>
      </c>
      <c r="N575" s="28" t="str">
        <f t="shared" si="199"/>
        <v>,{"CollectableType":"HomeCollector.Models.StampBase, HomeCollector, Version=1.0.0.0, Culture=neutral, PublicKeyToken=null"</v>
      </c>
      <c r="O575" s="16" t="str">
        <f t="shared" si="178"/>
        <v xml:space="preserve">,"DisplayName":"Franklin" </v>
      </c>
      <c r="P575" s="16" t="str">
        <f t="shared" si="179"/>
        <v xml:space="preserve">,"Description":"" </v>
      </c>
      <c r="Q575" s="16" t="str">
        <f t="shared" si="180"/>
        <v xml:space="preserve">,"Country":"USA" </v>
      </c>
      <c r="R575" s="16" t="str">
        <f t="shared" si="181"/>
        <v xml:space="preserve">,"IsPostageStamp":true </v>
      </c>
      <c r="S575" s="16" t="str">
        <f t="shared" si="182"/>
        <v xml:space="preserve">,"ScottNumber":"552" </v>
      </c>
      <c r="T575" s="16" t="str">
        <f t="shared" si="183"/>
        <v xml:space="preserve">,"AlternateId":"" </v>
      </c>
      <c r="U575" s="16" t="str">
        <f t="shared" si="184"/>
        <v>,"IssueYearStart":1922</v>
      </c>
      <c r="V575" s="16" t="str">
        <f t="shared" si="185"/>
        <v>,"IssueYearEnd":1925</v>
      </c>
      <c r="W575" s="16" t="str">
        <f t="shared" si="186"/>
        <v xml:space="preserve">,"FirstDayOfIssue":" " </v>
      </c>
      <c r="X575" s="16" t="str">
        <f t="shared" si="200"/>
        <v xml:space="preserve">,"Perforation":"11" </v>
      </c>
      <c r="Y575" s="16" t="str">
        <f t="shared" si="187"/>
        <v xml:space="preserve">,"IsWatermarked":false </v>
      </c>
      <c r="Z575" s="16" t="str">
        <f t="shared" si="188"/>
        <v xml:space="preserve">,"CatalogImageCode":"" </v>
      </c>
      <c r="AA575" s="16" t="str">
        <f t="shared" si="189"/>
        <v xml:space="preserve">,"Color":"" </v>
      </c>
      <c r="AB575" s="16" t="str">
        <f t="shared" si="190"/>
        <v xml:space="preserve">,"Denomination":"1" </v>
      </c>
      <c r="AD575" s="16" t="str">
        <f t="shared" si="191"/>
        <v>,"ItemInstances":[</v>
      </c>
      <c r="AE575" s="16" t="str">
        <f t="shared" si="192"/>
        <v>{"CollectableType":"HomeCollector.Models.StampBase, HomeCollector, Version=1.0.0.0, Culture=neutral, PublicKeyToken=null"</v>
      </c>
      <c r="AF575" s="16" t="str">
        <f t="shared" si="193"/>
        <v xml:space="preserve">,"ItemDetails":"" </v>
      </c>
      <c r="AG575" s="16" t="str">
        <f t="shared" si="194"/>
        <v xml:space="preserve">,"IsFavorite":false </v>
      </c>
      <c r="AH575" s="16" t="str">
        <f t="shared" si="195"/>
        <v xml:space="preserve">,"EstimatedValue":0 </v>
      </c>
      <c r="AI575" s="16" t="str">
        <f t="shared" si="196"/>
        <v xml:space="preserve">,"IsMintCondition":false </v>
      </c>
      <c r="AJ575" s="16" t="str">
        <f t="shared" si="197"/>
        <v xml:space="preserve">,"Condition":"UNDEFINED" </v>
      </c>
      <c r="AK575" s="16" t="str">
        <f xml:space="preserve"> IF($D575+$E575&gt;0,  CONCATENATE($AD575,$AE575,$AF575,$AG575,$AH575,$AI575,$AJ575)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5" s="16" t="str">
        <f t="shared" si="198"/>
        <v>,{"CollectableType":"HomeCollector.Models.StampBase, HomeCollector, Version=1.0.0.0, Culture=neutral, PublicKeyToken=null","DisplayName":"Franklin" ,"Description":"" ,"Country":"USA" ,"IsPostageStamp":true ,"ScottNumber":"552" ,"AlternateId":"" ,"IssueYearStart":1922,"IssueYearEnd":1925,"FirstDayOfIssue":" " ,"Perforation":"11"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6" spans="1:38" x14ac:dyDescent="0.25">
      <c r="A576" s="34" t="s">
        <v>1794</v>
      </c>
      <c r="B576" s="19" t="s">
        <v>374</v>
      </c>
      <c r="C576" s="30"/>
      <c r="D576" s="31"/>
      <c r="E576" s="32">
        <v>1</v>
      </c>
      <c r="F576" s="43" t="s">
        <v>1342</v>
      </c>
      <c r="G576" s="30"/>
      <c r="H576" s="19" t="s">
        <v>375</v>
      </c>
      <c r="I576" s="19" t="s">
        <v>373</v>
      </c>
      <c r="J576" s="19">
        <v>1922</v>
      </c>
      <c r="K576" s="21">
        <v>1925</v>
      </c>
      <c r="L576" s="34">
        <v>1.9</v>
      </c>
      <c r="M576" s="29">
        <v>0.15</v>
      </c>
      <c r="N576" s="28" t="str">
        <f t="shared" si="199"/>
        <v>,{"CollectableType":"HomeCollector.Models.StampBase, HomeCollector, Version=1.0.0.0, Culture=neutral, PublicKeyToken=null"</v>
      </c>
      <c r="O576" s="16" t="str">
        <f t="shared" si="178"/>
        <v xml:space="preserve">,"DisplayName":"Harding" </v>
      </c>
      <c r="P576" s="16" t="str">
        <f t="shared" si="179"/>
        <v xml:space="preserve">,"Description":"" </v>
      </c>
      <c r="Q576" s="16" t="str">
        <f t="shared" si="180"/>
        <v xml:space="preserve">,"Country":"USA" </v>
      </c>
      <c r="R576" s="16" t="str">
        <f t="shared" si="181"/>
        <v xml:space="preserve">,"IsPostageStamp":true </v>
      </c>
      <c r="S576" s="16" t="str">
        <f t="shared" si="182"/>
        <v xml:space="preserve">,"ScottNumber":"553" </v>
      </c>
      <c r="T576" s="16" t="str">
        <f t="shared" si="183"/>
        <v xml:space="preserve">,"AlternateId":"" </v>
      </c>
      <c r="U576" s="16" t="str">
        <f t="shared" si="184"/>
        <v>,"IssueYearStart":1922</v>
      </c>
      <c r="V576" s="16" t="str">
        <f t="shared" si="185"/>
        <v>,"IssueYearEnd":1925</v>
      </c>
      <c r="W576" s="16" t="str">
        <f t="shared" si="186"/>
        <v xml:space="preserve">,"FirstDayOfIssue":" " </v>
      </c>
      <c r="X576" s="16" t="str">
        <f t="shared" si="200"/>
        <v xml:space="preserve">,"Perforation":"11" </v>
      </c>
      <c r="Y576" s="16" t="str">
        <f t="shared" si="187"/>
        <v xml:space="preserve">,"IsWatermarked":false </v>
      </c>
      <c r="Z576" s="16" t="str">
        <f t="shared" si="188"/>
        <v xml:space="preserve">,"CatalogImageCode":"" </v>
      </c>
      <c r="AA576" s="16" t="str">
        <f t="shared" si="189"/>
        <v xml:space="preserve">,"Color":"" </v>
      </c>
      <c r="AB576" s="16" t="str">
        <f t="shared" si="190"/>
        <v xml:space="preserve">,"Denomination":"1.5" </v>
      </c>
      <c r="AD576" s="16" t="str">
        <f t="shared" si="191"/>
        <v>,"ItemInstances":[</v>
      </c>
      <c r="AE576" s="16" t="str">
        <f t="shared" si="192"/>
        <v>{"CollectableType":"HomeCollector.Models.StampBase, HomeCollector, Version=1.0.0.0, Culture=neutral, PublicKeyToken=null"</v>
      </c>
      <c r="AF576" s="16" t="str">
        <f t="shared" si="193"/>
        <v xml:space="preserve">,"ItemDetails":"" </v>
      </c>
      <c r="AG576" s="16" t="str">
        <f t="shared" si="194"/>
        <v xml:space="preserve">,"IsFavorite":false </v>
      </c>
      <c r="AH576" s="16" t="str">
        <f t="shared" si="195"/>
        <v xml:space="preserve">,"EstimatedValue":0 </v>
      </c>
      <c r="AI576" s="16" t="str">
        <f t="shared" si="196"/>
        <v xml:space="preserve">,"IsMintCondition":false </v>
      </c>
      <c r="AJ576" s="16" t="str">
        <f t="shared" si="197"/>
        <v xml:space="preserve">,"Condition":"UNDEFINED" </v>
      </c>
      <c r="AK576" s="16" t="str">
        <f xml:space="preserve"> IF($D576+$E576&gt;0,  CONCATENATE($AD576,$AE576,$AF576,$AG576,$AH576,$AI576,$AJ576)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6" s="16" t="str">
        <f t="shared" si="198"/>
        <v>,{"CollectableType":"HomeCollector.Models.StampBase, HomeCollector, Version=1.0.0.0, Culture=neutral, PublicKeyToken=null","DisplayName":"Harding" ,"Description":"" ,"Country":"USA" ,"IsPostageStamp":true ,"ScottNumber":"553" ,"AlternateId":"" ,"IssueYearStart":1922,"IssueYearEnd":1925,"FirstDayOfIssue":" " ,"Perforation":"11" ,"IsWatermarked":false ,"CatalogImageCode":"" ,"Color":"" ,"Denomination":"1.5"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7" spans="1:38" x14ac:dyDescent="0.25">
      <c r="A577" s="34" t="s">
        <v>1795</v>
      </c>
      <c r="B577" s="29">
        <v>2</v>
      </c>
      <c r="C577" s="30"/>
      <c r="D577" s="31"/>
      <c r="E577" s="32">
        <v>1</v>
      </c>
      <c r="F577" s="43" t="s">
        <v>1342</v>
      </c>
      <c r="G577" s="30"/>
      <c r="H577" s="19" t="s">
        <v>15</v>
      </c>
      <c r="I577" s="19" t="s">
        <v>373</v>
      </c>
      <c r="J577" s="19">
        <v>1922</v>
      </c>
      <c r="K577" s="21">
        <v>1925</v>
      </c>
      <c r="L577" s="34">
        <v>1</v>
      </c>
      <c r="M577" s="29">
        <v>0.15</v>
      </c>
      <c r="N577" s="28" t="str">
        <f t="shared" si="199"/>
        <v>,{"CollectableType":"HomeCollector.Models.StampBase, HomeCollector, Version=1.0.0.0, Culture=neutral, PublicKeyToken=null"</v>
      </c>
      <c r="O577" s="16" t="str">
        <f t="shared" si="178"/>
        <v xml:space="preserve">,"DisplayName":"Washington" </v>
      </c>
      <c r="P577" s="16" t="str">
        <f t="shared" si="179"/>
        <v xml:space="preserve">,"Description":"" </v>
      </c>
      <c r="Q577" s="16" t="str">
        <f t="shared" si="180"/>
        <v xml:space="preserve">,"Country":"USA" </v>
      </c>
      <c r="R577" s="16" t="str">
        <f t="shared" si="181"/>
        <v xml:space="preserve">,"IsPostageStamp":true </v>
      </c>
      <c r="S577" s="16" t="str">
        <f t="shared" si="182"/>
        <v xml:space="preserve">,"ScottNumber":"554" </v>
      </c>
      <c r="T577" s="16" t="str">
        <f t="shared" si="183"/>
        <v xml:space="preserve">,"AlternateId":"" </v>
      </c>
      <c r="U577" s="16" t="str">
        <f t="shared" si="184"/>
        <v>,"IssueYearStart":1922</v>
      </c>
      <c r="V577" s="16" t="str">
        <f t="shared" si="185"/>
        <v>,"IssueYearEnd":1925</v>
      </c>
      <c r="W577" s="16" t="str">
        <f t="shared" si="186"/>
        <v xml:space="preserve">,"FirstDayOfIssue":" " </v>
      </c>
      <c r="X577" s="16" t="str">
        <f t="shared" si="200"/>
        <v xml:space="preserve">,"Perforation":"11" </v>
      </c>
      <c r="Y577" s="16" t="str">
        <f t="shared" si="187"/>
        <v xml:space="preserve">,"IsWatermarked":false </v>
      </c>
      <c r="Z577" s="16" t="str">
        <f t="shared" si="188"/>
        <v xml:space="preserve">,"CatalogImageCode":"" </v>
      </c>
      <c r="AA577" s="16" t="str">
        <f t="shared" si="189"/>
        <v xml:space="preserve">,"Color":"" </v>
      </c>
      <c r="AB577" s="16" t="str">
        <f t="shared" si="190"/>
        <v xml:space="preserve">,"Denomination":"2" </v>
      </c>
      <c r="AD577" s="16" t="str">
        <f t="shared" si="191"/>
        <v>,"ItemInstances":[</v>
      </c>
      <c r="AE577" s="16" t="str">
        <f t="shared" si="192"/>
        <v>{"CollectableType":"HomeCollector.Models.StampBase, HomeCollector, Version=1.0.0.0, Culture=neutral, PublicKeyToken=null"</v>
      </c>
      <c r="AF577" s="16" t="str">
        <f t="shared" si="193"/>
        <v xml:space="preserve">,"ItemDetails":"" </v>
      </c>
      <c r="AG577" s="16" t="str">
        <f t="shared" si="194"/>
        <v xml:space="preserve">,"IsFavorite":false </v>
      </c>
      <c r="AH577" s="16" t="str">
        <f t="shared" si="195"/>
        <v xml:space="preserve">,"EstimatedValue":0 </v>
      </c>
      <c r="AI577" s="16" t="str">
        <f t="shared" si="196"/>
        <v xml:space="preserve">,"IsMintCondition":false </v>
      </c>
      <c r="AJ577" s="16" t="str">
        <f t="shared" si="197"/>
        <v xml:space="preserve">,"Condition":"UNDEFINED" </v>
      </c>
      <c r="AK577" s="16" t="str">
        <f xml:space="preserve"> IF($D577+$E577&gt;0,  CONCATENATE($AD577,$AE577,$AF577,$AG577,$AH577,$AI577,$AJ577)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7" s="16" t="str">
        <f t="shared" si="198"/>
        <v>,{"CollectableType":"HomeCollector.Models.StampBase, HomeCollector, Version=1.0.0.0, Culture=neutral, PublicKeyToken=null","DisplayName":"Washington" ,"Description":"" ,"Country":"USA" ,"IsPostageStamp":true ,"ScottNumber":"554" ,"AlternateId":"" ,"IssueYearStart":1922,"IssueYearEnd":1925,"FirstDayOfIssue":"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8" spans="1:38" x14ac:dyDescent="0.25">
      <c r="A578" s="34" t="s">
        <v>1796</v>
      </c>
      <c r="B578" s="29">
        <v>3</v>
      </c>
      <c r="C578" s="30"/>
      <c r="D578" s="31"/>
      <c r="E578" s="32">
        <v>2</v>
      </c>
      <c r="F578" s="43" t="s">
        <v>1342</v>
      </c>
      <c r="G578" s="30"/>
      <c r="H578" s="19" t="s">
        <v>103</v>
      </c>
      <c r="I578" s="19" t="s">
        <v>373</v>
      </c>
      <c r="J578" s="19">
        <v>1922</v>
      </c>
      <c r="K578" s="21">
        <v>1925</v>
      </c>
      <c r="L578" s="34">
        <v>12.5</v>
      </c>
      <c r="M578" s="29">
        <v>0.85</v>
      </c>
      <c r="N578" s="28" t="str">
        <f t="shared" si="199"/>
        <v>,{"CollectableType":"HomeCollector.Models.StampBase, HomeCollector, Version=1.0.0.0, Culture=neutral, PublicKeyToken=null"</v>
      </c>
      <c r="O578" s="16" t="str">
        <f t="shared" si="178"/>
        <v xml:space="preserve">,"DisplayName":"Lincoln" </v>
      </c>
      <c r="P578" s="16" t="str">
        <f t="shared" si="179"/>
        <v xml:space="preserve">,"Description":"" </v>
      </c>
      <c r="Q578" s="16" t="str">
        <f t="shared" si="180"/>
        <v xml:space="preserve">,"Country":"USA" </v>
      </c>
      <c r="R578" s="16" t="str">
        <f t="shared" si="181"/>
        <v xml:space="preserve">,"IsPostageStamp":true </v>
      </c>
      <c r="S578" s="16" t="str">
        <f t="shared" si="182"/>
        <v xml:space="preserve">,"ScottNumber":"555" </v>
      </c>
      <c r="T578" s="16" t="str">
        <f t="shared" si="183"/>
        <v xml:space="preserve">,"AlternateId":"" </v>
      </c>
      <c r="U578" s="16" t="str">
        <f t="shared" si="184"/>
        <v>,"IssueYearStart":1922</v>
      </c>
      <c r="V578" s="16" t="str">
        <f t="shared" si="185"/>
        <v>,"IssueYearEnd":1925</v>
      </c>
      <c r="W578" s="16" t="str">
        <f t="shared" si="186"/>
        <v xml:space="preserve">,"FirstDayOfIssue":" " </v>
      </c>
      <c r="X578" s="16" t="str">
        <f t="shared" si="200"/>
        <v xml:space="preserve">,"Perforation":"11" </v>
      </c>
      <c r="Y578" s="16" t="str">
        <f t="shared" si="187"/>
        <v xml:space="preserve">,"IsWatermarked":false </v>
      </c>
      <c r="Z578" s="16" t="str">
        <f t="shared" si="188"/>
        <v xml:space="preserve">,"CatalogImageCode":"" </v>
      </c>
      <c r="AA578" s="16" t="str">
        <f t="shared" si="189"/>
        <v xml:space="preserve">,"Color":"" </v>
      </c>
      <c r="AB578" s="16" t="str">
        <f t="shared" si="190"/>
        <v xml:space="preserve">,"Denomination":"3" </v>
      </c>
      <c r="AD578" s="16" t="str">
        <f t="shared" si="191"/>
        <v>,"ItemInstances":[</v>
      </c>
      <c r="AE578" s="16" t="str">
        <f t="shared" si="192"/>
        <v>{"CollectableType":"HomeCollector.Models.StampBase, HomeCollector, Version=1.0.0.0, Culture=neutral, PublicKeyToken=null"</v>
      </c>
      <c r="AF578" s="16" t="str">
        <f t="shared" si="193"/>
        <v xml:space="preserve">,"ItemDetails":"" </v>
      </c>
      <c r="AG578" s="16" t="str">
        <f t="shared" si="194"/>
        <v xml:space="preserve">,"IsFavorite":false </v>
      </c>
      <c r="AH578" s="16" t="str">
        <f t="shared" si="195"/>
        <v xml:space="preserve">,"EstimatedValue":0 </v>
      </c>
      <c r="AI578" s="16" t="str">
        <f t="shared" si="196"/>
        <v xml:space="preserve">,"IsMintCondition":false </v>
      </c>
      <c r="AJ578" s="16" t="str">
        <f t="shared" si="197"/>
        <v xml:space="preserve">,"Condition":"UNDEFINED" </v>
      </c>
      <c r="AK578" s="16" t="str">
        <f xml:space="preserve"> IF($D578+$E578&gt;0,  CONCATENATE($AD578,$AE578,$AF578,$AG578,$AH578,$AI578,$AJ578)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8" s="16" t="str">
        <f t="shared" si="198"/>
        <v>,{"CollectableType":"HomeCollector.Models.StampBase, HomeCollector, Version=1.0.0.0, Culture=neutral, PublicKeyToken=null","DisplayName":"Lincoln" ,"Description":"" ,"Country":"USA" ,"IsPostageStamp":true ,"ScottNumber":"555" ,"AlternateId":"" ,"IssueYearStart":1922,"IssueYearEnd":1925,"FirstDayOfIssue":" " ,"Perforation":"11"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9" spans="1:38" x14ac:dyDescent="0.25">
      <c r="A579" s="34" t="s">
        <v>1797</v>
      </c>
      <c r="B579" s="29">
        <v>4</v>
      </c>
      <c r="C579" s="30"/>
      <c r="D579" s="31"/>
      <c r="E579" s="32">
        <v>2</v>
      </c>
      <c r="F579" s="43" t="s">
        <v>1342</v>
      </c>
      <c r="G579" s="30"/>
      <c r="H579" s="19" t="s">
        <v>286</v>
      </c>
      <c r="I579" s="19" t="s">
        <v>373</v>
      </c>
      <c r="J579" s="19">
        <v>1922</v>
      </c>
      <c r="K579" s="21">
        <v>1925</v>
      </c>
      <c r="L579" s="34">
        <v>12.5</v>
      </c>
      <c r="M579" s="29">
        <v>0.2</v>
      </c>
      <c r="N579" s="28" t="str">
        <f t="shared" si="199"/>
        <v>,{"CollectableType":"HomeCollector.Models.StampBase, HomeCollector, Version=1.0.0.0, Culture=neutral, PublicKeyToken=null"</v>
      </c>
      <c r="O579" s="16" t="str">
        <f t="shared" si="178"/>
        <v xml:space="preserve">,"DisplayName":"M. Washington" </v>
      </c>
      <c r="P579" s="16" t="str">
        <f t="shared" si="179"/>
        <v xml:space="preserve">,"Description":"" </v>
      </c>
      <c r="Q579" s="16" t="str">
        <f t="shared" si="180"/>
        <v xml:space="preserve">,"Country":"USA" </v>
      </c>
      <c r="R579" s="16" t="str">
        <f t="shared" si="181"/>
        <v xml:space="preserve">,"IsPostageStamp":true </v>
      </c>
      <c r="S579" s="16" t="str">
        <f t="shared" si="182"/>
        <v xml:space="preserve">,"ScottNumber":"556" </v>
      </c>
      <c r="T579" s="16" t="str">
        <f t="shared" si="183"/>
        <v xml:space="preserve">,"AlternateId":"" </v>
      </c>
      <c r="U579" s="16" t="str">
        <f t="shared" si="184"/>
        <v>,"IssueYearStart":1922</v>
      </c>
      <c r="V579" s="16" t="str">
        <f t="shared" si="185"/>
        <v>,"IssueYearEnd":1925</v>
      </c>
      <c r="W579" s="16" t="str">
        <f t="shared" si="186"/>
        <v xml:space="preserve">,"FirstDayOfIssue":" " </v>
      </c>
      <c r="X579" s="16" t="str">
        <f t="shared" si="200"/>
        <v xml:space="preserve">,"Perforation":"11" </v>
      </c>
      <c r="Y579" s="16" t="str">
        <f t="shared" si="187"/>
        <v xml:space="preserve">,"IsWatermarked":false </v>
      </c>
      <c r="Z579" s="16" t="str">
        <f t="shared" si="188"/>
        <v xml:space="preserve">,"CatalogImageCode":"" </v>
      </c>
      <c r="AA579" s="16" t="str">
        <f t="shared" si="189"/>
        <v xml:space="preserve">,"Color":"" </v>
      </c>
      <c r="AB579" s="16" t="str">
        <f t="shared" si="190"/>
        <v xml:space="preserve">,"Denomination":"4" </v>
      </c>
      <c r="AD579" s="16" t="str">
        <f t="shared" si="191"/>
        <v>,"ItemInstances":[</v>
      </c>
      <c r="AE579" s="16" t="str">
        <f t="shared" si="192"/>
        <v>{"CollectableType":"HomeCollector.Models.StampBase, HomeCollector, Version=1.0.0.0, Culture=neutral, PublicKeyToken=null"</v>
      </c>
      <c r="AF579" s="16" t="str">
        <f t="shared" si="193"/>
        <v xml:space="preserve">,"ItemDetails":"" </v>
      </c>
      <c r="AG579" s="16" t="str">
        <f t="shared" si="194"/>
        <v xml:space="preserve">,"IsFavorite":false </v>
      </c>
      <c r="AH579" s="16" t="str">
        <f t="shared" si="195"/>
        <v xml:space="preserve">,"EstimatedValue":0 </v>
      </c>
      <c r="AI579" s="16" t="str">
        <f t="shared" si="196"/>
        <v xml:space="preserve">,"IsMintCondition":false </v>
      </c>
      <c r="AJ579" s="16" t="str">
        <f t="shared" si="197"/>
        <v xml:space="preserve">,"Condition":"UNDEFINED" </v>
      </c>
      <c r="AK579" s="16" t="str">
        <f xml:space="preserve"> IF($D579+$E579&gt;0,  CONCATENATE($AD579,$AE579,$AF579,$AG579,$AH579,$AI579,$AJ579)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9" s="16" t="str">
        <f t="shared" si="198"/>
        <v>,{"CollectableType":"HomeCollector.Models.StampBase, HomeCollector, Version=1.0.0.0, Culture=neutral, PublicKeyToken=null","DisplayName":"M. Washington" ,"Description":"" ,"Country":"USA" ,"IsPostageStamp":true ,"ScottNumber":"556" ,"AlternateId":"" ,"IssueYearStart":1922,"IssueYearEnd":1925,"FirstDayOfIssue":" " ,"Perforation":"11"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0" spans="1:38" x14ac:dyDescent="0.25">
      <c r="A580" s="34" t="s">
        <v>1798</v>
      </c>
      <c r="B580" s="29">
        <v>5</v>
      </c>
      <c r="C580" s="30"/>
      <c r="D580" s="31"/>
      <c r="E580" s="32">
        <v>1</v>
      </c>
      <c r="F580" s="43" t="s">
        <v>1342</v>
      </c>
      <c r="G580" s="30"/>
      <c r="H580" s="19" t="s">
        <v>376</v>
      </c>
      <c r="I580" s="19" t="s">
        <v>373</v>
      </c>
      <c r="J580" s="19">
        <v>1922</v>
      </c>
      <c r="K580" s="21">
        <v>1925</v>
      </c>
      <c r="L580" s="34">
        <v>12.5</v>
      </c>
      <c r="M580" s="29">
        <v>0.15</v>
      </c>
      <c r="N580" s="28" t="str">
        <f t="shared" si="199"/>
        <v>,{"CollectableType":"HomeCollector.Models.StampBase, HomeCollector, Version=1.0.0.0, Culture=neutral, PublicKeyToken=null"</v>
      </c>
      <c r="O580" s="16" t="str">
        <f t="shared" si="178"/>
        <v xml:space="preserve">,"DisplayName":"T. Roosevelt" </v>
      </c>
      <c r="P580" s="16" t="str">
        <f t="shared" si="179"/>
        <v xml:space="preserve">,"Description":"" </v>
      </c>
      <c r="Q580" s="16" t="str">
        <f t="shared" si="180"/>
        <v xml:space="preserve">,"Country":"USA" </v>
      </c>
      <c r="R580" s="16" t="str">
        <f t="shared" si="181"/>
        <v xml:space="preserve">,"IsPostageStamp":true </v>
      </c>
      <c r="S580" s="16" t="str">
        <f t="shared" si="182"/>
        <v xml:space="preserve">,"ScottNumber":"557" </v>
      </c>
      <c r="T580" s="16" t="str">
        <f t="shared" si="183"/>
        <v xml:space="preserve">,"AlternateId":"" </v>
      </c>
      <c r="U580" s="16" t="str">
        <f t="shared" si="184"/>
        <v>,"IssueYearStart":1922</v>
      </c>
      <c r="V580" s="16" t="str">
        <f t="shared" si="185"/>
        <v>,"IssueYearEnd":1925</v>
      </c>
      <c r="W580" s="16" t="str">
        <f t="shared" si="186"/>
        <v xml:space="preserve">,"FirstDayOfIssue":" " </v>
      </c>
      <c r="X580" s="16" t="str">
        <f t="shared" si="200"/>
        <v xml:space="preserve">,"Perforation":"11" </v>
      </c>
      <c r="Y580" s="16" t="str">
        <f t="shared" si="187"/>
        <v xml:space="preserve">,"IsWatermarked":false </v>
      </c>
      <c r="Z580" s="16" t="str">
        <f t="shared" si="188"/>
        <v xml:space="preserve">,"CatalogImageCode":"" </v>
      </c>
      <c r="AA580" s="16" t="str">
        <f t="shared" si="189"/>
        <v xml:space="preserve">,"Color":"" </v>
      </c>
      <c r="AB580" s="16" t="str">
        <f t="shared" si="190"/>
        <v xml:space="preserve">,"Denomination":"5" </v>
      </c>
      <c r="AD580" s="16" t="str">
        <f t="shared" si="191"/>
        <v>,"ItemInstances":[</v>
      </c>
      <c r="AE580" s="16" t="str">
        <f t="shared" si="192"/>
        <v>{"CollectableType":"HomeCollector.Models.StampBase, HomeCollector, Version=1.0.0.0, Culture=neutral, PublicKeyToken=null"</v>
      </c>
      <c r="AF580" s="16" t="str">
        <f t="shared" si="193"/>
        <v xml:space="preserve">,"ItemDetails":"" </v>
      </c>
      <c r="AG580" s="16" t="str">
        <f t="shared" si="194"/>
        <v xml:space="preserve">,"IsFavorite":false </v>
      </c>
      <c r="AH580" s="16" t="str">
        <f t="shared" si="195"/>
        <v xml:space="preserve">,"EstimatedValue":0 </v>
      </c>
      <c r="AI580" s="16" t="str">
        <f t="shared" si="196"/>
        <v xml:space="preserve">,"IsMintCondition":false </v>
      </c>
      <c r="AJ580" s="16" t="str">
        <f t="shared" si="197"/>
        <v xml:space="preserve">,"Condition":"UNDEFINED" </v>
      </c>
      <c r="AK580" s="16" t="str">
        <f xml:space="preserve"> IF($D580+$E580&gt;0,  CONCATENATE($AD580,$AE580,$AF580,$AG580,$AH580,$AI580,$AJ580)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0" s="16" t="str">
        <f t="shared" si="198"/>
        <v>,{"CollectableType":"HomeCollector.Models.StampBase, HomeCollector, Version=1.0.0.0, Culture=neutral, PublicKeyToken=null","DisplayName":"T. Roosevelt" ,"Description":"" ,"Country":"USA" ,"IsPostageStamp":true ,"ScottNumber":"557" ,"AlternateId":"" ,"IssueYearStart":1922,"IssueYearEnd":1925,"FirstDayOfIssue":" " ,"Perforation":"11"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1" spans="1:38" x14ac:dyDescent="0.25">
      <c r="A581" s="34" t="s">
        <v>1799</v>
      </c>
      <c r="B581" s="29">
        <v>6</v>
      </c>
      <c r="C581" s="30"/>
      <c r="D581" s="31"/>
      <c r="E581" s="32">
        <v>2</v>
      </c>
      <c r="F581" s="43" t="s">
        <v>1342</v>
      </c>
      <c r="G581" s="30"/>
      <c r="H581" s="19" t="s">
        <v>236</v>
      </c>
      <c r="I581" s="19" t="s">
        <v>373</v>
      </c>
      <c r="J581" s="19">
        <v>1922</v>
      </c>
      <c r="K581" s="21">
        <v>1925</v>
      </c>
      <c r="L581" s="34">
        <v>24</v>
      </c>
      <c r="M581" s="29">
        <v>0.75</v>
      </c>
      <c r="N581" s="28" t="str">
        <f t="shared" si="199"/>
        <v>,{"CollectableType":"HomeCollector.Models.StampBase, HomeCollector, Version=1.0.0.0, Culture=neutral, PublicKeyToken=null"</v>
      </c>
      <c r="O581" s="16" t="str">
        <f t="shared" ref="O581:O644" si="201">",""DisplayName"":""" &amp; $H581 &amp; """ "</f>
        <v xml:space="preserve">,"DisplayName":"Garfield" </v>
      </c>
      <c r="P581" s="16" t="str">
        <f t="shared" ref="P581:P644" si="202">",""Description"":""" &amp; IF(ISBLANK($G581),"",$G581) &amp; """ "</f>
        <v xml:space="preserve">,"Description":"" </v>
      </c>
      <c r="Q581" s="16" t="str">
        <f t="shared" ref="Q581:Q644" si="203">",""Country"":""" &amp; $B$1 &amp; """ "</f>
        <v xml:space="preserve">,"Country":"USA" </v>
      </c>
      <c r="R581" s="16" t="str">
        <f t="shared" ref="R581:R644" si="204">",""IsPostageStamp"":" &amp; "true" &amp; " "</f>
        <v xml:space="preserve">,"IsPostageStamp":true </v>
      </c>
      <c r="S581" s="16" t="str">
        <f t="shared" ref="S581:S644" si="205">",""ScottNumber"":""" &amp; $A581 &amp; """ "</f>
        <v xml:space="preserve">,"ScottNumber":"558" </v>
      </c>
      <c r="T581" s="16" t="str">
        <f t="shared" ref="T581:T644" si="206">",""AlternateId"":""" &amp; "" &amp; """ "</f>
        <v xml:space="preserve">,"AlternateId":"" </v>
      </c>
      <c r="U581" s="16" t="str">
        <f t="shared" ref="U581:U644" si="207">",""IssueYearStart"":" &amp; TEXT(IF(ISNUMBER($J581)=0,0,$J581),"0")</f>
        <v>,"IssueYearStart":1922</v>
      </c>
      <c r="V581" s="16" t="str">
        <f t="shared" ref="V581:V644" si="208">",""IssueYearEnd"":" &amp; TEXT(IF(ISNUMBER($K581)=0,0,$K581),"0")</f>
        <v>,"IssueYearEnd":1925</v>
      </c>
      <c r="W581" s="16" t="str">
        <f t="shared" ref="W581:W644" si="209">",""FirstDayOfIssue"":""" &amp; " " &amp; """ "</f>
        <v xml:space="preserve">,"FirstDayOfIssue":" " </v>
      </c>
      <c r="X581" s="16" t="str">
        <f t="shared" si="200"/>
        <v xml:space="preserve">,"Perforation":"11" </v>
      </c>
      <c r="Y581" s="16" t="str">
        <f t="shared" ref="Y581:Y644" si="210">",""IsWatermarked"":" &amp; IF(ISNUMBER(FIND("mk",$G598)) =1,"true","false") &amp; " "</f>
        <v xml:space="preserve">,"IsWatermarked":false </v>
      </c>
      <c r="Z581" s="16" t="str">
        <f t="shared" ref="Z581:Z644" si="211">",""CatalogImageCode"":""" &amp; "" &amp; """ "</f>
        <v xml:space="preserve">,"CatalogImageCode":"" </v>
      </c>
      <c r="AA581" s="16" t="str">
        <f t="shared" ref="AA581:AA644" si="212">",""Color"":""" &amp; IF(ISBLANK($C581)=1,"",$C581) &amp; """ "</f>
        <v xml:space="preserve">,"Color":"" </v>
      </c>
      <c r="AB581" s="16" t="str">
        <f t="shared" ref="AB581:AB644" si="213">",""Denomination"":""" &amp; IF(ISNUMBER($B581),TEXT($B581,"0"),$B581) &amp; """ "</f>
        <v xml:space="preserve">,"Denomination":"6" </v>
      </c>
      <c r="AD581" s="16" t="str">
        <f t="shared" ref="AD581:AD644" si="214" xml:space="preserve"> IF($D581 + $E581 &gt; 0,",""ItemInstances"":[","")</f>
        <v>,"ItemInstances":[</v>
      </c>
      <c r="AE581" s="16" t="str">
        <f t="shared" ref="AE581:AE644" si="215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581" s="16" t="str">
        <f t="shared" ref="AF581:AF644" si="216">",""ItemDetails"":""" &amp; IF(ISBLANK($G581)=1,"",$G581) &amp; """ "</f>
        <v xml:space="preserve">,"ItemDetails":"" </v>
      </c>
      <c r="AG581" s="16" t="str">
        <f t="shared" ref="AG581:AG644" si="217">",""IsFavorite"":" &amp; "false" &amp; " "</f>
        <v xml:space="preserve">,"IsFavorite":false </v>
      </c>
      <c r="AH581" s="16" t="str">
        <f t="shared" ref="AH581:AH644" si="218">",""EstimatedValue"":" &amp; "0" &amp; " "</f>
        <v xml:space="preserve">,"EstimatedValue":0 </v>
      </c>
      <c r="AI581" s="16" t="str">
        <f t="shared" ref="AI581:AI644" si="219">",""IsMintCondition"":" &amp; IF($D581&gt;0,"true","false") &amp; " "</f>
        <v xml:space="preserve">,"IsMintCondition":false </v>
      </c>
      <c r="AJ581" s="16" t="str">
        <f t="shared" ref="AJ581:AJ644" si="220">",""Condition"":" &amp; """UNDEFINED""" &amp; " "</f>
        <v xml:space="preserve">,"Condition":"UNDEFINED" </v>
      </c>
      <c r="AK581" s="16" t="str">
        <f xml:space="preserve"> IF($D581+$E581&gt;0,  CONCATENATE($AD581,$AE581,$AF581,$AG581,$AH581,$AI581,$AJ581)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1" s="16" t="str">
        <f t="shared" ref="AL581:AL644" si="221">CONCATENATE( $N581, $O581, $P581,$Q581,$R581,$S581,$T581,$U581,$V581,$W581,$X581, $Y581,$Z581,$AA581, $AB581) &amp; $AK581</f>
        <v>,{"CollectableType":"HomeCollector.Models.StampBase, HomeCollector, Version=1.0.0.0, Culture=neutral, PublicKeyToken=null","DisplayName":"Garfield" ,"Description":"" ,"Country":"USA" ,"IsPostageStamp":true ,"ScottNumber":"558" ,"AlternateId":"" ,"IssueYearStart":1922,"IssueYearEnd":1925,"FirstDayOfIssue":" " ,"Perforation":"11"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2" spans="1:38" x14ac:dyDescent="0.25">
      <c r="A582" s="34" t="s">
        <v>1800</v>
      </c>
      <c r="B582" s="29">
        <v>7</v>
      </c>
      <c r="C582" s="30"/>
      <c r="D582" s="31"/>
      <c r="E582" s="32">
        <v>1</v>
      </c>
      <c r="F582" s="43" t="s">
        <v>1342</v>
      </c>
      <c r="G582" s="30"/>
      <c r="H582" s="19" t="s">
        <v>377</v>
      </c>
      <c r="I582" s="19" t="s">
        <v>373</v>
      </c>
      <c r="J582" s="19">
        <v>1922</v>
      </c>
      <c r="K582" s="21">
        <v>1925</v>
      </c>
      <c r="L582" s="34">
        <v>5.75</v>
      </c>
      <c r="M582" s="29">
        <v>0.45</v>
      </c>
      <c r="N582" s="28" t="str">
        <f t="shared" ref="N582:N645" si="222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582" s="16" t="str">
        <f t="shared" si="201"/>
        <v xml:space="preserve">,"DisplayName":"McKinley" </v>
      </c>
      <c r="P582" s="16" t="str">
        <f t="shared" si="202"/>
        <v xml:space="preserve">,"Description":"" </v>
      </c>
      <c r="Q582" s="16" t="str">
        <f t="shared" si="203"/>
        <v xml:space="preserve">,"Country":"USA" </v>
      </c>
      <c r="R582" s="16" t="str">
        <f t="shared" si="204"/>
        <v xml:space="preserve">,"IsPostageStamp":true </v>
      </c>
      <c r="S582" s="16" t="str">
        <f t="shared" si="205"/>
        <v xml:space="preserve">,"ScottNumber":"559" </v>
      </c>
      <c r="T582" s="16" t="str">
        <f t="shared" si="206"/>
        <v xml:space="preserve">,"AlternateId":"" </v>
      </c>
      <c r="U582" s="16" t="str">
        <f t="shared" si="207"/>
        <v>,"IssueYearStart":1922</v>
      </c>
      <c r="V582" s="16" t="str">
        <f t="shared" si="208"/>
        <v>,"IssueYearEnd":1925</v>
      </c>
      <c r="W582" s="16" t="str">
        <f t="shared" si="209"/>
        <v xml:space="preserve">,"FirstDayOfIssue":" " </v>
      </c>
      <c r="X582" s="16" t="str">
        <f t="shared" si="200"/>
        <v xml:space="preserve">,"Perforation":"11" </v>
      </c>
      <c r="Y582" s="16" t="str">
        <f t="shared" si="210"/>
        <v xml:space="preserve">,"IsWatermarked":false </v>
      </c>
      <c r="Z582" s="16" t="str">
        <f t="shared" si="211"/>
        <v xml:space="preserve">,"CatalogImageCode":"" </v>
      </c>
      <c r="AA582" s="16" t="str">
        <f t="shared" si="212"/>
        <v xml:space="preserve">,"Color":"" </v>
      </c>
      <c r="AB582" s="16" t="str">
        <f t="shared" si="213"/>
        <v xml:space="preserve">,"Denomination":"7" </v>
      </c>
      <c r="AD582" s="16" t="str">
        <f t="shared" si="214"/>
        <v>,"ItemInstances":[</v>
      </c>
      <c r="AE582" s="16" t="str">
        <f t="shared" si="215"/>
        <v>{"CollectableType":"HomeCollector.Models.StampBase, HomeCollector, Version=1.0.0.0, Culture=neutral, PublicKeyToken=null"</v>
      </c>
      <c r="AF582" s="16" t="str">
        <f t="shared" si="216"/>
        <v xml:space="preserve">,"ItemDetails":"" </v>
      </c>
      <c r="AG582" s="16" t="str">
        <f t="shared" si="217"/>
        <v xml:space="preserve">,"IsFavorite":false </v>
      </c>
      <c r="AH582" s="16" t="str">
        <f t="shared" si="218"/>
        <v xml:space="preserve">,"EstimatedValue":0 </v>
      </c>
      <c r="AI582" s="16" t="str">
        <f t="shared" si="219"/>
        <v xml:space="preserve">,"IsMintCondition":false </v>
      </c>
      <c r="AJ582" s="16" t="str">
        <f t="shared" si="220"/>
        <v xml:space="preserve">,"Condition":"UNDEFINED" </v>
      </c>
      <c r="AK582" s="16" t="str">
        <f xml:space="preserve"> IF($D582+$E582&gt;0,  CONCATENATE($AD582,$AE582,$AF582,$AG582,$AH582,$AI582,$AJ582)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2" s="16" t="str">
        <f t="shared" si="221"/>
        <v>,{"CollectableType":"HomeCollector.Models.StampBase, HomeCollector, Version=1.0.0.0, Culture=neutral, PublicKeyToken=null","DisplayName":"McKinley" ,"Description":"" ,"Country":"USA" ,"IsPostageStamp":true ,"ScottNumber":"559" ,"AlternateId":"" ,"IssueYearStart":1922,"IssueYearEnd":1925,"FirstDayOfIssue":" " ,"Perforation":"11"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3" spans="1:38" x14ac:dyDescent="0.25">
      <c r="A583" s="34" t="s">
        <v>1801</v>
      </c>
      <c r="B583" s="29">
        <v>8</v>
      </c>
      <c r="C583" s="30"/>
      <c r="D583" s="31"/>
      <c r="E583" s="32">
        <v>2</v>
      </c>
      <c r="F583" s="43" t="s">
        <v>1342</v>
      </c>
      <c r="G583" s="30"/>
      <c r="H583" s="19" t="s">
        <v>255</v>
      </c>
      <c r="I583" s="19" t="s">
        <v>373</v>
      </c>
      <c r="J583" s="19">
        <v>1922</v>
      </c>
      <c r="K583" s="21">
        <v>1925</v>
      </c>
      <c r="L583" s="34">
        <v>35</v>
      </c>
      <c r="M583" s="29">
        <v>0.35</v>
      </c>
      <c r="N583" s="28" t="str">
        <f t="shared" si="222"/>
        <v>,{"CollectableType":"HomeCollector.Models.StampBase, HomeCollector, Version=1.0.0.0, Culture=neutral, PublicKeyToken=null"</v>
      </c>
      <c r="O583" s="16" t="str">
        <f t="shared" si="201"/>
        <v xml:space="preserve">,"DisplayName":"Grant" </v>
      </c>
      <c r="P583" s="16" t="str">
        <f t="shared" si="202"/>
        <v xml:space="preserve">,"Description":"" </v>
      </c>
      <c r="Q583" s="16" t="str">
        <f t="shared" si="203"/>
        <v xml:space="preserve">,"Country":"USA" </v>
      </c>
      <c r="R583" s="16" t="str">
        <f t="shared" si="204"/>
        <v xml:space="preserve">,"IsPostageStamp":true </v>
      </c>
      <c r="S583" s="16" t="str">
        <f t="shared" si="205"/>
        <v xml:space="preserve">,"ScottNumber":"560" </v>
      </c>
      <c r="T583" s="16" t="str">
        <f t="shared" si="206"/>
        <v xml:space="preserve">,"AlternateId":"" </v>
      </c>
      <c r="U583" s="16" t="str">
        <f t="shared" si="207"/>
        <v>,"IssueYearStart":1922</v>
      </c>
      <c r="V583" s="16" t="str">
        <f t="shared" si="208"/>
        <v>,"IssueYearEnd":1925</v>
      </c>
      <c r="W583" s="16" t="str">
        <f t="shared" si="209"/>
        <v xml:space="preserve">,"FirstDayOfIssue":" " </v>
      </c>
      <c r="X583" s="16" t="str">
        <f t="shared" si="200"/>
        <v xml:space="preserve">,"Perforation":"11" </v>
      </c>
      <c r="Y583" s="16" t="str">
        <f t="shared" si="210"/>
        <v xml:space="preserve">,"IsWatermarked":false </v>
      </c>
      <c r="Z583" s="16" t="str">
        <f t="shared" si="211"/>
        <v xml:space="preserve">,"CatalogImageCode":"" </v>
      </c>
      <c r="AA583" s="16" t="str">
        <f t="shared" si="212"/>
        <v xml:space="preserve">,"Color":"" </v>
      </c>
      <c r="AB583" s="16" t="str">
        <f t="shared" si="213"/>
        <v xml:space="preserve">,"Denomination":"8" </v>
      </c>
      <c r="AD583" s="16" t="str">
        <f t="shared" si="214"/>
        <v>,"ItemInstances":[</v>
      </c>
      <c r="AE583" s="16" t="str">
        <f t="shared" si="215"/>
        <v>{"CollectableType":"HomeCollector.Models.StampBase, HomeCollector, Version=1.0.0.0, Culture=neutral, PublicKeyToken=null"</v>
      </c>
      <c r="AF583" s="16" t="str">
        <f t="shared" si="216"/>
        <v xml:space="preserve">,"ItemDetails":"" </v>
      </c>
      <c r="AG583" s="16" t="str">
        <f t="shared" si="217"/>
        <v xml:space="preserve">,"IsFavorite":false </v>
      </c>
      <c r="AH583" s="16" t="str">
        <f t="shared" si="218"/>
        <v xml:space="preserve">,"EstimatedValue":0 </v>
      </c>
      <c r="AI583" s="16" t="str">
        <f t="shared" si="219"/>
        <v xml:space="preserve">,"IsMintCondition":false </v>
      </c>
      <c r="AJ583" s="16" t="str">
        <f t="shared" si="220"/>
        <v xml:space="preserve">,"Condition":"UNDEFINED" </v>
      </c>
      <c r="AK583" s="16" t="str">
        <f xml:space="preserve"> IF($D583+$E583&gt;0,  CONCATENATE($AD583,$AE583,$AF583,$AG583,$AH583,$AI583,$AJ583)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3" s="16" t="str">
        <f t="shared" si="221"/>
        <v>,{"CollectableType":"HomeCollector.Models.StampBase, HomeCollector, Version=1.0.0.0, Culture=neutral, PublicKeyToken=null","DisplayName":"Grant" ,"Description":"" ,"Country":"USA" ,"IsPostageStamp":true ,"ScottNumber":"560" ,"AlternateId":"" ,"IssueYearStart":1922,"IssueYearEnd":1925,"FirstDayOfIssue":" " ,"Perforation":"11"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4" spans="1:38" x14ac:dyDescent="0.25">
      <c r="A584" s="34" t="s">
        <v>1802</v>
      </c>
      <c r="B584" s="29">
        <v>9</v>
      </c>
      <c r="C584" s="30"/>
      <c r="D584" s="31"/>
      <c r="E584" s="32">
        <v>2</v>
      </c>
      <c r="F584" s="43" t="s">
        <v>1342</v>
      </c>
      <c r="G584" s="30"/>
      <c r="H584" s="19" t="s">
        <v>37</v>
      </c>
      <c r="I584" s="19" t="s">
        <v>373</v>
      </c>
      <c r="J584" s="19">
        <v>1922</v>
      </c>
      <c r="K584" s="21">
        <v>1925</v>
      </c>
      <c r="L584" s="34">
        <v>10</v>
      </c>
      <c r="M584" s="29">
        <v>0.9</v>
      </c>
      <c r="N584" s="28" t="str">
        <f t="shared" si="222"/>
        <v>,{"CollectableType":"HomeCollector.Models.StampBase, HomeCollector, Version=1.0.0.0, Culture=neutral, PublicKeyToken=null"</v>
      </c>
      <c r="O584" s="16" t="str">
        <f t="shared" si="201"/>
        <v xml:space="preserve">,"DisplayName":"Jefferson" </v>
      </c>
      <c r="P584" s="16" t="str">
        <f t="shared" si="202"/>
        <v xml:space="preserve">,"Description":"" </v>
      </c>
      <c r="Q584" s="16" t="str">
        <f t="shared" si="203"/>
        <v xml:space="preserve">,"Country":"USA" </v>
      </c>
      <c r="R584" s="16" t="str">
        <f t="shared" si="204"/>
        <v xml:space="preserve">,"IsPostageStamp":true </v>
      </c>
      <c r="S584" s="16" t="str">
        <f t="shared" si="205"/>
        <v xml:space="preserve">,"ScottNumber":"561" </v>
      </c>
      <c r="T584" s="16" t="str">
        <f t="shared" si="206"/>
        <v xml:space="preserve">,"AlternateId":"" </v>
      </c>
      <c r="U584" s="16" t="str">
        <f t="shared" si="207"/>
        <v>,"IssueYearStart":1922</v>
      </c>
      <c r="V584" s="16" t="str">
        <f t="shared" si="208"/>
        <v>,"IssueYearEnd":1925</v>
      </c>
      <c r="W584" s="16" t="str">
        <f t="shared" si="209"/>
        <v xml:space="preserve">,"FirstDayOfIssue":" " </v>
      </c>
      <c r="X584" s="16" t="str">
        <f t="shared" si="200"/>
        <v xml:space="preserve">,"Perforation":"11" </v>
      </c>
      <c r="Y584" s="16" t="str">
        <f t="shared" si="210"/>
        <v xml:space="preserve">,"IsWatermarked":false </v>
      </c>
      <c r="Z584" s="16" t="str">
        <f t="shared" si="211"/>
        <v xml:space="preserve">,"CatalogImageCode":"" </v>
      </c>
      <c r="AA584" s="16" t="str">
        <f t="shared" si="212"/>
        <v xml:space="preserve">,"Color":"" </v>
      </c>
      <c r="AB584" s="16" t="str">
        <f t="shared" si="213"/>
        <v xml:space="preserve">,"Denomination":"9" </v>
      </c>
      <c r="AD584" s="16" t="str">
        <f t="shared" si="214"/>
        <v>,"ItemInstances":[</v>
      </c>
      <c r="AE584" s="16" t="str">
        <f t="shared" si="215"/>
        <v>{"CollectableType":"HomeCollector.Models.StampBase, HomeCollector, Version=1.0.0.0, Culture=neutral, PublicKeyToken=null"</v>
      </c>
      <c r="AF584" s="16" t="str">
        <f t="shared" si="216"/>
        <v xml:space="preserve">,"ItemDetails":"" </v>
      </c>
      <c r="AG584" s="16" t="str">
        <f t="shared" si="217"/>
        <v xml:space="preserve">,"IsFavorite":false </v>
      </c>
      <c r="AH584" s="16" t="str">
        <f t="shared" si="218"/>
        <v xml:space="preserve">,"EstimatedValue":0 </v>
      </c>
      <c r="AI584" s="16" t="str">
        <f t="shared" si="219"/>
        <v xml:space="preserve">,"IsMintCondition":false </v>
      </c>
      <c r="AJ584" s="16" t="str">
        <f t="shared" si="220"/>
        <v xml:space="preserve">,"Condition":"UNDEFINED" </v>
      </c>
      <c r="AK584" s="16" t="str">
        <f xml:space="preserve"> IF($D584+$E584&gt;0,  CONCATENATE($AD584,$AE584,$AF584,$AG584,$AH584,$AI584,$AJ584)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4" s="16" t="str">
        <f t="shared" si="221"/>
        <v>,{"CollectableType":"HomeCollector.Models.StampBase, HomeCollector, Version=1.0.0.0, Culture=neutral, PublicKeyToken=null","DisplayName":"Jefferson" ,"Description":"" ,"Country":"USA" ,"IsPostageStamp":true ,"ScottNumber":"561" ,"AlternateId":"" ,"IssueYearStart":1922,"IssueYearEnd":1925,"FirstDayOfIssue":" " ,"Perforation":"11" ,"IsWatermarked":false ,"CatalogImageCode":"" ,"Color":"" ,"Denomination":"9"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5" spans="1:38" x14ac:dyDescent="0.25">
      <c r="A585" s="34" t="s">
        <v>1803</v>
      </c>
      <c r="B585" s="29">
        <v>10</v>
      </c>
      <c r="C585" s="30"/>
      <c r="D585" s="31"/>
      <c r="E585" s="32">
        <v>1</v>
      </c>
      <c r="F585" s="43" t="s">
        <v>1342</v>
      </c>
      <c r="G585" s="30"/>
      <c r="H585" s="19" t="s">
        <v>378</v>
      </c>
      <c r="I585" s="19" t="s">
        <v>373</v>
      </c>
      <c r="J585" s="19">
        <v>1922</v>
      </c>
      <c r="K585" s="21">
        <v>1925</v>
      </c>
      <c r="L585" s="34">
        <v>14</v>
      </c>
      <c r="M585" s="29">
        <v>0.15</v>
      </c>
      <c r="N585" s="28" t="str">
        <f t="shared" si="222"/>
        <v>,{"CollectableType":"HomeCollector.Models.StampBase, HomeCollector, Version=1.0.0.0, Culture=neutral, PublicKeyToken=null"</v>
      </c>
      <c r="O585" s="16" t="str">
        <f t="shared" si="201"/>
        <v xml:space="preserve">,"DisplayName":"Monroe" </v>
      </c>
      <c r="P585" s="16" t="str">
        <f t="shared" si="202"/>
        <v xml:space="preserve">,"Description":"" </v>
      </c>
      <c r="Q585" s="16" t="str">
        <f t="shared" si="203"/>
        <v xml:space="preserve">,"Country":"USA" </v>
      </c>
      <c r="R585" s="16" t="str">
        <f t="shared" si="204"/>
        <v xml:space="preserve">,"IsPostageStamp":true </v>
      </c>
      <c r="S585" s="16" t="str">
        <f t="shared" si="205"/>
        <v xml:space="preserve">,"ScottNumber":"562" </v>
      </c>
      <c r="T585" s="16" t="str">
        <f t="shared" si="206"/>
        <v xml:space="preserve">,"AlternateId":"" </v>
      </c>
      <c r="U585" s="16" t="str">
        <f t="shared" si="207"/>
        <v>,"IssueYearStart":1922</v>
      </c>
      <c r="V585" s="16" t="str">
        <f t="shared" si="208"/>
        <v>,"IssueYearEnd":1925</v>
      </c>
      <c r="W585" s="16" t="str">
        <f t="shared" si="209"/>
        <v xml:space="preserve">,"FirstDayOfIssue":" " </v>
      </c>
      <c r="X585" s="16" t="str">
        <f t="shared" si="200"/>
        <v xml:space="preserve">,"Perforation":"11" </v>
      </c>
      <c r="Y585" s="16" t="str">
        <f t="shared" si="210"/>
        <v xml:space="preserve">,"IsWatermarked":false </v>
      </c>
      <c r="Z585" s="16" t="str">
        <f t="shared" si="211"/>
        <v xml:space="preserve">,"CatalogImageCode":"" </v>
      </c>
      <c r="AA585" s="16" t="str">
        <f t="shared" si="212"/>
        <v xml:space="preserve">,"Color":"" </v>
      </c>
      <c r="AB585" s="16" t="str">
        <f t="shared" si="213"/>
        <v xml:space="preserve">,"Denomination":"10" </v>
      </c>
      <c r="AD585" s="16" t="str">
        <f t="shared" si="214"/>
        <v>,"ItemInstances":[</v>
      </c>
      <c r="AE585" s="16" t="str">
        <f t="shared" si="215"/>
        <v>{"CollectableType":"HomeCollector.Models.StampBase, HomeCollector, Version=1.0.0.0, Culture=neutral, PublicKeyToken=null"</v>
      </c>
      <c r="AF585" s="16" t="str">
        <f t="shared" si="216"/>
        <v xml:space="preserve">,"ItemDetails":"" </v>
      </c>
      <c r="AG585" s="16" t="str">
        <f t="shared" si="217"/>
        <v xml:space="preserve">,"IsFavorite":false </v>
      </c>
      <c r="AH585" s="16" t="str">
        <f t="shared" si="218"/>
        <v xml:space="preserve">,"EstimatedValue":0 </v>
      </c>
      <c r="AI585" s="16" t="str">
        <f t="shared" si="219"/>
        <v xml:space="preserve">,"IsMintCondition":false </v>
      </c>
      <c r="AJ585" s="16" t="str">
        <f t="shared" si="220"/>
        <v xml:space="preserve">,"Condition":"UNDEFINED" </v>
      </c>
      <c r="AK585" s="16" t="str">
        <f xml:space="preserve"> IF($D585+$E585&gt;0,  CONCATENATE($AD585,$AE585,$AF585,$AG585,$AH585,$AI585,$AJ585)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5" s="16" t="str">
        <f t="shared" si="221"/>
        <v>,{"CollectableType":"HomeCollector.Models.StampBase, HomeCollector, Version=1.0.0.0, Culture=neutral, PublicKeyToken=null","DisplayName":"Monroe" ,"Description":"" ,"Country":"USA" ,"IsPostageStamp":true ,"ScottNumber":"562" ,"AlternateId":"" ,"IssueYearStart":1922,"IssueYearEnd":1925,"FirstDayOfIssue":" " ,"Perforation":"11"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6" spans="1:38" x14ac:dyDescent="0.25">
      <c r="A586" s="34" t="s">
        <v>1804</v>
      </c>
      <c r="B586" s="29">
        <v>11</v>
      </c>
      <c r="C586" s="30"/>
      <c r="D586" s="31"/>
      <c r="E586" s="32">
        <v>1</v>
      </c>
      <c r="F586" s="43" t="s">
        <v>1342</v>
      </c>
      <c r="G586" s="30"/>
      <c r="H586" s="19" t="s">
        <v>379</v>
      </c>
      <c r="I586" s="19" t="s">
        <v>373</v>
      </c>
      <c r="J586" s="19">
        <v>1922</v>
      </c>
      <c r="K586" s="21">
        <v>1925</v>
      </c>
      <c r="L586" s="34">
        <v>1.1000000000000001</v>
      </c>
      <c r="M586" s="29">
        <v>0.25</v>
      </c>
      <c r="N586" s="28" t="str">
        <f t="shared" si="222"/>
        <v>,{"CollectableType":"HomeCollector.Models.StampBase, HomeCollector, Version=1.0.0.0, Culture=neutral, PublicKeyToken=null"</v>
      </c>
      <c r="O586" s="16" t="str">
        <f t="shared" si="201"/>
        <v xml:space="preserve">,"DisplayName":"Hayes" </v>
      </c>
      <c r="P586" s="16" t="str">
        <f t="shared" si="202"/>
        <v xml:space="preserve">,"Description":"" </v>
      </c>
      <c r="Q586" s="16" t="str">
        <f t="shared" si="203"/>
        <v xml:space="preserve">,"Country":"USA" </v>
      </c>
      <c r="R586" s="16" t="str">
        <f t="shared" si="204"/>
        <v xml:space="preserve">,"IsPostageStamp":true </v>
      </c>
      <c r="S586" s="16" t="str">
        <f t="shared" si="205"/>
        <v xml:space="preserve">,"ScottNumber":"563" </v>
      </c>
      <c r="T586" s="16" t="str">
        <f t="shared" si="206"/>
        <v xml:space="preserve">,"AlternateId":"" </v>
      </c>
      <c r="U586" s="16" t="str">
        <f t="shared" si="207"/>
        <v>,"IssueYearStart":1922</v>
      </c>
      <c r="V586" s="16" t="str">
        <f t="shared" si="208"/>
        <v>,"IssueYearEnd":1925</v>
      </c>
      <c r="W586" s="16" t="str">
        <f t="shared" si="209"/>
        <v xml:space="preserve">,"FirstDayOfIssue":" " </v>
      </c>
      <c r="X586" s="16" t="str">
        <f t="shared" si="200"/>
        <v xml:space="preserve">,"Perforation":"11" </v>
      </c>
      <c r="Y586" s="16" t="str">
        <f t="shared" si="210"/>
        <v xml:space="preserve">,"IsWatermarked":false </v>
      </c>
      <c r="Z586" s="16" t="str">
        <f t="shared" si="211"/>
        <v xml:space="preserve">,"CatalogImageCode":"" </v>
      </c>
      <c r="AA586" s="16" t="str">
        <f t="shared" si="212"/>
        <v xml:space="preserve">,"Color":"" </v>
      </c>
      <c r="AB586" s="16" t="str">
        <f t="shared" si="213"/>
        <v xml:space="preserve">,"Denomination":"11" </v>
      </c>
      <c r="AD586" s="16" t="str">
        <f t="shared" si="214"/>
        <v>,"ItemInstances":[</v>
      </c>
      <c r="AE586" s="16" t="str">
        <f t="shared" si="215"/>
        <v>{"CollectableType":"HomeCollector.Models.StampBase, HomeCollector, Version=1.0.0.0, Culture=neutral, PublicKeyToken=null"</v>
      </c>
      <c r="AF586" s="16" t="str">
        <f t="shared" si="216"/>
        <v xml:space="preserve">,"ItemDetails":"" </v>
      </c>
      <c r="AG586" s="16" t="str">
        <f t="shared" si="217"/>
        <v xml:space="preserve">,"IsFavorite":false </v>
      </c>
      <c r="AH586" s="16" t="str">
        <f t="shared" si="218"/>
        <v xml:space="preserve">,"EstimatedValue":0 </v>
      </c>
      <c r="AI586" s="16" t="str">
        <f t="shared" si="219"/>
        <v xml:space="preserve">,"IsMintCondition":false </v>
      </c>
      <c r="AJ586" s="16" t="str">
        <f t="shared" si="220"/>
        <v xml:space="preserve">,"Condition":"UNDEFINED" </v>
      </c>
      <c r="AK586" s="16" t="str">
        <f xml:space="preserve"> IF($D586+$E586&gt;0,  CONCATENATE($AD586,$AE586,$AF586,$AG586,$AH586,$AI586,$AJ586)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6" s="16" t="str">
        <f t="shared" si="221"/>
        <v>,{"CollectableType":"HomeCollector.Models.StampBase, HomeCollector, Version=1.0.0.0, Culture=neutral, PublicKeyToken=null","DisplayName":"Hayes" ,"Description":"" ,"Country":"USA" ,"IsPostageStamp":true ,"ScottNumber":"563" ,"AlternateId":"" ,"IssueYearStart":1922,"IssueYearEnd":1925,"FirstDayOfIssue":" " ,"Perforation":"11"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7" spans="1:38" x14ac:dyDescent="0.25">
      <c r="A587" s="34" t="s">
        <v>1805</v>
      </c>
      <c r="B587" s="29">
        <v>12</v>
      </c>
      <c r="C587" s="30"/>
      <c r="D587" s="31"/>
      <c r="E587" s="32">
        <v>1</v>
      </c>
      <c r="F587" s="43" t="s">
        <v>1342</v>
      </c>
      <c r="G587" s="30"/>
      <c r="H587" s="19" t="s">
        <v>380</v>
      </c>
      <c r="I587" s="19" t="s">
        <v>373</v>
      </c>
      <c r="J587" s="19">
        <v>1922</v>
      </c>
      <c r="K587" s="21">
        <v>1925</v>
      </c>
      <c r="L587" s="34">
        <v>4.5</v>
      </c>
      <c r="M587" s="29">
        <v>0.15</v>
      </c>
      <c r="N587" s="28" t="str">
        <f t="shared" si="222"/>
        <v>,{"CollectableType":"HomeCollector.Models.StampBase, HomeCollector, Version=1.0.0.0, Culture=neutral, PublicKeyToken=null"</v>
      </c>
      <c r="O587" s="16" t="str">
        <f t="shared" si="201"/>
        <v xml:space="preserve">,"DisplayName":"Cleveland" </v>
      </c>
      <c r="P587" s="16" t="str">
        <f t="shared" si="202"/>
        <v xml:space="preserve">,"Description":"" </v>
      </c>
      <c r="Q587" s="16" t="str">
        <f t="shared" si="203"/>
        <v xml:space="preserve">,"Country":"USA" </v>
      </c>
      <c r="R587" s="16" t="str">
        <f t="shared" si="204"/>
        <v xml:space="preserve">,"IsPostageStamp":true </v>
      </c>
      <c r="S587" s="16" t="str">
        <f t="shared" si="205"/>
        <v xml:space="preserve">,"ScottNumber":"564" </v>
      </c>
      <c r="T587" s="16" t="str">
        <f t="shared" si="206"/>
        <v xml:space="preserve">,"AlternateId":"" </v>
      </c>
      <c r="U587" s="16" t="str">
        <f t="shared" si="207"/>
        <v>,"IssueYearStart":1922</v>
      </c>
      <c r="V587" s="16" t="str">
        <f t="shared" si="208"/>
        <v>,"IssueYearEnd":1925</v>
      </c>
      <c r="W587" s="16" t="str">
        <f t="shared" si="209"/>
        <v xml:space="preserve">,"FirstDayOfIssue":" " </v>
      </c>
      <c r="X587" s="16" t="str">
        <f t="shared" si="200"/>
        <v xml:space="preserve">,"Perforation":"11" </v>
      </c>
      <c r="Y587" s="16" t="str">
        <f t="shared" si="210"/>
        <v xml:space="preserve">,"IsWatermarked":false </v>
      </c>
      <c r="Z587" s="16" t="str">
        <f t="shared" si="211"/>
        <v xml:space="preserve">,"CatalogImageCode":"" </v>
      </c>
      <c r="AA587" s="16" t="str">
        <f t="shared" si="212"/>
        <v xml:space="preserve">,"Color":"" </v>
      </c>
      <c r="AB587" s="16" t="str">
        <f t="shared" si="213"/>
        <v xml:space="preserve">,"Denomination":"12" </v>
      </c>
      <c r="AD587" s="16" t="str">
        <f t="shared" si="214"/>
        <v>,"ItemInstances":[</v>
      </c>
      <c r="AE587" s="16" t="str">
        <f t="shared" si="215"/>
        <v>{"CollectableType":"HomeCollector.Models.StampBase, HomeCollector, Version=1.0.0.0, Culture=neutral, PublicKeyToken=null"</v>
      </c>
      <c r="AF587" s="16" t="str">
        <f t="shared" si="216"/>
        <v xml:space="preserve">,"ItemDetails":"" </v>
      </c>
      <c r="AG587" s="16" t="str">
        <f t="shared" si="217"/>
        <v xml:space="preserve">,"IsFavorite":false </v>
      </c>
      <c r="AH587" s="16" t="str">
        <f t="shared" si="218"/>
        <v xml:space="preserve">,"EstimatedValue":0 </v>
      </c>
      <c r="AI587" s="16" t="str">
        <f t="shared" si="219"/>
        <v xml:space="preserve">,"IsMintCondition":false </v>
      </c>
      <c r="AJ587" s="16" t="str">
        <f t="shared" si="220"/>
        <v xml:space="preserve">,"Condition":"UNDEFINED" </v>
      </c>
      <c r="AK587" s="16" t="str">
        <f xml:space="preserve"> IF($D587+$E587&gt;0,  CONCATENATE($AD587,$AE587,$AF587,$AG587,$AH587,$AI587,$AJ587)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7" s="16" t="str">
        <f t="shared" si="221"/>
        <v>,{"CollectableType":"HomeCollector.Models.StampBase, HomeCollector, Version=1.0.0.0, Culture=neutral, PublicKeyToken=null","DisplayName":"Cleveland" ,"Description":"" ,"Country":"USA" ,"IsPostageStamp":true ,"ScottNumber":"564" ,"AlternateId":"" ,"IssueYearStart":1922,"IssueYearEnd":1925,"FirstDayOfIssue":" " ,"Perforation":"11" ,"IsWatermarked":false ,"CatalogImageCode":"" ,"Color":"" ,"Denomination":"12"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8" spans="1:38" x14ac:dyDescent="0.25">
      <c r="A588" s="34" t="s">
        <v>1806</v>
      </c>
      <c r="B588" s="29">
        <v>14</v>
      </c>
      <c r="C588" s="30"/>
      <c r="D588" s="31"/>
      <c r="E588" s="32">
        <v>2</v>
      </c>
      <c r="F588" s="43" t="s">
        <v>1342</v>
      </c>
      <c r="G588" s="30"/>
      <c r="H588" s="19" t="s">
        <v>381</v>
      </c>
      <c r="I588" s="19" t="s">
        <v>373</v>
      </c>
      <c r="J588" s="19">
        <v>1922</v>
      </c>
      <c r="K588" s="21">
        <v>1925</v>
      </c>
      <c r="L588" s="34">
        <v>3.25</v>
      </c>
      <c r="M588" s="29">
        <v>0.65</v>
      </c>
      <c r="N588" s="28" t="str">
        <f t="shared" si="222"/>
        <v>,{"CollectableType":"HomeCollector.Models.StampBase, HomeCollector, Version=1.0.0.0, Culture=neutral, PublicKeyToken=null"</v>
      </c>
      <c r="O588" s="16" t="str">
        <f t="shared" si="201"/>
        <v xml:space="preserve">,"DisplayName":"Am. Indian" </v>
      </c>
      <c r="P588" s="16" t="str">
        <f t="shared" si="202"/>
        <v xml:space="preserve">,"Description":"" </v>
      </c>
      <c r="Q588" s="16" t="str">
        <f t="shared" si="203"/>
        <v xml:space="preserve">,"Country":"USA" </v>
      </c>
      <c r="R588" s="16" t="str">
        <f t="shared" si="204"/>
        <v xml:space="preserve">,"IsPostageStamp":true </v>
      </c>
      <c r="S588" s="16" t="str">
        <f t="shared" si="205"/>
        <v xml:space="preserve">,"ScottNumber":"565" </v>
      </c>
      <c r="T588" s="16" t="str">
        <f t="shared" si="206"/>
        <v xml:space="preserve">,"AlternateId":"" </v>
      </c>
      <c r="U588" s="16" t="str">
        <f t="shared" si="207"/>
        <v>,"IssueYearStart":1922</v>
      </c>
      <c r="V588" s="16" t="str">
        <f t="shared" si="208"/>
        <v>,"IssueYearEnd":1925</v>
      </c>
      <c r="W588" s="16" t="str">
        <f t="shared" si="209"/>
        <v xml:space="preserve">,"FirstDayOfIssue":" " </v>
      </c>
      <c r="X588" s="16" t="str">
        <f t="shared" si="200"/>
        <v xml:space="preserve">,"Perforation":"11" </v>
      </c>
      <c r="Y588" s="16" t="str">
        <f t="shared" si="210"/>
        <v xml:space="preserve">,"IsWatermarked":false </v>
      </c>
      <c r="Z588" s="16" t="str">
        <f t="shared" si="211"/>
        <v xml:space="preserve">,"CatalogImageCode":"" </v>
      </c>
      <c r="AA588" s="16" t="str">
        <f t="shared" si="212"/>
        <v xml:space="preserve">,"Color":"" </v>
      </c>
      <c r="AB588" s="16" t="str">
        <f t="shared" si="213"/>
        <v xml:space="preserve">,"Denomination":"14" </v>
      </c>
      <c r="AD588" s="16" t="str">
        <f t="shared" si="214"/>
        <v>,"ItemInstances":[</v>
      </c>
      <c r="AE588" s="16" t="str">
        <f t="shared" si="215"/>
        <v>{"CollectableType":"HomeCollector.Models.StampBase, HomeCollector, Version=1.0.0.0, Culture=neutral, PublicKeyToken=null"</v>
      </c>
      <c r="AF588" s="16" t="str">
        <f t="shared" si="216"/>
        <v xml:space="preserve">,"ItemDetails":"" </v>
      </c>
      <c r="AG588" s="16" t="str">
        <f t="shared" si="217"/>
        <v xml:space="preserve">,"IsFavorite":false </v>
      </c>
      <c r="AH588" s="16" t="str">
        <f t="shared" si="218"/>
        <v xml:space="preserve">,"EstimatedValue":0 </v>
      </c>
      <c r="AI588" s="16" t="str">
        <f t="shared" si="219"/>
        <v xml:space="preserve">,"IsMintCondition":false </v>
      </c>
      <c r="AJ588" s="16" t="str">
        <f t="shared" si="220"/>
        <v xml:space="preserve">,"Condition":"UNDEFINED" </v>
      </c>
      <c r="AK588" s="16" t="str">
        <f xml:space="preserve"> IF($D588+$E588&gt;0,  CONCATENATE($AD588,$AE588,$AF588,$AG588,$AH588,$AI588,$AJ588)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8" s="16" t="str">
        <f t="shared" si="221"/>
        <v>,{"CollectableType":"HomeCollector.Models.StampBase, HomeCollector, Version=1.0.0.0, Culture=neutral, PublicKeyToken=null","DisplayName":"Am. Indian" ,"Description":"" ,"Country":"USA" ,"IsPostageStamp":true ,"ScottNumber":"565" ,"AlternateId":"" ,"IssueYearStart":1922,"IssueYearEnd":1925,"FirstDayOfIssue":" " ,"Perforation":"11" ,"IsWatermarked":false ,"CatalogImageCode":"" ,"Color":"" ,"Denomination":"14"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9" spans="1:38" x14ac:dyDescent="0.25">
      <c r="A589" s="34" t="s">
        <v>1807</v>
      </c>
      <c r="B589" s="29">
        <v>15</v>
      </c>
      <c r="C589" s="30"/>
      <c r="D589" s="31"/>
      <c r="E589" s="32">
        <v>2</v>
      </c>
      <c r="F589" s="43" t="s">
        <v>1342</v>
      </c>
      <c r="G589" s="30"/>
      <c r="H589" s="19" t="s">
        <v>382</v>
      </c>
      <c r="I589" s="19" t="s">
        <v>373</v>
      </c>
      <c r="J589" s="19">
        <v>1922</v>
      </c>
      <c r="K589" s="21">
        <v>1925</v>
      </c>
      <c r="L589" s="34">
        <v>17.5</v>
      </c>
      <c r="M589" s="29">
        <v>0.15</v>
      </c>
      <c r="N589" s="28" t="str">
        <f t="shared" si="222"/>
        <v>,{"CollectableType":"HomeCollector.Models.StampBase, HomeCollector, Version=1.0.0.0, Culture=neutral, PublicKeyToken=null"</v>
      </c>
      <c r="O589" s="16" t="str">
        <f t="shared" si="201"/>
        <v xml:space="preserve">,"DisplayName":"St. Liberty" </v>
      </c>
      <c r="P589" s="16" t="str">
        <f t="shared" si="202"/>
        <v xml:space="preserve">,"Description":"" </v>
      </c>
      <c r="Q589" s="16" t="str">
        <f t="shared" si="203"/>
        <v xml:space="preserve">,"Country":"USA" </v>
      </c>
      <c r="R589" s="16" t="str">
        <f t="shared" si="204"/>
        <v xml:space="preserve">,"IsPostageStamp":true </v>
      </c>
      <c r="S589" s="16" t="str">
        <f t="shared" si="205"/>
        <v xml:space="preserve">,"ScottNumber":"566" </v>
      </c>
      <c r="T589" s="16" t="str">
        <f t="shared" si="206"/>
        <v xml:space="preserve">,"AlternateId":"" </v>
      </c>
      <c r="U589" s="16" t="str">
        <f t="shared" si="207"/>
        <v>,"IssueYearStart":1922</v>
      </c>
      <c r="V589" s="16" t="str">
        <f t="shared" si="208"/>
        <v>,"IssueYearEnd":1925</v>
      </c>
      <c r="W589" s="16" t="str">
        <f t="shared" si="209"/>
        <v xml:space="preserve">,"FirstDayOfIssue":" " </v>
      </c>
      <c r="X589" s="16" t="str">
        <f t="shared" si="200"/>
        <v xml:space="preserve">,"Perforation":"11" </v>
      </c>
      <c r="Y589" s="16" t="str">
        <f t="shared" si="210"/>
        <v xml:space="preserve">,"IsWatermarked":false </v>
      </c>
      <c r="Z589" s="16" t="str">
        <f t="shared" si="211"/>
        <v xml:space="preserve">,"CatalogImageCode":"" </v>
      </c>
      <c r="AA589" s="16" t="str">
        <f t="shared" si="212"/>
        <v xml:space="preserve">,"Color":"" </v>
      </c>
      <c r="AB589" s="16" t="str">
        <f t="shared" si="213"/>
        <v xml:space="preserve">,"Denomination":"15" </v>
      </c>
      <c r="AD589" s="16" t="str">
        <f t="shared" si="214"/>
        <v>,"ItemInstances":[</v>
      </c>
      <c r="AE589" s="16" t="str">
        <f t="shared" si="215"/>
        <v>{"CollectableType":"HomeCollector.Models.StampBase, HomeCollector, Version=1.0.0.0, Culture=neutral, PublicKeyToken=null"</v>
      </c>
      <c r="AF589" s="16" t="str">
        <f t="shared" si="216"/>
        <v xml:space="preserve">,"ItemDetails":"" </v>
      </c>
      <c r="AG589" s="16" t="str">
        <f t="shared" si="217"/>
        <v xml:space="preserve">,"IsFavorite":false </v>
      </c>
      <c r="AH589" s="16" t="str">
        <f t="shared" si="218"/>
        <v xml:space="preserve">,"EstimatedValue":0 </v>
      </c>
      <c r="AI589" s="16" t="str">
        <f t="shared" si="219"/>
        <v xml:space="preserve">,"IsMintCondition":false </v>
      </c>
      <c r="AJ589" s="16" t="str">
        <f t="shared" si="220"/>
        <v xml:space="preserve">,"Condition":"UNDEFINED" </v>
      </c>
      <c r="AK589" s="16" t="str">
        <f xml:space="preserve"> IF($D589+$E589&gt;0,  CONCATENATE($AD589,$AE589,$AF589,$AG589,$AH589,$AI589,$AJ589)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9" s="16" t="str">
        <f t="shared" si="221"/>
        <v>,{"CollectableType":"HomeCollector.Models.StampBase, HomeCollector, Version=1.0.0.0, Culture=neutral, PublicKeyToken=null","DisplayName":"St. Liberty" ,"Description":"" ,"Country":"USA" ,"IsPostageStamp":true ,"ScottNumber":"566" ,"AlternateId":"" ,"IssueYearStart":1922,"IssueYearEnd":1925,"FirstDayOfIssue":" " ,"Perforation":"11"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0" spans="1:38" x14ac:dyDescent="0.25">
      <c r="A590" s="34" t="s">
        <v>1808</v>
      </c>
      <c r="B590" s="29">
        <v>20</v>
      </c>
      <c r="C590" s="30"/>
      <c r="D590" s="31"/>
      <c r="E590" s="32">
        <v>2</v>
      </c>
      <c r="F590" s="43" t="s">
        <v>1342</v>
      </c>
      <c r="G590" s="30"/>
      <c r="H590" s="19" t="s">
        <v>383</v>
      </c>
      <c r="I590" s="19" t="s">
        <v>373</v>
      </c>
      <c r="J590" s="19">
        <v>1922</v>
      </c>
      <c r="K590" s="21">
        <v>1925</v>
      </c>
      <c r="L590" s="34">
        <v>17.5</v>
      </c>
      <c r="M590" s="29">
        <v>0.15</v>
      </c>
      <c r="N590" s="28" t="str">
        <f t="shared" si="222"/>
        <v>,{"CollectableType":"HomeCollector.Models.StampBase, HomeCollector, Version=1.0.0.0, Culture=neutral, PublicKeyToken=null"</v>
      </c>
      <c r="O590" s="16" t="str">
        <f t="shared" si="201"/>
        <v xml:space="preserve">,"DisplayName":"Golden Gate" </v>
      </c>
      <c r="P590" s="16" t="str">
        <f t="shared" si="202"/>
        <v xml:space="preserve">,"Description":"" </v>
      </c>
      <c r="Q590" s="16" t="str">
        <f t="shared" si="203"/>
        <v xml:space="preserve">,"Country":"USA" </v>
      </c>
      <c r="R590" s="16" t="str">
        <f t="shared" si="204"/>
        <v xml:space="preserve">,"IsPostageStamp":true </v>
      </c>
      <c r="S590" s="16" t="str">
        <f t="shared" si="205"/>
        <v xml:space="preserve">,"ScottNumber":"567" </v>
      </c>
      <c r="T590" s="16" t="str">
        <f t="shared" si="206"/>
        <v xml:space="preserve">,"AlternateId":"" </v>
      </c>
      <c r="U590" s="16" t="str">
        <f t="shared" si="207"/>
        <v>,"IssueYearStart":1922</v>
      </c>
      <c r="V590" s="16" t="str">
        <f t="shared" si="208"/>
        <v>,"IssueYearEnd":1925</v>
      </c>
      <c r="W590" s="16" t="str">
        <f t="shared" si="209"/>
        <v xml:space="preserve">,"FirstDayOfIssue":" " </v>
      </c>
      <c r="X590" s="16" t="str">
        <f t="shared" si="200"/>
        <v xml:space="preserve">,"Perforation":"11" </v>
      </c>
      <c r="Y590" s="16" t="str">
        <f t="shared" si="210"/>
        <v xml:space="preserve">,"IsWatermarked":false </v>
      </c>
      <c r="Z590" s="16" t="str">
        <f t="shared" si="211"/>
        <v xml:space="preserve">,"CatalogImageCode":"" </v>
      </c>
      <c r="AA590" s="16" t="str">
        <f t="shared" si="212"/>
        <v xml:space="preserve">,"Color":"" </v>
      </c>
      <c r="AB590" s="16" t="str">
        <f t="shared" si="213"/>
        <v xml:space="preserve">,"Denomination":"20" </v>
      </c>
      <c r="AD590" s="16" t="str">
        <f t="shared" si="214"/>
        <v>,"ItemInstances":[</v>
      </c>
      <c r="AE590" s="16" t="str">
        <f t="shared" si="215"/>
        <v>{"CollectableType":"HomeCollector.Models.StampBase, HomeCollector, Version=1.0.0.0, Culture=neutral, PublicKeyToken=null"</v>
      </c>
      <c r="AF590" s="16" t="str">
        <f t="shared" si="216"/>
        <v xml:space="preserve">,"ItemDetails":"" </v>
      </c>
      <c r="AG590" s="16" t="str">
        <f t="shared" si="217"/>
        <v xml:space="preserve">,"IsFavorite":false </v>
      </c>
      <c r="AH590" s="16" t="str">
        <f t="shared" si="218"/>
        <v xml:space="preserve">,"EstimatedValue":0 </v>
      </c>
      <c r="AI590" s="16" t="str">
        <f t="shared" si="219"/>
        <v xml:space="preserve">,"IsMintCondition":false </v>
      </c>
      <c r="AJ590" s="16" t="str">
        <f t="shared" si="220"/>
        <v xml:space="preserve">,"Condition":"UNDEFINED" </v>
      </c>
      <c r="AK590" s="16" t="str">
        <f xml:space="preserve"> IF($D590+$E590&gt;0,  CONCATENATE($AD590,$AE590,$AF590,$AG590,$AH590,$AI590,$AJ590)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0" s="16" t="str">
        <f t="shared" si="221"/>
        <v>,{"CollectableType":"HomeCollector.Models.StampBase, HomeCollector, Version=1.0.0.0, Culture=neutral, PublicKeyToken=null","DisplayName":"Golden Gate" ,"Description":"" ,"Country":"USA" ,"IsPostageStamp":true ,"ScottNumber":"567" ,"AlternateId":"" ,"IssueYearStart":1922,"IssueYearEnd":1925,"FirstDayOfIssue":" " ,"Perforation":"11"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1" spans="1:38" x14ac:dyDescent="0.25">
      <c r="A591" s="34" t="s">
        <v>1809</v>
      </c>
      <c r="B591" s="29">
        <v>25</v>
      </c>
      <c r="C591" s="30"/>
      <c r="D591" s="31"/>
      <c r="E591" s="32">
        <v>1</v>
      </c>
      <c r="F591" s="43" t="s">
        <v>1342</v>
      </c>
      <c r="G591" s="30"/>
      <c r="H591" s="19" t="s">
        <v>384</v>
      </c>
      <c r="I591" s="19" t="s">
        <v>373</v>
      </c>
      <c r="J591" s="19">
        <v>1922</v>
      </c>
      <c r="K591" s="21">
        <v>1925</v>
      </c>
      <c r="L591" s="34">
        <v>15</v>
      </c>
      <c r="M591" s="29">
        <v>0.38</v>
      </c>
      <c r="N591" s="28" t="str">
        <f t="shared" si="222"/>
        <v>,{"CollectableType":"HomeCollector.Models.StampBase, HomeCollector, Version=1.0.0.0, Culture=neutral, PublicKeyToken=null"</v>
      </c>
      <c r="O591" s="16" t="str">
        <f t="shared" si="201"/>
        <v xml:space="preserve">,"DisplayName":"Niagra Falls" </v>
      </c>
      <c r="P591" s="16" t="str">
        <f t="shared" si="202"/>
        <v xml:space="preserve">,"Description":"" </v>
      </c>
      <c r="Q591" s="16" t="str">
        <f t="shared" si="203"/>
        <v xml:space="preserve">,"Country":"USA" </v>
      </c>
      <c r="R591" s="16" t="str">
        <f t="shared" si="204"/>
        <v xml:space="preserve">,"IsPostageStamp":true </v>
      </c>
      <c r="S591" s="16" t="str">
        <f t="shared" si="205"/>
        <v xml:space="preserve">,"ScottNumber":"568" </v>
      </c>
      <c r="T591" s="16" t="str">
        <f t="shared" si="206"/>
        <v xml:space="preserve">,"AlternateId":"" </v>
      </c>
      <c r="U591" s="16" t="str">
        <f t="shared" si="207"/>
        <v>,"IssueYearStart":1922</v>
      </c>
      <c r="V591" s="16" t="str">
        <f t="shared" si="208"/>
        <v>,"IssueYearEnd":1925</v>
      </c>
      <c r="W591" s="16" t="str">
        <f t="shared" si="209"/>
        <v xml:space="preserve">,"FirstDayOfIssue":" " </v>
      </c>
      <c r="X591" s="16" t="str">
        <f t="shared" si="200"/>
        <v xml:space="preserve">,"Perforation":"11" </v>
      </c>
      <c r="Y591" s="16" t="str">
        <f t="shared" si="210"/>
        <v xml:space="preserve">,"IsWatermarked":false </v>
      </c>
      <c r="Z591" s="16" t="str">
        <f t="shared" si="211"/>
        <v xml:space="preserve">,"CatalogImageCode":"" </v>
      </c>
      <c r="AA591" s="16" t="str">
        <f t="shared" si="212"/>
        <v xml:space="preserve">,"Color":"" </v>
      </c>
      <c r="AB591" s="16" t="str">
        <f t="shared" si="213"/>
        <v xml:space="preserve">,"Denomination":"25" </v>
      </c>
      <c r="AD591" s="16" t="str">
        <f t="shared" si="214"/>
        <v>,"ItemInstances":[</v>
      </c>
      <c r="AE591" s="16" t="str">
        <f t="shared" si="215"/>
        <v>{"CollectableType":"HomeCollector.Models.StampBase, HomeCollector, Version=1.0.0.0, Culture=neutral, PublicKeyToken=null"</v>
      </c>
      <c r="AF591" s="16" t="str">
        <f t="shared" si="216"/>
        <v xml:space="preserve">,"ItemDetails":"" </v>
      </c>
      <c r="AG591" s="16" t="str">
        <f t="shared" si="217"/>
        <v xml:space="preserve">,"IsFavorite":false </v>
      </c>
      <c r="AH591" s="16" t="str">
        <f t="shared" si="218"/>
        <v xml:space="preserve">,"EstimatedValue":0 </v>
      </c>
      <c r="AI591" s="16" t="str">
        <f t="shared" si="219"/>
        <v xml:space="preserve">,"IsMintCondition":false </v>
      </c>
      <c r="AJ591" s="16" t="str">
        <f t="shared" si="220"/>
        <v xml:space="preserve">,"Condition":"UNDEFINED" </v>
      </c>
      <c r="AK591" s="16" t="str">
        <f xml:space="preserve"> IF($D591+$E591&gt;0,  CONCATENATE($AD591,$AE591,$AF591,$AG591,$AH591,$AI591,$AJ591)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1" s="16" t="str">
        <f t="shared" si="221"/>
        <v>,{"CollectableType":"HomeCollector.Models.StampBase, HomeCollector, Version=1.0.0.0, Culture=neutral, PublicKeyToken=null","DisplayName":"Niagra Falls" ,"Description":"" ,"Country":"USA" ,"IsPostageStamp":true ,"ScottNumber":"568" ,"AlternateId":"" ,"IssueYearStart":1922,"IssueYearEnd":1925,"FirstDayOfIssue":" " ,"Perforation":"11"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2" spans="1:38" x14ac:dyDescent="0.25">
      <c r="A592" s="34" t="s">
        <v>1810</v>
      </c>
      <c r="B592" s="29">
        <v>30</v>
      </c>
      <c r="C592" s="30"/>
      <c r="D592" s="31"/>
      <c r="E592" s="32">
        <v>2</v>
      </c>
      <c r="F592" s="43" t="s">
        <v>1342</v>
      </c>
      <c r="G592" s="30"/>
      <c r="H592" s="19" t="s">
        <v>385</v>
      </c>
      <c r="I592" s="19" t="s">
        <v>373</v>
      </c>
      <c r="J592" s="19">
        <v>1922</v>
      </c>
      <c r="K592" s="21">
        <v>1925</v>
      </c>
      <c r="L592" s="34">
        <v>27.5</v>
      </c>
      <c r="M592" s="29">
        <v>0.3</v>
      </c>
      <c r="N592" s="28" t="str">
        <f t="shared" si="222"/>
        <v>,{"CollectableType":"HomeCollector.Models.StampBase, HomeCollector, Version=1.0.0.0, Culture=neutral, PublicKeyToken=null"</v>
      </c>
      <c r="O592" s="16" t="str">
        <f t="shared" si="201"/>
        <v xml:space="preserve">,"DisplayName":"Bison" </v>
      </c>
      <c r="P592" s="16" t="str">
        <f t="shared" si="202"/>
        <v xml:space="preserve">,"Description":"" </v>
      </c>
      <c r="Q592" s="16" t="str">
        <f t="shared" si="203"/>
        <v xml:space="preserve">,"Country":"USA" </v>
      </c>
      <c r="R592" s="16" t="str">
        <f t="shared" si="204"/>
        <v xml:space="preserve">,"IsPostageStamp":true </v>
      </c>
      <c r="S592" s="16" t="str">
        <f t="shared" si="205"/>
        <v xml:space="preserve">,"ScottNumber":"569" </v>
      </c>
      <c r="T592" s="16" t="str">
        <f t="shared" si="206"/>
        <v xml:space="preserve">,"AlternateId":"" </v>
      </c>
      <c r="U592" s="16" t="str">
        <f t="shared" si="207"/>
        <v>,"IssueYearStart":1922</v>
      </c>
      <c r="V592" s="16" t="str">
        <f t="shared" si="208"/>
        <v>,"IssueYearEnd":1925</v>
      </c>
      <c r="W592" s="16" t="str">
        <f t="shared" si="209"/>
        <v xml:space="preserve">,"FirstDayOfIssue":" " </v>
      </c>
      <c r="X592" s="16" t="str">
        <f t="shared" si="200"/>
        <v xml:space="preserve">,"Perforation":"11" </v>
      </c>
      <c r="Y592" s="16" t="str">
        <f t="shared" si="210"/>
        <v xml:space="preserve">,"IsWatermarked":false </v>
      </c>
      <c r="Z592" s="16" t="str">
        <f t="shared" si="211"/>
        <v xml:space="preserve">,"CatalogImageCode":"" </v>
      </c>
      <c r="AA592" s="16" t="str">
        <f t="shared" si="212"/>
        <v xml:space="preserve">,"Color":"" </v>
      </c>
      <c r="AB592" s="16" t="str">
        <f t="shared" si="213"/>
        <v xml:space="preserve">,"Denomination":"30" </v>
      </c>
      <c r="AD592" s="16" t="str">
        <f t="shared" si="214"/>
        <v>,"ItemInstances":[</v>
      </c>
      <c r="AE592" s="16" t="str">
        <f t="shared" si="215"/>
        <v>{"CollectableType":"HomeCollector.Models.StampBase, HomeCollector, Version=1.0.0.0, Culture=neutral, PublicKeyToken=null"</v>
      </c>
      <c r="AF592" s="16" t="str">
        <f t="shared" si="216"/>
        <v xml:space="preserve">,"ItemDetails":"" </v>
      </c>
      <c r="AG592" s="16" t="str">
        <f t="shared" si="217"/>
        <v xml:space="preserve">,"IsFavorite":false </v>
      </c>
      <c r="AH592" s="16" t="str">
        <f t="shared" si="218"/>
        <v xml:space="preserve">,"EstimatedValue":0 </v>
      </c>
      <c r="AI592" s="16" t="str">
        <f t="shared" si="219"/>
        <v xml:space="preserve">,"IsMintCondition":false </v>
      </c>
      <c r="AJ592" s="16" t="str">
        <f t="shared" si="220"/>
        <v xml:space="preserve">,"Condition":"UNDEFINED" </v>
      </c>
      <c r="AK592" s="16" t="str">
        <f xml:space="preserve"> IF($D592+$E592&gt;0,  CONCATENATE($AD592,$AE592,$AF592,$AG592,$AH592,$AI592,$AJ592)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2" s="16" t="str">
        <f t="shared" si="221"/>
        <v>,{"CollectableType":"HomeCollector.Models.StampBase, HomeCollector, Version=1.0.0.0, Culture=neutral, PublicKeyToken=null","DisplayName":"Bison" ,"Description":"" ,"Country":"USA" ,"IsPostageStamp":true ,"ScottNumber":"569" ,"AlternateId":"" ,"IssueYearStart":1922,"IssueYearEnd":1925,"FirstDayOfIssue":" " ,"Perforation":"11" ,"IsWatermarked":false ,"CatalogImageCode":"" ,"Color":""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3" spans="1:38" x14ac:dyDescent="0.25">
      <c r="A593" s="34" t="s">
        <v>1811</v>
      </c>
      <c r="B593" s="29">
        <v>50</v>
      </c>
      <c r="C593" s="30"/>
      <c r="D593" s="31"/>
      <c r="E593" s="32">
        <v>3</v>
      </c>
      <c r="F593" s="43" t="s">
        <v>1342</v>
      </c>
      <c r="G593" s="30"/>
      <c r="H593" s="19" t="s">
        <v>386</v>
      </c>
      <c r="I593" s="19" t="s">
        <v>373</v>
      </c>
      <c r="J593" s="19">
        <v>1922</v>
      </c>
      <c r="K593" s="21">
        <v>1925</v>
      </c>
      <c r="L593" s="34">
        <v>50</v>
      </c>
      <c r="M593" s="29">
        <v>0.15</v>
      </c>
      <c r="N593" s="28" t="str">
        <f t="shared" si="222"/>
        <v>,{"CollectableType":"HomeCollector.Models.StampBase, HomeCollector, Version=1.0.0.0, Culture=neutral, PublicKeyToken=null"</v>
      </c>
      <c r="O593" s="16" t="str">
        <f t="shared" si="201"/>
        <v xml:space="preserve">,"DisplayName":"Arlington Amp." </v>
      </c>
      <c r="P593" s="16" t="str">
        <f t="shared" si="202"/>
        <v xml:space="preserve">,"Description":"" </v>
      </c>
      <c r="Q593" s="16" t="str">
        <f t="shared" si="203"/>
        <v xml:space="preserve">,"Country":"USA" </v>
      </c>
      <c r="R593" s="16" t="str">
        <f t="shared" si="204"/>
        <v xml:space="preserve">,"IsPostageStamp":true </v>
      </c>
      <c r="S593" s="16" t="str">
        <f t="shared" si="205"/>
        <v xml:space="preserve">,"ScottNumber":"570" </v>
      </c>
      <c r="T593" s="16" t="str">
        <f t="shared" si="206"/>
        <v xml:space="preserve">,"AlternateId":"" </v>
      </c>
      <c r="U593" s="16" t="str">
        <f t="shared" si="207"/>
        <v>,"IssueYearStart":1922</v>
      </c>
      <c r="V593" s="16" t="str">
        <f t="shared" si="208"/>
        <v>,"IssueYearEnd":1925</v>
      </c>
      <c r="W593" s="16" t="str">
        <f t="shared" si="209"/>
        <v xml:space="preserve">,"FirstDayOfIssue":" " </v>
      </c>
      <c r="X593" s="16" t="str">
        <f t="shared" si="200"/>
        <v xml:space="preserve">,"Perforation":"11" </v>
      </c>
      <c r="Y593" s="16" t="str">
        <f t="shared" si="210"/>
        <v xml:space="preserve">,"IsWatermarked":false </v>
      </c>
      <c r="Z593" s="16" t="str">
        <f t="shared" si="211"/>
        <v xml:space="preserve">,"CatalogImageCode":"" </v>
      </c>
      <c r="AA593" s="16" t="str">
        <f t="shared" si="212"/>
        <v xml:space="preserve">,"Color":"" </v>
      </c>
      <c r="AB593" s="16" t="str">
        <f t="shared" si="213"/>
        <v xml:space="preserve">,"Denomination":"50" </v>
      </c>
      <c r="AD593" s="16" t="str">
        <f t="shared" si="214"/>
        <v>,"ItemInstances":[</v>
      </c>
      <c r="AE593" s="16" t="str">
        <f t="shared" si="215"/>
        <v>{"CollectableType":"HomeCollector.Models.StampBase, HomeCollector, Version=1.0.0.0, Culture=neutral, PublicKeyToken=null"</v>
      </c>
      <c r="AF593" s="16" t="str">
        <f t="shared" si="216"/>
        <v xml:space="preserve">,"ItemDetails":"" </v>
      </c>
      <c r="AG593" s="16" t="str">
        <f t="shared" si="217"/>
        <v xml:space="preserve">,"IsFavorite":false </v>
      </c>
      <c r="AH593" s="16" t="str">
        <f t="shared" si="218"/>
        <v xml:space="preserve">,"EstimatedValue":0 </v>
      </c>
      <c r="AI593" s="16" t="str">
        <f t="shared" si="219"/>
        <v xml:space="preserve">,"IsMintCondition":false </v>
      </c>
      <c r="AJ593" s="16" t="str">
        <f t="shared" si="220"/>
        <v xml:space="preserve">,"Condition":"UNDEFINED" </v>
      </c>
      <c r="AK593" s="16" t="str">
        <f xml:space="preserve"> IF($D593+$E593&gt;0,  CONCATENATE($AD593,$AE593,$AF593,$AG593,$AH593,$AI593,$AJ593)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3" s="16" t="str">
        <f t="shared" si="221"/>
        <v>,{"CollectableType":"HomeCollector.Models.StampBase, HomeCollector, Version=1.0.0.0, Culture=neutral, PublicKeyToken=null","DisplayName":"Arlington Amp." ,"Description":"" ,"Country":"USA" ,"IsPostageStamp":true ,"ScottNumber":"570" ,"AlternateId":"" ,"IssueYearStart":1922,"IssueYearEnd":1925,"FirstDayOfIssue":" " ,"Perforation":"11" ,"IsWatermarked":false ,"CatalogImageCode":"" ,"Color":""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4" spans="1:38" x14ac:dyDescent="0.25">
      <c r="A594" s="34" t="s">
        <v>1812</v>
      </c>
      <c r="B594" s="19" t="s">
        <v>260</v>
      </c>
      <c r="C594" s="30"/>
      <c r="D594" s="31"/>
      <c r="E594" s="32">
        <v>2</v>
      </c>
      <c r="F594" s="43" t="s">
        <v>1342</v>
      </c>
      <c r="G594" s="30"/>
      <c r="H594" s="19" t="s">
        <v>387</v>
      </c>
      <c r="I594" s="19" t="s">
        <v>373</v>
      </c>
      <c r="J594" s="19">
        <v>1922</v>
      </c>
      <c r="K594" s="21">
        <v>1925</v>
      </c>
      <c r="L594" s="34">
        <v>37.5</v>
      </c>
      <c r="M594" s="29">
        <v>0.35</v>
      </c>
      <c r="N594" s="28" t="str">
        <f t="shared" si="222"/>
        <v>,{"CollectableType":"HomeCollector.Models.StampBase, HomeCollector, Version=1.0.0.0, Culture=neutral, PublicKeyToken=null"</v>
      </c>
      <c r="O594" s="16" t="str">
        <f t="shared" si="201"/>
        <v xml:space="preserve">,"DisplayName":"Lincoln Mem." </v>
      </c>
      <c r="P594" s="16" t="str">
        <f t="shared" si="202"/>
        <v xml:space="preserve">,"Description":"" </v>
      </c>
      <c r="Q594" s="16" t="str">
        <f t="shared" si="203"/>
        <v xml:space="preserve">,"Country":"USA" </v>
      </c>
      <c r="R594" s="16" t="str">
        <f t="shared" si="204"/>
        <v xml:space="preserve">,"IsPostageStamp":true </v>
      </c>
      <c r="S594" s="16" t="str">
        <f t="shared" si="205"/>
        <v xml:space="preserve">,"ScottNumber":"571" </v>
      </c>
      <c r="T594" s="16" t="str">
        <f t="shared" si="206"/>
        <v xml:space="preserve">,"AlternateId":"" </v>
      </c>
      <c r="U594" s="16" t="str">
        <f t="shared" si="207"/>
        <v>,"IssueYearStart":1922</v>
      </c>
      <c r="V594" s="16" t="str">
        <f t="shared" si="208"/>
        <v>,"IssueYearEnd":1925</v>
      </c>
      <c r="W594" s="16" t="str">
        <f t="shared" si="209"/>
        <v xml:space="preserve">,"FirstDayOfIssue":" " </v>
      </c>
      <c r="X594" s="16" t="str">
        <f t="shared" si="200"/>
        <v xml:space="preserve">,"Perforation":"11" </v>
      </c>
      <c r="Y594" s="16" t="str">
        <f t="shared" si="210"/>
        <v xml:space="preserve">,"IsWatermarked":false </v>
      </c>
      <c r="Z594" s="16" t="str">
        <f t="shared" si="211"/>
        <v xml:space="preserve">,"CatalogImageCode":"" </v>
      </c>
      <c r="AA594" s="16" t="str">
        <f t="shared" si="212"/>
        <v xml:space="preserve">,"Color":"" </v>
      </c>
      <c r="AB594" s="16" t="str">
        <f t="shared" si="213"/>
        <v xml:space="preserve">,"Denomination":"$1" </v>
      </c>
      <c r="AD594" s="16" t="str">
        <f t="shared" si="214"/>
        <v>,"ItemInstances":[</v>
      </c>
      <c r="AE594" s="16" t="str">
        <f t="shared" si="215"/>
        <v>{"CollectableType":"HomeCollector.Models.StampBase, HomeCollector, Version=1.0.0.0, Culture=neutral, PublicKeyToken=null"</v>
      </c>
      <c r="AF594" s="16" t="str">
        <f t="shared" si="216"/>
        <v xml:space="preserve">,"ItemDetails":"" </v>
      </c>
      <c r="AG594" s="16" t="str">
        <f t="shared" si="217"/>
        <v xml:space="preserve">,"IsFavorite":false </v>
      </c>
      <c r="AH594" s="16" t="str">
        <f t="shared" si="218"/>
        <v xml:space="preserve">,"EstimatedValue":0 </v>
      </c>
      <c r="AI594" s="16" t="str">
        <f t="shared" si="219"/>
        <v xml:space="preserve">,"IsMintCondition":false </v>
      </c>
      <c r="AJ594" s="16" t="str">
        <f t="shared" si="220"/>
        <v xml:space="preserve">,"Condition":"UNDEFINED" </v>
      </c>
      <c r="AK594" s="16" t="str">
        <f xml:space="preserve"> IF($D594+$E594&gt;0,  CONCATENATE($AD594,$AE594,$AF594,$AG594,$AH594,$AI594,$AJ594)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4" s="16" t="str">
        <f t="shared" si="221"/>
        <v>,{"CollectableType":"HomeCollector.Models.StampBase, HomeCollector, Version=1.0.0.0, Culture=neutral, PublicKeyToken=null","DisplayName":"Lincoln Mem." ,"Description":"" ,"Country":"USA" ,"IsPostageStamp":true ,"ScottNumber":"571" ,"AlternateId":"" ,"IssueYearStart":1922,"IssueYearEnd":1925,"FirstDayOfIssue":" " ,"Perforation":"11" ,"IsWatermarked":false ,"CatalogImageCode":"" ,"Color":"" ,"Denomination":"$1"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5" spans="1:38" x14ac:dyDescent="0.25">
      <c r="A595" s="34" t="s">
        <v>1813</v>
      </c>
      <c r="B595" s="19" t="s">
        <v>261</v>
      </c>
      <c r="C595" s="30"/>
      <c r="D595" s="31"/>
      <c r="E595" s="32">
        <v>1</v>
      </c>
      <c r="F595" s="43" t="s">
        <v>1342</v>
      </c>
      <c r="G595" s="30"/>
      <c r="H595" s="19" t="s">
        <v>388</v>
      </c>
      <c r="I595" s="19" t="s">
        <v>373</v>
      </c>
      <c r="J595" s="19">
        <v>1922</v>
      </c>
      <c r="K595" s="21">
        <v>1925</v>
      </c>
      <c r="L595" s="34">
        <v>85</v>
      </c>
      <c r="M595" s="29">
        <v>8</v>
      </c>
      <c r="N595" s="28" t="str">
        <f t="shared" si="222"/>
        <v>,{"CollectableType":"HomeCollector.Models.StampBase, HomeCollector, Version=1.0.0.0, Culture=neutral, PublicKeyToken=null"</v>
      </c>
      <c r="O595" s="16" t="str">
        <f t="shared" si="201"/>
        <v xml:space="preserve">,"DisplayName":"US Capitol" </v>
      </c>
      <c r="P595" s="16" t="str">
        <f t="shared" si="202"/>
        <v xml:space="preserve">,"Description":"" </v>
      </c>
      <c r="Q595" s="16" t="str">
        <f t="shared" si="203"/>
        <v xml:space="preserve">,"Country":"USA" </v>
      </c>
      <c r="R595" s="16" t="str">
        <f t="shared" si="204"/>
        <v xml:space="preserve">,"IsPostageStamp":true </v>
      </c>
      <c r="S595" s="16" t="str">
        <f t="shared" si="205"/>
        <v xml:space="preserve">,"ScottNumber":"572" </v>
      </c>
      <c r="T595" s="16" t="str">
        <f t="shared" si="206"/>
        <v xml:space="preserve">,"AlternateId":"" </v>
      </c>
      <c r="U595" s="16" t="str">
        <f t="shared" si="207"/>
        <v>,"IssueYearStart":1922</v>
      </c>
      <c r="V595" s="16" t="str">
        <f t="shared" si="208"/>
        <v>,"IssueYearEnd":1925</v>
      </c>
      <c r="W595" s="16" t="str">
        <f t="shared" si="209"/>
        <v xml:space="preserve">,"FirstDayOfIssue":" " </v>
      </c>
      <c r="X595" s="16" t="str">
        <f t="shared" si="200"/>
        <v xml:space="preserve">,"Perforation":"11" </v>
      </c>
      <c r="Y595" s="16" t="str">
        <f t="shared" si="210"/>
        <v xml:space="preserve">,"IsWatermarked":false </v>
      </c>
      <c r="Z595" s="16" t="str">
        <f t="shared" si="211"/>
        <v xml:space="preserve">,"CatalogImageCode":"" </v>
      </c>
      <c r="AA595" s="16" t="str">
        <f t="shared" si="212"/>
        <v xml:space="preserve">,"Color":"" </v>
      </c>
      <c r="AB595" s="16" t="str">
        <f t="shared" si="213"/>
        <v xml:space="preserve">,"Denomination":"$2" </v>
      </c>
      <c r="AD595" s="16" t="str">
        <f t="shared" si="214"/>
        <v>,"ItemInstances":[</v>
      </c>
      <c r="AE595" s="16" t="str">
        <f t="shared" si="215"/>
        <v>{"CollectableType":"HomeCollector.Models.StampBase, HomeCollector, Version=1.0.0.0, Culture=neutral, PublicKeyToken=null"</v>
      </c>
      <c r="AF595" s="16" t="str">
        <f t="shared" si="216"/>
        <v xml:space="preserve">,"ItemDetails":"" </v>
      </c>
      <c r="AG595" s="16" t="str">
        <f t="shared" si="217"/>
        <v xml:space="preserve">,"IsFavorite":false </v>
      </c>
      <c r="AH595" s="16" t="str">
        <f t="shared" si="218"/>
        <v xml:space="preserve">,"EstimatedValue":0 </v>
      </c>
      <c r="AI595" s="16" t="str">
        <f t="shared" si="219"/>
        <v xml:space="preserve">,"IsMintCondition":false </v>
      </c>
      <c r="AJ595" s="16" t="str">
        <f t="shared" si="220"/>
        <v xml:space="preserve">,"Condition":"UNDEFINED" </v>
      </c>
      <c r="AK595" s="16" t="str">
        <f xml:space="preserve"> IF($D595+$E595&gt;0,  CONCATENATE($AD595,$AE595,$AF595,$AG595,$AH595,$AI595,$AJ595)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5" s="16" t="str">
        <f t="shared" si="221"/>
        <v>,{"CollectableType":"HomeCollector.Models.StampBase, HomeCollector, Version=1.0.0.0, Culture=neutral, PublicKeyToken=null","DisplayName":"US Capitol" ,"Description":"" ,"Country":"USA" ,"IsPostageStamp":true ,"ScottNumber":"572" ,"AlternateId":"" ,"IssueYearStart":1922,"IssueYearEnd":1925,"FirstDayOfIssue":" " ,"Perforation":"11" ,"IsWatermarked":false ,"CatalogImageCode":"" ,"Color":"" ,"Denomination":"$2"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6" spans="1:38" x14ac:dyDescent="0.25">
      <c r="A596" s="34" t="s">
        <v>1814</v>
      </c>
      <c r="B596" s="19" t="s">
        <v>264</v>
      </c>
      <c r="C596" s="30"/>
      <c r="D596" s="31"/>
      <c r="E596" s="32">
        <v>1</v>
      </c>
      <c r="F596" s="43" t="s">
        <v>1342</v>
      </c>
      <c r="G596" s="30"/>
      <c r="H596" s="44" t="s">
        <v>3059</v>
      </c>
      <c r="I596" s="19" t="s">
        <v>373</v>
      </c>
      <c r="J596" s="19">
        <v>1922</v>
      </c>
      <c r="K596" s="21">
        <v>1925</v>
      </c>
      <c r="L596" s="34">
        <v>200</v>
      </c>
      <c r="M596" s="29">
        <v>12.5</v>
      </c>
      <c r="N596" s="28" t="str">
        <f t="shared" si="222"/>
        <v>,{"CollectableType":"HomeCollector.Models.StampBase, HomeCollector, Version=1.0.0.0, Culture=neutral, PublicKeyToken=null"</v>
      </c>
      <c r="O596" s="16" t="str">
        <f t="shared" si="201"/>
        <v xml:space="preserve">,"DisplayName":"America" </v>
      </c>
      <c r="P596" s="16" t="str">
        <f t="shared" si="202"/>
        <v xml:space="preserve">,"Description":"" </v>
      </c>
      <c r="Q596" s="16" t="str">
        <f t="shared" si="203"/>
        <v xml:space="preserve">,"Country":"USA" </v>
      </c>
      <c r="R596" s="16" t="str">
        <f t="shared" si="204"/>
        <v xml:space="preserve">,"IsPostageStamp":true </v>
      </c>
      <c r="S596" s="16" t="str">
        <f t="shared" si="205"/>
        <v xml:space="preserve">,"ScottNumber":"573" </v>
      </c>
      <c r="T596" s="16" t="str">
        <f t="shared" si="206"/>
        <v xml:space="preserve">,"AlternateId":"" </v>
      </c>
      <c r="U596" s="16" t="str">
        <f t="shared" si="207"/>
        <v>,"IssueYearStart":1922</v>
      </c>
      <c r="V596" s="16" t="str">
        <f t="shared" si="208"/>
        <v>,"IssueYearEnd":1925</v>
      </c>
      <c r="W596" s="16" t="str">
        <f t="shared" si="209"/>
        <v xml:space="preserve">,"FirstDayOfIssue":" " </v>
      </c>
      <c r="X596" s="16" t="str">
        <f t="shared" si="200"/>
        <v xml:space="preserve">,"Perforation":"11" </v>
      </c>
      <c r="Y596" s="16" t="str">
        <f t="shared" si="210"/>
        <v xml:space="preserve">,"IsWatermarked":false </v>
      </c>
      <c r="Z596" s="16" t="str">
        <f t="shared" si="211"/>
        <v xml:space="preserve">,"CatalogImageCode":"" </v>
      </c>
      <c r="AA596" s="16" t="str">
        <f t="shared" si="212"/>
        <v xml:space="preserve">,"Color":"" </v>
      </c>
      <c r="AB596" s="16" t="str">
        <f t="shared" si="213"/>
        <v xml:space="preserve">,"Denomination":"$5" </v>
      </c>
      <c r="AD596" s="16" t="str">
        <f t="shared" si="214"/>
        <v>,"ItemInstances":[</v>
      </c>
      <c r="AE596" s="16" t="str">
        <f t="shared" si="215"/>
        <v>{"CollectableType":"HomeCollector.Models.StampBase, HomeCollector, Version=1.0.0.0, Culture=neutral, PublicKeyToken=null"</v>
      </c>
      <c r="AF596" s="16" t="str">
        <f t="shared" si="216"/>
        <v xml:space="preserve">,"ItemDetails":"" </v>
      </c>
      <c r="AG596" s="16" t="str">
        <f t="shared" si="217"/>
        <v xml:space="preserve">,"IsFavorite":false </v>
      </c>
      <c r="AH596" s="16" t="str">
        <f t="shared" si="218"/>
        <v xml:space="preserve">,"EstimatedValue":0 </v>
      </c>
      <c r="AI596" s="16" t="str">
        <f t="shared" si="219"/>
        <v xml:space="preserve">,"IsMintCondition":false </v>
      </c>
      <c r="AJ596" s="16" t="str">
        <f t="shared" si="220"/>
        <v xml:space="preserve">,"Condition":"UNDEFINED" </v>
      </c>
      <c r="AK596" s="16" t="str">
        <f xml:space="preserve"> IF($D596+$E596&gt;0,  CONCATENATE($AD596,$AE596,$AF596,$AG596,$AH596,$AI596,$AJ596)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6" s="16" t="str">
        <f t="shared" si="221"/>
        <v>,{"CollectableType":"HomeCollector.Models.StampBase, HomeCollector, Version=1.0.0.0, Culture=neutral, PublicKeyToken=null","DisplayName":"America" ,"Description":"" ,"Country":"USA" ,"IsPostageStamp":true ,"ScottNumber":"573" ,"AlternateId":"" ,"IssueYearStart":1922,"IssueYearEnd":1925,"FirstDayOfIssue":" " ,"Perforation":"11" ,"IsWatermarked":false ,"CatalogImageCode":"" ,"Color":"" ,"Denomination":"$5"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7" spans="1:38" x14ac:dyDescent="0.25">
      <c r="A597" s="34" t="s">
        <v>1815</v>
      </c>
      <c r="B597" s="29">
        <v>1</v>
      </c>
      <c r="C597" s="19" t="s">
        <v>38</v>
      </c>
      <c r="D597" s="31"/>
      <c r="E597" s="32">
        <v>1</v>
      </c>
      <c r="F597" s="42" t="s">
        <v>12</v>
      </c>
      <c r="G597" s="30"/>
      <c r="H597" s="19" t="s">
        <v>13</v>
      </c>
      <c r="I597" s="29">
        <v>1923</v>
      </c>
      <c r="J597" s="29">
        <v>1923</v>
      </c>
      <c r="K597" s="33" t="s">
        <v>1337</v>
      </c>
      <c r="L597" s="34">
        <v>6</v>
      </c>
      <c r="M597" s="29">
        <v>2.75</v>
      </c>
      <c r="N597" s="28" t="str">
        <f t="shared" si="222"/>
        <v>,{"CollectableType":"HomeCollector.Models.StampBase, HomeCollector, Version=1.0.0.0, Culture=neutral, PublicKeyToken=null"</v>
      </c>
      <c r="O597" s="16" t="str">
        <f t="shared" si="201"/>
        <v xml:space="preserve">,"DisplayName":"Franklin" </v>
      </c>
      <c r="P597" s="16" t="str">
        <f t="shared" si="202"/>
        <v xml:space="preserve">,"Description":"" </v>
      </c>
      <c r="Q597" s="16" t="str">
        <f t="shared" si="203"/>
        <v xml:space="preserve">,"Country":"USA" </v>
      </c>
      <c r="R597" s="16" t="str">
        <f t="shared" si="204"/>
        <v xml:space="preserve">,"IsPostageStamp":true </v>
      </c>
      <c r="S597" s="16" t="str">
        <f t="shared" si="205"/>
        <v xml:space="preserve">,"ScottNumber":"575" </v>
      </c>
      <c r="T597" s="16" t="str">
        <f t="shared" si="206"/>
        <v xml:space="preserve">,"AlternateId":"" </v>
      </c>
      <c r="U597" s="16" t="str">
        <f t="shared" si="207"/>
        <v>,"IssueYearStart":1923</v>
      </c>
      <c r="V597" s="16" t="str">
        <f t="shared" si="208"/>
        <v>,"IssueYearEnd":0</v>
      </c>
      <c r="W597" s="16" t="str">
        <f t="shared" si="209"/>
        <v xml:space="preserve">,"FirstDayOfIssue":" " </v>
      </c>
      <c r="X597" s="16" t="str">
        <f t="shared" si="200"/>
        <v xml:space="preserve">,"Perforation":"imp" </v>
      </c>
      <c r="Y597" s="16" t="str">
        <f t="shared" si="210"/>
        <v xml:space="preserve">,"IsWatermarked":false </v>
      </c>
      <c r="Z597" s="16" t="str">
        <f t="shared" si="211"/>
        <v xml:space="preserve">,"CatalogImageCode":"" </v>
      </c>
      <c r="AA597" s="16" t="str">
        <f t="shared" si="212"/>
        <v xml:space="preserve">,"Color":"green" </v>
      </c>
      <c r="AB597" s="16" t="str">
        <f t="shared" si="213"/>
        <v xml:space="preserve">,"Denomination":"1" </v>
      </c>
      <c r="AD597" s="16" t="str">
        <f t="shared" si="214"/>
        <v>,"ItemInstances":[</v>
      </c>
      <c r="AE597" s="16" t="str">
        <f t="shared" si="215"/>
        <v>{"CollectableType":"HomeCollector.Models.StampBase, HomeCollector, Version=1.0.0.0, Culture=neutral, PublicKeyToken=null"</v>
      </c>
      <c r="AF597" s="16" t="str">
        <f t="shared" si="216"/>
        <v xml:space="preserve">,"ItemDetails":"" </v>
      </c>
      <c r="AG597" s="16" t="str">
        <f t="shared" si="217"/>
        <v xml:space="preserve">,"IsFavorite":false </v>
      </c>
      <c r="AH597" s="16" t="str">
        <f t="shared" si="218"/>
        <v xml:space="preserve">,"EstimatedValue":0 </v>
      </c>
      <c r="AI597" s="16" t="str">
        <f t="shared" si="219"/>
        <v xml:space="preserve">,"IsMintCondition":false </v>
      </c>
      <c r="AJ597" s="16" t="str">
        <f t="shared" si="220"/>
        <v xml:space="preserve">,"Condition":"UNDEFINED" </v>
      </c>
      <c r="AK597" s="16" t="str">
        <f xml:space="preserve"> IF($D597+$E597&gt;0,  CONCATENATE($AD597,$AE597,$AF597,$AG597,$AH597,$AI597,$AJ597)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7" s="16" t="str">
        <f t="shared" si="221"/>
        <v>,{"CollectableType":"HomeCollector.Models.StampBase, HomeCollector, Version=1.0.0.0, Culture=neutral, PublicKeyToken=null","DisplayName":"Franklin" ,"Description":"" ,"Country":"USA" ,"IsPostageStamp":true ,"ScottNumber":"575" ,"AlternateId":"" ,"IssueYearStart":1923,"IssueYearEnd":0,"FirstDayOfIssue":" " ,"Perforation":"imp" ,"IsWatermarked":false ,"CatalogImageCode":"" ,"Color":"green"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8" spans="1:38" x14ac:dyDescent="0.25">
      <c r="A598" s="34" t="s">
        <v>1816</v>
      </c>
      <c r="B598" s="19" t="s">
        <v>374</v>
      </c>
      <c r="C598" s="19" t="s">
        <v>389</v>
      </c>
      <c r="D598" s="31"/>
      <c r="E598" s="32">
        <v>1</v>
      </c>
      <c r="F598" s="42" t="s">
        <v>12</v>
      </c>
      <c r="G598" s="30"/>
      <c r="H598" s="19" t="s">
        <v>375</v>
      </c>
      <c r="I598" s="29">
        <v>1925</v>
      </c>
      <c r="J598" s="29">
        <v>1925</v>
      </c>
      <c r="K598" s="33" t="s">
        <v>1337</v>
      </c>
      <c r="L598" s="34">
        <v>1.25</v>
      </c>
      <c r="M598" s="29">
        <v>1</v>
      </c>
      <c r="N598" s="28" t="str">
        <f t="shared" si="222"/>
        <v>,{"CollectableType":"HomeCollector.Models.StampBase, HomeCollector, Version=1.0.0.0, Culture=neutral, PublicKeyToken=null"</v>
      </c>
      <c r="O598" s="16" t="str">
        <f t="shared" si="201"/>
        <v xml:space="preserve">,"DisplayName":"Harding" </v>
      </c>
      <c r="P598" s="16" t="str">
        <f t="shared" si="202"/>
        <v xml:space="preserve">,"Description":"" </v>
      </c>
      <c r="Q598" s="16" t="str">
        <f t="shared" si="203"/>
        <v xml:space="preserve">,"Country":"USA" </v>
      </c>
      <c r="R598" s="16" t="str">
        <f t="shared" si="204"/>
        <v xml:space="preserve">,"IsPostageStamp":true </v>
      </c>
      <c r="S598" s="16" t="str">
        <f t="shared" si="205"/>
        <v xml:space="preserve">,"ScottNumber":"576" </v>
      </c>
      <c r="T598" s="16" t="str">
        <f t="shared" si="206"/>
        <v xml:space="preserve">,"AlternateId":"" </v>
      </c>
      <c r="U598" s="16" t="str">
        <f t="shared" si="207"/>
        <v>,"IssueYearStart":1925</v>
      </c>
      <c r="V598" s="16" t="str">
        <f t="shared" si="208"/>
        <v>,"IssueYearEnd":0</v>
      </c>
      <c r="W598" s="16" t="str">
        <f t="shared" si="209"/>
        <v xml:space="preserve">,"FirstDayOfIssue":" " </v>
      </c>
      <c r="X598" s="16" t="str">
        <f t="shared" si="200"/>
        <v xml:space="preserve">,"Perforation":"imp" </v>
      </c>
      <c r="Y598" s="16" t="str">
        <f t="shared" si="210"/>
        <v xml:space="preserve">,"IsWatermarked":false </v>
      </c>
      <c r="Z598" s="16" t="str">
        <f t="shared" si="211"/>
        <v xml:space="preserve">,"CatalogImageCode":"" </v>
      </c>
      <c r="AA598" s="16" t="str">
        <f t="shared" si="212"/>
        <v xml:space="preserve">,"Color":"yellow brn" </v>
      </c>
      <c r="AB598" s="16" t="str">
        <f t="shared" si="213"/>
        <v xml:space="preserve">,"Denomination":"1.5" </v>
      </c>
      <c r="AD598" s="16" t="str">
        <f t="shared" si="214"/>
        <v>,"ItemInstances":[</v>
      </c>
      <c r="AE598" s="16" t="str">
        <f t="shared" si="215"/>
        <v>{"CollectableType":"HomeCollector.Models.StampBase, HomeCollector, Version=1.0.0.0, Culture=neutral, PublicKeyToken=null"</v>
      </c>
      <c r="AF598" s="16" t="str">
        <f t="shared" si="216"/>
        <v xml:space="preserve">,"ItemDetails":"" </v>
      </c>
      <c r="AG598" s="16" t="str">
        <f t="shared" si="217"/>
        <v xml:space="preserve">,"IsFavorite":false </v>
      </c>
      <c r="AH598" s="16" t="str">
        <f t="shared" si="218"/>
        <v xml:space="preserve">,"EstimatedValue":0 </v>
      </c>
      <c r="AI598" s="16" t="str">
        <f t="shared" si="219"/>
        <v xml:space="preserve">,"IsMintCondition":false </v>
      </c>
      <c r="AJ598" s="16" t="str">
        <f t="shared" si="220"/>
        <v xml:space="preserve">,"Condition":"UNDEFINED" </v>
      </c>
      <c r="AK598" s="16" t="str">
        <f xml:space="preserve"> IF($D598+$E598&gt;0,  CONCATENATE($AD598,$AE598,$AF598,$AG598,$AH598,$AI598,$AJ598)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8" s="16" t="str">
        <f t="shared" si="221"/>
        <v>,{"CollectableType":"HomeCollector.Models.StampBase, HomeCollector, Version=1.0.0.0, Culture=neutral, PublicKeyToken=null","DisplayName":"Harding" ,"Description":"" ,"Country":"USA" ,"IsPostageStamp":true ,"ScottNumber":"576" ,"AlternateId":"" ,"IssueYearStart":1925,"IssueYearEnd":0,"FirstDayOfIssue":" " ,"Perforation":"imp" ,"IsWatermarked":false ,"CatalogImageCode":"" ,"Color":"yellow brn" ,"Denomination":"1.5"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9" spans="1:38" x14ac:dyDescent="0.25">
      <c r="A599" s="34" t="s">
        <v>1817</v>
      </c>
      <c r="B599" s="29">
        <v>2</v>
      </c>
      <c r="C599" s="19" t="s">
        <v>176</v>
      </c>
      <c r="D599" s="31"/>
      <c r="E599" s="32">
        <v>1</v>
      </c>
      <c r="F599" s="42" t="s">
        <v>12</v>
      </c>
      <c r="G599" s="30"/>
      <c r="H599" s="19" t="s">
        <v>15</v>
      </c>
      <c r="I599" s="19" t="s">
        <v>390</v>
      </c>
      <c r="J599" s="19">
        <v>1923</v>
      </c>
      <c r="K599" s="21">
        <v>1926</v>
      </c>
      <c r="L599" s="34">
        <v>1.4</v>
      </c>
      <c r="M599" s="29">
        <v>1.25</v>
      </c>
      <c r="N599" s="28" t="str">
        <f t="shared" si="222"/>
        <v>,{"CollectableType":"HomeCollector.Models.StampBase, HomeCollector, Version=1.0.0.0, Culture=neutral, PublicKeyToken=null"</v>
      </c>
      <c r="O599" s="16" t="str">
        <f t="shared" si="201"/>
        <v xml:space="preserve">,"DisplayName":"Washington" </v>
      </c>
      <c r="P599" s="16" t="str">
        <f t="shared" si="202"/>
        <v xml:space="preserve">,"Description":"" </v>
      </c>
      <c r="Q599" s="16" t="str">
        <f t="shared" si="203"/>
        <v xml:space="preserve">,"Country":"USA" </v>
      </c>
      <c r="R599" s="16" t="str">
        <f t="shared" si="204"/>
        <v xml:space="preserve">,"IsPostageStamp":true </v>
      </c>
      <c r="S599" s="16" t="str">
        <f t="shared" si="205"/>
        <v xml:space="preserve">,"ScottNumber":"577" </v>
      </c>
      <c r="T599" s="16" t="str">
        <f t="shared" si="206"/>
        <v xml:space="preserve">,"AlternateId":"" </v>
      </c>
      <c r="U599" s="16" t="str">
        <f t="shared" si="207"/>
        <v>,"IssueYearStart":1923</v>
      </c>
      <c r="V599" s="16" t="str">
        <f t="shared" si="208"/>
        <v>,"IssueYearEnd":1926</v>
      </c>
      <c r="W599" s="16" t="str">
        <f t="shared" si="209"/>
        <v xml:space="preserve">,"FirstDayOfIssue":" " </v>
      </c>
      <c r="X599" s="16" t="str">
        <f t="shared" si="200"/>
        <v xml:space="preserve">,"Perforation":"imp" </v>
      </c>
      <c r="Y599" s="16" t="str">
        <f t="shared" si="210"/>
        <v xml:space="preserve">,"IsWatermarked":false </v>
      </c>
      <c r="Z599" s="16" t="str">
        <f t="shared" si="211"/>
        <v xml:space="preserve">,"CatalogImageCode":"" </v>
      </c>
      <c r="AA599" s="16" t="str">
        <f t="shared" si="212"/>
        <v xml:space="preserve">,"Color":"carmine" </v>
      </c>
      <c r="AB599" s="16" t="str">
        <f t="shared" si="213"/>
        <v xml:space="preserve">,"Denomination":"2" </v>
      </c>
      <c r="AD599" s="16" t="str">
        <f t="shared" si="214"/>
        <v>,"ItemInstances":[</v>
      </c>
      <c r="AE599" s="16" t="str">
        <f t="shared" si="215"/>
        <v>{"CollectableType":"HomeCollector.Models.StampBase, HomeCollector, Version=1.0.0.0, Culture=neutral, PublicKeyToken=null"</v>
      </c>
      <c r="AF599" s="16" t="str">
        <f t="shared" si="216"/>
        <v xml:space="preserve">,"ItemDetails":"" </v>
      </c>
      <c r="AG599" s="16" t="str">
        <f t="shared" si="217"/>
        <v xml:space="preserve">,"IsFavorite":false </v>
      </c>
      <c r="AH599" s="16" t="str">
        <f t="shared" si="218"/>
        <v xml:space="preserve">,"EstimatedValue":0 </v>
      </c>
      <c r="AI599" s="16" t="str">
        <f t="shared" si="219"/>
        <v xml:space="preserve">,"IsMintCondition":false </v>
      </c>
      <c r="AJ599" s="16" t="str">
        <f t="shared" si="220"/>
        <v xml:space="preserve">,"Condition":"UNDEFINED" </v>
      </c>
      <c r="AK599" s="16" t="str">
        <f xml:space="preserve"> IF($D599+$E599&gt;0,  CONCATENATE($AD599,$AE599,$AF599,$AG599,$AH599,$AI599,$AJ599)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9" s="16" t="str">
        <f t="shared" si="221"/>
        <v>,{"CollectableType":"HomeCollector.Models.StampBase, HomeCollector, Version=1.0.0.0, Culture=neutral, PublicKeyToken=null","DisplayName":"Washington" ,"Description":"" ,"Country":"USA" ,"IsPostageStamp":true ,"ScottNumber":"577" ,"AlternateId":"" ,"IssueYearStart":1923,"IssueYearEnd":1926,"FirstDayOfIssue":" " ,"Perforation":"imp" ,"IsWatermarked":false ,"CatalogImageCode":"" ,"Color":"carmine"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0" spans="1:38" x14ac:dyDescent="0.25">
      <c r="A600" s="34" t="s">
        <v>1818</v>
      </c>
      <c r="B600" s="29">
        <v>1</v>
      </c>
      <c r="C600" s="19" t="s">
        <v>38</v>
      </c>
      <c r="D600" s="31"/>
      <c r="E600" s="32"/>
      <c r="F600" s="42" t="s">
        <v>365</v>
      </c>
      <c r="G600" s="30"/>
      <c r="H600" s="19" t="s">
        <v>13</v>
      </c>
      <c r="I600" s="19" t="s">
        <v>390</v>
      </c>
      <c r="J600" s="19">
        <v>1923</v>
      </c>
      <c r="K600" s="21">
        <v>1926</v>
      </c>
      <c r="L600" s="34">
        <v>60</v>
      </c>
      <c r="M600" s="29">
        <v>65</v>
      </c>
      <c r="N600" s="28" t="str">
        <f t="shared" si="222"/>
        <v>,{"CollectableType":"HomeCollector.Models.StampBase, HomeCollector, Version=1.0.0.0, Culture=neutral, PublicKeyToken=null"</v>
      </c>
      <c r="O600" s="16" t="str">
        <f t="shared" si="201"/>
        <v xml:space="preserve">,"DisplayName":"Franklin" </v>
      </c>
      <c r="P600" s="16" t="str">
        <f t="shared" si="202"/>
        <v xml:space="preserve">,"Description":"" </v>
      </c>
      <c r="Q600" s="16" t="str">
        <f t="shared" si="203"/>
        <v xml:space="preserve">,"Country":"USA" </v>
      </c>
      <c r="R600" s="16" t="str">
        <f t="shared" si="204"/>
        <v xml:space="preserve">,"IsPostageStamp":true </v>
      </c>
      <c r="S600" s="16" t="str">
        <f t="shared" si="205"/>
        <v xml:space="preserve">,"ScottNumber":"578" </v>
      </c>
      <c r="T600" s="16" t="str">
        <f t="shared" si="206"/>
        <v xml:space="preserve">,"AlternateId":"" </v>
      </c>
      <c r="U600" s="16" t="str">
        <f t="shared" si="207"/>
        <v>,"IssueYearStart":1923</v>
      </c>
      <c r="V600" s="16" t="str">
        <f t="shared" si="208"/>
        <v>,"IssueYearEnd":1926</v>
      </c>
      <c r="W600" s="16" t="str">
        <f t="shared" si="209"/>
        <v xml:space="preserve">,"FirstDayOfIssue":" " </v>
      </c>
      <c r="X600" s="16" t="str">
        <f t="shared" si="200"/>
        <v xml:space="preserve">,"Perforation":"11x10" </v>
      </c>
      <c r="Y600" s="16" t="str">
        <f t="shared" si="210"/>
        <v xml:space="preserve">,"IsWatermarked":false </v>
      </c>
      <c r="Z600" s="16" t="str">
        <f t="shared" si="211"/>
        <v xml:space="preserve">,"CatalogImageCode":"" </v>
      </c>
      <c r="AA600" s="16" t="str">
        <f t="shared" si="212"/>
        <v xml:space="preserve">,"Color":"green" </v>
      </c>
      <c r="AB600" s="16" t="str">
        <f t="shared" si="213"/>
        <v xml:space="preserve">,"Denomination":"1" </v>
      </c>
      <c r="AD600" s="16" t="str">
        <f t="shared" si="214"/>
        <v/>
      </c>
      <c r="AE600" s="16" t="str">
        <f t="shared" si="215"/>
        <v>{"CollectableType":"HomeCollector.Models.StampBase, HomeCollector, Version=1.0.0.0, Culture=neutral, PublicKeyToken=null"</v>
      </c>
      <c r="AF600" s="16" t="str">
        <f t="shared" si="216"/>
        <v xml:space="preserve">,"ItemDetails":"" </v>
      </c>
      <c r="AG600" s="16" t="str">
        <f t="shared" si="217"/>
        <v xml:space="preserve">,"IsFavorite":false </v>
      </c>
      <c r="AH600" s="16" t="str">
        <f t="shared" si="218"/>
        <v xml:space="preserve">,"EstimatedValue":0 </v>
      </c>
      <c r="AI600" s="16" t="str">
        <f t="shared" si="219"/>
        <v xml:space="preserve">,"IsMintCondition":false </v>
      </c>
      <c r="AJ600" s="16" t="str">
        <f t="shared" si="220"/>
        <v xml:space="preserve">,"Condition":"UNDEFINED" </v>
      </c>
      <c r="AK600" s="16" t="str">
        <f xml:space="preserve"> IF($D600+$E600&gt;0,  CONCATENATE($AD600,$AE600,$AF600,$AG600,$AH600,$AI600,$AJ600) &amp; "} ]}","}")</f>
        <v>}</v>
      </c>
      <c r="AL600" s="16" t="str">
        <f t="shared" si="221"/>
        <v>,{"CollectableType":"HomeCollector.Models.StampBase, HomeCollector, Version=1.0.0.0, Culture=neutral, PublicKeyToken=null","DisplayName":"Franklin" ,"Description":"" ,"Country":"USA" ,"IsPostageStamp":true ,"ScottNumber":"578" ,"AlternateId":"" ,"IssueYearStart":1923,"IssueYearEnd":1926,"FirstDayOfIssue":" " ,"Perforation":"11x10" ,"IsWatermarked":false ,"CatalogImageCode":"" ,"Color":"green" ,"Denomination":"1" }</v>
      </c>
    </row>
    <row r="601" spans="1:38" x14ac:dyDescent="0.25">
      <c r="A601" s="34" t="s">
        <v>1819</v>
      </c>
      <c r="B601" s="29">
        <v>2</v>
      </c>
      <c r="C601" s="19" t="s">
        <v>176</v>
      </c>
      <c r="D601" s="31"/>
      <c r="E601" s="32"/>
      <c r="F601" s="42" t="s">
        <v>365</v>
      </c>
      <c r="G601" s="30"/>
      <c r="H601" s="19" t="s">
        <v>15</v>
      </c>
      <c r="I601" s="19" t="s">
        <v>390</v>
      </c>
      <c r="J601" s="19">
        <v>1923</v>
      </c>
      <c r="K601" s="21">
        <v>1926</v>
      </c>
      <c r="L601" s="34">
        <v>50</v>
      </c>
      <c r="M601" s="29">
        <v>60</v>
      </c>
      <c r="N601" s="28" t="str">
        <f t="shared" si="222"/>
        <v>,{"CollectableType":"HomeCollector.Models.StampBase, HomeCollector, Version=1.0.0.0, Culture=neutral, PublicKeyToken=null"</v>
      </c>
      <c r="O601" s="16" t="str">
        <f t="shared" si="201"/>
        <v xml:space="preserve">,"DisplayName":"Washington" </v>
      </c>
      <c r="P601" s="16" t="str">
        <f t="shared" si="202"/>
        <v xml:space="preserve">,"Description":"" </v>
      </c>
      <c r="Q601" s="16" t="str">
        <f t="shared" si="203"/>
        <v xml:space="preserve">,"Country":"USA" </v>
      </c>
      <c r="R601" s="16" t="str">
        <f t="shared" si="204"/>
        <v xml:space="preserve">,"IsPostageStamp":true </v>
      </c>
      <c r="S601" s="16" t="str">
        <f t="shared" si="205"/>
        <v xml:space="preserve">,"ScottNumber":"579" </v>
      </c>
      <c r="T601" s="16" t="str">
        <f t="shared" si="206"/>
        <v xml:space="preserve">,"AlternateId":"" </v>
      </c>
      <c r="U601" s="16" t="str">
        <f t="shared" si="207"/>
        <v>,"IssueYearStart":1923</v>
      </c>
      <c r="V601" s="16" t="str">
        <f t="shared" si="208"/>
        <v>,"IssueYearEnd":1926</v>
      </c>
      <c r="W601" s="16" t="str">
        <f t="shared" si="209"/>
        <v xml:space="preserve">,"FirstDayOfIssue":" " </v>
      </c>
      <c r="X601" s="16" t="str">
        <f t="shared" ref="X601:X664" si="223">",""Perforation"":""" &amp; IF(ISBLANK($F601)=1,"",$F601) &amp; """ "</f>
        <v xml:space="preserve">,"Perforation":"11x10" </v>
      </c>
      <c r="Y601" s="16" t="str">
        <f t="shared" si="210"/>
        <v xml:space="preserve">,"IsWatermarked":false </v>
      </c>
      <c r="Z601" s="16" t="str">
        <f t="shared" si="211"/>
        <v xml:space="preserve">,"CatalogImageCode":"" </v>
      </c>
      <c r="AA601" s="16" t="str">
        <f t="shared" si="212"/>
        <v xml:space="preserve">,"Color":"carmine" </v>
      </c>
      <c r="AB601" s="16" t="str">
        <f t="shared" si="213"/>
        <v xml:space="preserve">,"Denomination":"2" </v>
      </c>
      <c r="AD601" s="16" t="str">
        <f t="shared" si="214"/>
        <v/>
      </c>
      <c r="AE601" s="16" t="str">
        <f t="shared" si="215"/>
        <v>{"CollectableType":"HomeCollector.Models.StampBase, HomeCollector, Version=1.0.0.0, Culture=neutral, PublicKeyToken=null"</v>
      </c>
      <c r="AF601" s="16" t="str">
        <f t="shared" si="216"/>
        <v xml:space="preserve">,"ItemDetails":"" </v>
      </c>
      <c r="AG601" s="16" t="str">
        <f t="shared" si="217"/>
        <v xml:space="preserve">,"IsFavorite":false </v>
      </c>
      <c r="AH601" s="16" t="str">
        <f t="shared" si="218"/>
        <v xml:space="preserve">,"EstimatedValue":0 </v>
      </c>
      <c r="AI601" s="16" t="str">
        <f t="shared" si="219"/>
        <v xml:space="preserve">,"IsMintCondition":false </v>
      </c>
      <c r="AJ601" s="16" t="str">
        <f t="shared" si="220"/>
        <v xml:space="preserve">,"Condition":"UNDEFINED" </v>
      </c>
      <c r="AK601" s="16" t="str">
        <f xml:space="preserve"> IF($D601+$E601&gt;0,  CONCATENATE($AD601,$AE601,$AF601,$AG601,$AH601,$AI601,$AJ601) &amp; "} ]}","}")</f>
        <v>}</v>
      </c>
      <c r="AL601" s="16" t="str">
        <f t="shared" si="221"/>
        <v>,{"CollectableType":"HomeCollector.Models.StampBase, HomeCollector, Version=1.0.0.0, Culture=neutral, PublicKeyToken=null","DisplayName":"Washington" ,"Description":"" ,"Country":"USA" ,"IsPostageStamp":true ,"ScottNumber":"579" ,"AlternateId":"" ,"IssueYearStart":1923,"IssueYearEnd":1926,"FirstDayOfIssue":" " ,"Perforation":"11x10" ,"IsWatermarked":false ,"CatalogImageCode":"" ,"Color":"carmine" ,"Denomination":"2" }</v>
      </c>
    </row>
    <row r="602" spans="1:38" x14ac:dyDescent="0.25">
      <c r="A602" s="34" t="s">
        <v>1820</v>
      </c>
      <c r="B602" s="29">
        <v>1</v>
      </c>
      <c r="C602" s="19" t="s">
        <v>38</v>
      </c>
      <c r="D602" s="31"/>
      <c r="E602" s="32">
        <v>1</v>
      </c>
      <c r="F602" s="43" t="s">
        <v>1341</v>
      </c>
      <c r="G602" s="30"/>
      <c r="H602" s="19" t="s">
        <v>13</v>
      </c>
      <c r="I602" s="19" t="s">
        <v>391</v>
      </c>
      <c r="J602" s="19">
        <v>1923</v>
      </c>
      <c r="K602" s="21">
        <v>1929</v>
      </c>
      <c r="L602" s="34">
        <v>6</v>
      </c>
      <c r="M602" s="29">
        <v>0.55000000000000004</v>
      </c>
      <c r="N602" s="28" t="str">
        <f t="shared" si="222"/>
        <v>,{"CollectableType":"HomeCollector.Models.StampBase, HomeCollector, Version=1.0.0.0, Culture=neutral, PublicKeyToken=null"</v>
      </c>
      <c r="O602" s="16" t="str">
        <f t="shared" si="201"/>
        <v xml:space="preserve">,"DisplayName":"Franklin" </v>
      </c>
      <c r="P602" s="16" t="str">
        <f t="shared" si="202"/>
        <v xml:space="preserve">,"Description":"" </v>
      </c>
      <c r="Q602" s="16" t="str">
        <f t="shared" si="203"/>
        <v xml:space="preserve">,"Country":"USA" </v>
      </c>
      <c r="R602" s="16" t="str">
        <f t="shared" si="204"/>
        <v xml:space="preserve">,"IsPostageStamp":true </v>
      </c>
      <c r="S602" s="16" t="str">
        <f t="shared" si="205"/>
        <v xml:space="preserve">,"ScottNumber":"581" </v>
      </c>
      <c r="T602" s="16" t="str">
        <f t="shared" si="206"/>
        <v xml:space="preserve">,"AlternateId":"" </v>
      </c>
      <c r="U602" s="16" t="str">
        <f t="shared" si="207"/>
        <v>,"IssueYearStart":1923</v>
      </c>
      <c r="V602" s="16" t="str">
        <f t="shared" si="208"/>
        <v>,"IssueYearEnd":1929</v>
      </c>
      <c r="W602" s="16" t="str">
        <f t="shared" si="209"/>
        <v xml:space="preserve">,"FirstDayOfIssue":" " </v>
      </c>
      <c r="X602" s="16" t="str">
        <f t="shared" si="223"/>
        <v xml:space="preserve">,"Perforation":"10" </v>
      </c>
      <c r="Y602" s="16" t="str">
        <f t="shared" si="210"/>
        <v xml:space="preserve">,"IsWatermarked":false </v>
      </c>
      <c r="Z602" s="16" t="str">
        <f t="shared" si="211"/>
        <v xml:space="preserve">,"CatalogImageCode":"" </v>
      </c>
      <c r="AA602" s="16" t="str">
        <f t="shared" si="212"/>
        <v xml:space="preserve">,"Color":"green" </v>
      </c>
      <c r="AB602" s="16" t="str">
        <f t="shared" si="213"/>
        <v xml:space="preserve">,"Denomination":"1" </v>
      </c>
      <c r="AD602" s="16" t="str">
        <f t="shared" si="214"/>
        <v>,"ItemInstances":[</v>
      </c>
      <c r="AE602" s="16" t="str">
        <f t="shared" si="215"/>
        <v>{"CollectableType":"HomeCollector.Models.StampBase, HomeCollector, Version=1.0.0.0, Culture=neutral, PublicKeyToken=null"</v>
      </c>
      <c r="AF602" s="16" t="str">
        <f t="shared" si="216"/>
        <v xml:space="preserve">,"ItemDetails":"" </v>
      </c>
      <c r="AG602" s="16" t="str">
        <f t="shared" si="217"/>
        <v xml:space="preserve">,"IsFavorite":false </v>
      </c>
      <c r="AH602" s="16" t="str">
        <f t="shared" si="218"/>
        <v xml:space="preserve">,"EstimatedValue":0 </v>
      </c>
      <c r="AI602" s="16" t="str">
        <f t="shared" si="219"/>
        <v xml:space="preserve">,"IsMintCondition":false </v>
      </c>
      <c r="AJ602" s="16" t="str">
        <f t="shared" si="220"/>
        <v xml:space="preserve">,"Condition":"UNDEFINED" </v>
      </c>
      <c r="AK602" s="16" t="str">
        <f xml:space="preserve"> IF($D602+$E602&gt;0,  CONCATENATE($AD602,$AE602,$AF602,$AG602,$AH602,$AI602,$AJ602)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2" s="16" t="str">
        <f t="shared" si="221"/>
        <v>,{"CollectableType":"HomeCollector.Models.StampBase, HomeCollector, Version=1.0.0.0, Culture=neutral, PublicKeyToken=null","DisplayName":"Franklin" ,"Description":"" ,"Country":"USA" ,"IsPostageStamp":true ,"ScottNumber":"581" ,"AlternateId":"" ,"IssueYearStart":1923,"IssueYearEnd":1929,"FirstDayOfIssue":" " ,"Perforation":"10" ,"IsWatermarked":false ,"CatalogImageCode":"" ,"Color":"green"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3" spans="1:38" x14ac:dyDescent="0.25">
      <c r="A603" s="34" t="s">
        <v>1821</v>
      </c>
      <c r="B603" s="19" t="s">
        <v>374</v>
      </c>
      <c r="C603" s="19" t="s">
        <v>56</v>
      </c>
      <c r="D603" s="31"/>
      <c r="E603" s="32">
        <v>1</v>
      </c>
      <c r="F603" s="43" t="s">
        <v>1341</v>
      </c>
      <c r="G603" s="30"/>
      <c r="H603" s="19" t="s">
        <v>375</v>
      </c>
      <c r="I603" s="19" t="s">
        <v>391</v>
      </c>
      <c r="J603" s="19">
        <v>1923</v>
      </c>
      <c r="K603" s="21">
        <v>1929</v>
      </c>
      <c r="L603" s="34">
        <v>3</v>
      </c>
      <c r="M603" s="29">
        <v>0.45</v>
      </c>
      <c r="N603" s="28" t="str">
        <f t="shared" si="222"/>
        <v>,{"CollectableType":"HomeCollector.Models.StampBase, HomeCollector, Version=1.0.0.0, Culture=neutral, PublicKeyToken=null"</v>
      </c>
      <c r="O603" s="16" t="str">
        <f t="shared" si="201"/>
        <v xml:space="preserve">,"DisplayName":"Harding" </v>
      </c>
      <c r="P603" s="16" t="str">
        <f t="shared" si="202"/>
        <v xml:space="preserve">,"Description":"" </v>
      </c>
      <c r="Q603" s="16" t="str">
        <f t="shared" si="203"/>
        <v xml:space="preserve">,"Country":"USA" </v>
      </c>
      <c r="R603" s="16" t="str">
        <f t="shared" si="204"/>
        <v xml:space="preserve">,"IsPostageStamp":true </v>
      </c>
      <c r="S603" s="16" t="str">
        <f t="shared" si="205"/>
        <v xml:space="preserve">,"ScottNumber":"582" </v>
      </c>
      <c r="T603" s="16" t="str">
        <f t="shared" si="206"/>
        <v xml:space="preserve">,"AlternateId":"" </v>
      </c>
      <c r="U603" s="16" t="str">
        <f t="shared" si="207"/>
        <v>,"IssueYearStart":1923</v>
      </c>
      <c r="V603" s="16" t="str">
        <f t="shared" si="208"/>
        <v>,"IssueYearEnd":1929</v>
      </c>
      <c r="W603" s="16" t="str">
        <f t="shared" si="209"/>
        <v xml:space="preserve">,"FirstDayOfIssue":" " </v>
      </c>
      <c r="X603" s="16" t="str">
        <f t="shared" si="223"/>
        <v xml:space="preserve">,"Perforation":"10" </v>
      </c>
      <c r="Y603" s="16" t="str">
        <f t="shared" si="210"/>
        <v xml:space="preserve">,"IsWatermarked":false </v>
      </c>
      <c r="Z603" s="16" t="str">
        <f t="shared" si="211"/>
        <v xml:space="preserve">,"CatalogImageCode":"" </v>
      </c>
      <c r="AA603" s="16" t="str">
        <f t="shared" si="212"/>
        <v xml:space="preserve">,"Color":"brown" </v>
      </c>
      <c r="AB603" s="16" t="str">
        <f t="shared" si="213"/>
        <v xml:space="preserve">,"Denomination":"1.5" </v>
      </c>
      <c r="AD603" s="16" t="str">
        <f t="shared" si="214"/>
        <v>,"ItemInstances":[</v>
      </c>
      <c r="AE603" s="16" t="str">
        <f t="shared" si="215"/>
        <v>{"CollectableType":"HomeCollector.Models.StampBase, HomeCollector, Version=1.0.0.0, Culture=neutral, PublicKeyToken=null"</v>
      </c>
      <c r="AF603" s="16" t="str">
        <f t="shared" si="216"/>
        <v xml:space="preserve">,"ItemDetails":"" </v>
      </c>
      <c r="AG603" s="16" t="str">
        <f t="shared" si="217"/>
        <v xml:space="preserve">,"IsFavorite":false </v>
      </c>
      <c r="AH603" s="16" t="str">
        <f t="shared" si="218"/>
        <v xml:space="preserve">,"EstimatedValue":0 </v>
      </c>
      <c r="AI603" s="16" t="str">
        <f t="shared" si="219"/>
        <v xml:space="preserve">,"IsMintCondition":false </v>
      </c>
      <c r="AJ603" s="16" t="str">
        <f t="shared" si="220"/>
        <v xml:space="preserve">,"Condition":"UNDEFINED" </v>
      </c>
      <c r="AK603" s="16" t="str">
        <f xml:space="preserve"> IF($D603+$E603&gt;0,  CONCATENATE($AD603,$AE603,$AF603,$AG603,$AH603,$AI603,$AJ603)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3" s="16" t="str">
        <f t="shared" si="221"/>
        <v>,{"CollectableType":"HomeCollector.Models.StampBase, HomeCollector, Version=1.0.0.0, Culture=neutral, PublicKeyToken=null","DisplayName":"Harding" ,"Description":"" ,"Country":"USA" ,"IsPostageStamp":true ,"ScottNumber":"582" ,"AlternateId":"" ,"IssueYearStart":1923,"IssueYearEnd":1929,"FirstDayOfIssue":" " ,"Perforation":"10" ,"IsWatermarked":false ,"CatalogImageCode":"" ,"Color":"brown" ,"Denomination":"1.5"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4" spans="1:38" x14ac:dyDescent="0.25">
      <c r="A604" s="34" t="s">
        <v>1822</v>
      </c>
      <c r="B604" s="29">
        <v>2</v>
      </c>
      <c r="C604" s="19" t="s">
        <v>176</v>
      </c>
      <c r="D604" s="31"/>
      <c r="E604" s="32">
        <v>2</v>
      </c>
      <c r="F604" s="43" t="s">
        <v>1341</v>
      </c>
      <c r="G604" s="30"/>
      <c r="H604" s="19" t="s">
        <v>15</v>
      </c>
      <c r="I604" s="19" t="s">
        <v>391</v>
      </c>
      <c r="J604" s="19">
        <v>1923</v>
      </c>
      <c r="K604" s="21">
        <v>1929</v>
      </c>
      <c r="L604" s="34">
        <v>1.4</v>
      </c>
      <c r="M604" s="29">
        <v>0.15</v>
      </c>
      <c r="N604" s="28" t="str">
        <f t="shared" si="222"/>
        <v>,{"CollectableType":"HomeCollector.Models.StampBase, HomeCollector, Version=1.0.0.0, Culture=neutral, PublicKeyToken=null"</v>
      </c>
      <c r="O604" s="16" t="str">
        <f t="shared" si="201"/>
        <v xml:space="preserve">,"DisplayName":"Washington" </v>
      </c>
      <c r="P604" s="16" t="str">
        <f t="shared" si="202"/>
        <v xml:space="preserve">,"Description":"" </v>
      </c>
      <c r="Q604" s="16" t="str">
        <f t="shared" si="203"/>
        <v xml:space="preserve">,"Country":"USA" </v>
      </c>
      <c r="R604" s="16" t="str">
        <f t="shared" si="204"/>
        <v xml:space="preserve">,"IsPostageStamp":true </v>
      </c>
      <c r="S604" s="16" t="str">
        <f t="shared" si="205"/>
        <v xml:space="preserve">,"ScottNumber":"583" </v>
      </c>
      <c r="T604" s="16" t="str">
        <f t="shared" si="206"/>
        <v xml:space="preserve">,"AlternateId":"" </v>
      </c>
      <c r="U604" s="16" t="str">
        <f t="shared" si="207"/>
        <v>,"IssueYearStart":1923</v>
      </c>
      <c r="V604" s="16" t="str">
        <f t="shared" si="208"/>
        <v>,"IssueYearEnd":1929</v>
      </c>
      <c r="W604" s="16" t="str">
        <f t="shared" si="209"/>
        <v xml:space="preserve">,"FirstDayOfIssue":" " </v>
      </c>
      <c r="X604" s="16" t="str">
        <f t="shared" si="223"/>
        <v xml:space="preserve">,"Perforation":"10" </v>
      </c>
      <c r="Y604" s="16" t="str">
        <f t="shared" si="210"/>
        <v xml:space="preserve">,"IsWatermarked":false </v>
      </c>
      <c r="Z604" s="16" t="str">
        <f t="shared" si="211"/>
        <v xml:space="preserve">,"CatalogImageCode":"" </v>
      </c>
      <c r="AA604" s="16" t="str">
        <f t="shared" si="212"/>
        <v xml:space="preserve">,"Color":"carmine" </v>
      </c>
      <c r="AB604" s="16" t="str">
        <f t="shared" si="213"/>
        <v xml:space="preserve">,"Denomination":"2" </v>
      </c>
      <c r="AD604" s="16" t="str">
        <f t="shared" si="214"/>
        <v>,"ItemInstances":[</v>
      </c>
      <c r="AE604" s="16" t="str">
        <f t="shared" si="215"/>
        <v>{"CollectableType":"HomeCollector.Models.StampBase, HomeCollector, Version=1.0.0.0, Culture=neutral, PublicKeyToken=null"</v>
      </c>
      <c r="AF604" s="16" t="str">
        <f t="shared" si="216"/>
        <v xml:space="preserve">,"ItemDetails":"" </v>
      </c>
      <c r="AG604" s="16" t="str">
        <f t="shared" si="217"/>
        <v xml:space="preserve">,"IsFavorite":false </v>
      </c>
      <c r="AH604" s="16" t="str">
        <f t="shared" si="218"/>
        <v xml:space="preserve">,"EstimatedValue":0 </v>
      </c>
      <c r="AI604" s="16" t="str">
        <f t="shared" si="219"/>
        <v xml:space="preserve">,"IsMintCondition":false </v>
      </c>
      <c r="AJ604" s="16" t="str">
        <f t="shared" si="220"/>
        <v xml:space="preserve">,"Condition":"UNDEFINED" </v>
      </c>
      <c r="AK604" s="16" t="str">
        <f xml:space="preserve"> IF($D604+$E604&gt;0,  CONCATENATE($AD604,$AE604,$AF604,$AG604,$AH604,$AI604,$AJ604)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4" s="16" t="str">
        <f t="shared" si="221"/>
        <v>,{"CollectableType":"HomeCollector.Models.StampBase, HomeCollector, Version=1.0.0.0, Culture=neutral, PublicKeyToken=null","DisplayName":"Washington" ,"Description":"" ,"Country":"USA" ,"IsPostageStamp":true ,"ScottNumber":"583" ,"AlternateId":"" ,"IssueYearStart":1923,"IssueYearEnd":1929,"FirstDayOfIssue":" " ,"Perforation":"10" ,"IsWatermarked":false ,"CatalogImageCode":"" ,"Color":"carmine"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5" spans="1:38" x14ac:dyDescent="0.25">
      <c r="A605" s="34" t="s">
        <v>1823</v>
      </c>
      <c r="B605" s="29">
        <v>3</v>
      </c>
      <c r="C605" s="19" t="s">
        <v>99</v>
      </c>
      <c r="D605" s="31"/>
      <c r="E605" s="32">
        <v>2</v>
      </c>
      <c r="F605" s="43" t="s">
        <v>1341</v>
      </c>
      <c r="G605" s="30"/>
      <c r="H605" s="19" t="s">
        <v>103</v>
      </c>
      <c r="I605" s="19" t="s">
        <v>391</v>
      </c>
      <c r="J605" s="19">
        <v>1923</v>
      </c>
      <c r="K605" s="21">
        <v>1929</v>
      </c>
      <c r="L605" s="34">
        <v>17.5</v>
      </c>
      <c r="M605" s="29">
        <v>1.75</v>
      </c>
      <c r="N605" s="28" t="str">
        <f t="shared" si="222"/>
        <v>,{"CollectableType":"HomeCollector.Models.StampBase, HomeCollector, Version=1.0.0.0, Culture=neutral, PublicKeyToken=null"</v>
      </c>
      <c r="O605" s="16" t="str">
        <f t="shared" si="201"/>
        <v xml:space="preserve">,"DisplayName":"Lincoln" </v>
      </c>
      <c r="P605" s="16" t="str">
        <f t="shared" si="202"/>
        <v xml:space="preserve">,"Description":"" </v>
      </c>
      <c r="Q605" s="16" t="str">
        <f t="shared" si="203"/>
        <v xml:space="preserve">,"Country":"USA" </v>
      </c>
      <c r="R605" s="16" t="str">
        <f t="shared" si="204"/>
        <v xml:space="preserve">,"IsPostageStamp":true </v>
      </c>
      <c r="S605" s="16" t="str">
        <f t="shared" si="205"/>
        <v xml:space="preserve">,"ScottNumber":"584" </v>
      </c>
      <c r="T605" s="16" t="str">
        <f t="shared" si="206"/>
        <v xml:space="preserve">,"AlternateId":"" </v>
      </c>
      <c r="U605" s="16" t="str">
        <f t="shared" si="207"/>
        <v>,"IssueYearStart":1923</v>
      </c>
      <c r="V605" s="16" t="str">
        <f t="shared" si="208"/>
        <v>,"IssueYearEnd":1929</v>
      </c>
      <c r="W605" s="16" t="str">
        <f t="shared" si="209"/>
        <v xml:space="preserve">,"FirstDayOfIssue":" " </v>
      </c>
      <c r="X605" s="16" t="str">
        <f t="shared" si="223"/>
        <v xml:space="preserve">,"Perforation":"10" </v>
      </c>
      <c r="Y605" s="16" t="str">
        <f t="shared" si="210"/>
        <v xml:space="preserve">,"IsWatermarked":false </v>
      </c>
      <c r="Z605" s="16" t="str">
        <f t="shared" si="211"/>
        <v xml:space="preserve">,"CatalogImageCode":"" </v>
      </c>
      <c r="AA605" s="16" t="str">
        <f t="shared" si="212"/>
        <v xml:space="preserve">,"Color":"violet" </v>
      </c>
      <c r="AB605" s="16" t="str">
        <f t="shared" si="213"/>
        <v xml:space="preserve">,"Denomination":"3" </v>
      </c>
      <c r="AD605" s="16" t="str">
        <f t="shared" si="214"/>
        <v>,"ItemInstances":[</v>
      </c>
      <c r="AE605" s="16" t="str">
        <f t="shared" si="215"/>
        <v>{"CollectableType":"HomeCollector.Models.StampBase, HomeCollector, Version=1.0.0.0, Culture=neutral, PublicKeyToken=null"</v>
      </c>
      <c r="AF605" s="16" t="str">
        <f t="shared" si="216"/>
        <v xml:space="preserve">,"ItemDetails":"" </v>
      </c>
      <c r="AG605" s="16" t="str">
        <f t="shared" si="217"/>
        <v xml:space="preserve">,"IsFavorite":false </v>
      </c>
      <c r="AH605" s="16" t="str">
        <f t="shared" si="218"/>
        <v xml:space="preserve">,"EstimatedValue":0 </v>
      </c>
      <c r="AI605" s="16" t="str">
        <f t="shared" si="219"/>
        <v xml:space="preserve">,"IsMintCondition":false </v>
      </c>
      <c r="AJ605" s="16" t="str">
        <f t="shared" si="220"/>
        <v xml:space="preserve">,"Condition":"UNDEFINED" </v>
      </c>
      <c r="AK605" s="16" t="str">
        <f xml:space="preserve"> IF($D605+$E605&gt;0,  CONCATENATE($AD605,$AE605,$AF605,$AG605,$AH605,$AI605,$AJ605)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5" s="16" t="str">
        <f t="shared" si="221"/>
        <v>,{"CollectableType":"HomeCollector.Models.StampBase, HomeCollector, Version=1.0.0.0, Culture=neutral, PublicKeyToken=null","DisplayName":"Lincoln" ,"Description":"" ,"Country":"USA" ,"IsPostageStamp":true ,"ScottNumber":"584" ,"AlternateId":"" ,"IssueYearStart":1923,"IssueYearEnd":1929,"FirstDayOfIssue":" " ,"Perforation":"10" ,"IsWatermarked":false ,"CatalogImageCode":"" ,"Color":"violet"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6" spans="1:38" x14ac:dyDescent="0.25">
      <c r="A606" s="34" t="s">
        <v>1824</v>
      </c>
      <c r="B606" s="29">
        <v>4</v>
      </c>
      <c r="C606" s="19" t="s">
        <v>392</v>
      </c>
      <c r="D606" s="31"/>
      <c r="E606" s="32">
        <v>2</v>
      </c>
      <c r="F606" s="43" t="s">
        <v>1341</v>
      </c>
      <c r="G606" s="30"/>
      <c r="H606" s="19" t="s">
        <v>286</v>
      </c>
      <c r="I606" s="19" t="s">
        <v>391</v>
      </c>
      <c r="J606" s="19">
        <v>1923</v>
      </c>
      <c r="K606" s="21">
        <v>1929</v>
      </c>
      <c r="L606" s="34">
        <v>11</v>
      </c>
      <c r="M606" s="29">
        <v>0.3</v>
      </c>
      <c r="N606" s="28" t="str">
        <f t="shared" si="222"/>
        <v>,{"CollectableType":"HomeCollector.Models.StampBase, HomeCollector, Version=1.0.0.0, Culture=neutral, PublicKeyToken=null"</v>
      </c>
      <c r="O606" s="16" t="str">
        <f t="shared" si="201"/>
        <v xml:space="preserve">,"DisplayName":"M. Washington" </v>
      </c>
      <c r="P606" s="16" t="str">
        <f t="shared" si="202"/>
        <v xml:space="preserve">,"Description":"" </v>
      </c>
      <c r="Q606" s="16" t="str">
        <f t="shared" si="203"/>
        <v xml:space="preserve">,"Country":"USA" </v>
      </c>
      <c r="R606" s="16" t="str">
        <f t="shared" si="204"/>
        <v xml:space="preserve">,"IsPostageStamp":true </v>
      </c>
      <c r="S606" s="16" t="str">
        <f t="shared" si="205"/>
        <v xml:space="preserve">,"ScottNumber":"585" </v>
      </c>
      <c r="T606" s="16" t="str">
        <f t="shared" si="206"/>
        <v xml:space="preserve">,"AlternateId":"" </v>
      </c>
      <c r="U606" s="16" t="str">
        <f t="shared" si="207"/>
        <v>,"IssueYearStart":1923</v>
      </c>
      <c r="V606" s="16" t="str">
        <f t="shared" si="208"/>
        <v>,"IssueYearEnd":1929</v>
      </c>
      <c r="W606" s="16" t="str">
        <f t="shared" si="209"/>
        <v xml:space="preserve">,"FirstDayOfIssue":" " </v>
      </c>
      <c r="X606" s="16" t="str">
        <f t="shared" si="223"/>
        <v xml:space="preserve">,"Perforation":"10" </v>
      </c>
      <c r="Y606" s="16" t="str">
        <f t="shared" si="210"/>
        <v xml:space="preserve">,"IsWatermarked":false </v>
      </c>
      <c r="Z606" s="16" t="str">
        <f t="shared" si="211"/>
        <v xml:space="preserve">,"CatalogImageCode":"" </v>
      </c>
      <c r="AA606" s="16" t="str">
        <f t="shared" si="212"/>
        <v xml:space="preserve">,"Color":"yellow br" </v>
      </c>
      <c r="AB606" s="16" t="str">
        <f t="shared" si="213"/>
        <v xml:space="preserve">,"Denomination":"4" </v>
      </c>
      <c r="AD606" s="16" t="str">
        <f t="shared" si="214"/>
        <v>,"ItemInstances":[</v>
      </c>
      <c r="AE606" s="16" t="str">
        <f t="shared" si="215"/>
        <v>{"CollectableType":"HomeCollector.Models.StampBase, HomeCollector, Version=1.0.0.0, Culture=neutral, PublicKeyToken=null"</v>
      </c>
      <c r="AF606" s="16" t="str">
        <f t="shared" si="216"/>
        <v xml:space="preserve">,"ItemDetails":"" </v>
      </c>
      <c r="AG606" s="16" t="str">
        <f t="shared" si="217"/>
        <v xml:space="preserve">,"IsFavorite":false </v>
      </c>
      <c r="AH606" s="16" t="str">
        <f t="shared" si="218"/>
        <v xml:space="preserve">,"EstimatedValue":0 </v>
      </c>
      <c r="AI606" s="16" t="str">
        <f t="shared" si="219"/>
        <v xml:space="preserve">,"IsMintCondition":false </v>
      </c>
      <c r="AJ606" s="16" t="str">
        <f t="shared" si="220"/>
        <v xml:space="preserve">,"Condition":"UNDEFINED" </v>
      </c>
      <c r="AK606" s="16" t="str">
        <f xml:space="preserve"> IF($D606+$E606&gt;0,  CONCATENATE($AD606,$AE606,$AF606,$AG606,$AH606,$AI606,$AJ606)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6" s="16" t="str">
        <f t="shared" si="221"/>
        <v>,{"CollectableType":"HomeCollector.Models.StampBase, HomeCollector, Version=1.0.0.0, Culture=neutral, PublicKeyToken=null","DisplayName":"M. Washington" ,"Description":"" ,"Country":"USA" ,"IsPostageStamp":true ,"ScottNumber":"585" ,"AlternateId":"" ,"IssueYearStart":1923,"IssueYearEnd":1929,"FirstDayOfIssue":" " ,"Perforation":"10" ,"IsWatermarked":false ,"CatalogImageCode":"" ,"Color":"yellow br"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7" spans="1:38" x14ac:dyDescent="0.25">
      <c r="A607" s="34" t="s">
        <v>1825</v>
      </c>
      <c r="B607" s="29">
        <v>5</v>
      </c>
      <c r="C607" s="19" t="s">
        <v>22</v>
      </c>
      <c r="D607" s="31"/>
      <c r="E607" s="32">
        <v>2</v>
      </c>
      <c r="F607" s="43" t="s">
        <v>1341</v>
      </c>
      <c r="G607" s="30"/>
      <c r="H607" s="19" t="s">
        <v>376</v>
      </c>
      <c r="I607" s="19" t="s">
        <v>391</v>
      </c>
      <c r="J607" s="19">
        <v>1923</v>
      </c>
      <c r="K607" s="21">
        <v>1929</v>
      </c>
      <c r="L607" s="34">
        <v>11.5</v>
      </c>
      <c r="M607" s="29">
        <v>0.18</v>
      </c>
      <c r="N607" s="28" t="str">
        <f t="shared" si="222"/>
        <v>,{"CollectableType":"HomeCollector.Models.StampBase, HomeCollector, Version=1.0.0.0, Culture=neutral, PublicKeyToken=null"</v>
      </c>
      <c r="O607" s="16" t="str">
        <f t="shared" si="201"/>
        <v xml:space="preserve">,"DisplayName":"T. Roosevelt" </v>
      </c>
      <c r="P607" s="16" t="str">
        <f t="shared" si="202"/>
        <v xml:space="preserve">,"Description":"" </v>
      </c>
      <c r="Q607" s="16" t="str">
        <f t="shared" si="203"/>
        <v xml:space="preserve">,"Country":"USA" </v>
      </c>
      <c r="R607" s="16" t="str">
        <f t="shared" si="204"/>
        <v xml:space="preserve">,"IsPostageStamp":true </v>
      </c>
      <c r="S607" s="16" t="str">
        <f t="shared" si="205"/>
        <v xml:space="preserve">,"ScottNumber":"586" </v>
      </c>
      <c r="T607" s="16" t="str">
        <f t="shared" si="206"/>
        <v xml:space="preserve">,"AlternateId":"" </v>
      </c>
      <c r="U607" s="16" t="str">
        <f t="shared" si="207"/>
        <v>,"IssueYearStart":1923</v>
      </c>
      <c r="V607" s="16" t="str">
        <f t="shared" si="208"/>
        <v>,"IssueYearEnd":1929</v>
      </c>
      <c r="W607" s="16" t="str">
        <f t="shared" si="209"/>
        <v xml:space="preserve">,"FirstDayOfIssue":" " </v>
      </c>
      <c r="X607" s="16" t="str">
        <f t="shared" si="223"/>
        <v xml:space="preserve">,"Perforation":"10" </v>
      </c>
      <c r="Y607" s="16" t="str">
        <f t="shared" si="210"/>
        <v xml:space="preserve">,"IsWatermarked":false </v>
      </c>
      <c r="Z607" s="16" t="str">
        <f t="shared" si="211"/>
        <v xml:space="preserve">,"CatalogImageCode":"" </v>
      </c>
      <c r="AA607" s="16" t="str">
        <f t="shared" si="212"/>
        <v xml:space="preserve">,"Color":"blue" </v>
      </c>
      <c r="AB607" s="16" t="str">
        <f t="shared" si="213"/>
        <v xml:space="preserve">,"Denomination":"5" </v>
      </c>
      <c r="AD607" s="16" t="str">
        <f t="shared" si="214"/>
        <v>,"ItemInstances":[</v>
      </c>
      <c r="AE607" s="16" t="str">
        <f t="shared" si="215"/>
        <v>{"CollectableType":"HomeCollector.Models.StampBase, HomeCollector, Version=1.0.0.0, Culture=neutral, PublicKeyToken=null"</v>
      </c>
      <c r="AF607" s="16" t="str">
        <f t="shared" si="216"/>
        <v xml:space="preserve">,"ItemDetails":"" </v>
      </c>
      <c r="AG607" s="16" t="str">
        <f t="shared" si="217"/>
        <v xml:space="preserve">,"IsFavorite":false </v>
      </c>
      <c r="AH607" s="16" t="str">
        <f t="shared" si="218"/>
        <v xml:space="preserve">,"EstimatedValue":0 </v>
      </c>
      <c r="AI607" s="16" t="str">
        <f t="shared" si="219"/>
        <v xml:space="preserve">,"IsMintCondition":false </v>
      </c>
      <c r="AJ607" s="16" t="str">
        <f t="shared" si="220"/>
        <v xml:space="preserve">,"Condition":"UNDEFINED" </v>
      </c>
      <c r="AK607" s="16" t="str">
        <f xml:space="preserve"> IF($D607+$E607&gt;0,  CONCATENATE($AD607,$AE607,$AF607,$AG607,$AH607,$AI607,$AJ607)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7" s="16" t="str">
        <f t="shared" si="221"/>
        <v>,{"CollectableType":"HomeCollector.Models.StampBase, HomeCollector, Version=1.0.0.0, Culture=neutral, PublicKeyToken=null","DisplayName":"T. Roosevelt" ,"Description":"" ,"Country":"USA" ,"IsPostageStamp":true ,"ScottNumber":"586" ,"AlternateId":"" ,"IssueYearStart":1923,"IssueYearEnd":1929,"FirstDayOfIssue":" " ,"Perforation":"10" ,"IsWatermarked":false ,"CatalogImageCode":"" ,"Color":"blue"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8" spans="1:38" x14ac:dyDescent="0.25">
      <c r="A608" s="34" t="s">
        <v>1826</v>
      </c>
      <c r="B608" s="29">
        <v>6</v>
      </c>
      <c r="C608" s="19" t="s">
        <v>300</v>
      </c>
      <c r="D608" s="31"/>
      <c r="E608" s="32">
        <v>2</v>
      </c>
      <c r="F608" s="43" t="s">
        <v>1341</v>
      </c>
      <c r="G608" s="30"/>
      <c r="H608" s="19" t="s">
        <v>236</v>
      </c>
      <c r="I608" s="19" t="s">
        <v>391</v>
      </c>
      <c r="J608" s="19">
        <v>1923</v>
      </c>
      <c r="K608" s="21">
        <v>1929</v>
      </c>
      <c r="L608" s="34">
        <v>4.5</v>
      </c>
      <c r="M608" s="29">
        <v>0.25</v>
      </c>
      <c r="N608" s="28" t="str">
        <f t="shared" si="222"/>
        <v>,{"CollectableType":"HomeCollector.Models.StampBase, HomeCollector, Version=1.0.0.0, Culture=neutral, PublicKeyToken=null"</v>
      </c>
      <c r="O608" s="16" t="str">
        <f t="shared" si="201"/>
        <v xml:space="preserve">,"DisplayName":"Garfield" </v>
      </c>
      <c r="P608" s="16" t="str">
        <f t="shared" si="202"/>
        <v xml:space="preserve">,"Description":"" </v>
      </c>
      <c r="Q608" s="16" t="str">
        <f t="shared" si="203"/>
        <v xml:space="preserve">,"Country":"USA" </v>
      </c>
      <c r="R608" s="16" t="str">
        <f t="shared" si="204"/>
        <v xml:space="preserve">,"IsPostageStamp":true </v>
      </c>
      <c r="S608" s="16" t="str">
        <f t="shared" si="205"/>
        <v xml:space="preserve">,"ScottNumber":"587" </v>
      </c>
      <c r="T608" s="16" t="str">
        <f t="shared" si="206"/>
        <v xml:space="preserve">,"AlternateId":"" </v>
      </c>
      <c r="U608" s="16" t="str">
        <f t="shared" si="207"/>
        <v>,"IssueYearStart":1923</v>
      </c>
      <c r="V608" s="16" t="str">
        <f t="shared" si="208"/>
        <v>,"IssueYearEnd":1929</v>
      </c>
      <c r="W608" s="16" t="str">
        <f t="shared" si="209"/>
        <v xml:space="preserve">,"FirstDayOfIssue":" " </v>
      </c>
      <c r="X608" s="16" t="str">
        <f t="shared" si="223"/>
        <v xml:space="preserve">,"Perforation":"10" </v>
      </c>
      <c r="Y608" s="16" t="str">
        <f t="shared" si="210"/>
        <v xml:space="preserve">,"IsWatermarked":false </v>
      </c>
      <c r="Z608" s="16" t="str">
        <f t="shared" si="211"/>
        <v xml:space="preserve">,"CatalogImageCode":"" </v>
      </c>
      <c r="AA608" s="16" t="str">
        <f t="shared" si="212"/>
        <v xml:space="preserve">,"Color":"red or" </v>
      </c>
      <c r="AB608" s="16" t="str">
        <f t="shared" si="213"/>
        <v xml:space="preserve">,"Denomination":"6" </v>
      </c>
      <c r="AD608" s="16" t="str">
        <f t="shared" si="214"/>
        <v>,"ItemInstances":[</v>
      </c>
      <c r="AE608" s="16" t="str">
        <f t="shared" si="215"/>
        <v>{"CollectableType":"HomeCollector.Models.StampBase, HomeCollector, Version=1.0.0.0, Culture=neutral, PublicKeyToken=null"</v>
      </c>
      <c r="AF608" s="16" t="str">
        <f t="shared" si="216"/>
        <v xml:space="preserve">,"ItemDetails":"" </v>
      </c>
      <c r="AG608" s="16" t="str">
        <f t="shared" si="217"/>
        <v xml:space="preserve">,"IsFavorite":false </v>
      </c>
      <c r="AH608" s="16" t="str">
        <f t="shared" si="218"/>
        <v xml:space="preserve">,"EstimatedValue":0 </v>
      </c>
      <c r="AI608" s="16" t="str">
        <f t="shared" si="219"/>
        <v xml:space="preserve">,"IsMintCondition":false </v>
      </c>
      <c r="AJ608" s="16" t="str">
        <f t="shared" si="220"/>
        <v xml:space="preserve">,"Condition":"UNDEFINED" </v>
      </c>
      <c r="AK608" s="16" t="str">
        <f xml:space="preserve"> IF($D608+$E608&gt;0,  CONCATENATE($AD608,$AE608,$AF608,$AG608,$AH608,$AI608,$AJ608)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8" s="16" t="str">
        <f t="shared" si="221"/>
        <v>,{"CollectableType":"HomeCollector.Models.StampBase, HomeCollector, Version=1.0.0.0, Culture=neutral, PublicKeyToken=null","DisplayName":"Garfield" ,"Description":"" ,"Country":"USA" ,"IsPostageStamp":true ,"ScottNumber":"587" ,"AlternateId":"" ,"IssueYearStart":1923,"IssueYearEnd":1929,"FirstDayOfIssue":" " ,"Perforation":"10" ,"IsWatermarked":false ,"CatalogImageCode":"" ,"Color":"red or"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9" spans="1:38" x14ac:dyDescent="0.25">
      <c r="A609" s="34" t="s">
        <v>1827</v>
      </c>
      <c r="B609" s="29">
        <v>7</v>
      </c>
      <c r="C609" s="19" t="s">
        <v>60</v>
      </c>
      <c r="D609" s="31"/>
      <c r="E609" s="32">
        <v>1</v>
      </c>
      <c r="F609" s="43" t="s">
        <v>1341</v>
      </c>
      <c r="G609" s="30"/>
      <c r="H609" s="19" t="s">
        <v>377</v>
      </c>
      <c r="I609" s="19" t="s">
        <v>391</v>
      </c>
      <c r="J609" s="19">
        <v>1923</v>
      </c>
      <c r="K609" s="21">
        <v>1929</v>
      </c>
      <c r="L609" s="34">
        <v>7</v>
      </c>
      <c r="M609" s="29">
        <v>4.25</v>
      </c>
      <c r="N609" s="28" t="str">
        <f t="shared" si="222"/>
        <v>,{"CollectableType":"HomeCollector.Models.StampBase, HomeCollector, Version=1.0.0.0, Culture=neutral, PublicKeyToken=null"</v>
      </c>
      <c r="O609" s="16" t="str">
        <f t="shared" si="201"/>
        <v xml:space="preserve">,"DisplayName":"McKinley" </v>
      </c>
      <c r="P609" s="16" t="str">
        <f t="shared" si="202"/>
        <v xml:space="preserve">,"Description":"" </v>
      </c>
      <c r="Q609" s="16" t="str">
        <f t="shared" si="203"/>
        <v xml:space="preserve">,"Country":"USA" </v>
      </c>
      <c r="R609" s="16" t="str">
        <f t="shared" si="204"/>
        <v xml:space="preserve">,"IsPostageStamp":true </v>
      </c>
      <c r="S609" s="16" t="str">
        <f t="shared" si="205"/>
        <v xml:space="preserve">,"ScottNumber":"588" </v>
      </c>
      <c r="T609" s="16" t="str">
        <f t="shared" si="206"/>
        <v xml:space="preserve">,"AlternateId":"" </v>
      </c>
      <c r="U609" s="16" t="str">
        <f t="shared" si="207"/>
        <v>,"IssueYearStart":1923</v>
      </c>
      <c r="V609" s="16" t="str">
        <f t="shared" si="208"/>
        <v>,"IssueYearEnd":1929</v>
      </c>
      <c r="W609" s="16" t="str">
        <f t="shared" si="209"/>
        <v xml:space="preserve">,"FirstDayOfIssue":" " </v>
      </c>
      <c r="X609" s="16" t="str">
        <f t="shared" si="223"/>
        <v xml:space="preserve">,"Perforation":"10" </v>
      </c>
      <c r="Y609" s="16" t="str">
        <f t="shared" si="210"/>
        <v xml:space="preserve">,"IsWatermarked":false </v>
      </c>
      <c r="Z609" s="16" t="str">
        <f t="shared" si="211"/>
        <v xml:space="preserve">,"CatalogImageCode":"" </v>
      </c>
      <c r="AA609" s="16" t="str">
        <f t="shared" si="212"/>
        <v xml:space="preserve">,"Color":"black" </v>
      </c>
      <c r="AB609" s="16" t="str">
        <f t="shared" si="213"/>
        <v xml:space="preserve">,"Denomination":"7" </v>
      </c>
      <c r="AD609" s="16" t="str">
        <f t="shared" si="214"/>
        <v>,"ItemInstances":[</v>
      </c>
      <c r="AE609" s="16" t="str">
        <f t="shared" si="215"/>
        <v>{"CollectableType":"HomeCollector.Models.StampBase, HomeCollector, Version=1.0.0.0, Culture=neutral, PublicKeyToken=null"</v>
      </c>
      <c r="AF609" s="16" t="str">
        <f t="shared" si="216"/>
        <v xml:space="preserve">,"ItemDetails":"" </v>
      </c>
      <c r="AG609" s="16" t="str">
        <f t="shared" si="217"/>
        <v xml:space="preserve">,"IsFavorite":false </v>
      </c>
      <c r="AH609" s="16" t="str">
        <f t="shared" si="218"/>
        <v xml:space="preserve">,"EstimatedValue":0 </v>
      </c>
      <c r="AI609" s="16" t="str">
        <f t="shared" si="219"/>
        <v xml:space="preserve">,"IsMintCondition":false </v>
      </c>
      <c r="AJ609" s="16" t="str">
        <f t="shared" si="220"/>
        <v xml:space="preserve">,"Condition":"UNDEFINED" </v>
      </c>
      <c r="AK609" s="16" t="str">
        <f xml:space="preserve"> IF($D609+$E609&gt;0,  CONCATENATE($AD609,$AE609,$AF609,$AG609,$AH609,$AI609,$AJ609)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9" s="16" t="str">
        <f t="shared" si="221"/>
        <v>,{"CollectableType":"HomeCollector.Models.StampBase, HomeCollector, Version=1.0.0.0, Culture=neutral, PublicKeyToken=null","DisplayName":"McKinley" ,"Description":"" ,"Country":"USA" ,"IsPostageStamp":true ,"ScottNumber":"588" ,"AlternateId":"" ,"IssueYearStart":1923,"IssueYearEnd":1929,"FirstDayOfIssue":" " ,"Perforation":"10" ,"IsWatermarked":false ,"CatalogImageCode":"" ,"Color":"black"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0" spans="1:38" x14ac:dyDescent="0.25">
      <c r="A610" s="34" t="s">
        <v>1828</v>
      </c>
      <c r="B610" s="29">
        <v>8</v>
      </c>
      <c r="C610" s="19" t="s">
        <v>301</v>
      </c>
      <c r="D610" s="31"/>
      <c r="E610" s="32">
        <v>1</v>
      </c>
      <c r="F610" s="43" t="s">
        <v>1341</v>
      </c>
      <c r="G610" s="30"/>
      <c r="H610" s="19" t="s">
        <v>255</v>
      </c>
      <c r="I610" s="19" t="s">
        <v>391</v>
      </c>
      <c r="J610" s="19">
        <v>1923</v>
      </c>
      <c r="K610" s="21">
        <v>1929</v>
      </c>
      <c r="L610" s="34">
        <v>17.5</v>
      </c>
      <c r="M610" s="29">
        <v>2.75</v>
      </c>
      <c r="N610" s="28" t="str">
        <f t="shared" si="222"/>
        <v>,{"CollectableType":"HomeCollector.Models.StampBase, HomeCollector, Version=1.0.0.0, Culture=neutral, PublicKeyToken=null"</v>
      </c>
      <c r="O610" s="16" t="str">
        <f t="shared" si="201"/>
        <v xml:space="preserve">,"DisplayName":"Grant" </v>
      </c>
      <c r="P610" s="16" t="str">
        <f t="shared" si="202"/>
        <v xml:space="preserve">,"Description":"" </v>
      </c>
      <c r="Q610" s="16" t="str">
        <f t="shared" si="203"/>
        <v xml:space="preserve">,"Country":"USA" </v>
      </c>
      <c r="R610" s="16" t="str">
        <f t="shared" si="204"/>
        <v xml:space="preserve">,"IsPostageStamp":true </v>
      </c>
      <c r="S610" s="16" t="str">
        <f t="shared" si="205"/>
        <v xml:space="preserve">,"ScottNumber":"589" </v>
      </c>
      <c r="T610" s="16" t="str">
        <f t="shared" si="206"/>
        <v xml:space="preserve">,"AlternateId":"" </v>
      </c>
      <c r="U610" s="16" t="str">
        <f t="shared" si="207"/>
        <v>,"IssueYearStart":1923</v>
      </c>
      <c r="V610" s="16" t="str">
        <f t="shared" si="208"/>
        <v>,"IssueYearEnd":1929</v>
      </c>
      <c r="W610" s="16" t="str">
        <f t="shared" si="209"/>
        <v xml:space="preserve">,"FirstDayOfIssue":" " </v>
      </c>
      <c r="X610" s="16" t="str">
        <f t="shared" si="223"/>
        <v xml:space="preserve">,"Perforation":"10" </v>
      </c>
      <c r="Y610" s="16" t="str">
        <f t="shared" si="210"/>
        <v xml:space="preserve">,"IsWatermarked":false </v>
      </c>
      <c r="Z610" s="16" t="str">
        <f t="shared" si="211"/>
        <v xml:space="preserve">,"CatalogImageCode":"" </v>
      </c>
      <c r="AA610" s="16" t="str">
        <f t="shared" si="212"/>
        <v xml:space="preserve">,"Color":"olive gr" </v>
      </c>
      <c r="AB610" s="16" t="str">
        <f t="shared" si="213"/>
        <v xml:space="preserve">,"Denomination":"8" </v>
      </c>
      <c r="AD610" s="16" t="str">
        <f t="shared" si="214"/>
        <v>,"ItemInstances":[</v>
      </c>
      <c r="AE610" s="16" t="str">
        <f t="shared" si="215"/>
        <v>{"CollectableType":"HomeCollector.Models.StampBase, HomeCollector, Version=1.0.0.0, Culture=neutral, PublicKeyToken=null"</v>
      </c>
      <c r="AF610" s="16" t="str">
        <f t="shared" si="216"/>
        <v xml:space="preserve">,"ItemDetails":"" </v>
      </c>
      <c r="AG610" s="16" t="str">
        <f t="shared" si="217"/>
        <v xml:space="preserve">,"IsFavorite":false </v>
      </c>
      <c r="AH610" s="16" t="str">
        <f t="shared" si="218"/>
        <v xml:space="preserve">,"EstimatedValue":0 </v>
      </c>
      <c r="AI610" s="16" t="str">
        <f t="shared" si="219"/>
        <v xml:space="preserve">,"IsMintCondition":false </v>
      </c>
      <c r="AJ610" s="16" t="str">
        <f t="shared" si="220"/>
        <v xml:space="preserve">,"Condition":"UNDEFINED" </v>
      </c>
      <c r="AK610" s="16" t="str">
        <f xml:space="preserve"> IF($D610+$E610&gt;0,  CONCATENATE($AD610,$AE610,$AF610,$AG610,$AH610,$AI610,$AJ610)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10" s="16" t="str">
        <f t="shared" si="221"/>
        <v>,{"CollectableType":"HomeCollector.Models.StampBase, HomeCollector, Version=1.0.0.0, Culture=neutral, PublicKeyToken=null","DisplayName":"Grant" ,"Description":"" ,"Country":"USA" ,"IsPostageStamp":true ,"ScottNumber":"589" ,"AlternateId":"" ,"IssueYearStart":1923,"IssueYearEnd":1929,"FirstDayOfIssue":" " ,"Perforation":"10" ,"IsWatermarked":false ,"CatalogImageCode":"" ,"Color":"olive gr"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1" spans="1:38" x14ac:dyDescent="0.25">
      <c r="A611" s="34" t="s">
        <v>1829</v>
      </c>
      <c r="B611" s="29">
        <v>9</v>
      </c>
      <c r="C611" s="19" t="s">
        <v>93</v>
      </c>
      <c r="D611" s="31"/>
      <c r="E611" s="32">
        <v>1</v>
      </c>
      <c r="F611" s="43" t="s">
        <v>1341</v>
      </c>
      <c r="G611" s="30"/>
      <c r="H611" s="19" t="s">
        <v>37</v>
      </c>
      <c r="I611" s="19" t="s">
        <v>391</v>
      </c>
      <c r="J611" s="19">
        <v>1923</v>
      </c>
      <c r="K611" s="21">
        <v>1929</v>
      </c>
      <c r="L611" s="34">
        <v>3.25</v>
      </c>
      <c r="M611" s="29">
        <v>1.9</v>
      </c>
      <c r="N611" s="28" t="str">
        <f t="shared" si="222"/>
        <v>,{"CollectableType":"HomeCollector.Models.StampBase, HomeCollector, Version=1.0.0.0, Culture=neutral, PublicKeyToken=null"</v>
      </c>
      <c r="O611" s="16" t="str">
        <f t="shared" si="201"/>
        <v xml:space="preserve">,"DisplayName":"Jefferson" </v>
      </c>
      <c r="P611" s="16" t="str">
        <f t="shared" si="202"/>
        <v xml:space="preserve">,"Description":"" </v>
      </c>
      <c r="Q611" s="16" t="str">
        <f t="shared" si="203"/>
        <v xml:space="preserve">,"Country":"USA" </v>
      </c>
      <c r="R611" s="16" t="str">
        <f t="shared" si="204"/>
        <v xml:space="preserve">,"IsPostageStamp":true </v>
      </c>
      <c r="S611" s="16" t="str">
        <f t="shared" si="205"/>
        <v xml:space="preserve">,"ScottNumber":"590" </v>
      </c>
      <c r="T611" s="16" t="str">
        <f t="shared" si="206"/>
        <v xml:space="preserve">,"AlternateId":"" </v>
      </c>
      <c r="U611" s="16" t="str">
        <f t="shared" si="207"/>
        <v>,"IssueYearStart":1923</v>
      </c>
      <c r="V611" s="16" t="str">
        <f t="shared" si="208"/>
        <v>,"IssueYearEnd":1929</v>
      </c>
      <c r="W611" s="16" t="str">
        <f t="shared" si="209"/>
        <v xml:space="preserve">,"FirstDayOfIssue":" " </v>
      </c>
      <c r="X611" s="16" t="str">
        <f t="shared" si="223"/>
        <v xml:space="preserve">,"Perforation":"10" </v>
      </c>
      <c r="Y611" s="16" t="str">
        <f t="shared" si="210"/>
        <v xml:space="preserve">,"IsWatermarked":false </v>
      </c>
      <c r="Z611" s="16" t="str">
        <f t="shared" si="211"/>
        <v xml:space="preserve">,"CatalogImageCode":"" </v>
      </c>
      <c r="AA611" s="16" t="str">
        <f t="shared" si="212"/>
        <v xml:space="preserve">,"Color":"rose" </v>
      </c>
      <c r="AB611" s="16" t="str">
        <f t="shared" si="213"/>
        <v xml:space="preserve">,"Denomination":"9" </v>
      </c>
      <c r="AD611" s="16" t="str">
        <f t="shared" si="214"/>
        <v>,"ItemInstances":[</v>
      </c>
      <c r="AE611" s="16" t="str">
        <f t="shared" si="215"/>
        <v>{"CollectableType":"HomeCollector.Models.StampBase, HomeCollector, Version=1.0.0.0, Culture=neutral, PublicKeyToken=null"</v>
      </c>
      <c r="AF611" s="16" t="str">
        <f t="shared" si="216"/>
        <v xml:space="preserve">,"ItemDetails":"" </v>
      </c>
      <c r="AG611" s="16" t="str">
        <f t="shared" si="217"/>
        <v xml:space="preserve">,"IsFavorite":false </v>
      </c>
      <c r="AH611" s="16" t="str">
        <f t="shared" si="218"/>
        <v xml:space="preserve">,"EstimatedValue":0 </v>
      </c>
      <c r="AI611" s="16" t="str">
        <f t="shared" si="219"/>
        <v xml:space="preserve">,"IsMintCondition":false </v>
      </c>
      <c r="AJ611" s="16" t="str">
        <f t="shared" si="220"/>
        <v xml:space="preserve">,"Condition":"UNDEFINED" </v>
      </c>
      <c r="AK611" s="16" t="str">
        <f xml:space="preserve"> IF($D611+$E611&gt;0,  CONCATENATE($AD611,$AE611,$AF611,$AG611,$AH611,$AI611,$AJ611)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11" s="16" t="str">
        <f t="shared" si="221"/>
        <v>,{"CollectableType":"HomeCollector.Models.StampBase, HomeCollector, Version=1.0.0.0, Culture=neutral, PublicKeyToken=null","DisplayName":"Jefferson" ,"Description":"" ,"Country":"USA" ,"IsPostageStamp":true ,"ScottNumber":"590" ,"AlternateId":"" ,"IssueYearStart":1923,"IssueYearEnd":1929,"FirstDayOfIssue":" " ,"Perforation":"10" ,"IsWatermarked":false ,"CatalogImageCode":"" ,"Color":"rose" ,"Denomination":"9"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2" spans="1:38" x14ac:dyDescent="0.25">
      <c r="A612" s="34" t="s">
        <v>1830</v>
      </c>
      <c r="B612" s="29">
        <v>10</v>
      </c>
      <c r="C612" s="19" t="s">
        <v>100</v>
      </c>
      <c r="D612" s="31"/>
      <c r="E612" s="32">
        <v>1</v>
      </c>
      <c r="F612" s="43" t="s">
        <v>1341</v>
      </c>
      <c r="G612" s="30"/>
      <c r="H612" s="19" t="s">
        <v>378</v>
      </c>
      <c r="I612" s="19" t="s">
        <v>391</v>
      </c>
      <c r="J612" s="19">
        <v>1923</v>
      </c>
      <c r="K612" s="21">
        <v>1929</v>
      </c>
      <c r="L612" s="34">
        <v>45</v>
      </c>
      <c r="M612" s="29">
        <v>0.15</v>
      </c>
      <c r="N612" s="28" t="str">
        <f t="shared" si="222"/>
        <v>,{"CollectableType":"HomeCollector.Models.StampBase, HomeCollector, Version=1.0.0.0, Culture=neutral, PublicKeyToken=null"</v>
      </c>
      <c r="O612" s="16" t="str">
        <f t="shared" si="201"/>
        <v xml:space="preserve">,"DisplayName":"Monroe" </v>
      </c>
      <c r="P612" s="16" t="str">
        <f t="shared" si="202"/>
        <v xml:space="preserve">,"Description":"" </v>
      </c>
      <c r="Q612" s="16" t="str">
        <f t="shared" si="203"/>
        <v xml:space="preserve">,"Country":"USA" </v>
      </c>
      <c r="R612" s="16" t="str">
        <f t="shared" si="204"/>
        <v xml:space="preserve">,"IsPostageStamp":true </v>
      </c>
      <c r="S612" s="16" t="str">
        <f t="shared" si="205"/>
        <v xml:space="preserve">,"ScottNumber":"591" </v>
      </c>
      <c r="T612" s="16" t="str">
        <f t="shared" si="206"/>
        <v xml:space="preserve">,"AlternateId":"" </v>
      </c>
      <c r="U612" s="16" t="str">
        <f t="shared" si="207"/>
        <v>,"IssueYearStart":1923</v>
      </c>
      <c r="V612" s="16" t="str">
        <f t="shared" si="208"/>
        <v>,"IssueYearEnd":1929</v>
      </c>
      <c r="W612" s="16" t="str">
        <f t="shared" si="209"/>
        <v xml:space="preserve">,"FirstDayOfIssue":" " </v>
      </c>
      <c r="X612" s="16" t="str">
        <f t="shared" si="223"/>
        <v xml:space="preserve">,"Perforation":"10" </v>
      </c>
      <c r="Y612" s="16" t="str">
        <f t="shared" si="210"/>
        <v xml:space="preserve">,"IsWatermarked":false </v>
      </c>
      <c r="Z612" s="16" t="str">
        <f t="shared" si="211"/>
        <v xml:space="preserve">,"CatalogImageCode":"" </v>
      </c>
      <c r="AA612" s="16" t="str">
        <f t="shared" si="212"/>
        <v xml:space="preserve">,"Color":"orange" </v>
      </c>
      <c r="AB612" s="16" t="str">
        <f t="shared" si="213"/>
        <v xml:space="preserve">,"Denomination":"10" </v>
      </c>
      <c r="AD612" s="16" t="str">
        <f t="shared" si="214"/>
        <v>,"ItemInstances":[</v>
      </c>
      <c r="AE612" s="16" t="str">
        <f t="shared" si="215"/>
        <v>{"CollectableType":"HomeCollector.Models.StampBase, HomeCollector, Version=1.0.0.0, Culture=neutral, PublicKeyToken=null"</v>
      </c>
      <c r="AF612" s="16" t="str">
        <f t="shared" si="216"/>
        <v xml:space="preserve">,"ItemDetails":"" </v>
      </c>
      <c r="AG612" s="16" t="str">
        <f t="shared" si="217"/>
        <v xml:space="preserve">,"IsFavorite":false </v>
      </c>
      <c r="AH612" s="16" t="str">
        <f t="shared" si="218"/>
        <v xml:space="preserve">,"EstimatedValue":0 </v>
      </c>
      <c r="AI612" s="16" t="str">
        <f t="shared" si="219"/>
        <v xml:space="preserve">,"IsMintCondition":false </v>
      </c>
      <c r="AJ612" s="16" t="str">
        <f t="shared" si="220"/>
        <v xml:space="preserve">,"Condition":"UNDEFINED" </v>
      </c>
      <c r="AK612" s="16" t="str">
        <f xml:space="preserve"> IF($D612+$E612&gt;0,  CONCATENATE($AD612,$AE612,$AF612,$AG612,$AH612,$AI612,$AJ612)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12" s="16" t="str">
        <f t="shared" si="221"/>
        <v>,{"CollectableType":"HomeCollector.Models.StampBase, HomeCollector, Version=1.0.0.0, Culture=neutral, PublicKeyToken=null","DisplayName":"Monroe" ,"Description":"" ,"Country":"USA" ,"IsPostageStamp":true ,"ScottNumber":"591" ,"AlternateId":"" ,"IssueYearStart":1923,"IssueYearEnd":1929,"FirstDayOfIssue":" " ,"Perforation":"10" ,"IsWatermarked":false ,"CatalogImageCode":"" ,"Color":"orange"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3" spans="1:38" x14ac:dyDescent="0.25">
      <c r="A613" s="34" t="s">
        <v>1831</v>
      </c>
      <c r="B613" s="29">
        <v>1</v>
      </c>
      <c r="C613" s="19" t="s">
        <v>38</v>
      </c>
      <c r="D613" s="28"/>
      <c r="E613" s="30"/>
      <c r="F613" s="43" t="s">
        <v>1342</v>
      </c>
      <c r="G613" s="30"/>
      <c r="H613" s="19" t="s">
        <v>13</v>
      </c>
      <c r="I613" s="19" t="s">
        <v>391</v>
      </c>
      <c r="J613" s="19">
        <v>1923</v>
      </c>
      <c r="K613" s="21">
        <v>1929</v>
      </c>
      <c r="L613" s="34">
        <v>10000</v>
      </c>
      <c r="M613" s="29">
        <v>3500</v>
      </c>
      <c r="N613" s="28" t="str">
        <f t="shared" si="222"/>
        <v>,{"CollectableType":"HomeCollector.Models.StampBase, HomeCollector, Version=1.0.0.0, Culture=neutral, PublicKeyToken=null"</v>
      </c>
      <c r="O613" s="16" t="str">
        <f t="shared" si="201"/>
        <v xml:space="preserve">,"DisplayName":"Franklin" </v>
      </c>
      <c r="P613" s="16" t="str">
        <f t="shared" si="202"/>
        <v xml:space="preserve">,"Description":"" </v>
      </c>
      <c r="Q613" s="16" t="str">
        <f t="shared" si="203"/>
        <v xml:space="preserve">,"Country":"USA" </v>
      </c>
      <c r="R613" s="16" t="str">
        <f t="shared" si="204"/>
        <v xml:space="preserve">,"IsPostageStamp":true </v>
      </c>
      <c r="S613" s="16" t="str">
        <f t="shared" si="205"/>
        <v xml:space="preserve">,"ScottNumber":"594" </v>
      </c>
      <c r="T613" s="16" t="str">
        <f t="shared" si="206"/>
        <v xml:space="preserve">,"AlternateId":"" </v>
      </c>
      <c r="U613" s="16" t="str">
        <f t="shared" si="207"/>
        <v>,"IssueYearStart":1923</v>
      </c>
      <c r="V613" s="16" t="str">
        <f t="shared" si="208"/>
        <v>,"IssueYearEnd":1929</v>
      </c>
      <c r="W613" s="16" t="str">
        <f t="shared" si="209"/>
        <v xml:space="preserve">,"FirstDayOfIssue":" " </v>
      </c>
      <c r="X613" s="16" t="str">
        <f t="shared" si="223"/>
        <v xml:space="preserve">,"Perforation":"11" </v>
      </c>
      <c r="Y613" s="16" t="str">
        <f t="shared" si="210"/>
        <v xml:space="preserve">,"IsWatermarked":false </v>
      </c>
      <c r="Z613" s="16" t="str">
        <f t="shared" si="211"/>
        <v xml:space="preserve">,"CatalogImageCode":"" </v>
      </c>
      <c r="AA613" s="16" t="str">
        <f t="shared" si="212"/>
        <v xml:space="preserve">,"Color":"green" </v>
      </c>
      <c r="AB613" s="16" t="str">
        <f t="shared" si="213"/>
        <v xml:space="preserve">,"Denomination":"1" </v>
      </c>
      <c r="AD613" s="16" t="str">
        <f t="shared" si="214"/>
        <v/>
      </c>
      <c r="AE613" s="16" t="str">
        <f t="shared" si="215"/>
        <v>{"CollectableType":"HomeCollector.Models.StampBase, HomeCollector, Version=1.0.0.0, Culture=neutral, PublicKeyToken=null"</v>
      </c>
      <c r="AF613" s="16" t="str">
        <f t="shared" si="216"/>
        <v xml:space="preserve">,"ItemDetails":"" </v>
      </c>
      <c r="AG613" s="16" t="str">
        <f t="shared" si="217"/>
        <v xml:space="preserve">,"IsFavorite":false </v>
      </c>
      <c r="AH613" s="16" t="str">
        <f t="shared" si="218"/>
        <v xml:space="preserve">,"EstimatedValue":0 </v>
      </c>
      <c r="AI613" s="16" t="str">
        <f t="shared" si="219"/>
        <v xml:space="preserve">,"IsMintCondition":false </v>
      </c>
      <c r="AJ613" s="16" t="str">
        <f t="shared" si="220"/>
        <v xml:space="preserve">,"Condition":"UNDEFINED" </v>
      </c>
      <c r="AK613" s="16" t="str">
        <f xml:space="preserve"> IF($D613+$E613&gt;0,  CONCATENATE($AD613,$AE613,$AF613,$AG613,$AH613,$AI613,$AJ613) &amp; "} ]}","}")</f>
        <v>}</v>
      </c>
      <c r="AL613" s="16" t="str">
        <f t="shared" si="221"/>
        <v>,{"CollectableType":"HomeCollector.Models.StampBase, HomeCollector, Version=1.0.0.0, Culture=neutral, PublicKeyToken=null","DisplayName":"Franklin" ,"Description":"" ,"Country":"USA" ,"IsPostageStamp":true ,"ScottNumber":"594" ,"AlternateId":"" ,"IssueYearStart":1923,"IssueYearEnd":1929,"FirstDayOfIssue":" " ,"Perforation":"11" ,"IsWatermarked":false ,"CatalogImageCode":"" ,"Color":"green" ,"Denomination":"1" }</v>
      </c>
    </row>
    <row r="614" spans="1:38" x14ac:dyDescent="0.25">
      <c r="A614" s="34" t="s">
        <v>1832</v>
      </c>
      <c r="B614" s="29">
        <v>2</v>
      </c>
      <c r="C614" s="19" t="s">
        <v>176</v>
      </c>
      <c r="D614" s="31"/>
      <c r="E614" s="32"/>
      <c r="F614" s="43" t="s">
        <v>1342</v>
      </c>
      <c r="G614" s="30"/>
      <c r="H614" s="19" t="s">
        <v>15</v>
      </c>
      <c r="I614" s="19" t="s">
        <v>391</v>
      </c>
      <c r="J614" s="19">
        <v>1923</v>
      </c>
      <c r="K614" s="21">
        <v>1929</v>
      </c>
      <c r="L614" s="34">
        <v>190</v>
      </c>
      <c r="M614" s="29">
        <v>225</v>
      </c>
      <c r="N614" s="28" t="str">
        <f t="shared" si="222"/>
        <v>,{"CollectableType":"HomeCollector.Models.StampBase, HomeCollector, Version=1.0.0.0, Culture=neutral, PublicKeyToken=null"</v>
      </c>
      <c r="O614" s="16" t="str">
        <f t="shared" si="201"/>
        <v xml:space="preserve">,"DisplayName":"Washington" </v>
      </c>
      <c r="P614" s="16" t="str">
        <f t="shared" si="202"/>
        <v xml:space="preserve">,"Description":"" </v>
      </c>
      <c r="Q614" s="16" t="str">
        <f t="shared" si="203"/>
        <v xml:space="preserve">,"Country":"USA" </v>
      </c>
      <c r="R614" s="16" t="str">
        <f t="shared" si="204"/>
        <v xml:space="preserve">,"IsPostageStamp":true </v>
      </c>
      <c r="S614" s="16" t="str">
        <f t="shared" si="205"/>
        <v xml:space="preserve">,"ScottNumber":"595" </v>
      </c>
      <c r="T614" s="16" t="str">
        <f t="shared" si="206"/>
        <v xml:space="preserve">,"AlternateId":"" </v>
      </c>
      <c r="U614" s="16" t="str">
        <f t="shared" si="207"/>
        <v>,"IssueYearStart":1923</v>
      </c>
      <c r="V614" s="16" t="str">
        <f t="shared" si="208"/>
        <v>,"IssueYearEnd":1929</v>
      </c>
      <c r="W614" s="16" t="str">
        <f t="shared" si="209"/>
        <v xml:space="preserve">,"FirstDayOfIssue":" " </v>
      </c>
      <c r="X614" s="16" t="str">
        <f t="shared" si="223"/>
        <v xml:space="preserve">,"Perforation":"11" </v>
      </c>
      <c r="Y614" s="16" t="str">
        <f t="shared" si="210"/>
        <v xml:space="preserve">,"IsWatermarked":false </v>
      </c>
      <c r="Z614" s="16" t="str">
        <f t="shared" si="211"/>
        <v xml:space="preserve">,"CatalogImageCode":"" </v>
      </c>
      <c r="AA614" s="16" t="str">
        <f t="shared" si="212"/>
        <v xml:space="preserve">,"Color":"carmine" </v>
      </c>
      <c r="AB614" s="16" t="str">
        <f t="shared" si="213"/>
        <v xml:space="preserve">,"Denomination":"2" </v>
      </c>
      <c r="AD614" s="16" t="str">
        <f t="shared" si="214"/>
        <v/>
      </c>
      <c r="AE614" s="16" t="str">
        <f t="shared" si="215"/>
        <v>{"CollectableType":"HomeCollector.Models.StampBase, HomeCollector, Version=1.0.0.0, Culture=neutral, PublicKeyToken=null"</v>
      </c>
      <c r="AF614" s="16" t="str">
        <f t="shared" si="216"/>
        <v xml:space="preserve">,"ItemDetails":"" </v>
      </c>
      <c r="AG614" s="16" t="str">
        <f t="shared" si="217"/>
        <v xml:space="preserve">,"IsFavorite":false </v>
      </c>
      <c r="AH614" s="16" t="str">
        <f t="shared" si="218"/>
        <v xml:space="preserve">,"EstimatedValue":0 </v>
      </c>
      <c r="AI614" s="16" t="str">
        <f t="shared" si="219"/>
        <v xml:space="preserve">,"IsMintCondition":false </v>
      </c>
      <c r="AJ614" s="16" t="str">
        <f t="shared" si="220"/>
        <v xml:space="preserve">,"Condition":"UNDEFINED" </v>
      </c>
      <c r="AK614" s="16" t="str">
        <f xml:space="preserve"> IF($D614+$E614&gt;0,  CONCATENATE($AD614,$AE614,$AF614,$AG614,$AH614,$AI614,$AJ614) &amp; "} ]}","}")</f>
        <v>}</v>
      </c>
      <c r="AL614" s="16" t="str">
        <f t="shared" si="221"/>
        <v>,{"CollectableType":"HomeCollector.Models.StampBase, HomeCollector, Version=1.0.0.0, Culture=neutral, PublicKeyToken=null","DisplayName":"Washington" ,"Description":"" ,"Country":"USA" ,"IsPostageStamp":true ,"ScottNumber":"595" ,"AlternateId":"" ,"IssueYearStart":1923,"IssueYearEnd":1929,"FirstDayOfIssue":" " ,"Perforation":"11" ,"IsWatermarked":false ,"CatalogImageCode":"" ,"Color":"carmine" ,"Denomination":"2" }</v>
      </c>
    </row>
    <row r="615" spans="1:38" x14ac:dyDescent="0.25">
      <c r="A615" s="34" t="s">
        <v>1833</v>
      </c>
      <c r="B615" s="29">
        <v>1</v>
      </c>
      <c r="C615" s="19" t="s">
        <v>38</v>
      </c>
      <c r="D615" s="28"/>
      <c r="E615" s="30"/>
      <c r="F615" s="43" t="s">
        <v>1342</v>
      </c>
      <c r="G615" s="30"/>
      <c r="H615" s="19" t="s">
        <v>13</v>
      </c>
      <c r="I615" s="19" t="s">
        <v>391</v>
      </c>
      <c r="J615" s="19">
        <v>1923</v>
      </c>
      <c r="K615" s="21">
        <v>1929</v>
      </c>
      <c r="L615" s="34"/>
      <c r="M615" s="29">
        <v>15000</v>
      </c>
      <c r="N615" s="28" t="str">
        <f t="shared" si="222"/>
        <v>,{"CollectableType":"HomeCollector.Models.StampBase, HomeCollector, Version=1.0.0.0, Culture=neutral, PublicKeyToken=null"</v>
      </c>
      <c r="O615" s="16" t="str">
        <f t="shared" si="201"/>
        <v xml:space="preserve">,"DisplayName":"Franklin" </v>
      </c>
      <c r="P615" s="16" t="str">
        <f t="shared" si="202"/>
        <v xml:space="preserve">,"Description":"" </v>
      </c>
      <c r="Q615" s="16" t="str">
        <f t="shared" si="203"/>
        <v xml:space="preserve">,"Country":"USA" </v>
      </c>
      <c r="R615" s="16" t="str">
        <f t="shared" si="204"/>
        <v xml:space="preserve">,"IsPostageStamp":true </v>
      </c>
      <c r="S615" s="16" t="str">
        <f t="shared" si="205"/>
        <v xml:space="preserve">,"ScottNumber":"596" </v>
      </c>
      <c r="T615" s="16" t="str">
        <f t="shared" si="206"/>
        <v xml:space="preserve">,"AlternateId":"" </v>
      </c>
      <c r="U615" s="16" t="str">
        <f t="shared" si="207"/>
        <v>,"IssueYearStart":1923</v>
      </c>
      <c r="V615" s="16" t="str">
        <f t="shared" si="208"/>
        <v>,"IssueYearEnd":1929</v>
      </c>
      <c r="W615" s="16" t="str">
        <f t="shared" si="209"/>
        <v xml:space="preserve">,"FirstDayOfIssue":" " </v>
      </c>
      <c r="X615" s="16" t="str">
        <f t="shared" si="223"/>
        <v xml:space="preserve">,"Perforation":"11" </v>
      </c>
      <c r="Y615" s="16" t="str">
        <f t="shared" si="210"/>
        <v xml:space="preserve">,"IsWatermarked":false </v>
      </c>
      <c r="Z615" s="16" t="str">
        <f t="shared" si="211"/>
        <v xml:space="preserve">,"CatalogImageCode":"" </v>
      </c>
      <c r="AA615" s="16" t="str">
        <f t="shared" si="212"/>
        <v xml:space="preserve">,"Color":"green" </v>
      </c>
      <c r="AB615" s="16" t="str">
        <f t="shared" si="213"/>
        <v xml:space="preserve">,"Denomination":"1" </v>
      </c>
      <c r="AD615" s="16" t="str">
        <f t="shared" si="214"/>
        <v/>
      </c>
      <c r="AE615" s="16" t="str">
        <f t="shared" si="215"/>
        <v>{"CollectableType":"HomeCollector.Models.StampBase, HomeCollector, Version=1.0.0.0, Culture=neutral, PublicKeyToken=null"</v>
      </c>
      <c r="AF615" s="16" t="str">
        <f t="shared" si="216"/>
        <v xml:space="preserve">,"ItemDetails":"" </v>
      </c>
      <c r="AG615" s="16" t="str">
        <f t="shared" si="217"/>
        <v xml:space="preserve">,"IsFavorite":false </v>
      </c>
      <c r="AH615" s="16" t="str">
        <f t="shared" si="218"/>
        <v xml:space="preserve">,"EstimatedValue":0 </v>
      </c>
      <c r="AI615" s="16" t="str">
        <f t="shared" si="219"/>
        <v xml:space="preserve">,"IsMintCondition":false </v>
      </c>
      <c r="AJ615" s="16" t="str">
        <f t="shared" si="220"/>
        <v xml:space="preserve">,"Condition":"UNDEFINED" </v>
      </c>
      <c r="AK615" s="16" t="str">
        <f xml:space="preserve"> IF($D615+$E615&gt;0,  CONCATENATE($AD615,$AE615,$AF615,$AG615,$AH615,$AI615,$AJ615) &amp; "} ]}","}")</f>
        <v>}</v>
      </c>
      <c r="AL615" s="16" t="str">
        <f t="shared" si="221"/>
        <v>,{"CollectableType":"HomeCollector.Models.StampBase, HomeCollector, Version=1.0.0.0, Culture=neutral, PublicKeyToken=null","DisplayName":"Franklin" ,"Description":"" ,"Country":"USA" ,"IsPostageStamp":true ,"ScottNumber":"596" ,"AlternateId":"" ,"IssueYearStart":1923,"IssueYearEnd":1929,"FirstDayOfIssue":" " ,"Perforation":"11" ,"IsWatermarked":false ,"CatalogImageCode":"" ,"Color":"green" ,"Denomination":"1" }</v>
      </c>
    </row>
    <row r="616" spans="1:38" x14ac:dyDescent="0.25">
      <c r="A616" s="34" t="s">
        <v>1834</v>
      </c>
      <c r="B616" s="29">
        <v>1</v>
      </c>
      <c r="C616" s="19" t="s">
        <v>38</v>
      </c>
      <c r="D616" s="31"/>
      <c r="E616" s="32">
        <v>1</v>
      </c>
      <c r="F616" s="42" t="s">
        <v>322</v>
      </c>
      <c r="G616" s="30"/>
      <c r="H616" s="19" t="s">
        <v>13</v>
      </c>
      <c r="I616" s="19" t="s">
        <v>391</v>
      </c>
      <c r="J616" s="19">
        <v>1923</v>
      </c>
      <c r="K616" s="21">
        <v>1929</v>
      </c>
      <c r="L616" s="34">
        <v>0.2</v>
      </c>
      <c r="M616" s="29">
        <v>0.15</v>
      </c>
      <c r="N616" s="28" t="str">
        <f t="shared" si="222"/>
        <v>,{"CollectableType":"HomeCollector.Models.StampBase, HomeCollector, Version=1.0.0.0, Culture=neutral, PublicKeyToken=null"</v>
      </c>
      <c r="O616" s="16" t="str">
        <f t="shared" si="201"/>
        <v xml:space="preserve">,"DisplayName":"Franklin" </v>
      </c>
      <c r="P616" s="16" t="str">
        <f t="shared" si="202"/>
        <v xml:space="preserve">,"Description":"" </v>
      </c>
      <c r="Q616" s="16" t="str">
        <f t="shared" si="203"/>
        <v xml:space="preserve">,"Country":"USA" </v>
      </c>
      <c r="R616" s="16" t="str">
        <f t="shared" si="204"/>
        <v xml:space="preserve">,"IsPostageStamp":true </v>
      </c>
      <c r="S616" s="16" t="str">
        <f t="shared" si="205"/>
        <v xml:space="preserve">,"ScottNumber":"597" </v>
      </c>
      <c r="T616" s="16" t="str">
        <f t="shared" si="206"/>
        <v xml:space="preserve">,"AlternateId":"" </v>
      </c>
      <c r="U616" s="16" t="str">
        <f t="shared" si="207"/>
        <v>,"IssueYearStart":1923</v>
      </c>
      <c r="V616" s="16" t="str">
        <f t="shared" si="208"/>
        <v>,"IssueYearEnd":1929</v>
      </c>
      <c r="W616" s="16" t="str">
        <f t="shared" si="209"/>
        <v xml:space="preserve">,"FirstDayOfIssue":" " </v>
      </c>
      <c r="X616" s="16" t="str">
        <f t="shared" si="223"/>
        <v xml:space="preserve">,"Perforation":"v10" </v>
      </c>
      <c r="Y616" s="16" t="str">
        <f t="shared" si="210"/>
        <v xml:space="preserve">,"IsWatermarked":false </v>
      </c>
      <c r="Z616" s="16" t="str">
        <f t="shared" si="211"/>
        <v xml:space="preserve">,"CatalogImageCode":"" </v>
      </c>
      <c r="AA616" s="16" t="str">
        <f t="shared" si="212"/>
        <v xml:space="preserve">,"Color":"green" </v>
      </c>
      <c r="AB616" s="16" t="str">
        <f t="shared" si="213"/>
        <v xml:space="preserve">,"Denomination":"1" </v>
      </c>
      <c r="AD616" s="16" t="str">
        <f t="shared" si="214"/>
        <v>,"ItemInstances":[</v>
      </c>
      <c r="AE616" s="16" t="str">
        <f t="shared" si="215"/>
        <v>{"CollectableType":"HomeCollector.Models.StampBase, HomeCollector, Version=1.0.0.0, Culture=neutral, PublicKeyToken=null"</v>
      </c>
      <c r="AF616" s="16" t="str">
        <f t="shared" si="216"/>
        <v xml:space="preserve">,"ItemDetails":"" </v>
      </c>
      <c r="AG616" s="16" t="str">
        <f t="shared" si="217"/>
        <v xml:space="preserve">,"IsFavorite":false </v>
      </c>
      <c r="AH616" s="16" t="str">
        <f t="shared" si="218"/>
        <v xml:space="preserve">,"EstimatedValue":0 </v>
      </c>
      <c r="AI616" s="16" t="str">
        <f t="shared" si="219"/>
        <v xml:space="preserve">,"IsMintCondition":false </v>
      </c>
      <c r="AJ616" s="16" t="str">
        <f t="shared" si="220"/>
        <v xml:space="preserve">,"Condition":"UNDEFINED" </v>
      </c>
      <c r="AK616" s="16" t="str">
        <f xml:space="preserve"> IF($D616+$E616&gt;0,  CONCATENATE($AD616,$AE616,$AF616,$AG616,$AH616,$AI616,$AJ616)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16" s="16" t="str">
        <f t="shared" si="221"/>
        <v>,{"CollectableType":"HomeCollector.Models.StampBase, HomeCollector, Version=1.0.0.0, Culture=neutral, PublicKeyToken=null","DisplayName":"Franklin" ,"Description":"" ,"Country":"USA" ,"IsPostageStamp":true ,"ScottNumber":"597" ,"AlternateId":"" ,"IssueYearStart":1923,"IssueYearEnd":1929,"FirstDayOfIssue":" " ,"Perforation":"v10" ,"IsWatermarked":false ,"CatalogImageCode":"" ,"Color":"green"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7" spans="1:38" x14ac:dyDescent="0.25">
      <c r="A617" s="34" t="s">
        <v>1835</v>
      </c>
      <c r="B617" s="19" t="s">
        <v>374</v>
      </c>
      <c r="C617" s="19" t="s">
        <v>56</v>
      </c>
      <c r="D617" s="31"/>
      <c r="E617" s="32">
        <v>1</v>
      </c>
      <c r="F617" s="42" t="s">
        <v>322</v>
      </c>
      <c r="G617" s="30"/>
      <c r="H617" s="19" t="s">
        <v>375</v>
      </c>
      <c r="I617" s="19" t="s">
        <v>391</v>
      </c>
      <c r="J617" s="19">
        <v>1923</v>
      </c>
      <c r="K617" s="21">
        <v>1929</v>
      </c>
      <c r="L617" s="34">
        <v>0.4</v>
      </c>
      <c r="M617" s="29">
        <v>0.15</v>
      </c>
      <c r="N617" s="28" t="str">
        <f t="shared" si="222"/>
        <v>,{"CollectableType":"HomeCollector.Models.StampBase, HomeCollector, Version=1.0.0.0, Culture=neutral, PublicKeyToken=null"</v>
      </c>
      <c r="O617" s="16" t="str">
        <f t="shared" si="201"/>
        <v xml:space="preserve">,"DisplayName":"Harding" </v>
      </c>
      <c r="P617" s="16" t="str">
        <f t="shared" si="202"/>
        <v xml:space="preserve">,"Description":"" </v>
      </c>
      <c r="Q617" s="16" t="str">
        <f t="shared" si="203"/>
        <v xml:space="preserve">,"Country":"USA" </v>
      </c>
      <c r="R617" s="16" t="str">
        <f t="shared" si="204"/>
        <v xml:space="preserve">,"IsPostageStamp":true </v>
      </c>
      <c r="S617" s="16" t="str">
        <f t="shared" si="205"/>
        <v xml:space="preserve">,"ScottNumber":"598" </v>
      </c>
      <c r="T617" s="16" t="str">
        <f t="shared" si="206"/>
        <v xml:space="preserve">,"AlternateId":"" </v>
      </c>
      <c r="U617" s="16" t="str">
        <f t="shared" si="207"/>
        <v>,"IssueYearStart":1923</v>
      </c>
      <c r="V617" s="16" t="str">
        <f t="shared" si="208"/>
        <v>,"IssueYearEnd":1929</v>
      </c>
      <c r="W617" s="16" t="str">
        <f t="shared" si="209"/>
        <v xml:space="preserve">,"FirstDayOfIssue":" " </v>
      </c>
      <c r="X617" s="16" t="str">
        <f t="shared" si="223"/>
        <v xml:space="preserve">,"Perforation":"v10" </v>
      </c>
      <c r="Y617" s="16" t="str">
        <f t="shared" si="210"/>
        <v xml:space="preserve">,"IsWatermarked":false </v>
      </c>
      <c r="Z617" s="16" t="str">
        <f t="shared" si="211"/>
        <v xml:space="preserve">,"CatalogImageCode":"" </v>
      </c>
      <c r="AA617" s="16" t="str">
        <f t="shared" si="212"/>
        <v xml:space="preserve">,"Color":"brown" </v>
      </c>
      <c r="AB617" s="16" t="str">
        <f t="shared" si="213"/>
        <v xml:space="preserve">,"Denomination":"1.5" </v>
      </c>
      <c r="AD617" s="16" t="str">
        <f t="shared" si="214"/>
        <v>,"ItemInstances":[</v>
      </c>
      <c r="AE617" s="16" t="str">
        <f t="shared" si="215"/>
        <v>{"CollectableType":"HomeCollector.Models.StampBase, HomeCollector, Version=1.0.0.0, Culture=neutral, PublicKeyToken=null"</v>
      </c>
      <c r="AF617" s="16" t="str">
        <f t="shared" si="216"/>
        <v xml:space="preserve">,"ItemDetails":"" </v>
      </c>
      <c r="AG617" s="16" t="str">
        <f t="shared" si="217"/>
        <v xml:space="preserve">,"IsFavorite":false </v>
      </c>
      <c r="AH617" s="16" t="str">
        <f t="shared" si="218"/>
        <v xml:space="preserve">,"EstimatedValue":0 </v>
      </c>
      <c r="AI617" s="16" t="str">
        <f t="shared" si="219"/>
        <v xml:space="preserve">,"IsMintCondition":false </v>
      </c>
      <c r="AJ617" s="16" t="str">
        <f t="shared" si="220"/>
        <v xml:space="preserve">,"Condition":"UNDEFINED" </v>
      </c>
      <c r="AK617" s="16" t="str">
        <f xml:space="preserve"> IF($D617+$E617&gt;0,  CONCATENATE($AD617,$AE617,$AF617,$AG617,$AH617,$AI617,$AJ617)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17" s="16" t="str">
        <f t="shared" si="221"/>
        <v>,{"CollectableType":"HomeCollector.Models.StampBase, HomeCollector, Version=1.0.0.0, Culture=neutral, PublicKeyToken=null","DisplayName":"Harding" ,"Description":"" ,"Country":"USA" ,"IsPostageStamp":true ,"ScottNumber":"598" ,"AlternateId":"" ,"IssueYearStart":1923,"IssueYearEnd":1929,"FirstDayOfIssue":" " ,"Perforation":"v10" ,"IsWatermarked":false ,"CatalogImageCode":"" ,"Color":"brown" ,"Denomination":"1.5"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8" spans="1:38" x14ac:dyDescent="0.25">
      <c r="A618" s="34" t="s">
        <v>1836</v>
      </c>
      <c r="B618" s="29">
        <v>2</v>
      </c>
      <c r="C618" s="19" t="s">
        <v>176</v>
      </c>
      <c r="D618" s="31"/>
      <c r="E618" s="32">
        <v>5</v>
      </c>
      <c r="F618" s="42" t="s">
        <v>322</v>
      </c>
      <c r="G618" s="38" t="s">
        <v>36</v>
      </c>
      <c r="H618" s="19" t="s">
        <v>15</v>
      </c>
      <c r="I618" s="19" t="s">
        <v>391</v>
      </c>
      <c r="J618" s="19">
        <v>1923</v>
      </c>
      <c r="K618" s="21">
        <v>1929</v>
      </c>
      <c r="L618" s="34">
        <v>0.25</v>
      </c>
      <c r="M618" s="29">
        <v>0.15</v>
      </c>
      <c r="N618" s="28" t="str">
        <f t="shared" si="222"/>
        <v>,{"CollectableType":"HomeCollector.Models.StampBase, HomeCollector, Version=1.0.0.0, Culture=neutral, PublicKeyToken=null"</v>
      </c>
      <c r="O618" s="16" t="str">
        <f t="shared" si="201"/>
        <v xml:space="preserve">,"DisplayName":"Washington" </v>
      </c>
      <c r="P618" s="16" t="str">
        <f t="shared" si="202"/>
        <v xml:space="preserve">,"Description":"type 1" </v>
      </c>
      <c r="Q618" s="16" t="str">
        <f t="shared" si="203"/>
        <v xml:space="preserve">,"Country":"USA" </v>
      </c>
      <c r="R618" s="16" t="str">
        <f t="shared" si="204"/>
        <v xml:space="preserve">,"IsPostageStamp":true </v>
      </c>
      <c r="S618" s="16" t="str">
        <f t="shared" si="205"/>
        <v xml:space="preserve">,"ScottNumber":"599" </v>
      </c>
      <c r="T618" s="16" t="str">
        <f t="shared" si="206"/>
        <v xml:space="preserve">,"AlternateId":"" </v>
      </c>
      <c r="U618" s="16" t="str">
        <f t="shared" si="207"/>
        <v>,"IssueYearStart":1923</v>
      </c>
      <c r="V618" s="16" t="str">
        <f t="shared" si="208"/>
        <v>,"IssueYearEnd":1929</v>
      </c>
      <c r="W618" s="16" t="str">
        <f t="shared" si="209"/>
        <v xml:space="preserve">,"FirstDayOfIssue":" " </v>
      </c>
      <c r="X618" s="16" t="str">
        <f t="shared" si="223"/>
        <v xml:space="preserve">,"Perforation":"v10" </v>
      </c>
      <c r="Y618" s="16" t="str">
        <f t="shared" si="210"/>
        <v xml:space="preserve">,"IsWatermarked":false </v>
      </c>
      <c r="Z618" s="16" t="str">
        <f t="shared" si="211"/>
        <v xml:space="preserve">,"CatalogImageCode":"" </v>
      </c>
      <c r="AA618" s="16" t="str">
        <f t="shared" si="212"/>
        <v xml:space="preserve">,"Color":"carmine" </v>
      </c>
      <c r="AB618" s="16" t="str">
        <f t="shared" si="213"/>
        <v xml:space="preserve">,"Denomination":"2" </v>
      </c>
      <c r="AD618" s="16" t="str">
        <f t="shared" si="214"/>
        <v>,"ItemInstances":[</v>
      </c>
      <c r="AE618" s="16" t="str">
        <f t="shared" si="215"/>
        <v>{"CollectableType":"HomeCollector.Models.StampBase, HomeCollector, Version=1.0.0.0, Culture=neutral, PublicKeyToken=null"</v>
      </c>
      <c r="AF618" s="16" t="str">
        <f t="shared" si="216"/>
        <v xml:space="preserve">,"ItemDetails":"type 1" </v>
      </c>
      <c r="AG618" s="16" t="str">
        <f t="shared" si="217"/>
        <v xml:space="preserve">,"IsFavorite":false </v>
      </c>
      <c r="AH618" s="16" t="str">
        <f t="shared" si="218"/>
        <v xml:space="preserve">,"EstimatedValue":0 </v>
      </c>
      <c r="AI618" s="16" t="str">
        <f t="shared" si="219"/>
        <v xml:space="preserve">,"IsMintCondition":false </v>
      </c>
      <c r="AJ618" s="16" t="str">
        <f t="shared" si="220"/>
        <v xml:space="preserve">,"Condition":"UNDEFINED" </v>
      </c>
      <c r="AK618" s="16" t="str">
        <f xml:space="preserve"> IF($D618+$E618&gt;0,  CONCATENATE($AD618,$AE618,$AF618,$AG618,$AH618,$AI618,$AJ618) &amp; "} ]}","}")</f>
        <v>,"ItemInstances":[{"CollectableType":"HomeCollector.Models.StampBase, HomeCollector, Version=1.0.0.0, Culture=neutral, PublicKeyToken=null","ItemDetails":"type 1" ,"IsFavorite":false ,"EstimatedValue":0 ,"IsMintCondition":false ,"Condition":"UNDEFINED" } ]}</v>
      </c>
      <c r="AL618" s="16" t="str">
        <f t="shared" si="221"/>
        <v>,{"CollectableType":"HomeCollector.Models.StampBase, HomeCollector, Version=1.0.0.0, Culture=neutral, PublicKeyToken=null","DisplayName":"Washington" ,"Description":"type 1" ,"Country":"USA" ,"IsPostageStamp":true ,"ScottNumber":"599" ,"AlternateId":"" ,"IssueYearStart":1923,"IssueYearEnd":1929,"FirstDayOfIssue":" " ,"Perforation":"v10" ,"IsWatermarked":false ,"CatalogImageCode":"" ,"Color":"carmine" ,"Denomination":"2" ,"ItemInstances":[{"CollectableType":"HomeCollector.Models.StampBase, HomeCollector, Version=1.0.0.0, Culture=neutral, PublicKeyToken=null","ItemDetails":"type 1" ,"IsFavorite":false ,"EstimatedValue":0 ,"IsMintCondition":false ,"Condition":"UNDEFINED" } ]}</v>
      </c>
    </row>
    <row r="619" spans="1:38" x14ac:dyDescent="0.25">
      <c r="A619" s="17" t="s">
        <v>393</v>
      </c>
      <c r="B619" s="29">
        <v>2</v>
      </c>
      <c r="C619" s="19" t="s">
        <v>176</v>
      </c>
      <c r="D619" s="31"/>
      <c r="E619" s="32">
        <v>1</v>
      </c>
      <c r="F619" s="42" t="s">
        <v>322</v>
      </c>
      <c r="G619" s="38" t="s">
        <v>27</v>
      </c>
      <c r="H619" s="19" t="s">
        <v>15</v>
      </c>
      <c r="I619" s="19" t="s">
        <v>391</v>
      </c>
      <c r="J619" s="19">
        <v>1923</v>
      </c>
      <c r="K619" s="21">
        <v>1929</v>
      </c>
      <c r="L619" s="34">
        <v>100</v>
      </c>
      <c r="M619" s="29">
        <v>8.5</v>
      </c>
      <c r="N619" s="28" t="str">
        <f t="shared" si="222"/>
        <v>,{"CollectableType":"HomeCollector.Models.StampBase, HomeCollector, Version=1.0.0.0, Culture=neutral, PublicKeyToken=null"</v>
      </c>
      <c r="O619" s="16" t="str">
        <f t="shared" si="201"/>
        <v xml:space="preserve">,"DisplayName":"Washington" </v>
      </c>
      <c r="P619" s="16" t="str">
        <f t="shared" si="202"/>
        <v xml:space="preserve">,"Description":"type 2" </v>
      </c>
      <c r="Q619" s="16" t="str">
        <f t="shared" si="203"/>
        <v xml:space="preserve">,"Country":"USA" </v>
      </c>
      <c r="R619" s="16" t="str">
        <f t="shared" si="204"/>
        <v xml:space="preserve">,"IsPostageStamp":true </v>
      </c>
      <c r="S619" s="16" t="str">
        <f t="shared" si="205"/>
        <v xml:space="preserve">,"ScottNumber":"599A" </v>
      </c>
      <c r="T619" s="16" t="str">
        <f t="shared" si="206"/>
        <v xml:space="preserve">,"AlternateId":"" </v>
      </c>
      <c r="U619" s="16" t="str">
        <f t="shared" si="207"/>
        <v>,"IssueYearStart":1923</v>
      </c>
      <c r="V619" s="16" t="str">
        <f t="shared" si="208"/>
        <v>,"IssueYearEnd":1929</v>
      </c>
      <c r="W619" s="16" t="str">
        <f t="shared" si="209"/>
        <v xml:space="preserve">,"FirstDayOfIssue":" " </v>
      </c>
      <c r="X619" s="16" t="str">
        <f t="shared" si="223"/>
        <v xml:space="preserve">,"Perforation":"v10" </v>
      </c>
      <c r="Y619" s="16" t="str">
        <f t="shared" si="210"/>
        <v xml:space="preserve">,"IsWatermarked":false </v>
      </c>
      <c r="Z619" s="16" t="str">
        <f t="shared" si="211"/>
        <v xml:space="preserve">,"CatalogImageCode":"" </v>
      </c>
      <c r="AA619" s="16" t="str">
        <f t="shared" si="212"/>
        <v xml:space="preserve">,"Color":"carmine" </v>
      </c>
      <c r="AB619" s="16" t="str">
        <f t="shared" si="213"/>
        <v xml:space="preserve">,"Denomination":"2" </v>
      </c>
      <c r="AD619" s="16" t="str">
        <f t="shared" si="214"/>
        <v>,"ItemInstances":[</v>
      </c>
      <c r="AE619" s="16" t="str">
        <f t="shared" si="215"/>
        <v>{"CollectableType":"HomeCollector.Models.StampBase, HomeCollector, Version=1.0.0.0, Culture=neutral, PublicKeyToken=null"</v>
      </c>
      <c r="AF619" s="16" t="str">
        <f t="shared" si="216"/>
        <v xml:space="preserve">,"ItemDetails":"type 2" </v>
      </c>
      <c r="AG619" s="16" t="str">
        <f t="shared" si="217"/>
        <v xml:space="preserve">,"IsFavorite":false </v>
      </c>
      <c r="AH619" s="16" t="str">
        <f t="shared" si="218"/>
        <v xml:space="preserve">,"EstimatedValue":0 </v>
      </c>
      <c r="AI619" s="16" t="str">
        <f t="shared" si="219"/>
        <v xml:space="preserve">,"IsMintCondition":false </v>
      </c>
      <c r="AJ619" s="16" t="str">
        <f t="shared" si="220"/>
        <v xml:space="preserve">,"Condition":"UNDEFINED" </v>
      </c>
      <c r="AK619" s="16" t="str">
        <f xml:space="preserve"> IF($D619+$E619&gt;0,  CONCATENATE($AD619,$AE619,$AF619,$AG619,$AH619,$AI619,$AJ619) &amp; "} ]}","}")</f>
        <v>,"ItemInstances":[{"CollectableType":"HomeCollector.Models.StampBase, HomeCollector, Version=1.0.0.0, Culture=neutral, PublicKeyToken=null","ItemDetails":"type 2" ,"IsFavorite":false ,"EstimatedValue":0 ,"IsMintCondition":false ,"Condition":"UNDEFINED" } ]}</v>
      </c>
      <c r="AL619" s="16" t="str">
        <f t="shared" si="221"/>
        <v>,{"CollectableType":"HomeCollector.Models.StampBase, HomeCollector, Version=1.0.0.0, Culture=neutral, PublicKeyToken=null","DisplayName":"Washington" ,"Description":"type 2" ,"Country":"USA" ,"IsPostageStamp":true ,"ScottNumber":"599A" ,"AlternateId":"" ,"IssueYearStart":1923,"IssueYearEnd":1929,"FirstDayOfIssue":" " ,"Perforation":"v10" ,"IsWatermarked":false ,"CatalogImageCode":"" ,"Color":"carmine" ,"Denomination":"2" ,"ItemInstances":[{"CollectableType":"HomeCollector.Models.StampBase, HomeCollector, Version=1.0.0.0, Culture=neutral, PublicKeyToken=null","ItemDetails":"type 2" ,"IsFavorite":false ,"EstimatedValue":0 ,"IsMintCondition":false ,"Condition":"UNDEFINED" } ]}</v>
      </c>
    </row>
    <row r="620" spans="1:38" x14ac:dyDescent="0.25">
      <c r="A620" s="34" t="s">
        <v>1837</v>
      </c>
      <c r="B620" s="29">
        <v>3</v>
      </c>
      <c r="C620" s="19" t="s">
        <v>99</v>
      </c>
      <c r="D620" s="31"/>
      <c r="E620" s="32">
        <v>1</v>
      </c>
      <c r="F620" s="42" t="s">
        <v>322</v>
      </c>
      <c r="G620" s="30"/>
      <c r="H620" s="19" t="s">
        <v>103</v>
      </c>
      <c r="I620" s="19" t="s">
        <v>391</v>
      </c>
      <c r="J620" s="19">
        <v>1923</v>
      </c>
      <c r="K620" s="21">
        <v>1929</v>
      </c>
      <c r="L620" s="34">
        <v>4.25</v>
      </c>
      <c r="M620" s="29">
        <v>0.15</v>
      </c>
      <c r="N620" s="28" t="str">
        <f t="shared" si="222"/>
        <v>,{"CollectableType":"HomeCollector.Models.StampBase, HomeCollector, Version=1.0.0.0, Culture=neutral, PublicKeyToken=null"</v>
      </c>
      <c r="O620" s="16" t="str">
        <f t="shared" si="201"/>
        <v xml:space="preserve">,"DisplayName":"Lincoln" </v>
      </c>
      <c r="P620" s="16" t="str">
        <f t="shared" si="202"/>
        <v xml:space="preserve">,"Description":"" </v>
      </c>
      <c r="Q620" s="16" t="str">
        <f t="shared" si="203"/>
        <v xml:space="preserve">,"Country":"USA" </v>
      </c>
      <c r="R620" s="16" t="str">
        <f t="shared" si="204"/>
        <v xml:space="preserve">,"IsPostageStamp":true </v>
      </c>
      <c r="S620" s="16" t="str">
        <f t="shared" si="205"/>
        <v xml:space="preserve">,"ScottNumber":"600" </v>
      </c>
      <c r="T620" s="16" t="str">
        <f t="shared" si="206"/>
        <v xml:space="preserve">,"AlternateId":"" </v>
      </c>
      <c r="U620" s="16" t="str">
        <f t="shared" si="207"/>
        <v>,"IssueYearStart":1923</v>
      </c>
      <c r="V620" s="16" t="str">
        <f t="shared" si="208"/>
        <v>,"IssueYearEnd":1929</v>
      </c>
      <c r="W620" s="16" t="str">
        <f t="shared" si="209"/>
        <v xml:space="preserve">,"FirstDayOfIssue":" " </v>
      </c>
      <c r="X620" s="16" t="str">
        <f t="shared" si="223"/>
        <v xml:space="preserve">,"Perforation":"v10" </v>
      </c>
      <c r="Y620" s="16" t="str">
        <f t="shared" si="210"/>
        <v xml:space="preserve">,"IsWatermarked":false </v>
      </c>
      <c r="Z620" s="16" t="str">
        <f t="shared" si="211"/>
        <v xml:space="preserve">,"CatalogImageCode":"" </v>
      </c>
      <c r="AA620" s="16" t="str">
        <f t="shared" si="212"/>
        <v xml:space="preserve">,"Color":"violet" </v>
      </c>
      <c r="AB620" s="16" t="str">
        <f t="shared" si="213"/>
        <v xml:space="preserve">,"Denomination":"3" </v>
      </c>
      <c r="AD620" s="16" t="str">
        <f t="shared" si="214"/>
        <v>,"ItemInstances":[</v>
      </c>
      <c r="AE620" s="16" t="str">
        <f t="shared" si="215"/>
        <v>{"CollectableType":"HomeCollector.Models.StampBase, HomeCollector, Version=1.0.0.0, Culture=neutral, PublicKeyToken=null"</v>
      </c>
      <c r="AF620" s="16" t="str">
        <f t="shared" si="216"/>
        <v xml:space="preserve">,"ItemDetails":"" </v>
      </c>
      <c r="AG620" s="16" t="str">
        <f t="shared" si="217"/>
        <v xml:space="preserve">,"IsFavorite":false </v>
      </c>
      <c r="AH620" s="16" t="str">
        <f t="shared" si="218"/>
        <v xml:space="preserve">,"EstimatedValue":0 </v>
      </c>
      <c r="AI620" s="16" t="str">
        <f t="shared" si="219"/>
        <v xml:space="preserve">,"IsMintCondition":false </v>
      </c>
      <c r="AJ620" s="16" t="str">
        <f t="shared" si="220"/>
        <v xml:space="preserve">,"Condition":"UNDEFINED" </v>
      </c>
      <c r="AK620" s="16" t="str">
        <f xml:space="preserve"> IF($D620+$E620&gt;0,  CONCATENATE($AD620,$AE620,$AF620,$AG620,$AH620,$AI620,$AJ620)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0" s="16" t="str">
        <f t="shared" si="221"/>
        <v>,{"CollectableType":"HomeCollector.Models.StampBase, HomeCollector, Version=1.0.0.0, Culture=neutral, PublicKeyToken=null","DisplayName":"Lincoln" ,"Description":"" ,"Country":"USA" ,"IsPostageStamp":true ,"ScottNumber":"600" ,"AlternateId":"" ,"IssueYearStart":1923,"IssueYearEnd":1929,"FirstDayOfIssue":" " ,"Perforation":"v10" ,"IsWatermarked":false ,"CatalogImageCode":"" ,"Color":"violet"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21" spans="1:38" x14ac:dyDescent="0.25">
      <c r="A621" s="34" t="s">
        <v>1838</v>
      </c>
      <c r="B621" s="29">
        <v>4</v>
      </c>
      <c r="C621" s="19" t="s">
        <v>392</v>
      </c>
      <c r="D621" s="31"/>
      <c r="E621" s="32">
        <v>1</v>
      </c>
      <c r="F621" s="42" t="s">
        <v>322</v>
      </c>
      <c r="G621" s="30"/>
      <c r="H621" s="19" t="s">
        <v>286</v>
      </c>
      <c r="I621" s="19" t="s">
        <v>391</v>
      </c>
      <c r="J621" s="19">
        <v>1923</v>
      </c>
      <c r="K621" s="21">
        <v>1929</v>
      </c>
      <c r="L621" s="34">
        <v>2.5</v>
      </c>
      <c r="M621" s="29">
        <v>0.3</v>
      </c>
      <c r="N621" s="28" t="str">
        <f t="shared" si="222"/>
        <v>,{"CollectableType":"HomeCollector.Models.StampBase, HomeCollector, Version=1.0.0.0, Culture=neutral, PublicKeyToken=null"</v>
      </c>
      <c r="O621" s="16" t="str">
        <f t="shared" si="201"/>
        <v xml:space="preserve">,"DisplayName":"M. Washington" </v>
      </c>
      <c r="P621" s="16" t="str">
        <f t="shared" si="202"/>
        <v xml:space="preserve">,"Description":"" </v>
      </c>
      <c r="Q621" s="16" t="str">
        <f t="shared" si="203"/>
        <v xml:space="preserve">,"Country":"USA" </v>
      </c>
      <c r="R621" s="16" t="str">
        <f t="shared" si="204"/>
        <v xml:space="preserve">,"IsPostageStamp":true </v>
      </c>
      <c r="S621" s="16" t="str">
        <f t="shared" si="205"/>
        <v xml:space="preserve">,"ScottNumber":"601" </v>
      </c>
      <c r="T621" s="16" t="str">
        <f t="shared" si="206"/>
        <v xml:space="preserve">,"AlternateId":"" </v>
      </c>
      <c r="U621" s="16" t="str">
        <f t="shared" si="207"/>
        <v>,"IssueYearStart":1923</v>
      </c>
      <c r="V621" s="16" t="str">
        <f t="shared" si="208"/>
        <v>,"IssueYearEnd":1929</v>
      </c>
      <c r="W621" s="16" t="str">
        <f t="shared" si="209"/>
        <v xml:space="preserve">,"FirstDayOfIssue":" " </v>
      </c>
      <c r="X621" s="16" t="str">
        <f t="shared" si="223"/>
        <v xml:space="preserve">,"Perforation":"v10" </v>
      </c>
      <c r="Y621" s="16" t="str">
        <f t="shared" si="210"/>
        <v xml:space="preserve">,"IsWatermarked":false </v>
      </c>
      <c r="Z621" s="16" t="str">
        <f t="shared" si="211"/>
        <v xml:space="preserve">,"CatalogImageCode":"" </v>
      </c>
      <c r="AA621" s="16" t="str">
        <f t="shared" si="212"/>
        <v xml:space="preserve">,"Color":"yellow br" </v>
      </c>
      <c r="AB621" s="16" t="str">
        <f t="shared" si="213"/>
        <v xml:space="preserve">,"Denomination":"4" </v>
      </c>
      <c r="AD621" s="16" t="str">
        <f t="shared" si="214"/>
        <v>,"ItemInstances":[</v>
      </c>
      <c r="AE621" s="16" t="str">
        <f t="shared" si="215"/>
        <v>{"CollectableType":"HomeCollector.Models.StampBase, HomeCollector, Version=1.0.0.0, Culture=neutral, PublicKeyToken=null"</v>
      </c>
      <c r="AF621" s="16" t="str">
        <f t="shared" si="216"/>
        <v xml:space="preserve">,"ItemDetails":"" </v>
      </c>
      <c r="AG621" s="16" t="str">
        <f t="shared" si="217"/>
        <v xml:space="preserve">,"IsFavorite":false </v>
      </c>
      <c r="AH621" s="16" t="str">
        <f t="shared" si="218"/>
        <v xml:space="preserve">,"EstimatedValue":0 </v>
      </c>
      <c r="AI621" s="16" t="str">
        <f t="shared" si="219"/>
        <v xml:space="preserve">,"IsMintCondition":false </v>
      </c>
      <c r="AJ621" s="16" t="str">
        <f t="shared" si="220"/>
        <v xml:space="preserve">,"Condition":"UNDEFINED" </v>
      </c>
      <c r="AK621" s="16" t="str">
        <f xml:space="preserve"> IF($D621+$E621&gt;0,  CONCATENATE($AD621,$AE621,$AF621,$AG621,$AH621,$AI621,$AJ621)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1" s="16" t="str">
        <f t="shared" si="221"/>
        <v>,{"CollectableType":"HomeCollector.Models.StampBase, HomeCollector, Version=1.0.0.0, Culture=neutral, PublicKeyToken=null","DisplayName":"M. Washington" ,"Description":"" ,"Country":"USA" ,"IsPostageStamp":true ,"ScottNumber":"601" ,"AlternateId":"" ,"IssueYearStart":1923,"IssueYearEnd":1929,"FirstDayOfIssue":" " ,"Perforation":"v10" ,"IsWatermarked":false ,"CatalogImageCode":"" ,"Color":"yellow br"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22" spans="1:38" x14ac:dyDescent="0.25">
      <c r="A622" s="34" t="s">
        <v>1839</v>
      </c>
      <c r="B622" s="29">
        <v>5</v>
      </c>
      <c r="C622" s="19" t="s">
        <v>337</v>
      </c>
      <c r="D622" s="31"/>
      <c r="E622" s="32">
        <v>1</v>
      </c>
      <c r="F622" s="42" t="s">
        <v>322</v>
      </c>
      <c r="G622" s="30"/>
      <c r="H622" s="19" t="s">
        <v>376</v>
      </c>
      <c r="I622" s="19" t="s">
        <v>391</v>
      </c>
      <c r="J622" s="19">
        <v>1923</v>
      </c>
      <c r="K622" s="21">
        <v>1929</v>
      </c>
      <c r="L622" s="34">
        <v>1.1000000000000001</v>
      </c>
      <c r="M622" s="29">
        <v>0.15</v>
      </c>
      <c r="N622" s="28" t="str">
        <f t="shared" si="222"/>
        <v>,{"CollectableType":"HomeCollector.Models.StampBase, HomeCollector, Version=1.0.0.0, Culture=neutral, PublicKeyToken=null"</v>
      </c>
      <c r="O622" s="16" t="str">
        <f t="shared" si="201"/>
        <v xml:space="preserve">,"DisplayName":"T. Roosevelt" </v>
      </c>
      <c r="P622" s="16" t="str">
        <f t="shared" si="202"/>
        <v xml:space="preserve">,"Description":"" </v>
      </c>
      <c r="Q622" s="16" t="str">
        <f t="shared" si="203"/>
        <v xml:space="preserve">,"Country":"USA" </v>
      </c>
      <c r="R622" s="16" t="str">
        <f t="shared" si="204"/>
        <v xml:space="preserve">,"IsPostageStamp":true </v>
      </c>
      <c r="S622" s="16" t="str">
        <f t="shared" si="205"/>
        <v xml:space="preserve">,"ScottNumber":"602" </v>
      </c>
      <c r="T622" s="16" t="str">
        <f t="shared" si="206"/>
        <v xml:space="preserve">,"AlternateId":"" </v>
      </c>
      <c r="U622" s="16" t="str">
        <f t="shared" si="207"/>
        <v>,"IssueYearStart":1923</v>
      </c>
      <c r="V622" s="16" t="str">
        <f t="shared" si="208"/>
        <v>,"IssueYearEnd":1929</v>
      </c>
      <c r="W622" s="16" t="str">
        <f t="shared" si="209"/>
        <v xml:space="preserve">,"FirstDayOfIssue":" " </v>
      </c>
      <c r="X622" s="16" t="str">
        <f t="shared" si="223"/>
        <v xml:space="preserve">,"Perforation":"v10" </v>
      </c>
      <c r="Y622" s="16" t="str">
        <f t="shared" si="210"/>
        <v xml:space="preserve">,"IsWatermarked":false </v>
      </c>
      <c r="Z622" s="16" t="str">
        <f t="shared" si="211"/>
        <v xml:space="preserve">,"CatalogImageCode":"" </v>
      </c>
      <c r="AA622" s="16" t="str">
        <f t="shared" si="212"/>
        <v xml:space="preserve">,"Color":"drk blue" </v>
      </c>
      <c r="AB622" s="16" t="str">
        <f t="shared" si="213"/>
        <v xml:space="preserve">,"Denomination":"5" </v>
      </c>
      <c r="AD622" s="16" t="str">
        <f t="shared" si="214"/>
        <v>,"ItemInstances":[</v>
      </c>
      <c r="AE622" s="16" t="str">
        <f t="shared" si="215"/>
        <v>{"CollectableType":"HomeCollector.Models.StampBase, HomeCollector, Version=1.0.0.0, Culture=neutral, PublicKeyToken=null"</v>
      </c>
      <c r="AF622" s="16" t="str">
        <f t="shared" si="216"/>
        <v xml:space="preserve">,"ItemDetails":"" </v>
      </c>
      <c r="AG622" s="16" t="str">
        <f t="shared" si="217"/>
        <v xml:space="preserve">,"IsFavorite":false </v>
      </c>
      <c r="AH622" s="16" t="str">
        <f t="shared" si="218"/>
        <v xml:space="preserve">,"EstimatedValue":0 </v>
      </c>
      <c r="AI622" s="16" t="str">
        <f t="shared" si="219"/>
        <v xml:space="preserve">,"IsMintCondition":false </v>
      </c>
      <c r="AJ622" s="16" t="str">
        <f t="shared" si="220"/>
        <v xml:space="preserve">,"Condition":"UNDEFINED" </v>
      </c>
      <c r="AK622" s="16" t="str">
        <f xml:space="preserve"> IF($D622+$E622&gt;0,  CONCATENATE($AD622,$AE622,$AF622,$AG622,$AH622,$AI622,$AJ622)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2" s="16" t="str">
        <f t="shared" si="221"/>
        <v>,{"CollectableType":"HomeCollector.Models.StampBase, HomeCollector, Version=1.0.0.0, Culture=neutral, PublicKeyToken=null","DisplayName":"T. Roosevelt" ,"Description":"" ,"Country":"USA" ,"IsPostageStamp":true ,"ScottNumber":"602" ,"AlternateId":"" ,"IssueYearStart":1923,"IssueYearEnd":1929,"FirstDayOfIssue":" " ,"Perforation":"v10" ,"IsWatermarked":false ,"CatalogImageCode":"" ,"Color":"drk blue"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23" spans="1:38" x14ac:dyDescent="0.25">
      <c r="A623" s="34" t="s">
        <v>1840</v>
      </c>
      <c r="B623" s="29">
        <v>10</v>
      </c>
      <c r="C623" s="19" t="s">
        <v>100</v>
      </c>
      <c r="D623" s="31"/>
      <c r="E623" s="32">
        <v>1</v>
      </c>
      <c r="F623" s="42" t="s">
        <v>322</v>
      </c>
      <c r="G623" s="30"/>
      <c r="H623" s="19" t="s">
        <v>378</v>
      </c>
      <c r="I623" s="19" t="s">
        <v>391</v>
      </c>
      <c r="J623" s="19">
        <v>1923</v>
      </c>
      <c r="K623" s="21">
        <v>1929</v>
      </c>
      <c r="L623" s="34">
        <v>2.25</v>
      </c>
      <c r="M623" s="29">
        <v>0.15</v>
      </c>
      <c r="N623" s="28" t="str">
        <f t="shared" si="222"/>
        <v>,{"CollectableType":"HomeCollector.Models.StampBase, HomeCollector, Version=1.0.0.0, Culture=neutral, PublicKeyToken=null"</v>
      </c>
      <c r="O623" s="16" t="str">
        <f t="shared" si="201"/>
        <v xml:space="preserve">,"DisplayName":"Monroe" </v>
      </c>
      <c r="P623" s="16" t="str">
        <f t="shared" si="202"/>
        <v xml:space="preserve">,"Description":"" </v>
      </c>
      <c r="Q623" s="16" t="str">
        <f t="shared" si="203"/>
        <v xml:space="preserve">,"Country":"USA" </v>
      </c>
      <c r="R623" s="16" t="str">
        <f t="shared" si="204"/>
        <v xml:space="preserve">,"IsPostageStamp":true </v>
      </c>
      <c r="S623" s="16" t="str">
        <f t="shared" si="205"/>
        <v xml:space="preserve">,"ScottNumber":"603" </v>
      </c>
      <c r="T623" s="16" t="str">
        <f t="shared" si="206"/>
        <v xml:space="preserve">,"AlternateId":"" </v>
      </c>
      <c r="U623" s="16" t="str">
        <f t="shared" si="207"/>
        <v>,"IssueYearStart":1923</v>
      </c>
      <c r="V623" s="16" t="str">
        <f t="shared" si="208"/>
        <v>,"IssueYearEnd":1929</v>
      </c>
      <c r="W623" s="16" t="str">
        <f t="shared" si="209"/>
        <v xml:space="preserve">,"FirstDayOfIssue":" " </v>
      </c>
      <c r="X623" s="16" t="str">
        <f t="shared" si="223"/>
        <v xml:space="preserve">,"Perforation":"v10" </v>
      </c>
      <c r="Y623" s="16" t="str">
        <f t="shared" si="210"/>
        <v xml:space="preserve">,"IsWatermarked":false </v>
      </c>
      <c r="Z623" s="16" t="str">
        <f t="shared" si="211"/>
        <v xml:space="preserve">,"CatalogImageCode":"" </v>
      </c>
      <c r="AA623" s="16" t="str">
        <f t="shared" si="212"/>
        <v xml:space="preserve">,"Color":"orange" </v>
      </c>
      <c r="AB623" s="16" t="str">
        <f t="shared" si="213"/>
        <v xml:space="preserve">,"Denomination":"10" </v>
      </c>
      <c r="AD623" s="16" t="str">
        <f t="shared" si="214"/>
        <v>,"ItemInstances":[</v>
      </c>
      <c r="AE623" s="16" t="str">
        <f t="shared" si="215"/>
        <v>{"CollectableType":"HomeCollector.Models.StampBase, HomeCollector, Version=1.0.0.0, Culture=neutral, PublicKeyToken=null"</v>
      </c>
      <c r="AF623" s="16" t="str">
        <f t="shared" si="216"/>
        <v xml:space="preserve">,"ItemDetails":"" </v>
      </c>
      <c r="AG623" s="16" t="str">
        <f t="shared" si="217"/>
        <v xml:space="preserve">,"IsFavorite":false </v>
      </c>
      <c r="AH623" s="16" t="str">
        <f t="shared" si="218"/>
        <v xml:space="preserve">,"EstimatedValue":0 </v>
      </c>
      <c r="AI623" s="16" t="str">
        <f t="shared" si="219"/>
        <v xml:space="preserve">,"IsMintCondition":false </v>
      </c>
      <c r="AJ623" s="16" t="str">
        <f t="shared" si="220"/>
        <v xml:space="preserve">,"Condition":"UNDEFINED" </v>
      </c>
      <c r="AK623" s="16" t="str">
        <f xml:space="preserve"> IF($D623+$E623&gt;0,  CONCATENATE($AD623,$AE623,$AF623,$AG623,$AH623,$AI623,$AJ623)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3" s="16" t="str">
        <f t="shared" si="221"/>
        <v>,{"CollectableType":"HomeCollector.Models.StampBase, HomeCollector, Version=1.0.0.0, Culture=neutral, PublicKeyToken=null","DisplayName":"Monroe" ,"Description":"" ,"Country":"USA" ,"IsPostageStamp":true ,"ScottNumber":"603" ,"AlternateId":"" ,"IssueYearStart":1923,"IssueYearEnd":1929,"FirstDayOfIssue":" " ,"Perforation":"v10" ,"IsWatermarked":false ,"CatalogImageCode":"" ,"Color":"orange"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24" spans="1:38" x14ac:dyDescent="0.25">
      <c r="A624" s="34" t="s">
        <v>1841</v>
      </c>
      <c r="B624" s="29">
        <v>1</v>
      </c>
      <c r="C624" s="19" t="s">
        <v>394</v>
      </c>
      <c r="D624" s="31"/>
      <c r="E624" s="32">
        <v>1</v>
      </c>
      <c r="F624" s="42" t="s">
        <v>320</v>
      </c>
      <c r="G624" s="30"/>
      <c r="H624" s="19" t="s">
        <v>13</v>
      </c>
      <c r="I624" s="19" t="s">
        <v>391</v>
      </c>
      <c r="J624" s="19">
        <v>1923</v>
      </c>
      <c r="K624" s="21">
        <v>1929</v>
      </c>
      <c r="L624" s="34">
        <v>0.18</v>
      </c>
      <c r="M624" s="29">
        <v>0.15</v>
      </c>
      <c r="N624" s="28" t="str">
        <f t="shared" si="222"/>
        <v>,{"CollectableType":"HomeCollector.Models.StampBase, HomeCollector, Version=1.0.0.0, Culture=neutral, PublicKeyToken=null"</v>
      </c>
      <c r="O624" s="16" t="str">
        <f t="shared" si="201"/>
        <v xml:space="preserve">,"DisplayName":"Franklin" </v>
      </c>
      <c r="P624" s="16" t="str">
        <f t="shared" si="202"/>
        <v xml:space="preserve">,"Description":"" </v>
      </c>
      <c r="Q624" s="16" t="str">
        <f t="shared" si="203"/>
        <v xml:space="preserve">,"Country":"USA" </v>
      </c>
      <c r="R624" s="16" t="str">
        <f t="shared" si="204"/>
        <v xml:space="preserve">,"IsPostageStamp":true </v>
      </c>
      <c r="S624" s="16" t="str">
        <f t="shared" si="205"/>
        <v xml:space="preserve">,"ScottNumber":"604" </v>
      </c>
      <c r="T624" s="16" t="str">
        <f t="shared" si="206"/>
        <v xml:space="preserve">,"AlternateId":"" </v>
      </c>
      <c r="U624" s="16" t="str">
        <f t="shared" si="207"/>
        <v>,"IssueYearStart":1923</v>
      </c>
      <c r="V624" s="16" t="str">
        <f t="shared" si="208"/>
        <v>,"IssueYearEnd":1929</v>
      </c>
      <c r="W624" s="16" t="str">
        <f t="shared" si="209"/>
        <v xml:space="preserve">,"FirstDayOfIssue":" " </v>
      </c>
      <c r="X624" s="16" t="str">
        <f t="shared" si="223"/>
        <v xml:space="preserve">,"Perforation":"h10" </v>
      </c>
      <c r="Y624" s="16" t="str">
        <f t="shared" si="210"/>
        <v xml:space="preserve">,"IsWatermarked":false </v>
      </c>
      <c r="Z624" s="16" t="str">
        <f t="shared" si="211"/>
        <v xml:space="preserve">,"CatalogImageCode":"" </v>
      </c>
      <c r="AA624" s="16" t="str">
        <f t="shared" si="212"/>
        <v xml:space="preserve">,"Color":"yellow gr" </v>
      </c>
      <c r="AB624" s="16" t="str">
        <f t="shared" si="213"/>
        <v xml:space="preserve">,"Denomination":"1" </v>
      </c>
      <c r="AD624" s="16" t="str">
        <f t="shared" si="214"/>
        <v>,"ItemInstances":[</v>
      </c>
      <c r="AE624" s="16" t="str">
        <f t="shared" si="215"/>
        <v>{"CollectableType":"HomeCollector.Models.StampBase, HomeCollector, Version=1.0.0.0, Culture=neutral, PublicKeyToken=null"</v>
      </c>
      <c r="AF624" s="16" t="str">
        <f t="shared" si="216"/>
        <v xml:space="preserve">,"ItemDetails":"" </v>
      </c>
      <c r="AG624" s="16" t="str">
        <f t="shared" si="217"/>
        <v xml:space="preserve">,"IsFavorite":false </v>
      </c>
      <c r="AH624" s="16" t="str">
        <f t="shared" si="218"/>
        <v xml:space="preserve">,"EstimatedValue":0 </v>
      </c>
      <c r="AI624" s="16" t="str">
        <f t="shared" si="219"/>
        <v xml:space="preserve">,"IsMintCondition":false </v>
      </c>
      <c r="AJ624" s="16" t="str">
        <f t="shared" si="220"/>
        <v xml:space="preserve">,"Condition":"UNDEFINED" </v>
      </c>
      <c r="AK624" s="16" t="str">
        <f xml:space="preserve"> IF($D624+$E624&gt;0,  CONCATENATE($AD624,$AE624,$AF624,$AG624,$AH624,$AI624,$AJ624)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4" s="16" t="str">
        <f t="shared" si="221"/>
        <v>,{"CollectableType":"HomeCollector.Models.StampBase, HomeCollector, Version=1.0.0.0, Culture=neutral, PublicKeyToken=null","DisplayName":"Franklin" ,"Description":"" ,"Country":"USA" ,"IsPostageStamp":true ,"ScottNumber":"604" ,"AlternateId":"" ,"IssueYearStart":1923,"IssueYearEnd":1929,"FirstDayOfIssue":" " ,"Perforation":"h10" ,"IsWatermarked":false ,"CatalogImageCode":"" ,"Color":"yellow gr"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25" spans="1:38" x14ac:dyDescent="0.25">
      <c r="A625" s="34" t="s">
        <v>1842</v>
      </c>
      <c r="B625" s="19" t="s">
        <v>374</v>
      </c>
      <c r="C625" s="19" t="s">
        <v>392</v>
      </c>
      <c r="D625" s="31"/>
      <c r="E625" s="32">
        <v>1</v>
      </c>
      <c r="F625" s="42" t="s">
        <v>320</v>
      </c>
      <c r="G625" s="30"/>
      <c r="H625" s="19" t="s">
        <v>375</v>
      </c>
      <c r="I625" s="19" t="s">
        <v>391</v>
      </c>
      <c r="J625" s="19">
        <v>1923</v>
      </c>
      <c r="K625" s="21">
        <v>1929</v>
      </c>
      <c r="L625" s="34">
        <v>0.18</v>
      </c>
      <c r="M625" s="29">
        <v>0.15</v>
      </c>
      <c r="N625" s="28" t="str">
        <f t="shared" si="222"/>
        <v>,{"CollectableType":"HomeCollector.Models.StampBase, HomeCollector, Version=1.0.0.0, Culture=neutral, PublicKeyToken=null"</v>
      </c>
      <c r="O625" s="16" t="str">
        <f t="shared" si="201"/>
        <v xml:space="preserve">,"DisplayName":"Harding" </v>
      </c>
      <c r="P625" s="16" t="str">
        <f t="shared" si="202"/>
        <v xml:space="preserve">,"Description":"" </v>
      </c>
      <c r="Q625" s="16" t="str">
        <f t="shared" si="203"/>
        <v xml:space="preserve">,"Country":"USA" </v>
      </c>
      <c r="R625" s="16" t="str">
        <f t="shared" si="204"/>
        <v xml:space="preserve">,"IsPostageStamp":true </v>
      </c>
      <c r="S625" s="16" t="str">
        <f t="shared" si="205"/>
        <v xml:space="preserve">,"ScottNumber":"605" </v>
      </c>
      <c r="T625" s="16" t="str">
        <f t="shared" si="206"/>
        <v xml:space="preserve">,"AlternateId":"" </v>
      </c>
      <c r="U625" s="16" t="str">
        <f t="shared" si="207"/>
        <v>,"IssueYearStart":1923</v>
      </c>
      <c r="V625" s="16" t="str">
        <f t="shared" si="208"/>
        <v>,"IssueYearEnd":1929</v>
      </c>
      <c r="W625" s="16" t="str">
        <f t="shared" si="209"/>
        <v xml:space="preserve">,"FirstDayOfIssue":" " </v>
      </c>
      <c r="X625" s="16" t="str">
        <f t="shared" si="223"/>
        <v xml:space="preserve">,"Perforation":"h10" </v>
      </c>
      <c r="Y625" s="16" t="str">
        <f t="shared" si="210"/>
        <v xml:space="preserve">,"IsWatermarked":false </v>
      </c>
      <c r="Z625" s="16" t="str">
        <f t="shared" si="211"/>
        <v xml:space="preserve">,"CatalogImageCode":"" </v>
      </c>
      <c r="AA625" s="16" t="str">
        <f t="shared" si="212"/>
        <v xml:space="preserve">,"Color":"yellow br" </v>
      </c>
      <c r="AB625" s="16" t="str">
        <f t="shared" si="213"/>
        <v xml:space="preserve">,"Denomination":"1.5" </v>
      </c>
      <c r="AD625" s="16" t="str">
        <f t="shared" si="214"/>
        <v>,"ItemInstances":[</v>
      </c>
      <c r="AE625" s="16" t="str">
        <f t="shared" si="215"/>
        <v>{"CollectableType":"HomeCollector.Models.StampBase, HomeCollector, Version=1.0.0.0, Culture=neutral, PublicKeyToken=null"</v>
      </c>
      <c r="AF625" s="16" t="str">
        <f t="shared" si="216"/>
        <v xml:space="preserve">,"ItemDetails":"" </v>
      </c>
      <c r="AG625" s="16" t="str">
        <f t="shared" si="217"/>
        <v xml:space="preserve">,"IsFavorite":false </v>
      </c>
      <c r="AH625" s="16" t="str">
        <f t="shared" si="218"/>
        <v xml:space="preserve">,"EstimatedValue":0 </v>
      </c>
      <c r="AI625" s="16" t="str">
        <f t="shared" si="219"/>
        <v xml:space="preserve">,"IsMintCondition":false </v>
      </c>
      <c r="AJ625" s="16" t="str">
        <f t="shared" si="220"/>
        <v xml:space="preserve">,"Condition":"UNDEFINED" </v>
      </c>
      <c r="AK625" s="16" t="str">
        <f xml:space="preserve"> IF($D625+$E625&gt;0,  CONCATENATE($AD625,$AE625,$AF625,$AG625,$AH625,$AI625,$AJ625)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5" s="16" t="str">
        <f t="shared" si="221"/>
        <v>,{"CollectableType":"HomeCollector.Models.StampBase, HomeCollector, Version=1.0.0.0, Culture=neutral, PublicKeyToken=null","DisplayName":"Harding" ,"Description":"" ,"Country":"USA" ,"IsPostageStamp":true ,"ScottNumber":"605" ,"AlternateId":"" ,"IssueYearStart":1923,"IssueYearEnd":1929,"FirstDayOfIssue":" " ,"Perforation":"h10" ,"IsWatermarked":false ,"CatalogImageCode":"" ,"Color":"yellow br" ,"Denomination":"1.5"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26" spans="1:38" x14ac:dyDescent="0.25">
      <c r="A626" s="34" t="s">
        <v>1843</v>
      </c>
      <c r="B626" s="29">
        <v>2</v>
      </c>
      <c r="C626" s="19" t="s">
        <v>176</v>
      </c>
      <c r="D626" s="31"/>
      <c r="E626" s="32">
        <v>1</v>
      </c>
      <c r="F626" s="42" t="s">
        <v>320</v>
      </c>
      <c r="G626" s="30"/>
      <c r="H626" s="19" t="s">
        <v>15</v>
      </c>
      <c r="I626" s="19" t="s">
        <v>391</v>
      </c>
      <c r="J626" s="19">
        <v>1923</v>
      </c>
      <c r="K626" s="21">
        <v>1929</v>
      </c>
      <c r="L626" s="34">
        <v>0.18</v>
      </c>
      <c r="M626" s="29">
        <v>0.15</v>
      </c>
      <c r="N626" s="28" t="str">
        <f t="shared" si="222"/>
        <v>,{"CollectableType":"HomeCollector.Models.StampBase, HomeCollector, Version=1.0.0.0, Culture=neutral, PublicKeyToken=null"</v>
      </c>
      <c r="O626" s="16" t="str">
        <f t="shared" si="201"/>
        <v xml:space="preserve">,"DisplayName":"Washington" </v>
      </c>
      <c r="P626" s="16" t="str">
        <f t="shared" si="202"/>
        <v xml:space="preserve">,"Description":"" </v>
      </c>
      <c r="Q626" s="16" t="str">
        <f t="shared" si="203"/>
        <v xml:space="preserve">,"Country":"USA" </v>
      </c>
      <c r="R626" s="16" t="str">
        <f t="shared" si="204"/>
        <v xml:space="preserve">,"IsPostageStamp":true </v>
      </c>
      <c r="S626" s="16" t="str">
        <f t="shared" si="205"/>
        <v xml:space="preserve">,"ScottNumber":"606" </v>
      </c>
      <c r="T626" s="16" t="str">
        <f t="shared" si="206"/>
        <v xml:space="preserve">,"AlternateId":"" </v>
      </c>
      <c r="U626" s="16" t="str">
        <f t="shared" si="207"/>
        <v>,"IssueYearStart":1923</v>
      </c>
      <c r="V626" s="16" t="str">
        <f t="shared" si="208"/>
        <v>,"IssueYearEnd":1929</v>
      </c>
      <c r="W626" s="16" t="str">
        <f t="shared" si="209"/>
        <v xml:space="preserve">,"FirstDayOfIssue":" " </v>
      </c>
      <c r="X626" s="16" t="str">
        <f t="shared" si="223"/>
        <v xml:space="preserve">,"Perforation":"h10" </v>
      </c>
      <c r="Y626" s="16" t="str">
        <f t="shared" si="210"/>
        <v xml:space="preserve">,"IsWatermarked":false </v>
      </c>
      <c r="Z626" s="16" t="str">
        <f t="shared" si="211"/>
        <v xml:space="preserve">,"CatalogImageCode":"" </v>
      </c>
      <c r="AA626" s="16" t="str">
        <f t="shared" si="212"/>
        <v xml:space="preserve">,"Color":"carmine" </v>
      </c>
      <c r="AB626" s="16" t="str">
        <f t="shared" si="213"/>
        <v xml:space="preserve">,"Denomination":"2" </v>
      </c>
      <c r="AD626" s="16" t="str">
        <f t="shared" si="214"/>
        <v>,"ItemInstances":[</v>
      </c>
      <c r="AE626" s="16" t="str">
        <f t="shared" si="215"/>
        <v>{"CollectableType":"HomeCollector.Models.StampBase, HomeCollector, Version=1.0.0.0, Culture=neutral, PublicKeyToken=null"</v>
      </c>
      <c r="AF626" s="16" t="str">
        <f t="shared" si="216"/>
        <v xml:space="preserve">,"ItemDetails":"" </v>
      </c>
      <c r="AG626" s="16" t="str">
        <f t="shared" si="217"/>
        <v xml:space="preserve">,"IsFavorite":false </v>
      </c>
      <c r="AH626" s="16" t="str">
        <f t="shared" si="218"/>
        <v xml:space="preserve">,"EstimatedValue":0 </v>
      </c>
      <c r="AI626" s="16" t="str">
        <f t="shared" si="219"/>
        <v xml:space="preserve">,"IsMintCondition":false </v>
      </c>
      <c r="AJ626" s="16" t="str">
        <f t="shared" si="220"/>
        <v xml:space="preserve">,"Condition":"UNDEFINED" </v>
      </c>
      <c r="AK626" s="16" t="str">
        <f xml:space="preserve"> IF($D626+$E626&gt;0,  CONCATENATE($AD626,$AE626,$AF626,$AG626,$AH626,$AI626,$AJ626)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6" s="16" t="str">
        <f t="shared" si="221"/>
        <v>,{"CollectableType":"HomeCollector.Models.StampBase, HomeCollector, Version=1.0.0.0, Culture=neutral, PublicKeyToken=null","DisplayName":"Washington" ,"Description":"" ,"Country":"USA" ,"IsPostageStamp":true ,"ScottNumber":"606" ,"AlternateId":"" ,"IssueYearStart":1923,"IssueYearEnd":1929,"FirstDayOfIssue":" " ,"Perforation":"h10" ,"IsWatermarked":false ,"CatalogImageCode":"" ,"Color":"carmine"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27" spans="1:38" x14ac:dyDescent="0.25">
      <c r="A627" s="34" t="s">
        <v>1844</v>
      </c>
      <c r="B627" s="29">
        <v>2</v>
      </c>
      <c r="C627" s="19" t="s">
        <v>60</v>
      </c>
      <c r="D627" s="31"/>
      <c r="E627" s="32">
        <v>2</v>
      </c>
      <c r="F627" s="43" t="s">
        <v>1342</v>
      </c>
      <c r="G627" s="30"/>
      <c r="H627" s="19" t="s">
        <v>375</v>
      </c>
      <c r="I627" s="29">
        <v>1923</v>
      </c>
      <c r="J627" s="29">
        <v>1923</v>
      </c>
      <c r="K627" s="33" t="s">
        <v>1337</v>
      </c>
      <c r="L627" s="34">
        <v>0.45</v>
      </c>
      <c r="M627" s="29">
        <v>0.15</v>
      </c>
      <c r="N627" s="28" t="str">
        <f t="shared" si="222"/>
        <v>,{"CollectableType":"HomeCollector.Models.StampBase, HomeCollector, Version=1.0.0.0, Culture=neutral, PublicKeyToken=null"</v>
      </c>
      <c r="O627" s="16" t="str">
        <f t="shared" si="201"/>
        <v xml:space="preserve">,"DisplayName":"Harding" </v>
      </c>
      <c r="P627" s="16" t="str">
        <f t="shared" si="202"/>
        <v xml:space="preserve">,"Description":"" </v>
      </c>
      <c r="Q627" s="16" t="str">
        <f t="shared" si="203"/>
        <v xml:space="preserve">,"Country":"USA" </v>
      </c>
      <c r="R627" s="16" t="str">
        <f t="shared" si="204"/>
        <v xml:space="preserve">,"IsPostageStamp":true </v>
      </c>
      <c r="S627" s="16" t="str">
        <f t="shared" si="205"/>
        <v xml:space="preserve">,"ScottNumber":"610" </v>
      </c>
      <c r="T627" s="16" t="str">
        <f t="shared" si="206"/>
        <v xml:space="preserve">,"AlternateId":"" </v>
      </c>
      <c r="U627" s="16" t="str">
        <f t="shared" si="207"/>
        <v>,"IssueYearStart":1923</v>
      </c>
      <c r="V627" s="16" t="str">
        <f t="shared" si="208"/>
        <v>,"IssueYearEnd":0</v>
      </c>
      <c r="W627" s="16" t="str">
        <f t="shared" si="209"/>
        <v xml:space="preserve">,"FirstDayOfIssue":" " </v>
      </c>
      <c r="X627" s="16" t="str">
        <f t="shared" si="223"/>
        <v xml:space="preserve">,"Perforation":"11" </v>
      </c>
      <c r="Y627" s="16" t="str">
        <f t="shared" si="210"/>
        <v xml:space="preserve">,"IsWatermarked":false </v>
      </c>
      <c r="Z627" s="16" t="str">
        <f t="shared" si="211"/>
        <v xml:space="preserve">,"CatalogImageCode":"" </v>
      </c>
      <c r="AA627" s="16" t="str">
        <f t="shared" si="212"/>
        <v xml:space="preserve">,"Color":"black" </v>
      </c>
      <c r="AB627" s="16" t="str">
        <f t="shared" si="213"/>
        <v xml:space="preserve">,"Denomination":"2" </v>
      </c>
      <c r="AD627" s="16" t="str">
        <f t="shared" si="214"/>
        <v>,"ItemInstances":[</v>
      </c>
      <c r="AE627" s="16" t="str">
        <f t="shared" si="215"/>
        <v>{"CollectableType":"HomeCollector.Models.StampBase, HomeCollector, Version=1.0.0.0, Culture=neutral, PublicKeyToken=null"</v>
      </c>
      <c r="AF627" s="16" t="str">
        <f t="shared" si="216"/>
        <v xml:space="preserve">,"ItemDetails":"" </v>
      </c>
      <c r="AG627" s="16" t="str">
        <f t="shared" si="217"/>
        <v xml:space="preserve">,"IsFavorite":false </v>
      </c>
      <c r="AH627" s="16" t="str">
        <f t="shared" si="218"/>
        <v xml:space="preserve">,"EstimatedValue":0 </v>
      </c>
      <c r="AI627" s="16" t="str">
        <f t="shared" si="219"/>
        <v xml:space="preserve">,"IsMintCondition":false </v>
      </c>
      <c r="AJ627" s="16" t="str">
        <f t="shared" si="220"/>
        <v xml:space="preserve">,"Condition":"UNDEFINED" </v>
      </c>
      <c r="AK627" s="16" t="str">
        <f xml:space="preserve"> IF($D627+$E627&gt;0,  CONCATENATE($AD627,$AE627,$AF627,$AG627,$AH627,$AI627,$AJ627)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7" s="16" t="str">
        <f t="shared" si="221"/>
        <v>,{"CollectableType":"HomeCollector.Models.StampBase, HomeCollector, Version=1.0.0.0, Culture=neutral, PublicKeyToken=null","DisplayName":"Harding" ,"Description":"" ,"Country":"USA" ,"IsPostageStamp":true ,"ScottNumber":"610" ,"AlternateId":"" ,"IssueYearStart":1923,"IssueYearEnd":0,"FirstDayOfIssue":" " ,"Perforation":"11" ,"IsWatermarked":false ,"CatalogImageCode":"" ,"Color":"black"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28" spans="1:38" x14ac:dyDescent="0.25">
      <c r="A628" s="34" t="s">
        <v>1845</v>
      </c>
      <c r="B628" s="29">
        <v>2</v>
      </c>
      <c r="C628" s="19" t="s">
        <v>60</v>
      </c>
      <c r="D628" s="31">
        <v>1</v>
      </c>
      <c r="E628" s="32"/>
      <c r="F628" s="42" t="s">
        <v>12</v>
      </c>
      <c r="G628" s="30"/>
      <c r="H628" s="19" t="s">
        <v>375</v>
      </c>
      <c r="I628" s="29">
        <v>1923</v>
      </c>
      <c r="J628" s="29">
        <v>1923</v>
      </c>
      <c r="K628" s="33" t="s">
        <v>1337</v>
      </c>
      <c r="L628" s="34">
        <v>6.5</v>
      </c>
      <c r="M628" s="29">
        <v>4.25</v>
      </c>
      <c r="N628" s="28" t="str">
        <f t="shared" si="222"/>
        <v>,{"CollectableType":"HomeCollector.Models.StampBase, HomeCollector, Version=1.0.0.0, Culture=neutral, PublicKeyToken=null"</v>
      </c>
      <c r="O628" s="16" t="str">
        <f t="shared" si="201"/>
        <v xml:space="preserve">,"DisplayName":"Harding" </v>
      </c>
      <c r="P628" s="16" t="str">
        <f t="shared" si="202"/>
        <v xml:space="preserve">,"Description":"" </v>
      </c>
      <c r="Q628" s="16" t="str">
        <f t="shared" si="203"/>
        <v xml:space="preserve">,"Country":"USA" </v>
      </c>
      <c r="R628" s="16" t="str">
        <f t="shared" si="204"/>
        <v xml:space="preserve">,"IsPostageStamp":true </v>
      </c>
      <c r="S628" s="16" t="str">
        <f t="shared" si="205"/>
        <v xml:space="preserve">,"ScottNumber":"611" </v>
      </c>
      <c r="T628" s="16" t="str">
        <f t="shared" si="206"/>
        <v xml:space="preserve">,"AlternateId":"" </v>
      </c>
      <c r="U628" s="16" t="str">
        <f t="shared" si="207"/>
        <v>,"IssueYearStart":1923</v>
      </c>
      <c r="V628" s="16" t="str">
        <f t="shared" si="208"/>
        <v>,"IssueYearEnd":0</v>
      </c>
      <c r="W628" s="16" t="str">
        <f t="shared" si="209"/>
        <v xml:space="preserve">,"FirstDayOfIssue":" " </v>
      </c>
      <c r="X628" s="16" t="str">
        <f t="shared" si="223"/>
        <v xml:space="preserve">,"Perforation":"imp" </v>
      </c>
      <c r="Y628" s="16" t="str">
        <f t="shared" si="210"/>
        <v xml:space="preserve">,"IsWatermarked":false </v>
      </c>
      <c r="Z628" s="16" t="str">
        <f t="shared" si="211"/>
        <v xml:space="preserve">,"CatalogImageCode":"" </v>
      </c>
      <c r="AA628" s="16" t="str">
        <f t="shared" si="212"/>
        <v xml:space="preserve">,"Color":"black" </v>
      </c>
      <c r="AB628" s="16" t="str">
        <f t="shared" si="213"/>
        <v xml:space="preserve">,"Denomination":"2" </v>
      </c>
      <c r="AD628" s="16" t="str">
        <f t="shared" si="214"/>
        <v>,"ItemInstances":[</v>
      </c>
      <c r="AE628" s="16" t="str">
        <f t="shared" si="215"/>
        <v>{"CollectableType":"HomeCollector.Models.StampBase, HomeCollector, Version=1.0.0.0, Culture=neutral, PublicKeyToken=null"</v>
      </c>
      <c r="AF628" s="16" t="str">
        <f t="shared" si="216"/>
        <v xml:space="preserve">,"ItemDetails":"" </v>
      </c>
      <c r="AG628" s="16" t="str">
        <f t="shared" si="217"/>
        <v xml:space="preserve">,"IsFavorite":false </v>
      </c>
      <c r="AH628" s="16" t="str">
        <f t="shared" si="218"/>
        <v xml:space="preserve">,"EstimatedValue":0 </v>
      </c>
      <c r="AI628" s="16" t="str">
        <f t="shared" si="219"/>
        <v xml:space="preserve">,"IsMintCondition":true </v>
      </c>
      <c r="AJ628" s="16" t="str">
        <f t="shared" si="220"/>
        <v xml:space="preserve">,"Condition":"UNDEFINED" </v>
      </c>
      <c r="AK628" s="16" t="str">
        <f xml:space="preserve"> IF($D628+$E628&gt;0,  CONCATENATE($AD628,$AE628,$AF628,$AG628,$AH628,$AI628,$AJ628)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28" s="16" t="str">
        <f t="shared" si="221"/>
        <v>,{"CollectableType":"HomeCollector.Models.StampBase, HomeCollector, Version=1.0.0.0, Culture=neutral, PublicKeyToken=null","DisplayName":"Harding" ,"Description":"" ,"Country":"USA" ,"IsPostageStamp":true ,"ScottNumber":"611" ,"AlternateId":"" ,"IssueYearStart":1923,"IssueYearEnd":0,"FirstDayOfIssue":" " ,"Perforation":"imp" ,"IsWatermarked":false ,"CatalogImageCode":"" ,"Color":"black" ,"Denomination":"2"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29" spans="1:38" x14ac:dyDescent="0.25">
      <c r="A629" s="34" t="s">
        <v>1846</v>
      </c>
      <c r="B629" s="29">
        <v>2</v>
      </c>
      <c r="C629" s="19" t="s">
        <v>60</v>
      </c>
      <c r="D629" s="31"/>
      <c r="E629" s="32">
        <v>1</v>
      </c>
      <c r="F629" s="43" t="s">
        <v>1341</v>
      </c>
      <c r="G629" s="30"/>
      <c r="H629" s="19" t="s">
        <v>375</v>
      </c>
      <c r="I629" s="29">
        <v>1923</v>
      </c>
      <c r="J629" s="29">
        <v>1923</v>
      </c>
      <c r="K629" s="33" t="s">
        <v>1337</v>
      </c>
      <c r="L629" s="34">
        <v>12</v>
      </c>
      <c r="M629" s="29">
        <v>1.5</v>
      </c>
      <c r="N629" s="28" t="str">
        <f t="shared" si="222"/>
        <v>,{"CollectableType":"HomeCollector.Models.StampBase, HomeCollector, Version=1.0.0.0, Culture=neutral, PublicKeyToken=null"</v>
      </c>
      <c r="O629" s="16" t="str">
        <f t="shared" si="201"/>
        <v xml:space="preserve">,"DisplayName":"Harding" </v>
      </c>
      <c r="P629" s="16" t="str">
        <f t="shared" si="202"/>
        <v xml:space="preserve">,"Description":"" </v>
      </c>
      <c r="Q629" s="16" t="str">
        <f t="shared" si="203"/>
        <v xml:space="preserve">,"Country":"USA" </v>
      </c>
      <c r="R629" s="16" t="str">
        <f t="shared" si="204"/>
        <v xml:space="preserve">,"IsPostageStamp":true </v>
      </c>
      <c r="S629" s="16" t="str">
        <f t="shared" si="205"/>
        <v xml:space="preserve">,"ScottNumber":"612" </v>
      </c>
      <c r="T629" s="16" t="str">
        <f t="shared" si="206"/>
        <v xml:space="preserve">,"AlternateId":"" </v>
      </c>
      <c r="U629" s="16" t="str">
        <f t="shared" si="207"/>
        <v>,"IssueYearStart":1923</v>
      </c>
      <c r="V629" s="16" t="str">
        <f t="shared" si="208"/>
        <v>,"IssueYearEnd":0</v>
      </c>
      <c r="W629" s="16" t="str">
        <f t="shared" si="209"/>
        <v xml:space="preserve">,"FirstDayOfIssue":" " </v>
      </c>
      <c r="X629" s="16" t="str">
        <f t="shared" si="223"/>
        <v xml:space="preserve">,"Perforation":"10" </v>
      </c>
      <c r="Y629" s="16" t="str">
        <f t="shared" si="210"/>
        <v xml:space="preserve">,"IsWatermarked":false </v>
      </c>
      <c r="Z629" s="16" t="str">
        <f t="shared" si="211"/>
        <v xml:space="preserve">,"CatalogImageCode":"" </v>
      </c>
      <c r="AA629" s="16" t="str">
        <f t="shared" si="212"/>
        <v xml:space="preserve">,"Color":"black" </v>
      </c>
      <c r="AB629" s="16" t="str">
        <f t="shared" si="213"/>
        <v xml:space="preserve">,"Denomination":"2" </v>
      </c>
      <c r="AD629" s="16" t="str">
        <f t="shared" si="214"/>
        <v>,"ItemInstances":[</v>
      </c>
      <c r="AE629" s="16" t="str">
        <f t="shared" si="215"/>
        <v>{"CollectableType":"HomeCollector.Models.StampBase, HomeCollector, Version=1.0.0.0, Culture=neutral, PublicKeyToken=null"</v>
      </c>
      <c r="AF629" s="16" t="str">
        <f t="shared" si="216"/>
        <v xml:space="preserve">,"ItemDetails":"" </v>
      </c>
      <c r="AG629" s="16" t="str">
        <f t="shared" si="217"/>
        <v xml:space="preserve">,"IsFavorite":false </v>
      </c>
      <c r="AH629" s="16" t="str">
        <f t="shared" si="218"/>
        <v xml:space="preserve">,"EstimatedValue":0 </v>
      </c>
      <c r="AI629" s="16" t="str">
        <f t="shared" si="219"/>
        <v xml:space="preserve">,"IsMintCondition":false </v>
      </c>
      <c r="AJ629" s="16" t="str">
        <f t="shared" si="220"/>
        <v xml:space="preserve">,"Condition":"UNDEFINED" </v>
      </c>
      <c r="AK629" s="16" t="str">
        <f xml:space="preserve"> IF($D629+$E629&gt;0,  CONCATENATE($AD629,$AE629,$AF629,$AG629,$AH629,$AI629,$AJ629)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9" s="16" t="str">
        <f t="shared" si="221"/>
        <v>,{"CollectableType":"HomeCollector.Models.StampBase, HomeCollector, Version=1.0.0.0, Culture=neutral, PublicKeyToken=null","DisplayName":"Harding" ,"Description":"" ,"Country":"USA" ,"IsPostageStamp":true ,"ScottNumber":"612" ,"AlternateId":"" ,"IssueYearStart":1923,"IssueYearEnd":0,"FirstDayOfIssue":" " ,"Perforation":"10" ,"IsWatermarked":false ,"CatalogImageCode":"" ,"Color":"black"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0" spans="1:38" x14ac:dyDescent="0.25">
      <c r="A630" s="34" t="s">
        <v>1847</v>
      </c>
      <c r="B630" s="29">
        <v>2</v>
      </c>
      <c r="C630" s="19" t="s">
        <v>60</v>
      </c>
      <c r="D630" s="28"/>
      <c r="E630" s="30"/>
      <c r="F630" s="43" t="s">
        <v>1342</v>
      </c>
      <c r="G630" s="38" t="s">
        <v>395</v>
      </c>
      <c r="H630" s="19" t="s">
        <v>375</v>
      </c>
      <c r="I630" s="29">
        <v>1923</v>
      </c>
      <c r="J630" s="29">
        <v>1923</v>
      </c>
      <c r="K630" s="33" t="s">
        <v>1337</v>
      </c>
      <c r="L630" s="34"/>
      <c r="M630" s="29">
        <v>15000</v>
      </c>
      <c r="N630" s="28" t="str">
        <f t="shared" si="222"/>
        <v>,{"CollectableType":"HomeCollector.Models.StampBase, HomeCollector, Version=1.0.0.0, Culture=neutral, PublicKeyToken=null"</v>
      </c>
      <c r="O630" s="16" t="str">
        <f t="shared" si="201"/>
        <v xml:space="preserve">,"DisplayName":"Harding" </v>
      </c>
      <c r="P630" s="16" t="str">
        <f t="shared" si="202"/>
        <v xml:space="preserve">,"Description":"19.25x22.75" </v>
      </c>
      <c r="Q630" s="16" t="str">
        <f t="shared" si="203"/>
        <v xml:space="preserve">,"Country":"USA" </v>
      </c>
      <c r="R630" s="16" t="str">
        <f t="shared" si="204"/>
        <v xml:space="preserve">,"IsPostageStamp":true </v>
      </c>
      <c r="S630" s="16" t="str">
        <f t="shared" si="205"/>
        <v xml:space="preserve">,"ScottNumber":"613" </v>
      </c>
      <c r="T630" s="16" t="str">
        <f t="shared" si="206"/>
        <v xml:space="preserve">,"AlternateId":"" </v>
      </c>
      <c r="U630" s="16" t="str">
        <f t="shared" si="207"/>
        <v>,"IssueYearStart":1923</v>
      </c>
      <c r="V630" s="16" t="str">
        <f t="shared" si="208"/>
        <v>,"IssueYearEnd":0</v>
      </c>
      <c r="W630" s="16" t="str">
        <f t="shared" si="209"/>
        <v xml:space="preserve">,"FirstDayOfIssue":" " </v>
      </c>
      <c r="X630" s="16" t="str">
        <f t="shared" si="223"/>
        <v xml:space="preserve">,"Perforation":"11" </v>
      </c>
      <c r="Y630" s="16" t="str">
        <f t="shared" si="210"/>
        <v xml:space="preserve">,"IsWatermarked":false </v>
      </c>
      <c r="Z630" s="16" t="str">
        <f t="shared" si="211"/>
        <v xml:space="preserve">,"CatalogImageCode":"" </v>
      </c>
      <c r="AA630" s="16" t="str">
        <f t="shared" si="212"/>
        <v xml:space="preserve">,"Color":"black" </v>
      </c>
      <c r="AB630" s="16" t="str">
        <f t="shared" si="213"/>
        <v xml:space="preserve">,"Denomination":"2" </v>
      </c>
      <c r="AD630" s="16" t="str">
        <f t="shared" si="214"/>
        <v/>
      </c>
      <c r="AE630" s="16" t="str">
        <f t="shared" si="215"/>
        <v>{"CollectableType":"HomeCollector.Models.StampBase, HomeCollector, Version=1.0.0.0, Culture=neutral, PublicKeyToken=null"</v>
      </c>
      <c r="AF630" s="16" t="str">
        <f t="shared" si="216"/>
        <v xml:space="preserve">,"ItemDetails":"19.25x22.75" </v>
      </c>
      <c r="AG630" s="16" t="str">
        <f t="shared" si="217"/>
        <v xml:space="preserve">,"IsFavorite":false </v>
      </c>
      <c r="AH630" s="16" t="str">
        <f t="shared" si="218"/>
        <v xml:space="preserve">,"EstimatedValue":0 </v>
      </c>
      <c r="AI630" s="16" t="str">
        <f t="shared" si="219"/>
        <v xml:space="preserve">,"IsMintCondition":false </v>
      </c>
      <c r="AJ630" s="16" t="str">
        <f t="shared" si="220"/>
        <v xml:space="preserve">,"Condition":"UNDEFINED" </v>
      </c>
      <c r="AK630" s="16" t="str">
        <f xml:space="preserve"> IF($D630+$E630&gt;0,  CONCATENATE($AD630,$AE630,$AF630,$AG630,$AH630,$AI630,$AJ630) &amp; "} ]}","}")</f>
        <v>}</v>
      </c>
      <c r="AL630" s="16" t="str">
        <f t="shared" si="221"/>
        <v>,{"CollectableType":"HomeCollector.Models.StampBase, HomeCollector, Version=1.0.0.0, Culture=neutral, PublicKeyToken=null","DisplayName":"Harding" ,"Description":"19.25x22.75" ,"Country":"USA" ,"IsPostageStamp":true ,"ScottNumber":"613" ,"AlternateId":"" ,"IssueYearStart":1923,"IssueYearEnd":0,"FirstDayOfIssue":" " ,"Perforation":"11" ,"IsWatermarked":false ,"CatalogImageCode":"" ,"Color":"black" ,"Denomination":"2" }</v>
      </c>
    </row>
    <row r="631" spans="1:38" x14ac:dyDescent="0.25">
      <c r="A631" s="34" t="s">
        <v>1848</v>
      </c>
      <c r="B631" s="29">
        <v>1</v>
      </c>
      <c r="C631" s="30"/>
      <c r="D631" s="31"/>
      <c r="E631" s="32">
        <v>1</v>
      </c>
      <c r="F631" s="28"/>
      <c r="G631" s="30"/>
      <c r="H631" s="19" t="s">
        <v>396</v>
      </c>
      <c r="I631" s="29">
        <v>1924</v>
      </c>
      <c r="J631" s="29">
        <v>1924</v>
      </c>
      <c r="K631" s="33" t="s">
        <v>1337</v>
      </c>
      <c r="L631" s="34">
        <v>2.5</v>
      </c>
      <c r="M631" s="29">
        <v>3</v>
      </c>
      <c r="N631" s="28" t="str">
        <f t="shared" si="222"/>
        <v>,{"CollectableType":"HomeCollector.Models.StampBase, HomeCollector, Version=1.0.0.0, Culture=neutral, PublicKeyToken=null"</v>
      </c>
      <c r="O631" s="16" t="str">
        <f t="shared" si="201"/>
        <v xml:space="preserve">,"DisplayName":"Huguenot-Wall." </v>
      </c>
      <c r="P631" s="16" t="str">
        <f t="shared" si="202"/>
        <v xml:space="preserve">,"Description":"" </v>
      </c>
      <c r="Q631" s="16" t="str">
        <f t="shared" si="203"/>
        <v xml:space="preserve">,"Country":"USA" </v>
      </c>
      <c r="R631" s="16" t="str">
        <f t="shared" si="204"/>
        <v xml:space="preserve">,"IsPostageStamp":true </v>
      </c>
      <c r="S631" s="16" t="str">
        <f t="shared" si="205"/>
        <v xml:space="preserve">,"ScottNumber":"614" </v>
      </c>
      <c r="T631" s="16" t="str">
        <f t="shared" si="206"/>
        <v xml:space="preserve">,"AlternateId":"" </v>
      </c>
      <c r="U631" s="16" t="str">
        <f t="shared" si="207"/>
        <v>,"IssueYearStart":1924</v>
      </c>
      <c r="V631" s="16" t="str">
        <f t="shared" si="208"/>
        <v>,"IssueYearEnd":0</v>
      </c>
      <c r="W631" s="16" t="str">
        <f t="shared" si="209"/>
        <v xml:space="preserve">,"FirstDayOfIssue":" " </v>
      </c>
      <c r="X631" s="16" t="str">
        <f t="shared" si="223"/>
        <v xml:space="preserve">,"Perforation":"" </v>
      </c>
      <c r="Y631" s="16" t="str">
        <f t="shared" si="210"/>
        <v xml:space="preserve">,"IsWatermarked":false </v>
      </c>
      <c r="Z631" s="16" t="str">
        <f t="shared" si="211"/>
        <v xml:space="preserve">,"CatalogImageCode":"" </v>
      </c>
      <c r="AA631" s="16" t="str">
        <f t="shared" si="212"/>
        <v xml:space="preserve">,"Color":"" </v>
      </c>
      <c r="AB631" s="16" t="str">
        <f t="shared" si="213"/>
        <v xml:space="preserve">,"Denomination":"1" </v>
      </c>
      <c r="AD631" s="16" t="str">
        <f t="shared" si="214"/>
        <v>,"ItemInstances":[</v>
      </c>
      <c r="AE631" s="16" t="str">
        <f t="shared" si="215"/>
        <v>{"CollectableType":"HomeCollector.Models.StampBase, HomeCollector, Version=1.0.0.0, Culture=neutral, PublicKeyToken=null"</v>
      </c>
      <c r="AF631" s="16" t="str">
        <f t="shared" si="216"/>
        <v xml:space="preserve">,"ItemDetails":"" </v>
      </c>
      <c r="AG631" s="16" t="str">
        <f t="shared" si="217"/>
        <v xml:space="preserve">,"IsFavorite":false </v>
      </c>
      <c r="AH631" s="16" t="str">
        <f t="shared" si="218"/>
        <v xml:space="preserve">,"EstimatedValue":0 </v>
      </c>
      <c r="AI631" s="16" t="str">
        <f t="shared" si="219"/>
        <v xml:space="preserve">,"IsMintCondition":false </v>
      </c>
      <c r="AJ631" s="16" t="str">
        <f t="shared" si="220"/>
        <v xml:space="preserve">,"Condition":"UNDEFINED" </v>
      </c>
      <c r="AK631" s="16" t="str">
        <f xml:space="preserve"> IF($D631+$E631&gt;0,  CONCATENATE($AD631,$AE631,$AF631,$AG631,$AH631,$AI631,$AJ631)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1" s="16" t="str">
        <f t="shared" si="221"/>
        <v>,{"CollectableType":"HomeCollector.Models.StampBase, HomeCollector, Version=1.0.0.0, Culture=neutral, PublicKeyToken=null","DisplayName":"Huguenot-Wall." ,"Description":"" ,"Country":"USA" ,"IsPostageStamp":true ,"ScottNumber":"614" ,"AlternateId":"" ,"IssueYearStart":1924,"IssueYearEnd":0,"FirstDayOfIssue":"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2" spans="1:38" x14ac:dyDescent="0.25">
      <c r="A632" s="34" t="s">
        <v>1849</v>
      </c>
      <c r="B632" s="29">
        <v>2</v>
      </c>
      <c r="C632" s="30"/>
      <c r="D632" s="31"/>
      <c r="E632" s="32">
        <v>1</v>
      </c>
      <c r="F632" s="28"/>
      <c r="G632" s="30"/>
      <c r="H632" s="19" t="s">
        <v>396</v>
      </c>
      <c r="I632" s="29">
        <v>1924</v>
      </c>
      <c r="J632" s="29">
        <v>1924</v>
      </c>
      <c r="K632" s="33" t="s">
        <v>1337</v>
      </c>
      <c r="L632" s="34">
        <v>5.25</v>
      </c>
      <c r="M632" s="29">
        <v>1.9</v>
      </c>
      <c r="N632" s="28" t="str">
        <f t="shared" si="222"/>
        <v>,{"CollectableType":"HomeCollector.Models.StampBase, HomeCollector, Version=1.0.0.0, Culture=neutral, PublicKeyToken=null"</v>
      </c>
      <c r="O632" s="16" t="str">
        <f t="shared" si="201"/>
        <v xml:space="preserve">,"DisplayName":"Huguenot-Wall." </v>
      </c>
      <c r="P632" s="16" t="str">
        <f t="shared" si="202"/>
        <v xml:space="preserve">,"Description":"" </v>
      </c>
      <c r="Q632" s="16" t="str">
        <f t="shared" si="203"/>
        <v xml:space="preserve">,"Country":"USA" </v>
      </c>
      <c r="R632" s="16" t="str">
        <f t="shared" si="204"/>
        <v xml:space="preserve">,"IsPostageStamp":true </v>
      </c>
      <c r="S632" s="16" t="str">
        <f t="shared" si="205"/>
        <v xml:space="preserve">,"ScottNumber":"615" </v>
      </c>
      <c r="T632" s="16" t="str">
        <f t="shared" si="206"/>
        <v xml:space="preserve">,"AlternateId":"" </v>
      </c>
      <c r="U632" s="16" t="str">
        <f t="shared" si="207"/>
        <v>,"IssueYearStart":1924</v>
      </c>
      <c r="V632" s="16" t="str">
        <f t="shared" si="208"/>
        <v>,"IssueYearEnd":0</v>
      </c>
      <c r="W632" s="16" t="str">
        <f t="shared" si="209"/>
        <v xml:space="preserve">,"FirstDayOfIssue":" " </v>
      </c>
      <c r="X632" s="16" t="str">
        <f t="shared" si="223"/>
        <v xml:space="preserve">,"Perforation":"" </v>
      </c>
      <c r="Y632" s="16" t="str">
        <f t="shared" si="210"/>
        <v xml:space="preserve">,"IsWatermarked":false </v>
      </c>
      <c r="Z632" s="16" t="str">
        <f t="shared" si="211"/>
        <v xml:space="preserve">,"CatalogImageCode":"" </v>
      </c>
      <c r="AA632" s="16" t="str">
        <f t="shared" si="212"/>
        <v xml:space="preserve">,"Color":"" </v>
      </c>
      <c r="AB632" s="16" t="str">
        <f t="shared" si="213"/>
        <v xml:space="preserve">,"Denomination":"2" </v>
      </c>
      <c r="AD632" s="16" t="str">
        <f t="shared" si="214"/>
        <v>,"ItemInstances":[</v>
      </c>
      <c r="AE632" s="16" t="str">
        <f t="shared" si="215"/>
        <v>{"CollectableType":"HomeCollector.Models.StampBase, HomeCollector, Version=1.0.0.0, Culture=neutral, PublicKeyToken=null"</v>
      </c>
      <c r="AF632" s="16" t="str">
        <f t="shared" si="216"/>
        <v xml:space="preserve">,"ItemDetails":"" </v>
      </c>
      <c r="AG632" s="16" t="str">
        <f t="shared" si="217"/>
        <v xml:space="preserve">,"IsFavorite":false </v>
      </c>
      <c r="AH632" s="16" t="str">
        <f t="shared" si="218"/>
        <v xml:space="preserve">,"EstimatedValue":0 </v>
      </c>
      <c r="AI632" s="16" t="str">
        <f t="shared" si="219"/>
        <v xml:space="preserve">,"IsMintCondition":false </v>
      </c>
      <c r="AJ632" s="16" t="str">
        <f t="shared" si="220"/>
        <v xml:space="preserve">,"Condition":"UNDEFINED" </v>
      </c>
      <c r="AK632" s="16" t="str">
        <f xml:space="preserve"> IF($D632+$E632&gt;0,  CONCATENATE($AD632,$AE632,$AF632,$AG632,$AH632,$AI632,$AJ632)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2" s="16" t="str">
        <f t="shared" si="221"/>
        <v>,{"CollectableType":"HomeCollector.Models.StampBase, HomeCollector, Version=1.0.0.0, Culture=neutral, PublicKeyToken=null","DisplayName":"Huguenot-Wall." ,"Description":"" ,"Country":"USA" ,"IsPostageStamp":true ,"ScottNumber":"615" ,"AlternateId":"" ,"IssueYearStart":1924,"IssueYearEnd":0,"FirstDayOfIssue":"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3" spans="1:38" x14ac:dyDescent="0.25">
      <c r="A633" s="34" t="s">
        <v>1850</v>
      </c>
      <c r="B633" s="29">
        <v>5</v>
      </c>
      <c r="C633" s="30"/>
      <c r="D633" s="31"/>
      <c r="E633" s="32"/>
      <c r="F633" s="28"/>
      <c r="G633" s="30"/>
      <c r="H633" s="19" t="s">
        <v>396</v>
      </c>
      <c r="I633" s="29">
        <v>1924</v>
      </c>
      <c r="J633" s="29">
        <v>1924</v>
      </c>
      <c r="K633" s="33" t="s">
        <v>1337</v>
      </c>
      <c r="L633" s="34">
        <v>25</v>
      </c>
      <c r="M633" s="29">
        <v>11</v>
      </c>
      <c r="N633" s="28" t="str">
        <f t="shared" si="222"/>
        <v>,{"CollectableType":"HomeCollector.Models.StampBase, HomeCollector, Version=1.0.0.0, Culture=neutral, PublicKeyToken=null"</v>
      </c>
      <c r="O633" s="16" t="str">
        <f t="shared" si="201"/>
        <v xml:space="preserve">,"DisplayName":"Huguenot-Wall." </v>
      </c>
      <c r="P633" s="16" t="str">
        <f t="shared" si="202"/>
        <v xml:space="preserve">,"Description":"" </v>
      </c>
      <c r="Q633" s="16" t="str">
        <f t="shared" si="203"/>
        <v xml:space="preserve">,"Country":"USA" </v>
      </c>
      <c r="R633" s="16" t="str">
        <f t="shared" si="204"/>
        <v xml:space="preserve">,"IsPostageStamp":true </v>
      </c>
      <c r="S633" s="16" t="str">
        <f t="shared" si="205"/>
        <v xml:space="preserve">,"ScottNumber":"616" </v>
      </c>
      <c r="T633" s="16" t="str">
        <f t="shared" si="206"/>
        <v xml:space="preserve">,"AlternateId":"" </v>
      </c>
      <c r="U633" s="16" t="str">
        <f t="shared" si="207"/>
        <v>,"IssueYearStart":1924</v>
      </c>
      <c r="V633" s="16" t="str">
        <f t="shared" si="208"/>
        <v>,"IssueYearEnd":0</v>
      </c>
      <c r="W633" s="16" t="str">
        <f t="shared" si="209"/>
        <v xml:space="preserve">,"FirstDayOfIssue":" " </v>
      </c>
      <c r="X633" s="16" t="str">
        <f t="shared" si="223"/>
        <v xml:space="preserve">,"Perforation":"" </v>
      </c>
      <c r="Y633" s="16" t="str">
        <f t="shared" si="210"/>
        <v xml:space="preserve">,"IsWatermarked":false </v>
      </c>
      <c r="Z633" s="16" t="str">
        <f t="shared" si="211"/>
        <v xml:space="preserve">,"CatalogImageCode":"" </v>
      </c>
      <c r="AA633" s="16" t="str">
        <f t="shared" si="212"/>
        <v xml:space="preserve">,"Color":"" </v>
      </c>
      <c r="AB633" s="16" t="str">
        <f t="shared" si="213"/>
        <v xml:space="preserve">,"Denomination":"5" </v>
      </c>
      <c r="AD633" s="16" t="str">
        <f t="shared" si="214"/>
        <v/>
      </c>
      <c r="AE633" s="16" t="str">
        <f t="shared" si="215"/>
        <v>{"CollectableType":"HomeCollector.Models.StampBase, HomeCollector, Version=1.0.0.0, Culture=neutral, PublicKeyToken=null"</v>
      </c>
      <c r="AF633" s="16" t="str">
        <f t="shared" si="216"/>
        <v xml:space="preserve">,"ItemDetails":"" </v>
      </c>
      <c r="AG633" s="16" t="str">
        <f t="shared" si="217"/>
        <v xml:space="preserve">,"IsFavorite":false </v>
      </c>
      <c r="AH633" s="16" t="str">
        <f t="shared" si="218"/>
        <v xml:space="preserve">,"EstimatedValue":0 </v>
      </c>
      <c r="AI633" s="16" t="str">
        <f t="shared" si="219"/>
        <v xml:space="preserve">,"IsMintCondition":false </v>
      </c>
      <c r="AJ633" s="16" t="str">
        <f t="shared" si="220"/>
        <v xml:space="preserve">,"Condition":"UNDEFINED" </v>
      </c>
      <c r="AK633" s="16" t="str">
        <f xml:space="preserve"> IF($D633+$E633&gt;0,  CONCATENATE($AD633,$AE633,$AF633,$AG633,$AH633,$AI633,$AJ633) &amp; "} ]}","}")</f>
        <v>}</v>
      </c>
      <c r="AL633" s="16" t="str">
        <f t="shared" si="221"/>
        <v>,{"CollectableType":"HomeCollector.Models.StampBase, HomeCollector, Version=1.0.0.0, Culture=neutral, PublicKeyToken=null","DisplayName":"Huguenot-Wall." ,"Description":"" ,"Country":"USA" ,"IsPostageStamp":true ,"ScottNumber":"616" ,"AlternateId":"" ,"IssueYearStart":1924,"IssueYearEnd":0,"FirstDayOfIssue":" " ,"Perforation":"" ,"IsWatermarked":false ,"CatalogImageCode":"" ,"Color":"" ,"Denomination":"5" }</v>
      </c>
    </row>
    <row r="634" spans="1:38" x14ac:dyDescent="0.25">
      <c r="A634" s="34" t="s">
        <v>1851</v>
      </c>
      <c r="B634" s="29">
        <v>1</v>
      </c>
      <c r="C634" s="30"/>
      <c r="D634" s="31"/>
      <c r="E634" s="32">
        <v>1</v>
      </c>
      <c r="F634" s="28"/>
      <c r="G634" s="30"/>
      <c r="H634" s="19" t="s">
        <v>397</v>
      </c>
      <c r="I634" s="29">
        <v>1925</v>
      </c>
      <c r="J634" s="29">
        <v>1925</v>
      </c>
      <c r="K634" s="33" t="s">
        <v>1337</v>
      </c>
      <c r="L634" s="34">
        <v>2.5</v>
      </c>
      <c r="M634" s="29">
        <v>11</v>
      </c>
      <c r="N634" s="28" t="str">
        <f t="shared" si="222"/>
        <v>,{"CollectableType":"HomeCollector.Models.StampBase, HomeCollector, Version=1.0.0.0, Culture=neutral, PublicKeyToken=null"</v>
      </c>
      <c r="O634" s="16" t="str">
        <f t="shared" si="201"/>
        <v xml:space="preserve">,"DisplayName":"Lexington-Concord" </v>
      </c>
      <c r="P634" s="16" t="str">
        <f t="shared" si="202"/>
        <v xml:space="preserve">,"Description":"" </v>
      </c>
      <c r="Q634" s="16" t="str">
        <f t="shared" si="203"/>
        <v xml:space="preserve">,"Country":"USA" </v>
      </c>
      <c r="R634" s="16" t="str">
        <f t="shared" si="204"/>
        <v xml:space="preserve">,"IsPostageStamp":true </v>
      </c>
      <c r="S634" s="16" t="str">
        <f t="shared" si="205"/>
        <v xml:space="preserve">,"ScottNumber":"617" </v>
      </c>
      <c r="T634" s="16" t="str">
        <f t="shared" si="206"/>
        <v xml:space="preserve">,"AlternateId":"" </v>
      </c>
      <c r="U634" s="16" t="str">
        <f t="shared" si="207"/>
        <v>,"IssueYearStart":1925</v>
      </c>
      <c r="V634" s="16" t="str">
        <f t="shared" si="208"/>
        <v>,"IssueYearEnd":0</v>
      </c>
      <c r="W634" s="16" t="str">
        <f t="shared" si="209"/>
        <v xml:space="preserve">,"FirstDayOfIssue":" " </v>
      </c>
      <c r="X634" s="16" t="str">
        <f t="shared" si="223"/>
        <v xml:space="preserve">,"Perforation":"" </v>
      </c>
      <c r="Y634" s="16" t="str">
        <f t="shared" si="210"/>
        <v xml:space="preserve">,"IsWatermarked":false </v>
      </c>
      <c r="Z634" s="16" t="str">
        <f t="shared" si="211"/>
        <v xml:space="preserve">,"CatalogImageCode":"" </v>
      </c>
      <c r="AA634" s="16" t="str">
        <f t="shared" si="212"/>
        <v xml:space="preserve">,"Color":"" </v>
      </c>
      <c r="AB634" s="16" t="str">
        <f t="shared" si="213"/>
        <v xml:space="preserve">,"Denomination":"1" </v>
      </c>
      <c r="AD634" s="16" t="str">
        <f t="shared" si="214"/>
        <v>,"ItemInstances":[</v>
      </c>
      <c r="AE634" s="16" t="str">
        <f t="shared" si="215"/>
        <v>{"CollectableType":"HomeCollector.Models.StampBase, HomeCollector, Version=1.0.0.0, Culture=neutral, PublicKeyToken=null"</v>
      </c>
      <c r="AF634" s="16" t="str">
        <f t="shared" si="216"/>
        <v xml:space="preserve">,"ItemDetails":"" </v>
      </c>
      <c r="AG634" s="16" t="str">
        <f t="shared" si="217"/>
        <v xml:space="preserve">,"IsFavorite":false </v>
      </c>
      <c r="AH634" s="16" t="str">
        <f t="shared" si="218"/>
        <v xml:space="preserve">,"EstimatedValue":0 </v>
      </c>
      <c r="AI634" s="16" t="str">
        <f t="shared" si="219"/>
        <v xml:space="preserve">,"IsMintCondition":false </v>
      </c>
      <c r="AJ634" s="16" t="str">
        <f t="shared" si="220"/>
        <v xml:space="preserve">,"Condition":"UNDEFINED" </v>
      </c>
      <c r="AK634" s="16" t="str">
        <f xml:space="preserve"> IF($D634+$E634&gt;0,  CONCATENATE($AD634,$AE634,$AF634,$AG634,$AH634,$AI634,$AJ634)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4" s="16" t="str">
        <f t="shared" si="221"/>
        <v>,{"CollectableType":"HomeCollector.Models.StampBase, HomeCollector, Version=1.0.0.0, Culture=neutral, PublicKeyToken=null","DisplayName":"Lexington-Concord" ,"Description":"" ,"Country":"USA" ,"IsPostageStamp":true ,"ScottNumber":"617" ,"AlternateId":"" ,"IssueYearStart":1925,"IssueYearEnd":0,"FirstDayOfIssue":"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5" spans="1:38" x14ac:dyDescent="0.25">
      <c r="A635" s="34" t="s">
        <v>1852</v>
      </c>
      <c r="B635" s="29">
        <v>2</v>
      </c>
      <c r="C635" s="30"/>
      <c r="D635" s="31"/>
      <c r="E635" s="32">
        <v>1</v>
      </c>
      <c r="F635" s="28"/>
      <c r="G635" s="30"/>
      <c r="H635" s="19" t="s">
        <v>397</v>
      </c>
      <c r="I635" s="29">
        <v>1925</v>
      </c>
      <c r="J635" s="29">
        <v>1925</v>
      </c>
      <c r="K635" s="33" t="s">
        <v>1337</v>
      </c>
      <c r="L635" s="34">
        <v>5</v>
      </c>
      <c r="M635" s="29">
        <v>3.75</v>
      </c>
      <c r="N635" s="28" t="str">
        <f t="shared" si="222"/>
        <v>,{"CollectableType":"HomeCollector.Models.StampBase, HomeCollector, Version=1.0.0.0, Culture=neutral, PublicKeyToken=null"</v>
      </c>
      <c r="O635" s="16" t="str">
        <f t="shared" si="201"/>
        <v xml:space="preserve">,"DisplayName":"Lexington-Concord" </v>
      </c>
      <c r="P635" s="16" t="str">
        <f t="shared" si="202"/>
        <v xml:space="preserve">,"Description":"" </v>
      </c>
      <c r="Q635" s="16" t="str">
        <f t="shared" si="203"/>
        <v xml:space="preserve">,"Country":"USA" </v>
      </c>
      <c r="R635" s="16" t="str">
        <f t="shared" si="204"/>
        <v xml:space="preserve">,"IsPostageStamp":true </v>
      </c>
      <c r="S635" s="16" t="str">
        <f t="shared" si="205"/>
        <v xml:space="preserve">,"ScottNumber":"618" </v>
      </c>
      <c r="T635" s="16" t="str">
        <f t="shared" si="206"/>
        <v xml:space="preserve">,"AlternateId":"" </v>
      </c>
      <c r="U635" s="16" t="str">
        <f t="shared" si="207"/>
        <v>,"IssueYearStart":1925</v>
      </c>
      <c r="V635" s="16" t="str">
        <f t="shared" si="208"/>
        <v>,"IssueYearEnd":0</v>
      </c>
      <c r="W635" s="16" t="str">
        <f t="shared" si="209"/>
        <v xml:space="preserve">,"FirstDayOfIssue":" " </v>
      </c>
      <c r="X635" s="16" t="str">
        <f t="shared" si="223"/>
        <v xml:space="preserve">,"Perforation":"" </v>
      </c>
      <c r="Y635" s="16" t="str">
        <f t="shared" si="210"/>
        <v xml:space="preserve">,"IsWatermarked":false </v>
      </c>
      <c r="Z635" s="16" t="str">
        <f t="shared" si="211"/>
        <v xml:space="preserve">,"CatalogImageCode":"" </v>
      </c>
      <c r="AA635" s="16" t="str">
        <f t="shared" si="212"/>
        <v xml:space="preserve">,"Color":"" </v>
      </c>
      <c r="AB635" s="16" t="str">
        <f t="shared" si="213"/>
        <v xml:space="preserve">,"Denomination":"2" </v>
      </c>
      <c r="AD635" s="16" t="str">
        <f t="shared" si="214"/>
        <v>,"ItemInstances":[</v>
      </c>
      <c r="AE635" s="16" t="str">
        <f t="shared" si="215"/>
        <v>{"CollectableType":"HomeCollector.Models.StampBase, HomeCollector, Version=1.0.0.0, Culture=neutral, PublicKeyToken=null"</v>
      </c>
      <c r="AF635" s="16" t="str">
        <f t="shared" si="216"/>
        <v xml:space="preserve">,"ItemDetails":"" </v>
      </c>
      <c r="AG635" s="16" t="str">
        <f t="shared" si="217"/>
        <v xml:space="preserve">,"IsFavorite":false </v>
      </c>
      <c r="AH635" s="16" t="str">
        <f t="shared" si="218"/>
        <v xml:space="preserve">,"EstimatedValue":0 </v>
      </c>
      <c r="AI635" s="16" t="str">
        <f t="shared" si="219"/>
        <v xml:space="preserve">,"IsMintCondition":false </v>
      </c>
      <c r="AJ635" s="16" t="str">
        <f t="shared" si="220"/>
        <v xml:space="preserve">,"Condition":"UNDEFINED" </v>
      </c>
      <c r="AK635" s="16" t="str">
        <f xml:space="preserve"> IF($D635+$E635&gt;0,  CONCATENATE($AD635,$AE635,$AF635,$AG635,$AH635,$AI635,$AJ635)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5" s="16" t="str">
        <f t="shared" si="221"/>
        <v>,{"CollectableType":"HomeCollector.Models.StampBase, HomeCollector, Version=1.0.0.0, Culture=neutral, PublicKeyToken=null","DisplayName":"Lexington-Concord" ,"Description":"" ,"Country":"USA" ,"IsPostageStamp":true ,"ScottNumber":"618" ,"AlternateId":"" ,"IssueYearStart":1925,"IssueYearEnd":0,"FirstDayOfIssue":"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6" spans="1:38" x14ac:dyDescent="0.25">
      <c r="A636" s="34" t="s">
        <v>1853</v>
      </c>
      <c r="B636" s="29">
        <v>5</v>
      </c>
      <c r="C636" s="30"/>
      <c r="D636" s="31"/>
      <c r="E636" s="32"/>
      <c r="F636" s="28"/>
      <c r="G636" s="30"/>
      <c r="H636" s="19" t="s">
        <v>397</v>
      </c>
      <c r="I636" s="29">
        <v>1925</v>
      </c>
      <c r="J636" s="29">
        <v>1925</v>
      </c>
      <c r="K636" s="33" t="s">
        <v>1337</v>
      </c>
      <c r="L636" s="34">
        <v>24</v>
      </c>
      <c r="M636" s="29">
        <v>12.5</v>
      </c>
      <c r="N636" s="28" t="str">
        <f t="shared" si="222"/>
        <v>,{"CollectableType":"HomeCollector.Models.StampBase, HomeCollector, Version=1.0.0.0, Culture=neutral, PublicKeyToken=null"</v>
      </c>
      <c r="O636" s="16" t="str">
        <f t="shared" si="201"/>
        <v xml:space="preserve">,"DisplayName":"Lexington-Concord" </v>
      </c>
      <c r="P636" s="16" t="str">
        <f t="shared" si="202"/>
        <v xml:space="preserve">,"Description":"" </v>
      </c>
      <c r="Q636" s="16" t="str">
        <f t="shared" si="203"/>
        <v xml:space="preserve">,"Country":"USA" </v>
      </c>
      <c r="R636" s="16" t="str">
        <f t="shared" si="204"/>
        <v xml:space="preserve">,"IsPostageStamp":true </v>
      </c>
      <c r="S636" s="16" t="str">
        <f t="shared" si="205"/>
        <v xml:space="preserve">,"ScottNumber":"619" </v>
      </c>
      <c r="T636" s="16" t="str">
        <f t="shared" si="206"/>
        <v xml:space="preserve">,"AlternateId":"" </v>
      </c>
      <c r="U636" s="16" t="str">
        <f t="shared" si="207"/>
        <v>,"IssueYearStart":1925</v>
      </c>
      <c r="V636" s="16" t="str">
        <f t="shared" si="208"/>
        <v>,"IssueYearEnd":0</v>
      </c>
      <c r="W636" s="16" t="str">
        <f t="shared" si="209"/>
        <v xml:space="preserve">,"FirstDayOfIssue":" " </v>
      </c>
      <c r="X636" s="16" t="str">
        <f t="shared" si="223"/>
        <v xml:space="preserve">,"Perforation":"" </v>
      </c>
      <c r="Y636" s="16" t="str">
        <f t="shared" si="210"/>
        <v xml:space="preserve">,"IsWatermarked":false </v>
      </c>
      <c r="Z636" s="16" t="str">
        <f t="shared" si="211"/>
        <v xml:space="preserve">,"CatalogImageCode":"" </v>
      </c>
      <c r="AA636" s="16" t="str">
        <f t="shared" si="212"/>
        <v xml:space="preserve">,"Color":"" </v>
      </c>
      <c r="AB636" s="16" t="str">
        <f t="shared" si="213"/>
        <v xml:space="preserve">,"Denomination":"5" </v>
      </c>
      <c r="AD636" s="16" t="str">
        <f t="shared" si="214"/>
        <v/>
      </c>
      <c r="AE636" s="16" t="str">
        <f t="shared" si="215"/>
        <v>{"CollectableType":"HomeCollector.Models.StampBase, HomeCollector, Version=1.0.0.0, Culture=neutral, PublicKeyToken=null"</v>
      </c>
      <c r="AF636" s="16" t="str">
        <f t="shared" si="216"/>
        <v xml:space="preserve">,"ItemDetails":"" </v>
      </c>
      <c r="AG636" s="16" t="str">
        <f t="shared" si="217"/>
        <v xml:space="preserve">,"IsFavorite":false </v>
      </c>
      <c r="AH636" s="16" t="str">
        <f t="shared" si="218"/>
        <v xml:space="preserve">,"EstimatedValue":0 </v>
      </c>
      <c r="AI636" s="16" t="str">
        <f t="shared" si="219"/>
        <v xml:space="preserve">,"IsMintCondition":false </v>
      </c>
      <c r="AJ636" s="16" t="str">
        <f t="shared" si="220"/>
        <v xml:space="preserve">,"Condition":"UNDEFINED" </v>
      </c>
      <c r="AK636" s="16" t="str">
        <f xml:space="preserve"> IF($D636+$E636&gt;0,  CONCATENATE($AD636,$AE636,$AF636,$AG636,$AH636,$AI636,$AJ636) &amp; "} ]}","}")</f>
        <v>}</v>
      </c>
      <c r="AL636" s="16" t="str">
        <f t="shared" si="221"/>
        <v>,{"CollectableType":"HomeCollector.Models.StampBase, HomeCollector, Version=1.0.0.0, Culture=neutral, PublicKeyToken=null","DisplayName":"Lexington-Concord" ,"Description":"" ,"Country":"USA" ,"IsPostageStamp":true ,"ScottNumber":"619" ,"AlternateId":"" ,"IssueYearStart":1925,"IssueYearEnd":0,"FirstDayOfIssue":" " ,"Perforation":"" ,"IsWatermarked":false ,"CatalogImageCode":"" ,"Color":"" ,"Denomination":"5" }</v>
      </c>
    </row>
    <row r="637" spans="1:38" x14ac:dyDescent="0.25">
      <c r="A637" s="34" t="s">
        <v>1854</v>
      </c>
      <c r="B637" s="29">
        <v>2</v>
      </c>
      <c r="C637" s="30"/>
      <c r="D637" s="31"/>
      <c r="E637" s="32"/>
      <c r="F637" s="28"/>
      <c r="G637" s="30"/>
      <c r="H637" s="19" t="s">
        <v>398</v>
      </c>
      <c r="I637" s="29">
        <v>1925</v>
      </c>
      <c r="J637" s="29">
        <v>1925</v>
      </c>
      <c r="K637" s="33" t="s">
        <v>1337</v>
      </c>
      <c r="L637" s="34">
        <v>3</v>
      </c>
      <c r="M637" s="29">
        <v>2.75</v>
      </c>
      <c r="N637" s="28" t="str">
        <f t="shared" si="222"/>
        <v>,{"CollectableType":"HomeCollector.Models.StampBase, HomeCollector, Version=1.0.0.0, Culture=neutral, PublicKeyToken=null"</v>
      </c>
      <c r="O637" s="16" t="str">
        <f t="shared" si="201"/>
        <v xml:space="preserve">,"DisplayName":"Norse-Am." </v>
      </c>
      <c r="P637" s="16" t="str">
        <f t="shared" si="202"/>
        <v xml:space="preserve">,"Description":"" </v>
      </c>
      <c r="Q637" s="16" t="str">
        <f t="shared" si="203"/>
        <v xml:space="preserve">,"Country":"USA" </v>
      </c>
      <c r="R637" s="16" t="str">
        <f t="shared" si="204"/>
        <v xml:space="preserve">,"IsPostageStamp":true </v>
      </c>
      <c r="S637" s="16" t="str">
        <f t="shared" si="205"/>
        <v xml:space="preserve">,"ScottNumber":"620" </v>
      </c>
      <c r="T637" s="16" t="str">
        <f t="shared" si="206"/>
        <v xml:space="preserve">,"AlternateId":"" </v>
      </c>
      <c r="U637" s="16" t="str">
        <f t="shared" si="207"/>
        <v>,"IssueYearStart":1925</v>
      </c>
      <c r="V637" s="16" t="str">
        <f t="shared" si="208"/>
        <v>,"IssueYearEnd":0</v>
      </c>
      <c r="W637" s="16" t="str">
        <f t="shared" si="209"/>
        <v xml:space="preserve">,"FirstDayOfIssue":" " </v>
      </c>
      <c r="X637" s="16" t="str">
        <f t="shared" si="223"/>
        <v xml:space="preserve">,"Perforation":"" </v>
      </c>
      <c r="Y637" s="16" t="str">
        <f t="shared" si="210"/>
        <v xml:space="preserve">,"IsWatermarked":false </v>
      </c>
      <c r="Z637" s="16" t="str">
        <f t="shared" si="211"/>
        <v xml:space="preserve">,"CatalogImageCode":"" </v>
      </c>
      <c r="AA637" s="16" t="str">
        <f t="shared" si="212"/>
        <v xml:space="preserve">,"Color":"" </v>
      </c>
      <c r="AB637" s="16" t="str">
        <f t="shared" si="213"/>
        <v xml:space="preserve">,"Denomination":"2" </v>
      </c>
      <c r="AD637" s="16" t="str">
        <f t="shared" si="214"/>
        <v/>
      </c>
      <c r="AE637" s="16" t="str">
        <f t="shared" si="215"/>
        <v>{"CollectableType":"HomeCollector.Models.StampBase, HomeCollector, Version=1.0.0.0, Culture=neutral, PublicKeyToken=null"</v>
      </c>
      <c r="AF637" s="16" t="str">
        <f t="shared" si="216"/>
        <v xml:space="preserve">,"ItemDetails":"" </v>
      </c>
      <c r="AG637" s="16" t="str">
        <f t="shared" si="217"/>
        <v xml:space="preserve">,"IsFavorite":false </v>
      </c>
      <c r="AH637" s="16" t="str">
        <f t="shared" si="218"/>
        <v xml:space="preserve">,"EstimatedValue":0 </v>
      </c>
      <c r="AI637" s="16" t="str">
        <f t="shared" si="219"/>
        <v xml:space="preserve">,"IsMintCondition":false </v>
      </c>
      <c r="AJ637" s="16" t="str">
        <f t="shared" si="220"/>
        <v xml:space="preserve">,"Condition":"UNDEFINED" </v>
      </c>
      <c r="AK637" s="16" t="str">
        <f xml:space="preserve"> IF($D637+$E637&gt;0,  CONCATENATE($AD637,$AE637,$AF637,$AG637,$AH637,$AI637,$AJ637) &amp; "} ]}","}")</f>
        <v>}</v>
      </c>
      <c r="AL637" s="16" t="str">
        <f t="shared" si="221"/>
        <v>,{"CollectableType":"HomeCollector.Models.StampBase, HomeCollector, Version=1.0.0.0, Culture=neutral, PublicKeyToken=null","DisplayName":"Norse-Am." ,"Description":"" ,"Country":"USA" ,"IsPostageStamp":true ,"ScottNumber":"620" ,"AlternateId":"" ,"IssueYearStart":1925,"IssueYearEnd":0,"FirstDayOfIssue":" " ,"Perforation":"" ,"IsWatermarked":false ,"CatalogImageCode":"" ,"Color":"" ,"Denomination":"2" }</v>
      </c>
    </row>
    <row r="638" spans="1:38" x14ac:dyDescent="0.25">
      <c r="A638" s="34" t="s">
        <v>1855</v>
      </c>
      <c r="B638" s="29">
        <v>5</v>
      </c>
      <c r="C638" s="30"/>
      <c r="D638" s="31"/>
      <c r="E638" s="32"/>
      <c r="F638" s="28"/>
      <c r="G638" s="30"/>
      <c r="H638" s="19" t="s">
        <v>398</v>
      </c>
      <c r="I638" s="29">
        <v>1925</v>
      </c>
      <c r="J638" s="29">
        <v>1925</v>
      </c>
      <c r="K638" s="33" t="s">
        <v>1337</v>
      </c>
      <c r="L638" s="34">
        <v>15</v>
      </c>
      <c r="M638" s="29">
        <v>10.5</v>
      </c>
      <c r="N638" s="28" t="str">
        <f t="shared" si="222"/>
        <v>,{"CollectableType":"HomeCollector.Models.StampBase, HomeCollector, Version=1.0.0.0, Culture=neutral, PublicKeyToken=null"</v>
      </c>
      <c r="O638" s="16" t="str">
        <f t="shared" si="201"/>
        <v xml:space="preserve">,"DisplayName":"Norse-Am." </v>
      </c>
      <c r="P638" s="16" t="str">
        <f t="shared" si="202"/>
        <v xml:space="preserve">,"Description":"" </v>
      </c>
      <c r="Q638" s="16" t="str">
        <f t="shared" si="203"/>
        <v xml:space="preserve">,"Country":"USA" </v>
      </c>
      <c r="R638" s="16" t="str">
        <f t="shared" si="204"/>
        <v xml:space="preserve">,"IsPostageStamp":true </v>
      </c>
      <c r="S638" s="16" t="str">
        <f t="shared" si="205"/>
        <v xml:space="preserve">,"ScottNumber":"621" </v>
      </c>
      <c r="T638" s="16" t="str">
        <f t="shared" si="206"/>
        <v xml:space="preserve">,"AlternateId":"" </v>
      </c>
      <c r="U638" s="16" t="str">
        <f t="shared" si="207"/>
        <v>,"IssueYearStart":1925</v>
      </c>
      <c r="V638" s="16" t="str">
        <f t="shared" si="208"/>
        <v>,"IssueYearEnd":0</v>
      </c>
      <c r="W638" s="16" t="str">
        <f t="shared" si="209"/>
        <v xml:space="preserve">,"FirstDayOfIssue":" " </v>
      </c>
      <c r="X638" s="16" t="str">
        <f t="shared" si="223"/>
        <v xml:space="preserve">,"Perforation":"" </v>
      </c>
      <c r="Y638" s="16" t="str">
        <f t="shared" si="210"/>
        <v xml:space="preserve">,"IsWatermarked":false </v>
      </c>
      <c r="Z638" s="16" t="str">
        <f t="shared" si="211"/>
        <v xml:space="preserve">,"CatalogImageCode":"" </v>
      </c>
      <c r="AA638" s="16" t="str">
        <f t="shared" si="212"/>
        <v xml:space="preserve">,"Color":"" </v>
      </c>
      <c r="AB638" s="16" t="str">
        <f t="shared" si="213"/>
        <v xml:space="preserve">,"Denomination":"5" </v>
      </c>
      <c r="AD638" s="16" t="str">
        <f t="shared" si="214"/>
        <v/>
      </c>
      <c r="AE638" s="16" t="str">
        <f t="shared" si="215"/>
        <v>{"CollectableType":"HomeCollector.Models.StampBase, HomeCollector, Version=1.0.0.0, Culture=neutral, PublicKeyToken=null"</v>
      </c>
      <c r="AF638" s="16" t="str">
        <f t="shared" si="216"/>
        <v xml:space="preserve">,"ItemDetails":"" </v>
      </c>
      <c r="AG638" s="16" t="str">
        <f t="shared" si="217"/>
        <v xml:space="preserve">,"IsFavorite":false </v>
      </c>
      <c r="AH638" s="16" t="str">
        <f t="shared" si="218"/>
        <v xml:space="preserve">,"EstimatedValue":0 </v>
      </c>
      <c r="AI638" s="16" t="str">
        <f t="shared" si="219"/>
        <v xml:space="preserve">,"IsMintCondition":false </v>
      </c>
      <c r="AJ638" s="16" t="str">
        <f t="shared" si="220"/>
        <v xml:space="preserve">,"Condition":"UNDEFINED" </v>
      </c>
      <c r="AK638" s="16" t="str">
        <f xml:space="preserve"> IF($D638+$E638&gt;0,  CONCATENATE($AD638,$AE638,$AF638,$AG638,$AH638,$AI638,$AJ638) &amp; "} ]}","}")</f>
        <v>}</v>
      </c>
      <c r="AL638" s="16" t="str">
        <f t="shared" si="221"/>
        <v>,{"CollectableType":"HomeCollector.Models.StampBase, HomeCollector, Version=1.0.0.0, Culture=neutral, PublicKeyToken=null","DisplayName":"Norse-Am." ,"Description":"" ,"Country":"USA" ,"IsPostageStamp":true ,"ScottNumber":"621" ,"AlternateId":"" ,"IssueYearStart":1925,"IssueYearEnd":0,"FirstDayOfIssue":" " ,"Perforation":"" ,"IsWatermarked":false ,"CatalogImageCode":"" ,"Color":"" ,"Denomination":"5" }</v>
      </c>
    </row>
    <row r="639" spans="1:38" x14ac:dyDescent="0.25">
      <c r="A639" s="34" t="s">
        <v>1856</v>
      </c>
      <c r="B639" s="29">
        <v>13</v>
      </c>
      <c r="C639" s="30"/>
      <c r="D639" s="31"/>
      <c r="E639" s="32">
        <v>1</v>
      </c>
      <c r="F639" s="28"/>
      <c r="G639" s="30"/>
      <c r="H639" s="19" t="s">
        <v>287</v>
      </c>
      <c r="I639" s="29">
        <v>1926</v>
      </c>
      <c r="J639" s="29">
        <v>1926</v>
      </c>
      <c r="K639" s="33" t="s">
        <v>1337</v>
      </c>
      <c r="L639" s="34">
        <v>11</v>
      </c>
      <c r="M639" s="29">
        <v>0.4</v>
      </c>
      <c r="N639" s="28" t="str">
        <f t="shared" si="222"/>
        <v>,{"CollectableType":"HomeCollector.Models.StampBase, HomeCollector, Version=1.0.0.0, Culture=neutral, PublicKeyToken=null"</v>
      </c>
      <c r="O639" s="16" t="str">
        <f t="shared" si="201"/>
        <v xml:space="preserve">,"DisplayName":"Harrison" </v>
      </c>
      <c r="P639" s="16" t="str">
        <f t="shared" si="202"/>
        <v xml:space="preserve">,"Description":"" </v>
      </c>
      <c r="Q639" s="16" t="str">
        <f t="shared" si="203"/>
        <v xml:space="preserve">,"Country":"USA" </v>
      </c>
      <c r="R639" s="16" t="str">
        <f t="shared" si="204"/>
        <v xml:space="preserve">,"IsPostageStamp":true </v>
      </c>
      <c r="S639" s="16" t="str">
        <f t="shared" si="205"/>
        <v xml:space="preserve">,"ScottNumber":"622" </v>
      </c>
      <c r="T639" s="16" t="str">
        <f t="shared" si="206"/>
        <v xml:space="preserve">,"AlternateId":"" </v>
      </c>
      <c r="U639" s="16" t="str">
        <f t="shared" si="207"/>
        <v>,"IssueYearStart":1926</v>
      </c>
      <c r="V639" s="16" t="str">
        <f t="shared" si="208"/>
        <v>,"IssueYearEnd":0</v>
      </c>
      <c r="W639" s="16" t="str">
        <f t="shared" si="209"/>
        <v xml:space="preserve">,"FirstDayOfIssue":" " </v>
      </c>
      <c r="X639" s="16" t="str">
        <f t="shared" si="223"/>
        <v xml:space="preserve">,"Perforation":"" </v>
      </c>
      <c r="Y639" s="16" t="str">
        <f t="shared" si="210"/>
        <v xml:space="preserve">,"IsWatermarked":false </v>
      </c>
      <c r="Z639" s="16" t="str">
        <f t="shared" si="211"/>
        <v xml:space="preserve">,"CatalogImageCode":"" </v>
      </c>
      <c r="AA639" s="16" t="str">
        <f t="shared" si="212"/>
        <v xml:space="preserve">,"Color":"" </v>
      </c>
      <c r="AB639" s="16" t="str">
        <f t="shared" si="213"/>
        <v xml:space="preserve">,"Denomination":"13" </v>
      </c>
      <c r="AD639" s="16" t="str">
        <f t="shared" si="214"/>
        <v>,"ItemInstances":[</v>
      </c>
      <c r="AE639" s="16" t="str">
        <f t="shared" si="215"/>
        <v>{"CollectableType":"HomeCollector.Models.StampBase, HomeCollector, Version=1.0.0.0, Culture=neutral, PublicKeyToken=null"</v>
      </c>
      <c r="AF639" s="16" t="str">
        <f t="shared" si="216"/>
        <v xml:space="preserve">,"ItemDetails":"" </v>
      </c>
      <c r="AG639" s="16" t="str">
        <f t="shared" si="217"/>
        <v xml:space="preserve">,"IsFavorite":false </v>
      </c>
      <c r="AH639" s="16" t="str">
        <f t="shared" si="218"/>
        <v xml:space="preserve">,"EstimatedValue":0 </v>
      </c>
      <c r="AI639" s="16" t="str">
        <f t="shared" si="219"/>
        <v xml:space="preserve">,"IsMintCondition":false </v>
      </c>
      <c r="AJ639" s="16" t="str">
        <f t="shared" si="220"/>
        <v xml:space="preserve">,"Condition":"UNDEFINED" </v>
      </c>
      <c r="AK639" s="16" t="str">
        <f xml:space="preserve"> IF($D639+$E639&gt;0,  CONCATENATE($AD639,$AE639,$AF639,$AG639,$AH639,$AI639,$AJ639)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9" s="16" t="str">
        <f t="shared" si="221"/>
        <v>,{"CollectableType":"HomeCollector.Models.StampBase, HomeCollector, Version=1.0.0.0, Culture=neutral, PublicKeyToken=null","DisplayName":"Harrison" ,"Description":"" ,"Country":"USA" ,"IsPostageStamp":true ,"ScottNumber":"622" ,"AlternateId":"" ,"IssueYearStart":1926,"IssueYearEnd":0,"FirstDayOfIssue":"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0" spans="1:38" x14ac:dyDescent="0.25">
      <c r="A640" s="34" t="s">
        <v>1857</v>
      </c>
      <c r="B640" s="29">
        <v>17</v>
      </c>
      <c r="C640" s="30"/>
      <c r="D640" s="31"/>
      <c r="E640" s="32">
        <v>2</v>
      </c>
      <c r="F640" s="28"/>
      <c r="G640" s="30"/>
      <c r="H640" s="19" t="s">
        <v>399</v>
      </c>
      <c r="I640" s="29">
        <v>1925</v>
      </c>
      <c r="J640" s="29">
        <v>1925</v>
      </c>
      <c r="K640" s="33" t="s">
        <v>1337</v>
      </c>
      <c r="L640" s="34">
        <v>13</v>
      </c>
      <c r="M640" s="29">
        <v>0.2</v>
      </c>
      <c r="N640" s="28" t="str">
        <f t="shared" si="222"/>
        <v>,{"CollectableType":"HomeCollector.Models.StampBase, HomeCollector, Version=1.0.0.0, Culture=neutral, PublicKeyToken=null"</v>
      </c>
      <c r="O640" s="16" t="str">
        <f t="shared" si="201"/>
        <v xml:space="preserve">,"DisplayName":"W. Wilson" </v>
      </c>
      <c r="P640" s="16" t="str">
        <f t="shared" si="202"/>
        <v xml:space="preserve">,"Description":"" </v>
      </c>
      <c r="Q640" s="16" t="str">
        <f t="shared" si="203"/>
        <v xml:space="preserve">,"Country":"USA" </v>
      </c>
      <c r="R640" s="16" t="str">
        <f t="shared" si="204"/>
        <v xml:space="preserve">,"IsPostageStamp":true </v>
      </c>
      <c r="S640" s="16" t="str">
        <f t="shared" si="205"/>
        <v xml:space="preserve">,"ScottNumber":"623" </v>
      </c>
      <c r="T640" s="16" t="str">
        <f t="shared" si="206"/>
        <v xml:space="preserve">,"AlternateId":"" </v>
      </c>
      <c r="U640" s="16" t="str">
        <f t="shared" si="207"/>
        <v>,"IssueYearStart":1925</v>
      </c>
      <c r="V640" s="16" t="str">
        <f t="shared" si="208"/>
        <v>,"IssueYearEnd":0</v>
      </c>
      <c r="W640" s="16" t="str">
        <f t="shared" si="209"/>
        <v xml:space="preserve">,"FirstDayOfIssue":" " </v>
      </c>
      <c r="X640" s="16" t="str">
        <f t="shared" si="223"/>
        <v xml:space="preserve">,"Perforation":"" </v>
      </c>
      <c r="Y640" s="16" t="str">
        <f t="shared" si="210"/>
        <v xml:space="preserve">,"IsWatermarked":false </v>
      </c>
      <c r="Z640" s="16" t="str">
        <f t="shared" si="211"/>
        <v xml:space="preserve">,"CatalogImageCode":"" </v>
      </c>
      <c r="AA640" s="16" t="str">
        <f t="shared" si="212"/>
        <v xml:space="preserve">,"Color":"" </v>
      </c>
      <c r="AB640" s="16" t="str">
        <f t="shared" si="213"/>
        <v xml:space="preserve">,"Denomination":"17" </v>
      </c>
      <c r="AD640" s="16" t="str">
        <f t="shared" si="214"/>
        <v>,"ItemInstances":[</v>
      </c>
      <c r="AE640" s="16" t="str">
        <f t="shared" si="215"/>
        <v>{"CollectableType":"HomeCollector.Models.StampBase, HomeCollector, Version=1.0.0.0, Culture=neutral, PublicKeyToken=null"</v>
      </c>
      <c r="AF640" s="16" t="str">
        <f t="shared" si="216"/>
        <v xml:space="preserve">,"ItemDetails":"" </v>
      </c>
      <c r="AG640" s="16" t="str">
        <f t="shared" si="217"/>
        <v xml:space="preserve">,"IsFavorite":false </v>
      </c>
      <c r="AH640" s="16" t="str">
        <f t="shared" si="218"/>
        <v xml:space="preserve">,"EstimatedValue":0 </v>
      </c>
      <c r="AI640" s="16" t="str">
        <f t="shared" si="219"/>
        <v xml:space="preserve">,"IsMintCondition":false </v>
      </c>
      <c r="AJ640" s="16" t="str">
        <f t="shared" si="220"/>
        <v xml:space="preserve">,"Condition":"UNDEFINED" </v>
      </c>
      <c r="AK640" s="16" t="str">
        <f xml:space="preserve"> IF($D640+$E640&gt;0,  CONCATENATE($AD640,$AE640,$AF640,$AG640,$AH640,$AI640,$AJ640)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0" s="16" t="str">
        <f t="shared" si="221"/>
        <v>,{"CollectableType":"HomeCollector.Models.StampBase, HomeCollector, Version=1.0.0.0, Culture=neutral, PublicKeyToken=null","DisplayName":"W. Wilson" ,"Description":"" ,"Country":"USA" ,"IsPostageStamp":true ,"ScottNumber":"623" ,"AlternateId":"" ,"IssueYearStart":1925,"IssueYearEnd":0,"FirstDayOfIssue":" " ,"Perforation":"" ,"IsWatermarked":false ,"CatalogImageCode":"" ,"Color":"" ,"Denomination":"17"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1" spans="1:38" x14ac:dyDescent="0.25">
      <c r="A641" s="34" t="s">
        <v>1858</v>
      </c>
      <c r="B641" s="29">
        <v>2</v>
      </c>
      <c r="C641" s="30"/>
      <c r="D641" s="31"/>
      <c r="E641" s="32">
        <v>1</v>
      </c>
      <c r="F641" s="28"/>
      <c r="G641" s="30"/>
      <c r="H641" s="19" t="s">
        <v>400</v>
      </c>
      <c r="I641" s="29">
        <v>1926</v>
      </c>
      <c r="J641" s="29">
        <v>1926</v>
      </c>
      <c r="K641" s="33" t="s">
        <v>1337</v>
      </c>
      <c r="L641" s="34">
        <v>2.25</v>
      </c>
      <c r="M641" s="29">
        <v>0.35</v>
      </c>
      <c r="N641" s="28" t="str">
        <f t="shared" si="222"/>
        <v>,{"CollectableType":"HomeCollector.Models.StampBase, HomeCollector, Version=1.0.0.0, Culture=neutral, PublicKeyToken=null"</v>
      </c>
      <c r="O641" s="16" t="str">
        <f t="shared" si="201"/>
        <v xml:space="preserve">,"DisplayName":"Sequicent." </v>
      </c>
      <c r="P641" s="16" t="str">
        <f t="shared" si="202"/>
        <v xml:space="preserve">,"Description":"" </v>
      </c>
      <c r="Q641" s="16" t="str">
        <f t="shared" si="203"/>
        <v xml:space="preserve">,"Country":"USA" </v>
      </c>
      <c r="R641" s="16" t="str">
        <f t="shared" si="204"/>
        <v xml:space="preserve">,"IsPostageStamp":true </v>
      </c>
      <c r="S641" s="16" t="str">
        <f t="shared" si="205"/>
        <v xml:space="preserve">,"ScottNumber":"627" </v>
      </c>
      <c r="T641" s="16" t="str">
        <f t="shared" si="206"/>
        <v xml:space="preserve">,"AlternateId":"" </v>
      </c>
      <c r="U641" s="16" t="str">
        <f t="shared" si="207"/>
        <v>,"IssueYearStart":1926</v>
      </c>
      <c r="V641" s="16" t="str">
        <f t="shared" si="208"/>
        <v>,"IssueYearEnd":0</v>
      </c>
      <c r="W641" s="16" t="str">
        <f t="shared" si="209"/>
        <v xml:space="preserve">,"FirstDayOfIssue":" " </v>
      </c>
      <c r="X641" s="16" t="str">
        <f t="shared" si="223"/>
        <v xml:space="preserve">,"Perforation":"" </v>
      </c>
      <c r="Y641" s="16" t="str">
        <f t="shared" si="210"/>
        <v xml:space="preserve">,"IsWatermarked":false </v>
      </c>
      <c r="Z641" s="16" t="str">
        <f t="shared" si="211"/>
        <v xml:space="preserve">,"CatalogImageCode":"" </v>
      </c>
      <c r="AA641" s="16" t="str">
        <f t="shared" si="212"/>
        <v xml:space="preserve">,"Color":"" </v>
      </c>
      <c r="AB641" s="16" t="str">
        <f t="shared" si="213"/>
        <v xml:space="preserve">,"Denomination":"2" </v>
      </c>
      <c r="AD641" s="16" t="str">
        <f t="shared" si="214"/>
        <v>,"ItemInstances":[</v>
      </c>
      <c r="AE641" s="16" t="str">
        <f t="shared" si="215"/>
        <v>{"CollectableType":"HomeCollector.Models.StampBase, HomeCollector, Version=1.0.0.0, Culture=neutral, PublicKeyToken=null"</v>
      </c>
      <c r="AF641" s="16" t="str">
        <f t="shared" si="216"/>
        <v xml:space="preserve">,"ItemDetails":"" </v>
      </c>
      <c r="AG641" s="16" t="str">
        <f t="shared" si="217"/>
        <v xml:space="preserve">,"IsFavorite":false </v>
      </c>
      <c r="AH641" s="16" t="str">
        <f t="shared" si="218"/>
        <v xml:space="preserve">,"EstimatedValue":0 </v>
      </c>
      <c r="AI641" s="16" t="str">
        <f t="shared" si="219"/>
        <v xml:space="preserve">,"IsMintCondition":false </v>
      </c>
      <c r="AJ641" s="16" t="str">
        <f t="shared" si="220"/>
        <v xml:space="preserve">,"Condition":"UNDEFINED" </v>
      </c>
      <c r="AK641" s="16" t="str">
        <f xml:space="preserve"> IF($D641+$E641&gt;0,  CONCATENATE($AD641,$AE641,$AF641,$AG641,$AH641,$AI641,$AJ641)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1" s="16" t="str">
        <f t="shared" si="221"/>
        <v>,{"CollectableType":"HomeCollector.Models.StampBase, HomeCollector, Version=1.0.0.0, Culture=neutral, PublicKeyToken=null","DisplayName":"Sequicent." ,"Description":"" ,"Country":"USA" ,"IsPostageStamp":true ,"ScottNumber":"627" ,"AlternateId":"" ,"IssueYearStart":1926,"IssueYearEnd":0,"FirstDayOfIssue":"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2" spans="1:38" x14ac:dyDescent="0.25">
      <c r="A642" s="34" t="s">
        <v>1859</v>
      </c>
      <c r="B642" s="29">
        <v>5</v>
      </c>
      <c r="C642" s="30"/>
      <c r="D642" s="31"/>
      <c r="E642" s="32">
        <v>2</v>
      </c>
      <c r="F642" s="28"/>
      <c r="G642" s="30"/>
      <c r="H642" s="19" t="s">
        <v>401</v>
      </c>
      <c r="I642" s="29">
        <v>1926</v>
      </c>
      <c r="J642" s="29">
        <v>1926</v>
      </c>
      <c r="K642" s="33" t="s">
        <v>1337</v>
      </c>
      <c r="L642" s="34">
        <v>5</v>
      </c>
      <c r="M642" s="29">
        <v>2.5</v>
      </c>
      <c r="N642" s="28" t="str">
        <f t="shared" si="222"/>
        <v>,{"CollectableType":"HomeCollector.Models.StampBase, HomeCollector, Version=1.0.0.0, Culture=neutral, PublicKeyToken=null"</v>
      </c>
      <c r="O642" s="16" t="str">
        <f t="shared" si="201"/>
        <v xml:space="preserve">,"DisplayName":"Ericsson Mem." </v>
      </c>
      <c r="P642" s="16" t="str">
        <f t="shared" si="202"/>
        <v xml:space="preserve">,"Description":"" </v>
      </c>
      <c r="Q642" s="16" t="str">
        <f t="shared" si="203"/>
        <v xml:space="preserve">,"Country":"USA" </v>
      </c>
      <c r="R642" s="16" t="str">
        <f t="shared" si="204"/>
        <v xml:space="preserve">,"IsPostageStamp":true </v>
      </c>
      <c r="S642" s="16" t="str">
        <f t="shared" si="205"/>
        <v xml:space="preserve">,"ScottNumber":"628" </v>
      </c>
      <c r="T642" s="16" t="str">
        <f t="shared" si="206"/>
        <v xml:space="preserve">,"AlternateId":"" </v>
      </c>
      <c r="U642" s="16" t="str">
        <f t="shared" si="207"/>
        <v>,"IssueYearStart":1926</v>
      </c>
      <c r="V642" s="16" t="str">
        <f t="shared" si="208"/>
        <v>,"IssueYearEnd":0</v>
      </c>
      <c r="W642" s="16" t="str">
        <f t="shared" si="209"/>
        <v xml:space="preserve">,"FirstDayOfIssue":" " </v>
      </c>
      <c r="X642" s="16" t="str">
        <f t="shared" si="223"/>
        <v xml:space="preserve">,"Perforation":"" </v>
      </c>
      <c r="Y642" s="16" t="str">
        <f t="shared" si="210"/>
        <v xml:space="preserve">,"IsWatermarked":false </v>
      </c>
      <c r="Z642" s="16" t="str">
        <f t="shared" si="211"/>
        <v xml:space="preserve">,"CatalogImageCode":"" </v>
      </c>
      <c r="AA642" s="16" t="str">
        <f t="shared" si="212"/>
        <v xml:space="preserve">,"Color":"" </v>
      </c>
      <c r="AB642" s="16" t="str">
        <f t="shared" si="213"/>
        <v xml:space="preserve">,"Denomination":"5" </v>
      </c>
      <c r="AD642" s="16" t="str">
        <f t="shared" si="214"/>
        <v>,"ItemInstances":[</v>
      </c>
      <c r="AE642" s="16" t="str">
        <f t="shared" si="215"/>
        <v>{"CollectableType":"HomeCollector.Models.StampBase, HomeCollector, Version=1.0.0.0, Culture=neutral, PublicKeyToken=null"</v>
      </c>
      <c r="AF642" s="16" t="str">
        <f t="shared" si="216"/>
        <v xml:space="preserve">,"ItemDetails":"" </v>
      </c>
      <c r="AG642" s="16" t="str">
        <f t="shared" si="217"/>
        <v xml:space="preserve">,"IsFavorite":false </v>
      </c>
      <c r="AH642" s="16" t="str">
        <f t="shared" si="218"/>
        <v xml:space="preserve">,"EstimatedValue":0 </v>
      </c>
      <c r="AI642" s="16" t="str">
        <f t="shared" si="219"/>
        <v xml:space="preserve">,"IsMintCondition":false </v>
      </c>
      <c r="AJ642" s="16" t="str">
        <f t="shared" si="220"/>
        <v xml:space="preserve">,"Condition":"UNDEFINED" </v>
      </c>
      <c r="AK642" s="16" t="str">
        <f xml:space="preserve"> IF($D642+$E642&gt;0,  CONCATENATE($AD642,$AE642,$AF642,$AG642,$AH642,$AI642,$AJ642)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2" s="16" t="str">
        <f t="shared" si="221"/>
        <v>,{"CollectableType":"HomeCollector.Models.StampBase, HomeCollector, Version=1.0.0.0, Culture=neutral, PublicKeyToken=null","DisplayName":"Ericsson Mem." ,"Description":"" ,"Country":"USA" ,"IsPostageStamp":true ,"ScottNumber":"628" ,"AlternateId":"" ,"IssueYearStart":1926,"IssueYearEnd":0,"FirstDayOfIssue":"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3" spans="1:38" x14ac:dyDescent="0.25">
      <c r="A643" s="34" t="s">
        <v>1860</v>
      </c>
      <c r="B643" s="29">
        <v>2</v>
      </c>
      <c r="C643" s="30"/>
      <c r="D643" s="31"/>
      <c r="E643" s="32">
        <v>1</v>
      </c>
      <c r="F643" s="28"/>
      <c r="G643" s="30"/>
      <c r="H643" s="19" t="s">
        <v>402</v>
      </c>
      <c r="I643" s="29">
        <v>1926</v>
      </c>
      <c r="J643" s="29">
        <v>1926</v>
      </c>
      <c r="K643" s="33" t="s">
        <v>1337</v>
      </c>
      <c r="L643" s="34">
        <v>1.5</v>
      </c>
      <c r="M643" s="29">
        <v>1.25</v>
      </c>
      <c r="N643" s="28" t="str">
        <f t="shared" si="222"/>
        <v>,{"CollectableType":"HomeCollector.Models.StampBase, HomeCollector, Version=1.0.0.0, Culture=neutral, PublicKeyToken=null"</v>
      </c>
      <c r="O643" s="16" t="str">
        <f t="shared" si="201"/>
        <v xml:space="preserve">,"DisplayName":"Battle White Pl" </v>
      </c>
      <c r="P643" s="16" t="str">
        <f t="shared" si="202"/>
        <v xml:space="preserve">,"Description":"" </v>
      </c>
      <c r="Q643" s="16" t="str">
        <f t="shared" si="203"/>
        <v xml:space="preserve">,"Country":"USA" </v>
      </c>
      <c r="R643" s="16" t="str">
        <f t="shared" si="204"/>
        <v xml:space="preserve">,"IsPostageStamp":true </v>
      </c>
      <c r="S643" s="16" t="str">
        <f t="shared" si="205"/>
        <v xml:space="preserve">,"ScottNumber":"629" </v>
      </c>
      <c r="T643" s="16" t="str">
        <f t="shared" si="206"/>
        <v xml:space="preserve">,"AlternateId":"" </v>
      </c>
      <c r="U643" s="16" t="str">
        <f t="shared" si="207"/>
        <v>,"IssueYearStart":1926</v>
      </c>
      <c r="V643" s="16" t="str">
        <f t="shared" si="208"/>
        <v>,"IssueYearEnd":0</v>
      </c>
      <c r="W643" s="16" t="str">
        <f t="shared" si="209"/>
        <v xml:space="preserve">,"FirstDayOfIssue":" " </v>
      </c>
      <c r="X643" s="16" t="str">
        <f t="shared" si="223"/>
        <v xml:space="preserve">,"Perforation":"" </v>
      </c>
      <c r="Y643" s="16" t="str">
        <f t="shared" si="210"/>
        <v xml:space="preserve">,"IsWatermarked":false </v>
      </c>
      <c r="Z643" s="16" t="str">
        <f t="shared" si="211"/>
        <v xml:space="preserve">,"CatalogImageCode":"" </v>
      </c>
      <c r="AA643" s="16" t="str">
        <f t="shared" si="212"/>
        <v xml:space="preserve">,"Color":"" </v>
      </c>
      <c r="AB643" s="16" t="str">
        <f t="shared" si="213"/>
        <v xml:space="preserve">,"Denomination":"2" </v>
      </c>
      <c r="AD643" s="16" t="str">
        <f t="shared" si="214"/>
        <v>,"ItemInstances":[</v>
      </c>
      <c r="AE643" s="16" t="str">
        <f t="shared" si="215"/>
        <v>{"CollectableType":"HomeCollector.Models.StampBase, HomeCollector, Version=1.0.0.0, Culture=neutral, PublicKeyToken=null"</v>
      </c>
      <c r="AF643" s="16" t="str">
        <f t="shared" si="216"/>
        <v xml:space="preserve">,"ItemDetails":"" </v>
      </c>
      <c r="AG643" s="16" t="str">
        <f t="shared" si="217"/>
        <v xml:space="preserve">,"IsFavorite":false </v>
      </c>
      <c r="AH643" s="16" t="str">
        <f t="shared" si="218"/>
        <v xml:space="preserve">,"EstimatedValue":0 </v>
      </c>
      <c r="AI643" s="16" t="str">
        <f t="shared" si="219"/>
        <v xml:space="preserve">,"IsMintCondition":false </v>
      </c>
      <c r="AJ643" s="16" t="str">
        <f t="shared" si="220"/>
        <v xml:space="preserve">,"Condition":"UNDEFINED" </v>
      </c>
      <c r="AK643" s="16" t="str">
        <f xml:space="preserve"> IF($D643+$E643&gt;0,  CONCATENATE($AD643,$AE643,$AF643,$AG643,$AH643,$AI643,$AJ643)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3" s="16" t="str">
        <f t="shared" si="221"/>
        <v>,{"CollectableType":"HomeCollector.Models.StampBase, HomeCollector, Version=1.0.0.0, Culture=neutral, PublicKeyToken=null","DisplayName":"Battle White Pl" ,"Description":"" ,"Country":"USA" ,"IsPostageStamp":true ,"ScottNumber":"629" ,"AlternateId":"" ,"IssueYearStart":1926,"IssueYearEnd":0,"FirstDayOfIssue":"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4" spans="1:38" x14ac:dyDescent="0.25">
      <c r="A644" s="34" t="s">
        <v>1861</v>
      </c>
      <c r="B644" s="29">
        <v>2</v>
      </c>
      <c r="C644" s="30"/>
      <c r="D644" s="31"/>
      <c r="E644" s="32"/>
      <c r="F644" s="42" t="s">
        <v>12</v>
      </c>
      <c r="G644" s="38" t="s">
        <v>403</v>
      </c>
      <c r="H644" s="19" t="s">
        <v>402</v>
      </c>
      <c r="I644" s="29">
        <v>1926</v>
      </c>
      <c r="J644" s="29">
        <v>1926</v>
      </c>
      <c r="K644" s="33" t="s">
        <v>1337</v>
      </c>
      <c r="L644" s="34">
        <v>300</v>
      </c>
      <c r="M644" s="29">
        <v>300</v>
      </c>
      <c r="N644" s="28" t="str">
        <f t="shared" si="222"/>
        <v>,{"CollectableType":"HomeCollector.Models.StampBase, HomeCollector, Version=1.0.0.0, Culture=neutral, PublicKeyToken=null"</v>
      </c>
      <c r="O644" s="16" t="str">
        <f t="shared" si="201"/>
        <v xml:space="preserve">,"DisplayName":"Battle White Pl" </v>
      </c>
      <c r="P644" s="16" t="str">
        <f t="shared" si="202"/>
        <v xml:space="preserve">,"Description":"souv sheet" </v>
      </c>
      <c r="Q644" s="16" t="str">
        <f t="shared" si="203"/>
        <v xml:space="preserve">,"Country":"USA" </v>
      </c>
      <c r="R644" s="16" t="str">
        <f t="shared" si="204"/>
        <v xml:space="preserve">,"IsPostageStamp":true </v>
      </c>
      <c r="S644" s="16" t="str">
        <f t="shared" si="205"/>
        <v xml:space="preserve">,"ScottNumber":"630" </v>
      </c>
      <c r="T644" s="16" t="str">
        <f t="shared" si="206"/>
        <v xml:space="preserve">,"AlternateId":"" </v>
      </c>
      <c r="U644" s="16" t="str">
        <f t="shared" si="207"/>
        <v>,"IssueYearStart":1926</v>
      </c>
      <c r="V644" s="16" t="str">
        <f t="shared" si="208"/>
        <v>,"IssueYearEnd":0</v>
      </c>
      <c r="W644" s="16" t="str">
        <f t="shared" si="209"/>
        <v xml:space="preserve">,"FirstDayOfIssue":" " </v>
      </c>
      <c r="X644" s="16" t="str">
        <f t="shared" si="223"/>
        <v xml:space="preserve">,"Perforation":"imp" </v>
      </c>
      <c r="Y644" s="16" t="str">
        <f t="shared" si="210"/>
        <v xml:space="preserve">,"IsWatermarked":false </v>
      </c>
      <c r="Z644" s="16" t="str">
        <f t="shared" si="211"/>
        <v xml:space="preserve">,"CatalogImageCode":"" </v>
      </c>
      <c r="AA644" s="16" t="str">
        <f t="shared" si="212"/>
        <v xml:space="preserve">,"Color":"" </v>
      </c>
      <c r="AB644" s="16" t="str">
        <f t="shared" si="213"/>
        <v xml:space="preserve">,"Denomination":"2" </v>
      </c>
      <c r="AD644" s="16" t="str">
        <f t="shared" si="214"/>
        <v/>
      </c>
      <c r="AE644" s="16" t="str">
        <f t="shared" si="215"/>
        <v>{"CollectableType":"HomeCollector.Models.StampBase, HomeCollector, Version=1.0.0.0, Culture=neutral, PublicKeyToken=null"</v>
      </c>
      <c r="AF644" s="16" t="str">
        <f t="shared" si="216"/>
        <v xml:space="preserve">,"ItemDetails":"souv sheet" </v>
      </c>
      <c r="AG644" s="16" t="str">
        <f t="shared" si="217"/>
        <v xml:space="preserve">,"IsFavorite":false </v>
      </c>
      <c r="AH644" s="16" t="str">
        <f t="shared" si="218"/>
        <v xml:space="preserve">,"EstimatedValue":0 </v>
      </c>
      <c r="AI644" s="16" t="str">
        <f t="shared" si="219"/>
        <v xml:space="preserve">,"IsMintCondition":false </v>
      </c>
      <c r="AJ644" s="16" t="str">
        <f t="shared" si="220"/>
        <v xml:space="preserve">,"Condition":"UNDEFINED" </v>
      </c>
      <c r="AK644" s="16" t="str">
        <f xml:space="preserve"> IF($D644+$E644&gt;0,  CONCATENATE($AD644,$AE644,$AF644,$AG644,$AH644,$AI644,$AJ644) &amp; "} ]}","}")</f>
        <v>}</v>
      </c>
      <c r="AL644" s="16" t="str">
        <f t="shared" si="221"/>
        <v>,{"CollectableType":"HomeCollector.Models.StampBase, HomeCollector, Version=1.0.0.0, Culture=neutral, PublicKeyToken=null","DisplayName":"Battle White Pl" ,"Description":"souv sheet" ,"Country":"USA" ,"IsPostageStamp":true ,"ScottNumber":"630" ,"AlternateId":"" ,"IssueYearStart":1926,"IssueYearEnd":0,"FirstDayOfIssue":" " ,"Perforation":"imp" ,"IsWatermarked":false ,"CatalogImageCode":"" ,"Color":"" ,"Denomination":"2" }</v>
      </c>
    </row>
    <row r="645" spans="1:38" x14ac:dyDescent="0.25">
      <c r="A645" s="34" t="s">
        <v>1862</v>
      </c>
      <c r="B645" s="19" t="s">
        <v>374</v>
      </c>
      <c r="C645" s="30"/>
      <c r="D645" s="31"/>
      <c r="E645" s="32"/>
      <c r="F645" s="42" t="s">
        <v>12</v>
      </c>
      <c r="G645" s="30"/>
      <c r="H645" s="19" t="s">
        <v>375</v>
      </c>
      <c r="I645" s="29">
        <v>1926</v>
      </c>
      <c r="J645" s="29">
        <v>1926</v>
      </c>
      <c r="K645" s="33" t="s">
        <v>1337</v>
      </c>
      <c r="L645" s="34">
        <v>1.75</v>
      </c>
      <c r="M645" s="29">
        <v>1.4</v>
      </c>
      <c r="N645" s="28" t="str">
        <f t="shared" si="222"/>
        <v>,{"CollectableType":"HomeCollector.Models.StampBase, HomeCollector, Version=1.0.0.0, Culture=neutral, PublicKeyToken=null"</v>
      </c>
      <c r="O645" s="16" t="str">
        <f t="shared" ref="O645:O708" si="224">",""DisplayName"":""" &amp; $H645 &amp; """ "</f>
        <v xml:space="preserve">,"DisplayName":"Harding" </v>
      </c>
      <c r="P645" s="16" t="str">
        <f t="shared" ref="P645:P708" si="225">",""Description"":""" &amp; IF(ISBLANK($G645),"",$G645) &amp; """ "</f>
        <v xml:space="preserve">,"Description":"" </v>
      </c>
      <c r="Q645" s="16" t="str">
        <f t="shared" ref="Q645:Q708" si="226">",""Country"":""" &amp; $B$1 &amp; """ "</f>
        <v xml:space="preserve">,"Country":"USA" </v>
      </c>
      <c r="R645" s="16" t="str">
        <f t="shared" ref="R645:R708" si="227">",""IsPostageStamp"":" &amp; "true" &amp; " "</f>
        <v xml:space="preserve">,"IsPostageStamp":true </v>
      </c>
      <c r="S645" s="16" t="str">
        <f t="shared" ref="S645:S708" si="228">",""ScottNumber"":""" &amp; $A645 &amp; """ "</f>
        <v xml:space="preserve">,"ScottNumber":"631" </v>
      </c>
      <c r="T645" s="16" t="str">
        <f t="shared" ref="T645:T708" si="229">",""AlternateId"":""" &amp; "" &amp; """ "</f>
        <v xml:space="preserve">,"AlternateId":"" </v>
      </c>
      <c r="U645" s="16" t="str">
        <f t="shared" ref="U645:U708" si="230">",""IssueYearStart"":" &amp; TEXT(IF(ISNUMBER($J645)=0,0,$J645),"0")</f>
        <v>,"IssueYearStart":1926</v>
      </c>
      <c r="V645" s="16" t="str">
        <f t="shared" ref="V645:V708" si="231">",""IssueYearEnd"":" &amp; TEXT(IF(ISNUMBER($K645)=0,0,$K645),"0")</f>
        <v>,"IssueYearEnd":0</v>
      </c>
      <c r="W645" s="16" t="str">
        <f t="shared" ref="W645:W708" si="232">",""FirstDayOfIssue"":""" &amp; " " &amp; """ "</f>
        <v xml:space="preserve">,"FirstDayOfIssue":" " </v>
      </c>
      <c r="X645" s="16" t="str">
        <f t="shared" si="223"/>
        <v xml:space="preserve">,"Perforation":"imp" </v>
      </c>
      <c r="Y645" s="16" t="str">
        <f t="shared" ref="Y645:Y708" si="233">",""IsWatermarked"":" &amp; IF(ISNUMBER(FIND("mk",$G662)) =1,"true","false") &amp; " "</f>
        <v xml:space="preserve">,"IsWatermarked":false </v>
      </c>
      <c r="Z645" s="16" t="str">
        <f t="shared" ref="Z645:Z708" si="234">",""CatalogImageCode"":""" &amp; "" &amp; """ "</f>
        <v xml:space="preserve">,"CatalogImageCode":"" </v>
      </c>
      <c r="AA645" s="16" t="str">
        <f t="shared" ref="AA645:AA708" si="235">",""Color"":""" &amp; IF(ISBLANK($C645)=1,"",$C645) &amp; """ "</f>
        <v xml:space="preserve">,"Color":"" </v>
      </c>
      <c r="AB645" s="16" t="str">
        <f t="shared" ref="AB645:AB708" si="236">",""Denomination"":""" &amp; IF(ISNUMBER($B645),TEXT($B645,"0"),$B645) &amp; """ "</f>
        <v xml:space="preserve">,"Denomination":"1.5" </v>
      </c>
      <c r="AD645" s="16" t="str">
        <f t="shared" ref="AD645:AD708" si="237" xml:space="preserve"> IF($D645 + $E645 &gt; 0,",""ItemInstances"":[","")</f>
        <v/>
      </c>
      <c r="AE645" s="16" t="str">
        <f t="shared" ref="AE645:AE708" si="238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645" s="16" t="str">
        <f t="shared" ref="AF645:AF708" si="239">",""ItemDetails"":""" &amp; IF(ISBLANK($G645)=1,"",$G645) &amp; """ "</f>
        <v xml:space="preserve">,"ItemDetails":"" </v>
      </c>
      <c r="AG645" s="16" t="str">
        <f t="shared" ref="AG645:AG708" si="240">",""IsFavorite"":" &amp; "false" &amp; " "</f>
        <v xml:space="preserve">,"IsFavorite":false </v>
      </c>
      <c r="AH645" s="16" t="str">
        <f t="shared" ref="AH645:AH708" si="241">",""EstimatedValue"":" &amp; "0" &amp; " "</f>
        <v xml:space="preserve">,"EstimatedValue":0 </v>
      </c>
      <c r="AI645" s="16" t="str">
        <f t="shared" ref="AI645:AI708" si="242">",""IsMintCondition"":" &amp; IF($D645&gt;0,"true","false") &amp; " "</f>
        <v xml:space="preserve">,"IsMintCondition":false </v>
      </c>
      <c r="AJ645" s="16" t="str">
        <f t="shared" ref="AJ645:AJ708" si="243">",""Condition"":" &amp; """UNDEFINED""" &amp; " "</f>
        <v xml:space="preserve">,"Condition":"UNDEFINED" </v>
      </c>
      <c r="AK645" s="16" t="str">
        <f xml:space="preserve"> IF($D645+$E645&gt;0,  CONCATENATE($AD645,$AE645,$AF645,$AG645,$AH645,$AI645,$AJ645) &amp; "} ]}","}")</f>
        <v>}</v>
      </c>
      <c r="AL645" s="16" t="str">
        <f t="shared" ref="AL645:AL708" si="244">CONCATENATE( $N645, $O645, $P645,$Q645,$R645,$S645,$T645,$U645,$V645,$W645,$X645, $Y645,$Z645,$AA645, $AB645) &amp; $AK645</f>
        <v>,{"CollectableType":"HomeCollector.Models.StampBase, HomeCollector, Version=1.0.0.0, Culture=neutral, PublicKeyToken=null","DisplayName":"Harding" ,"Description":"" ,"Country":"USA" ,"IsPostageStamp":true ,"ScottNumber":"631" ,"AlternateId":"" ,"IssueYearStart":1926,"IssueYearEnd":0,"FirstDayOfIssue":" " ,"Perforation":"imp" ,"IsWatermarked":false ,"CatalogImageCode":"" ,"Color":"" ,"Denomination":"1.5" }</v>
      </c>
    </row>
    <row r="646" spans="1:38" x14ac:dyDescent="0.25">
      <c r="A646" s="34" t="s">
        <v>1863</v>
      </c>
      <c r="B646" s="29">
        <v>1</v>
      </c>
      <c r="C646" s="19" t="s">
        <v>38</v>
      </c>
      <c r="D646" s="31"/>
      <c r="E646" s="32">
        <v>8</v>
      </c>
      <c r="F646" s="42" t="s">
        <v>404</v>
      </c>
      <c r="G646" s="30"/>
      <c r="H646" s="19" t="s">
        <v>13</v>
      </c>
      <c r="I646" s="19" t="s">
        <v>405</v>
      </c>
      <c r="J646" s="19">
        <v>1926</v>
      </c>
      <c r="K646" s="21">
        <v>1929</v>
      </c>
      <c r="L646" s="34">
        <v>0.15</v>
      </c>
      <c r="M646" s="29">
        <v>0.15</v>
      </c>
      <c r="N646" s="28" t="str">
        <f t="shared" ref="N646:N709" si="245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646" s="16" t="str">
        <f t="shared" si="224"/>
        <v xml:space="preserve">,"DisplayName":"Franklin" </v>
      </c>
      <c r="P646" s="16" t="str">
        <f t="shared" si="225"/>
        <v xml:space="preserve">,"Description":"" </v>
      </c>
      <c r="Q646" s="16" t="str">
        <f t="shared" si="226"/>
        <v xml:space="preserve">,"Country":"USA" </v>
      </c>
      <c r="R646" s="16" t="str">
        <f t="shared" si="227"/>
        <v xml:space="preserve">,"IsPostageStamp":true </v>
      </c>
      <c r="S646" s="16" t="str">
        <f t="shared" si="228"/>
        <v xml:space="preserve">,"ScottNumber":"632" </v>
      </c>
      <c r="T646" s="16" t="str">
        <f t="shared" si="229"/>
        <v xml:space="preserve">,"AlternateId":"" </v>
      </c>
      <c r="U646" s="16" t="str">
        <f t="shared" si="230"/>
        <v>,"IssueYearStart":1926</v>
      </c>
      <c r="V646" s="16" t="str">
        <f t="shared" si="231"/>
        <v>,"IssueYearEnd":1929</v>
      </c>
      <c r="W646" s="16" t="str">
        <f t="shared" si="232"/>
        <v xml:space="preserve">,"FirstDayOfIssue":" " </v>
      </c>
      <c r="X646" s="16" t="str">
        <f t="shared" si="223"/>
        <v xml:space="preserve">,"Perforation":"11x10.5" </v>
      </c>
      <c r="Y646" s="16" t="str">
        <f t="shared" si="233"/>
        <v xml:space="preserve">,"IsWatermarked":false </v>
      </c>
      <c r="Z646" s="16" t="str">
        <f t="shared" si="234"/>
        <v xml:space="preserve">,"CatalogImageCode":"" </v>
      </c>
      <c r="AA646" s="16" t="str">
        <f t="shared" si="235"/>
        <v xml:space="preserve">,"Color":"green" </v>
      </c>
      <c r="AB646" s="16" t="str">
        <f t="shared" si="236"/>
        <v xml:space="preserve">,"Denomination":"1" </v>
      </c>
      <c r="AD646" s="16" t="str">
        <f t="shared" si="237"/>
        <v>,"ItemInstances":[</v>
      </c>
      <c r="AE646" s="16" t="str">
        <f t="shared" si="238"/>
        <v>{"CollectableType":"HomeCollector.Models.StampBase, HomeCollector, Version=1.0.0.0, Culture=neutral, PublicKeyToken=null"</v>
      </c>
      <c r="AF646" s="16" t="str">
        <f t="shared" si="239"/>
        <v xml:space="preserve">,"ItemDetails":"" </v>
      </c>
      <c r="AG646" s="16" t="str">
        <f t="shared" si="240"/>
        <v xml:space="preserve">,"IsFavorite":false </v>
      </c>
      <c r="AH646" s="16" t="str">
        <f t="shared" si="241"/>
        <v xml:space="preserve">,"EstimatedValue":0 </v>
      </c>
      <c r="AI646" s="16" t="str">
        <f t="shared" si="242"/>
        <v xml:space="preserve">,"IsMintCondition":false </v>
      </c>
      <c r="AJ646" s="16" t="str">
        <f t="shared" si="243"/>
        <v xml:space="preserve">,"Condition":"UNDEFINED" </v>
      </c>
      <c r="AK646" s="16" t="str">
        <f xml:space="preserve"> IF($D646+$E646&gt;0,  CONCATENATE($AD646,$AE646,$AF646,$AG646,$AH646,$AI646,$AJ646)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6" s="16" t="str">
        <f t="shared" si="244"/>
        <v>,{"CollectableType":"HomeCollector.Models.StampBase, HomeCollector, Version=1.0.0.0, Culture=neutral, PublicKeyToken=null","DisplayName":"Franklin" ,"Description":"" ,"Country":"USA" ,"IsPostageStamp":true ,"ScottNumber":"632" ,"AlternateId":"" ,"IssueYearStart":1926,"IssueYearEnd":1929,"FirstDayOfIssue":" " ,"Perforation":"11x10.5" ,"IsWatermarked":false ,"CatalogImageCode":"" ,"Color":"green"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7" spans="1:38" x14ac:dyDescent="0.25">
      <c r="A647" s="34" t="s">
        <v>1864</v>
      </c>
      <c r="B647" s="19" t="s">
        <v>374</v>
      </c>
      <c r="C647" s="30"/>
      <c r="D647" s="31"/>
      <c r="E647" s="32">
        <v>1</v>
      </c>
      <c r="F647" s="42" t="s">
        <v>404</v>
      </c>
      <c r="G647" s="30"/>
      <c r="H647" s="19" t="s">
        <v>375</v>
      </c>
      <c r="I647" s="19" t="s">
        <v>405</v>
      </c>
      <c r="J647" s="19">
        <v>1926</v>
      </c>
      <c r="K647" s="21">
        <v>1929</v>
      </c>
      <c r="L647" s="34">
        <v>1.25</v>
      </c>
      <c r="M647" s="29">
        <v>0.15</v>
      </c>
      <c r="N647" s="28" t="str">
        <f t="shared" si="245"/>
        <v>,{"CollectableType":"HomeCollector.Models.StampBase, HomeCollector, Version=1.0.0.0, Culture=neutral, PublicKeyToken=null"</v>
      </c>
      <c r="O647" s="16" t="str">
        <f t="shared" si="224"/>
        <v xml:space="preserve">,"DisplayName":"Harding" </v>
      </c>
      <c r="P647" s="16" t="str">
        <f t="shared" si="225"/>
        <v xml:space="preserve">,"Description":"" </v>
      </c>
      <c r="Q647" s="16" t="str">
        <f t="shared" si="226"/>
        <v xml:space="preserve">,"Country":"USA" </v>
      </c>
      <c r="R647" s="16" t="str">
        <f t="shared" si="227"/>
        <v xml:space="preserve">,"IsPostageStamp":true </v>
      </c>
      <c r="S647" s="16" t="str">
        <f t="shared" si="228"/>
        <v xml:space="preserve">,"ScottNumber":"633" </v>
      </c>
      <c r="T647" s="16" t="str">
        <f t="shared" si="229"/>
        <v xml:space="preserve">,"AlternateId":"" </v>
      </c>
      <c r="U647" s="16" t="str">
        <f t="shared" si="230"/>
        <v>,"IssueYearStart":1926</v>
      </c>
      <c r="V647" s="16" t="str">
        <f t="shared" si="231"/>
        <v>,"IssueYearEnd":1929</v>
      </c>
      <c r="W647" s="16" t="str">
        <f t="shared" si="232"/>
        <v xml:space="preserve">,"FirstDayOfIssue":" " </v>
      </c>
      <c r="X647" s="16" t="str">
        <f t="shared" si="223"/>
        <v xml:space="preserve">,"Perforation":"11x10.5" </v>
      </c>
      <c r="Y647" s="16" t="str">
        <f t="shared" si="233"/>
        <v xml:space="preserve">,"IsWatermarked":false </v>
      </c>
      <c r="Z647" s="16" t="str">
        <f t="shared" si="234"/>
        <v xml:space="preserve">,"CatalogImageCode":"" </v>
      </c>
      <c r="AA647" s="16" t="str">
        <f t="shared" si="235"/>
        <v xml:space="preserve">,"Color":"" </v>
      </c>
      <c r="AB647" s="16" t="str">
        <f t="shared" si="236"/>
        <v xml:space="preserve">,"Denomination":"1.5" </v>
      </c>
      <c r="AD647" s="16" t="str">
        <f t="shared" si="237"/>
        <v>,"ItemInstances":[</v>
      </c>
      <c r="AE647" s="16" t="str">
        <f t="shared" si="238"/>
        <v>{"CollectableType":"HomeCollector.Models.StampBase, HomeCollector, Version=1.0.0.0, Culture=neutral, PublicKeyToken=null"</v>
      </c>
      <c r="AF647" s="16" t="str">
        <f t="shared" si="239"/>
        <v xml:space="preserve">,"ItemDetails":"" </v>
      </c>
      <c r="AG647" s="16" t="str">
        <f t="shared" si="240"/>
        <v xml:space="preserve">,"IsFavorite":false </v>
      </c>
      <c r="AH647" s="16" t="str">
        <f t="shared" si="241"/>
        <v xml:space="preserve">,"EstimatedValue":0 </v>
      </c>
      <c r="AI647" s="16" t="str">
        <f t="shared" si="242"/>
        <v xml:space="preserve">,"IsMintCondition":false </v>
      </c>
      <c r="AJ647" s="16" t="str">
        <f t="shared" si="243"/>
        <v xml:space="preserve">,"Condition":"UNDEFINED" </v>
      </c>
      <c r="AK647" s="16" t="str">
        <f xml:space="preserve"> IF($D647+$E647&gt;0,  CONCATENATE($AD647,$AE647,$AF647,$AG647,$AH647,$AI647,$AJ647)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7" s="16" t="str">
        <f t="shared" si="244"/>
        <v>,{"CollectableType":"HomeCollector.Models.StampBase, HomeCollector, Version=1.0.0.0, Culture=neutral, PublicKeyToken=null","DisplayName":"Harding" ,"Description":"" ,"Country":"USA" ,"IsPostageStamp":true ,"ScottNumber":"633" ,"AlternateId":"" ,"IssueYearStart":1926,"IssueYearEnd":1929,"FirstDayOfIssue":" " ,"Perforation":"11x10.5" ,"IsWatermarked":false ,"CatalogImageCode":"" ,"Color":"" ,"Denomination":"1.5"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8" spans="1:38" x14ac:dyDescent="0.25">
      <c r="A648" s="34" t="s">
        <v>1865</v>
      </c>
      <c r="B648" s="29">
        <v>2</v>
      </c>
      <c r="C648" s="19" t="s">
        <v>176</v>
      </c>
      <c r="D648" s="31"/>
      <c r="E648" s="32">
        <v>3</v>
      </c>
      <c r="F648" s="42" t="s">
        <v>404</v>
      </c>
      <c r="G648" s="38" t="s">
        <v>36</v>
      </c>
      <c r="H648" s="19" t="s">
        <v>15</v>
      </c>
      <c r="I648" s="19" t="s">
        <v>405</v>
      </c>
      <c r="J648" s="19">
        <v>1926</v>
      </c>
      <c r="K648" s="21">
        <v>1929</v>
      </c>
      <c r="L648" s="34">
        <v>0.15</v>
      </c>
      <c r="M648" s="29">
        <v>0.15</v>
      </c>
      <c r="N648" s="28" t="str">
        <f t="shared" si="245"/>
        <v>,{"CollectableType":"HomeCollector.Models.StampBase, HomeCollector, Version=1.0.0.0, Culture=neutral, PublicKeyToken=null"</v>
      </c>
      <c r="O648" s="16" t="str">
        <f t="shared" si="224"/>
        <v xml:space="preserve">,"DisplayName":"Washington" </v>
      </c>
      <c r="P648" s="16" t="str">
        <f t="shared" si="225"/>
        <v xml:space="preserve">,"Description":"type 1" </v>
      </c>
      <c r="Q648" s="16" t="str">
        <f t="shared" si="226"/>
        <v xml:space="preserve">,"Country":"USA" </v>
      </c>
      <c r="R648" s="16" t="str">
        <f t="shared" si="227"/>
        <v xml:space="preserve">,"IsPostageStamp":true </v>
      </c>
      <c r="S648" s="16" t="str">
        <f t="shared" si="228"/>
        <v xml:space="preserve">,"ScottNumber":"634" </v>
      </c>
      <c r="T648" s="16" t="str">
        <f t="shared" si="229"/>
        <v xml:space="preserve">,"AlternateId":"" </v>
      </c>
      <c r="U648" s="16" t="str">
        <f t="shared" si="230"/>
        <v>,"IssueYearStart":1926</v>
      </c>
      <c r="V648" s="16" t="str">
        <f t="shared" si="231"/>
        <v>,"IssueYearEnd":1929</v>
      </c>
      <c r="W648" s="16" t="str">
        <f t="shared" si="232"/>
        <v xml:space="preserve">,"FirstDayOfIssue":" " </v>
      </c>
      <c r="X648" s="16" t="str">
        <f t="shared" si="223"/>
        <v xml:space="preserve">,"Perforation":"11x10.5" </v>
      </c>
      <c r="Y648" s="16" t="str">
        <f t="shared" si="233"/>
        <v xml:space="preserve">,"IsWatermarked":false </v>
      </c>
      <c r="Z648" s="16" t="str">
        <f t="shared" si="234"/>
        <v xml:space="preserve">,"CatalogImageCode":"" </v>
      </c>
      <c r="AA648" s="16" t="str">
        <f t="shared" si="235"/>
        <v xml:space="preserve">,"Color":"carmine" </v>
      </c>
      <c r="AB648" s="16" t="str">
        <f t="shared" si="236"/>
        <v xml:space="preserve">,"Denomination":"2" </v>
      </c>
      <c r="AD648" s="16" t="str">
        <f t="shared" si="237"/>
        <v>,"ItemInstances":[</v>
      </c>
      <c r="AE648" s="16" t="str">
        <f t="shared" si="238"/>
        <v>{"CollectableType":"HomeCollector.Models.StampBase, HomeCollector, Version=1.0.0.0, Culture=neutral, PublicKeyToken=null"</v>
      </c>
      <c r="AF648" s="16" t="str">
        <f t="shared" si="239"/>
        <v xml:space="preserve">,"ItemDetails":"type 1" </v>
      </c>
      <c r="AG648" s="16" t="str">
        <f t="shared" si="240"/>
        <v xml:space="preserve">,"IsFavorite":false </v>
      </c>
      <c r="AH648" s="16" t="str">
        <f t="shared" si="241"/>
        <v xml:space="preserve">,"EstimatedValue":0 </v>
      </c>
      <c r="AI648" s="16" t="str">
        <f t="shared" si="242"/>
        <v xml:space="preserve">,"IsMintCondition":false </v>
      </c>
      <c r="AJ648" s="16" t="str">
        <f t="shared" si="243"/>
        <v xml:space="preserve">,"Condition":"UNDEFINED" </v>
      </c>
      <c r="AK648" s="16" t="str">
        <f xml:space="preserve"> IF($D648+$E648&gt;0,  CONCATENATE($AD648,$AE648,$AF648,$AG648,$AH648,$AI648,$AJ648) &amp; "} ]}","}")</f>
        <v>,"ItemInstances":[{"CollectableType":"HomeCollector.Models.StampBase, HomeCollector, Version=1.0.0.0, Culture=neutral, PublicKeyToken=null","ItemDetails":"type 1" ,"IsFavorite":false ,"EstimatedValue":0 ,"IsMintCondition":false ,"Condition":"UNDEFINED" } ]}</v>
      </c>
      <c r="AL648" s="16" t="str">
        <f t="shared" si="244"/>
        <v>,{"CollectableType":"HomeCollector.Models.StampBase, HomeCollector, Version=1.0.0.0, Culture=neutral, PublicKeyToken=null","DisplayName":"Washington" ,"Description":"type 1" ,"Country":"USA" ,"IsPostageStamp":true ,"ScottNumber":"634" ,"AlternateId":"" ,"IssueYearStart":1926,"IssueYearEnd":1929,"FirstDayOfIssue":" " ,"Perforation":"11x10.5" ,"IsWatermarked":false ,"CatalogImageCode":"" ,"Color":"carmine" ,"Denomination":"2" ,"ItemInstances":[{"CollectableType":"HomeCollector.Models.StampBase, HomeCollector, Version=1.0.0.0, Culture=neutral, PublicKeyToken=null","ItemDetails":"type 1" ,"IsFavorite":false ,"EstimatedValue":0 ,"IsMintCondition":false ,"Condition":"UNDEFINED" } ]}</v>
      </c>
    </row>
    <row r="649" spans="1:38" x14ac:dyDescent="0.25">
      <c r="A649" s="17" t="s">
        <v>406</v>
      </c>
      <c r="B649" s="29">
        <v>2</v>
      </c>
      <c r="C649" s="19" t="s">
        <v>176</v>
      </c>
      <c r="D649" s="31"/>
      <c r="E649" s="32">
        <v>1</v>
      </c>
      <c r="F649" s="42" t="s">
        <v>404</v>
      </c>
      <c r="G649" s="38" t="s">
        <v>27</v>
      </c>
      <c r="H649" s="19" t="s">
        <v>15</v>
      </c>
      <c r="I649" s="19" t="s">
        <v>405</v>
      </c>
      <c r="J649" s="19">
        <v>1926</v>
      </c>
      <c r="K649" s="21">
        <v>1929</v>
      </c>
      <c r="L649" s="34">
        <v>285</v>
      </c>
      <c r="M649" s="29">
        <v>10</v>
      </c>
      <c r="N649" s="28" t="str">
        <f t="shared" si="245"/>
        <v>,{"CollectableType":"HomeCollector.Models.StampBase, HomeCollector, Version=1.0.0.0, Culture=neutral, PublicKeyToken=null"</v>
      </c>
      <c r="O649" s="16" t="str">
        <f t="shared" si="224"/>
        <v xml:space="preserve">,"DisplayName":"Washington" </v>
      </c>
      <c r="P649" s="16" t="str">
        <f t="shared" si="225"/>
        <v xml:space="preserve">,"Description":"type 2" </v>
      </c>
      <c r="Q649" s="16" t="str">
        <f t="shared" si="226"/>
        <v xml:space="preserve">,"Country":"USA" </v>
      </c>
      <c r="R649" s="16" t="str">
        <f t="shared" si="227"/>
        <v xml:space="preserve">,"IsPostageStamp":true </v>
      </c>
      <c r="S649" s="16" t="str">
        <f t="shared" si="228"/>
        <v xml:space="preserve">,"ScottNumber":"634A" </v>
      </c>
      <c r="T649" s="16" t="str">
        <f t="shared" si="229"/>
        <v xml:space="preserve">,"AlternateId":"" </v>
      </c>
      <c r="U649" s="16" t="str">
        <f t="shared" si="230"/>
        <v>,"IssueYearStart":1926</v>
      </c>
      <c r="V649" s="16" t="str">
        <f t="shared" si="231"/>
        <v>,"IssueYearEnd":1929</v>
      </c>
      <c r="W649" s="16" t="str">
        <f t="shared" si="232"/>
        <v xml:space="preserve">,"FirstDayOfIssue":" " </v>
      </c>
      <c r="X649" s="16" t="str">
        <f t="shared" si="223"/>
        <v xml:space="preserve">,"Perforation":"11x10.5" </v>
      </c>
      <c r="Y649" s="16" t="str">
        <f t="shared" si="233"/>
        <v xml:space="preserve">,"IsWatermarked":false </v>
      </c>
      <c r="Z649" s="16" t="str">
        <f t="shared" si="234"/>
        <v xml:space="preserve">,"CatalogImageCode":"" </v>
      </c>
      <c r="AA649" s="16" t="str">
        <f t="shared" si="235"/>
        <v xml:space="preserve">,"Color":"carmine" </v>
      </c>
      <c r="AB649" s="16" t="str">
        <f t="shared" si="236"/>
        <v xml:space="preserve">,"Denomination":"2" </v>
      </c>
      <c r="AD649" s="16" t="str">
        <f t="shared" si="237"/>
        <v>,"ItemInstances":[</v>
      </c>
      <c r="AE649" s="16" t="str">
        <f t="shared" si="238"/>
        <v>{"CollectableType":"HomeCollector.Models.StampBase, HomeCollector, Version=1.0.0.0, Culture=neutral, PublicKeyToken=null"</v>
      </c>
      <c r="AF649" s="16" t="str">
        <f t="shared" si="239"/>
        <v xml:space="preserve">,"ItemDetails":"type 2" </v>
      </c>
      <c r="AG649" s="16" t="str">
        <f t="shared" si="240"/>
        <v xml:space="preserve">,"IsFavorite":false </v>
      </c>
      <c r="AH649" s="16" t="str">
        <f t="shared" si="241"/>
        <v xml:space="preserve">,"EstimatedValue":0 </v>
      </c>
      <c r="AI649" s="16" t="str">
        <f t="shared" si="242"/>
        <v xml:space="preserve">,"IsMintCondition":false </v>
      </c>
      <c r="AJ649" s="16" t="str">
        <f t="shared" si="243"/>
        <v xml:space="preserve">,"Condition":"UNDEFINED" </v>
      </c>
      <c r="AK649" s="16" t="str">
        <f xml:space="preserve"> IF($D649+$E649&gt;0,  CONCATENATE($AD649,$AE649,$AF649,$AG649,$AH649,$AI649,$AJ649) &amp; "} ]}","}")</f>
        <v>,"ItemInstances":[{"CollectableType":"HomeCollector.Models.StampBase, HomeCollector, Version=1.0.0.0, Culture=neutral, PublicKeyToken=null","ItemDetails":"type 2" ,"IsFavorite":false ,"EstimatedValue":0 ,"IsMintCondition":false ,"Condition":"UNDEFINED" } ]}</v>
      </c>
      <c r="AL649" s="16" t="str">
        <f t="shared" si="244"/>
        <v>,{"CollectableType":"HomeCollector.Models.StampBase, HomeCollector, Version=1.0.0.0, Culture=neutral, PublicKeyToken=null","DisplayName":"Washington" ,"Description":"type 2" ,"Country":"USA" ,"IsPostageStamp":true ,"ScottNumber":"634A" ,"AlternateId":"" ,"IssueYearStart":1926,"IssueYearEnd":1929,"FirstDayOfIssue":" " ,"Perforation":"11x10.5" ,"IsWatermarked":false ,"CatalogImageCode":"" ,"Color":"carmine" ,"Denomination":"2" ,"ItemInstances":[{"CollectableType":"HomeCollector.Models.StampBase, HomeCollector, Version=1.0.0.0, Culture=neutral, PublicKeyToken=null","ItemDetails":"type 2" ,"IsFavorite":false ,"EstimatedValue":0 ,"IsMintCondition":false ,"Condition":"UNDEFINED" } ]}</v>
      </c>
    </row>
    <row r="650" spans="1:38" x14ac:dyDescent="0.25">
      <c r="A650" s="34" t="s">
        <v>1866</v>
      </c>
      <c r="B650" s="29">
        <v>3</v>
      </c>
      <c r="C650" s="19" t="s">
        <v>99</v>
      </c>
      <c r="D650" s="31"/>
      <c r="E650" s="32">
        <v>1</v>
      </c>
      <c r="F650" s="42" t="s">
        <v>404</v>
      </c>
      <c r="G650" s="30"/>
      <c r="H650" s="19" t="s">
        <v>103</v>
      </c>
      <c r="I650" s="19" t="s">
        <v>405</v>
      </c>
      <c r="J650" s="19">
        <v>1926</v>
      </c>
      <c r="K650" s="21">
        <v>1929</v>
      </c>
      <c r="L650" s="34">
        <v>0.35</v>
      </c>
      <c r="M650" s="29">
        <v>0.15</v>
      </c>
      <c r="N650" s="28" t="str">
        <f t="shared" si="245"/>
        <v>,{"CollectableType":"HomeCollector.Models.StampBase, HomeCollector, Version=1.0.0.0, Culture=neutral, PublicKeyToken=null"</v>
      </c>
      <c r="O650" s="16" t="str">
        <f t="shared" si="224"/>
        <v xml:space="preserve">,"DisplayName":"Lincoln" </v>
      </c>
      <c r="P650" s="16" t="str">
        <f t="shared" si="225"/>
        <v xml:space="preserve">,"Description":"" </v>
      </c>
      <c r="Q650" s="16" t="str">
        <f t="shared" si="226"/>
        <v xml:space="preserve">,"Country":"USA" </v>
      </c>
      <c r="R650" s="16" t="str">
        <f t="shared" si="227"/>
        <v xml:space="preserve">,"IsPostageStamp":true </v>
      </c>
      <c r="S650" s="16" t="str">
        <f t="shared" si="228"/>
        <v xml:space="preserve">,"ScottNumber":"635" </v>
      </c>
      <c r="T650" s="16" t="str">
        <f t="shared" si="229"/>
        <v xml:space="preserve">,"AlternateId":"" </v>
      </c>
      <c r="U650" s="16" t="str">
        <f t="shared" si="230"/>
        <v>,"IssueYearStart":1926</v>
      </c>
      <c r="V650" s="16" t="str">
        <f t="shared" si="231"/>
        <v>,"IssueYearEnd":1929</v>
      </c>
      <c r="W650" s="16" t="str">
        <f t="shared" si="232"/>
        <v xml:space="preserve">,"FirstDayOfIssue":" " </v>
      </c>
      <c r="X650" s="16" t="str">
        <f t="shared" si="223"/>
        <v xml:space="preserve">,"Perforation":"11x10.5" </v>
      </c>
      <c r="Y650" s="16" t="str">
        <f t="shared" si="233"/>
        <v xml:space="preserve">,"IsWatermarked":false </v>
      </c>
      <c r="Z650" s="16" t="str">
        <f t="shared" si="234"/>
        <v xml:space="preserve">,"CatalogImageCode":"" </v>
      </c>
      <c r="AA650" s="16" t="str">
        <f t="shared" si="235"/>
        <v xml:space="preserve">,"Color":"violet" </v>
      </c>
      <c r="AB650" s="16" t="str">
        <f t="shared" si="236"/>
        <v xml:space="preserve">,"Denomination":"3" </v>
      </c>
      <c r="AD650" s="16" t="str">
        <f t="shared" si="237"/>
        <v>,"ItemInstances":[</v>
      </c>
      <c r="AE650" s="16" t="str">
        <f t="shared" si="238"/>
        <v>{"CollectableType":"HomeCollector.Models.StampBase, HomeCollector, Version=1.0.0.0, Culture=neutral, PublicKeyToken=null"</v>
      </c>
      <c r="AF650" s="16" t="str">
        <f t="shared" si="239"/>
        <v xml:space="preserve">,"ItemDetails":"" </v>
      </c>
      <c r="AG650" s="16" t="str">
        <f t="shared" si="240"/>
        <v xml:space="preserve">,"IsFavorite":false </v>
      </c>
      <c r="AH650" s="16" t="str">
        <f t="shared" si="241"/>
        <v xml:space="preserve">,"EstimatedValue":0 </v>
      </c>
      <c r="AI650" s="16" t="str">
        <f t="shared" si="242"/>
        <v xml:space="preserve">,"IsMintCondition":false </v>
      </c>
      <c r="AJ650" s="16" t="str">
        <f t="shared" si="243"/>
        <v xml:space="preserve">,"Condition":"UNDEFINED" </v>
      </c>
      <c r="AK650" s="16" t="str">
        <f xml:space="preserve"> IF($D650+$E650&gt;0,  CONCATENATE($AD650,$AE650,$AF650,$AG650,$AH650,$AI650,$AJ650)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0" s="16" t="str">
        <f t="shared" si="244"/>
        <v>,{"CollectableType":"HomeCollector.Models.StampBase, HomeCollector, Version=1.0.0.0, Culture=neutral, PublicKeyToken=null","DisplayName":"Lincoln" ,"Description":"" ,"Country":"USA" ,"IsPostageStamp":true ,"ScottNumber":"635" ,"AlternateId":"" ,"IssueYearStart":1926,"IssueYearEnd":1929,"FirstDayOfIssue":" " ,"Perforation":"11x10.5" ,"IsWatermarked":false ,"CatalogImageCode":"" ,"Color":"violet"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1" spans="1:38" x14ac:dyDescent="0.25">
      <c r="A651" s="34" t="s">
        <v>1867</v>
      </c>
      <c r="B651" s="29">
        <v>4</v>
      </c>
      <c r="C651" s="19" t="s">
        <v>392</v>
      </c>
      <c r="D651" s="31"/>
      <c r="E651" s="32">
        <v>1</v>
      </c>
      <c r="F651" s="42" t="s">
        <v>404</v>
      </c>
      <c r="G651" s="30"/>
      <c r="H651" s="19" t="s">
        <v>407</v>
      </c>
      <c r="I651" s="19" t="s">
        <v>405</v>
      </c>
      <c r="J651" s="19">
        <v>1926</v>
      </c>
      <c r="K651" s="21">
        <v>1929</v>
      </c>
      <c r="L651" s="34">
        <v>1.75</v>
      </c>
      <c r="M651" s="29">
        <v>0.15</v>
      </c>
      <c r="N651" s="28" t="str">
        <f t="shared" si="245"/>
        <v>,{"CollectableType":"HomeCollector.Models.StampBase, HomeCollector, Version=1.0.0.0, Culture=neutral, PublicKeyToken=null"</v>
      </c>
      <c r="O651" s="16" t="str">
        <f t="shared" si="224"/>
        <v xml:space="preserve">,"DisplayName":"M.Washington" </v>
      </c>
      <c r="P651" s="16" t="str">
        <f t="shared" si="225"/>
        <v xml:space="preserve">,"Description":"" </v>
      </c>
      <c r="Q651" s="16" t="str">
        <f t="shared" si="226"/>
        <v xml:space="preserve">,"Country":"USA" </v>
      </c>
      <c r="R651" s="16" t="str">
        <f t="shared" si="227"/>
        <v xml:space="preserve">,"IsPostageStamp":true </v>
      </c>
      <c r="S651" s="16" t="str">
        <f t="shared" si="228"/>
        <v xml:space="preserve">,"ScottNumber":"636" </v>
      </c>
      <c r="T651" s="16" t="str">
        <f t="shared" si="229"/>
        <v xml:space="preserve">,"AlternateId":"" </v>
      </c>
      <c r="U651" s="16" t="str">
        <f t="shared" si="230"/>
        <v>,"IssueYearStart":1926</v>
      </c>
      <c r="V651" s="16" t="str">
        <f t="shared" si="231"/>
        <v>,"IssueYearEnd":1929</v>
      </c>
      <c r="W651" s="16" t="str">
        <f t="shared" si="232"/>
        <v xml:space="preserve">,"FirstDayOfIssue":" " </v>
      </c>
      <c r="X651" s="16" t="str">
        <f t="shared" si="223"/>
        <v xml:space="preserve">,"Perforation":"11x10.5" </v>
      </c>
      <c r="Y651" s="16" t="str">
        <f t="shared" si="233"/>
        <v xml:space="preserve">,"IsWatermarked":false </v>
      </c>
      <c r="Z651" s="16" t="str">
        <f t="shared" si="234"/>
        <v xml:space="preserve">,"CatalogImageCode":"" </v>
      </c>
      <c r="AA651" s="16" t="str">
        <f t="shared" si="235"/>
        <v xml:space="preserve">,"Color":"yellow br" </v>
      </c>
      <c r="AB651" s="16" t="str">
        <f t="shared" si="236"/>
        <v xml:space="preserve">,"Denomination":"4" </v>
      </c>
      <c r="AD651" s="16" t="str">
        <f t="shared" si="237"/>
        <v>,"ItemInstances":[</v>
      </c>
      <c r="AE651" s="16" t="str">
        <f t="shared" si="238"/>
        <v>{"CollectableType":"HomeCollector.Models.StampBase, HomeCollector, Version=1.0.0.0, Culture=neutral, PublicKeyToken=null"</v>
      </c>
      <c r="AF651" s="16" t="str">
        <f t="shared" si="239"/>
        <v xml:space="preserve">,"ItemDetails":"" </v>
      </c>
      <c r="AG651" s="16" t="str">
        <f t="shared" si="240"/>
        <v xml:space="preserve">,"IsFavorite":false </v>
      </c>
      <c r="AH651" s="16" t="str">
        <f t="shared" si="241"/>
        <v xml:space="preserve">,"EstimatedValue":0 </v>
      </c>
      <c r="AI651" s="16" t="str">
        <f t="shared" si="242"/>
        <v xml:space="preserve">,"IsMintCondition":false </v>
      </c>
      <c r="AJ651" s="16" t="str">
        <f t="shared" si="243"/>
        <v xml:space="preserve">,"Condition":"UNDEFINED" </v>
      </c>
      <c r="AK651" s="16" t="str">
        <f xml:space="preserve"> IF($D651+$E651&gt;0,  CONCATENATE($AD651,$AE651,$AF651,$AG651,$AH651,$AI651,$AJ651)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1" s="16" t="str">
        <f t="shared" si="244"/>
        <v>,{"CollectableType":"HomeCollector.Models.StampBase, HomeCollector, Version=1.0.0.0, Culture=neutral, PublicKeyToken=null","DisplayName":"M.Washington" ,"Description":"" ,"Country":"USA" ,"IsPostageStamp":true ,"ScottNumber":"636" ,"AlternateId":"" ,"IssueYearStart":1926,"IssueYearEnd":1929,"FirstDayOfIssue":" " ,"Perforation":"11x10.5" ,"IsWatermarked":false ,"CatalogImageCode":"" ,"Color":"yellow br"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2" spans="1:38" x14ac:dyDescent="0.25">
      <c r="A652" s="34" t="s">
        <v>1868</v>
      </c>
      <c r="B652" s="29">
        <v>5</v>
      </c>
      <c r="C652" s="19" t="s">
        <v>25</v>
      </c>
      <c r="D652" s="31"/>
      <c r="E652" s="32">
        <v>2</v>
      </c>
      <c r="F652" s="42" t="s">
        <v>404</v>
      </c>
      <c r="G652" s="30"/>
      <c r="H652" s="19" t="s">
        <v>376</v>
      </c>
      <c r="I652" s="19" t="s">
        <v>405</v>
      </c>
      <c r="J652" s="19">
        <v>1926</v>
      </c>
      <c r="K652" s="21">
        <v>1929</v>
      </c>
      <c r="L652" s="34">
        <v>1.65</v>
      </c>
      <c r="M652" s="29">
        <v>0.15</v>
      </c>
      <c r="N652" s="28" t="str">
        <f t="shared" si="245"/>
        <v>,{"CollectableType":"HomeCollector.Models.StampBase, HomeCollector, Version=1.0.0.0, Culture=neutral, PublicKeyToken=null"</v>
      </c>
      <c r="O652" s="16" t="str">
        <f t="shared" si="224"/>
        <v xml:space="preserve">,"DisplayName":"T. Roosevelt" </v>
      </c>
      <c r="P652" s="16" t="str">
        <f t="shared" si="225"/>
        <v xml:space="preserve">,"Description":"" </v>
      </c>
      <c r="Q652" s="16" t="str">
        <f t="shared" si="226"/>
        <v xml:space="preserve">,"Country":"USA" </v>
      </c>
      <c r="R652" s="16" t="str">
        <f t="shared" si="227"/>
        <v xml:space="preserve">,"IsPostageStamp":true </v>
      </c>
      <c r="S652" s="16" t="str">
        <f t="shared" si="228"/>
        <v xml:space="preserve">,"ScottNumber":"637" </v>
      </c>
      <c r="T652" s="16" t="str">
        <f t="shared" si="229"/>
        <v xml:space="preserve">,"AlternateId":"" </v>
      </c>
      <c r="U652" s="16" t="str">
        <f t="shared" si="230"/>
        <v>,"IssueYearStart":1926</v>
      </c>
      <c r="V652" s="16" t="str">
        <f t="shared" si="231"/>
        <v>,"IssueYearEnd":1929</v>
      </c>
      <c r="W652" s="16" t="str">
        <f t="shared" si="232"/>
        <v xml:space="preserve">,"FirstDayOfIssue":" " </v>
      </c>
      <c r="X652" s="16" t="str">
        <f t="shared" si="223"/>
        <v xml:space="preserve">,"Perforation":"11x10.5" </v>
      </c>
      <c r="Y652" s="16" t="str">
        <f t="shared" si="233"/>
        <v xml:space="preserve">,"IsWatermarked":false </v>
      </c>
      <c r="Z652" s="16" t="str">
        <f t="shared" si="234"/>
        <v xml:space="preserve">,"CatalogImageCode":"" </v>
      </c>
      <c r="AA652" s="16" t="str">
        <f t="shared" si="235"/>
        <v xml:space="preserve">,"Color":"dk blue" </v>
      </c>
      <c r="AB652" s="16" t="str">
        <f t="shared" si="236"/>
        <v xml:space="preserve">,"Denomination":"5" </v>
      </c>
      <c r="AD652" s="16" t="str">
        <f t="shared" si="237"/>
        <v>,"ItemInstances":[</v>
      </c>
      <c r="AE652" s="16" t="str">
        <f t="shared" si="238"/>
        <v>{"CollectableType":"HomeCollector.Models.StampBase, HomeCollector, Version=1.0.0.0, Culture=neutral, PublicKeyToken=null"</v>
      </c>
      <c r="AF652" s="16" t="str">
        <f t="shared" si="239"/>
        <v xml:space="preserve">,"ItemDetails":"" </v>
      </c>
      <c r="AG652" s="16" t="str">
        <f t="shared" si="240"/>
        <v xml:space="preserve">,"IsFavorite":false </v>
      </c>
      <c r="AH652" s="16" t="str">
        <f t="shared" si="241"/>
        <v xml:space="preserve">,"EstimatedValue":0 </v>
      </c>
      <c r="AI652" s="16" t="str">
        <f t="shared" si="242"/>
        <v xml:space="preserve">,"IsMintCondition":false </v>
      </c>
      <c r="AJ652" s="16" t="str">
        <f t="shared" si="243"/>
        <v xml:space="preserve">,"Condition":"UNDEFINED" </v>
      </c>
      <c r="AK652" s="16" t="str">
        <f xml:space="preserve"> IF($D652+$E652&gt;0,  CONCATENATE($AD652,$AE652,$AF652,$AG652,$AH652,$AI652,$AJ652)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2" s="16" t="str">
        <f t="shared" si="244"/>
        <v>,{"CollectableType":"HomeCollector.Models.StampBase, HomeCollector, Version=1.0.0.0, Culture=neutral, PublicKeyToken=null","DisplayName":"T. Roosevelt" ,"Description":"" ,"Country":"USA" ,"IsPostageStamp":true ,"ScottNumber":"637" ,"AlternateId":"" ,"IssueYearStart":1926,"IssueYearEnd":1929,"FirstDayOfIssue":" " ,"Perforation":"11x10.5" ,"IsWatermarked":false ,"CatalogImageCode":"" ,"Color":"dk blue"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3" spans="1:38" x14ac:dyDescent="0.25">
      <c r="A653" s="34" t="s">
        <v>1869</v>
      </c>
      <c r="B653" s="29">
        <v>6</v>
      </c>
      <c r="C653" s="19" t="s">
        <v>117</v>
      </c>
      <c r="D653" s="31"/>
      <c r="E653" s="32">
        <v>2</v>
      </c>
      <c r="F653" s="42" t="s">
        <v>404</v>
      </c>
      <c r="G653" s="30"/>
      <c r="H653" s="19" t="s">
        <v>236</v>
      </c>
      <c r="I653" s="19" t="s">
        <v>405</v>
      </c>
      <c r="J653" s="19">
        <v>1926</v>
      </c>
      <c r="K653" s="21">
        <v>1929</v>
      </c>
      <c r="L653" s="34">
        <v>1.75</v>
      </c>
      <c r="M653" s="29">
        <v>0.15</v>
      </c>
      <c r="N653" s="28" t="str">
        <f t="shared" si="245"/>
        <v>,{"CollectableType":"HomeCollector.Models.StampBase, HomeCollector, Version=1.0.0.0, Culture=neutral, PublicKeyToken=null"</v>
      </c>
      <c r="O653" s="16" t="str">
        <f t="shared" si="224"/>
        <v xml:space="preserve">,"DisplayName":"Garfield" </v>
      </c>
      <c r="P653" s="16" t="str">
        <f t="shared" si="225"/>
        <v xml:space="preserve">,"Description":"" </v>
      </c>
      <c r="Q653" s="16" t="str">
        <f t="shared" si="226"/>
        <v xml:space="preserve">,"Country":"USA" </v>
      </c>
      <c r="R653" s="16" t="str">
        <f t="shared" si="227"/>
        <v xml:space="preserve">,"IsPostageStamp":true </v>
      </c>
      <c r="S653" s="16" t="str">
        <f t="shared" si="228"/>
        <v xml:space="preserve">,"ScottNumber":"638" </v>
      </c>
      <c r="T653" s="16" t="str">
        <f t="shared" si="229"/>
        <v xml:space="preserve">,"AlternateId":"" </v>
      </c>
      <c r="U653" s="16" t="str">
        <f t="shared" si="230"/>
        <v>,"IssueYearStart":1926</v>
      </c>
      <c r="V653" s="16" t="str">
        <f t="shared" si="231"/>
        <v>,"IssueYearEnd":1929</v>
      </c>
      <c r="W653" s="16" t="str">
        <f t="shared" si="232"/>
        <v xml:space="preserve">,"FirstDayOfIssue":" " </v>
      </c>
      <c r="X653" s="16" t="str">
        <f t="shared" si="223"/>
        <v xml:space="preserve">,"Perforation":"11x10.5" </v>
      </c>
      <c r="Y653" s="16" t="str">
        <f t="shared" si="233"/>
        <v xml:space="preserve">,"IsWatermarked":false </v>
      </c>
      <c r="Z653" s="16" t="str">
        <f t="shared" si="234"/>
        <v xml:space="preserve">,"CatalogImageCode":"" </v>
      </c>
      <c r="AA653" s="16" t="str">
        <f t="shared" si="235"/>
        <v xml:space="preserve">,"Color":"red" </v>
      </c>
      <c r="AB653" s="16" t="str">
        <f t="shared" si="236"/>
        <v xml:space="preserve">,"Denomination":"6" </v>
      </c>
      <c r="AD653" s="16" t="str">
        <f t="shared" si="237"/>
        <v>,"ItemInstances":[</v>
      </c>
      <c r="AE653" s="16" t="str">
        <f t="shared" si="238"/>
        <v>{"CollectableType":"HomeCollector.Models.StampBase, HomeCollector, Version=1.0.0.0, Culture=neutral, PublicKeyToken=null"</v>
      </c>
      <c r="AF653" s="16" t="str">
        <f t="shared" si="239"/>
        <v xml:space="preserve">,"ItemDetails":"" </v>
      </c>
      <c r="AG653" s="16" t="str">
        <f t="shared" si="240"/>
        <v xml:space="preserve">,"IsFavorite":false </v>
      </c>
      <c r="AH653" s="16" t="str">
        <f t="shared" si="241"/>
        <v xml:space="preserve">,"EstimatedValue":0 </v>
      </c>
      <c r="AI653" s="16" t="str">
        <f t="shared" si="242"/>
        <v xml:space="preserve">,"IsMintCondition":false </v>
      </c>
      <c r="AJ653" s="16" t="str">
        <f t="shared" si="243"/>
        <v xml:space="preserve">,"Condition":"UNDEFINED" </v>
      </c>
      <c r="AK653" s="16" t="str">
        <f xml:space="preserve"> IF($D653+$E653&gt;0,  CONCATENATE($AD653,$AE653,$AF653,$AG653,$AH653,$AI653,$AJ653)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3" s="16" t="str">
        <f t="shared" si="244"/>
        <v>,{"CollectableType":"HomeCollector.Models.StampBase, HomeCollector, Version=1.0.0.0, Culture=neutral, PublicKeyToken=null","DisplayName":"Garfield" ,"Description":"" ,"Country":"USA" ,"IsPostageStamp":true ,"ScottNumber":"638" ,"AlternateId":"" ,"IssueYearStart":1926,"IssueYearEnd":1929,"FirstDayOfIssue":" " ,"Perforation":"11x10.5" ,"IsWatermarked":false ,"CatalogImageCode":"" ,"Color":"red"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4" spans="1:38" x14ac:dyDescent="0.25">
      <c r="A654" s="34" t="s">
        <v>1870</v>
      </c>
      <c r="B654" s="29">
        <v>7</v>
      </c>
      <c r="C654" s="19" t="s">
        <v>60</v>
      </c>
      <c r="D654" s="31"/>
      <c r="E654" s="32">
        <v>1</v>
      </c>
      <c r="F654" s="42" t="s">
        <v>404</v>
      </c>
      <c r="G654" s="30"/>
      <c r="H654" s="19" t="s">
        <v>377</v>
      </c>
      <c r="I654" s="19" t="s">
        <v>405</v>
      </c>
      <c r="J654" s="19">
        <v>1926</v>
      </c>
      <c r="K654" s="21">
        <v>1929</v>
      </c>
      <c r="L654" s="34">
        <v>1.75</v>
      </c>
      <c r="M654" s="29">
        <v>0.15</v>
      </c>
      <c r="N654" s="28" t="str">
        <f t="shared" si="245"/>
        <v>,{"CollectableType":"HomeCollector.Models.StampBase, HomeCollector, Version=1.0.0.0, Culture=neutral, PublicKeyToken=null"</v>
      </c>
      <c r="O654" s="16" t="str">
        <f t="shared" si="224"/>
        <v xml:space="preserve">,"DisplayName":"McKinley" </v>
      </c>
      <c r="P654" s="16" t="str">
        <f t="shared" si="225"/>
        <v xml:space="preserve">,"Description":"" </v>
      </c>
      <c r="Q654" s="16" t="str">
        <f t="shared" si="226"/>
        <v xml:space="preserve">,"Country":"USA" </v>
      </c>
      <c r="R654" s="16" t="str">
        <f t="shared" si="227"/>
        <v xml:space="preserve">,"IsPostageStamp":true </v>
      </c>
      <c r="S654" s="16" t="str">
        <f t="shared" si="228"/>
        <v xml:space="preserve">,"ScottNumber":"639" </v>
      </c>
      <c r="T654" s="16" t="str">
        <f t="shared" si="229"/>
        <v xml:space="preserve">,"AlternateId":"" </v>
      </c>
      <c r="U654" s="16" t="str">
        <f t="shared" si="230"/>
        <v>,"IssueYearStart":1926</v>
      </c>
      <c r="V654" s="16" t="str">
        <f t="shared" si="231"/>
        <v>,"IssueYearEnd":1929</v>
      </c>
      <c r="W654" s="16" t="str">
        <f t="shared" si="232"/>
        <v xml:space="preserve">,"FirstDayOfIssue":" " </v>
      </c>
      <c r="X654" s="16" t="str">
        <f t="shared" si="223"/>
        <v xml:space="preserve">,"Perforation":"11x10.5" </v>
      </c>
      <c r="Y654" s="16" t="str">
        <f t="shared" si="233"/>
        <v xml:space="preserve">,"IsWatermarked":false </v>
      </c>
      <c r="Z654" s="16" t="str">
        <f t="shared" si="234"/>
        <v xml:space="preserve">,"CatalogImageCode":"" </v>
      </c>
      <c r="AA654" s="16" t="str">
        <f t="shared" si="235"/>
        <v xml:space="preserve">,"Color":"black" </v>
      </c>
      <c r="AB654" s="16" t="str">
        <f t="shared" si="236"/>
        <v xml:space="preserve">,"Denomination":"7" </v>
      </c>
      <c r="AD654" s="16" t="str">
        <f t="shared" si="237"/>
        <v>,"ItemInstances":[</v>
      </c>
      <c r="AE654" s="16" t="str">
        <f t="shared" si="238"/>
        <v>{"CollectableType":"HomeCollector.Models.StampBase, HomeCollector, Version=1.0.0.0, Culture=neutral, PublicKeyToken=null"</v>
      </c>
      <c r="AF654" s="16" t="str">
        <f t="shared" si="239"/>
        <v xml:space="preserve">,"ItemDetails":"" </v>
      </c>
      <c r="AG654" s="16" t="str">
        <f t="shared" si="240"/>
        <v xml:space="preserve">,"IsFavorite":false </v>
      </c>
      <c r="AH654" s="16" t="str">
        <f t="shared" si="241"/>
        <v xml:space="preserve">,"EstimatedValue":0 </v>
      </c>
      <c r="AI654" s="16" t="str">
        <f t="shared" si="242"/>
        <v xml:space="preserve">,"IsMintCondition":false </v>
      </c>
      <c r="AJ654" s="16" t="str">
        <f t="shared" si="243"/>
        <v xml:space="preserve">,"Condition":"UNDEFINED" </v>
      </c>
      <c r="AK654" s="16" t="str">
        <f xml:space="preserve"> IF($D654+$E654&gt;0,  CONCATENATE($AD654,$AE654,$AF654,$AG654,$AH654,$AI654,$AJ654)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4" s="16" t="str">
        <f t="shared" si="244"/>
        <v>,{"CollectableType":"HomeCollector.Models.StampBase, HomeCollector, Version=1.0.0.0, Culture=neutral, PublicKeyToken=null","DisplayName":"McKinley" ,"Description":"" ,"Country":"USA" ,"IsPostageStamp":true ,"ScottNumber":"639" ,"AlternateId":"" ,"IssueYearStart":1926,"IssueYearEnd":1929,"FirstDayOfIssue":" " ,"Perforation":"11x10.5" ,"IsWatermarked":false ,"CatalogImageCode":"" ,"Color":"black"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5" spans="1:38" x14ac:dyDescent="0.25">
      <c r="A655" s="34" t="s">
        <v>1871</v>
      </c>
      <c r="B655" s="29">
        <v>8</v>
      </c>
      <c r="C655" s="19" t="s">
        <v>301</v>
      </c>
      <c r="D655" s="31"/>
      <c r="E655" s="32">
        <v>1</v>
      </c>
      <c r="F655" s="42" t="s">
        <v>404</v>
      </c>
      <c r="G655" s="30"/>
      <c r="H655" s="19" t="s">
        <v>255</v>
      </c>
      <c r="I655" s="19" t="s">
        <v>405</v>
      </c>
      <c r="J655" s="19">
        <v>1926</v>
      </c>
      <c r="K655" s="21">
        <v>1929</v>
      </c>
      <c r="L655" s="34">
        <v>1.75</v>
      </c>
      <c r="M655" s="29">
        <v>0.15</v>
      </c>
      <c r="N655" s="28" t="str">
        <f t="shared" si="245"/>
        <v>,{"CollectableType":"HomeCollector.Models.StampBase, HomeCollector, Version=1.0.0.0, Culture=neutral, PublicKeyToken=null"</v>
      </c>
      <c r="O655" s="16" t="str">
        <f t="shared" si="224"/>
        <v xml:space="preserve">,"DisplayName":"Grant" </v>
      </c>
      <c r="P655" s="16" t="str">
        <f t="shared" si="225"/>
        <v xml:space="preserve">,"Description":"" </v>
      </c>
      <c r="Q655" s="16" t="str">
        <f t="shared" si="226"/>
        <v xml:space="preserve">,"Country":"USA" </v>
      </c>
      <c r="R655" s="16" t="str">
        <f t="shared" si="227"/>
        <v xml:space="preserve">,"IsPostageStamp":true </v>
      </c>
      <c r="S655" s="16" t="str">
        <f t="shared" si="228"/>
        <v xml:space="preserve">,"ScottNumber":"640" </v>
      </c>
      <c r="T655" s="16" t="str">
        <f t="shared" si="229"/>
        <v xml:space="preserve">,"AlternateId":"" </v>
      </c>
      <c r="U655" s="16" t="str">
        <f t="shared" si="230"/>
        <v>,"IssueYearStart":1926</v>
      </c>
      <c r="V655" s="16" t="str">
        <f t="shared" si="231"/>
        <v>,"IssueYearEnd":1929</v>
      </c>
      <c r="W655" s="16" t="str">
        <f t="shared" si="232"/>
        <v xml:space="preserve">,"FirstDayOfIssue":" " </v>
      </c>
      <c r="X655" s="16" t="str">
        <f t="shared" si="223"/>
        <v xml:space="preserve">,"Perforation":"11x10.5" </v>
      </c>
      <c r="Y655" s="16" t="str">
        <f t="shared" si="233"/>
        <v xml:space="preserve">,"IsWatermarked":false </v>
      </c>
      <c r="Z655" s="16" t="str">
        <f t="shared" si="234"/>
        <v xml:space="preserve">,"CatalogImageCode":"" </v>
      </c>
      <c r="AA655" s="16" t="str">
        <f t="shared" si="235"/>
        <v xml:space="preserve">,"Color":"olive gr" </v>
      </c>
      <c r="AB655" s="16" t="str">
        <f t="shared" si="236"/>
        <v xml:space="preserve">,"Denomination":"8" </v>
      </c>
      <c r="AD655" s="16" t="str">
        <f t="shared" si="237"/>
        <v>,"ItemInstances":[</v>
      </c>
      <c r="AE655" s="16" t="str">
        <f t="shared" si="238"/>
        <v>{"CollectableType":"HomeCollector.Models.StampBase, HomeCollector, Version=1.0.0.0, Culture=neutral, PublicKeyToken=null"</v>
      </c>
      <c r="AF655" s="16" t="str">
        <f t="shared" si="239"/>
        <v xml:space="preserve">,"ItemDetails":"" </v>
      </c>
      <c r="AG655" s="16" t="str">
        <f t="shared" si="240"/>
        <v xml:space="preserve">,"IsFavorite":false </v>
      </c>
      <c r="AH655" s="16" t="str">
        <f t="shared" si="241"/>
        <v xml:space="preserve">,"EstimatedValue":0 </v>
      </c>
      <c r="AI655" s="16" t="str">
        <f t="shared" si="242"/>
        <v xml:space="preserve">,"IsMintCondition":false </v>
      </c>
      <c r="AJ655" s="16" t="str">
        <f t="shared" si="243"/>
        <v xml:space="preserve">,"Condition":"UNDEFINED" </v>
      </c>
      <c r="AK655" s="16" t="str">
        <f xml:space="preserve"> IF($D655+$E655&gt;0,  CONCATENATE($AD655,$AE655,$AF655,$AG655,$AH655,$AI655,$AJ655)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5" s="16" t="str">
        <f t="shared" si="244"/>
        <v>,{"CollectableType":"HomeCollector.Models.StampBase, HomeCollector, Version=1.0.0.0, Culture=neutral, PublicKeyToken=null","DisplayName":"Grant" ,"Description":"" ,"Country":"USA" ,"IsPostageStamp":true ,"ScottNumber":"640" ,"AlternateId":"" ,"IssueYearStart":1926,"IssueYearEnd":1929,"FirstDayOfIssue":" " ,"Perforation":"11x10.5" ,"IsWatermarked":false ,"CatalogImageCode":"" ,"Color":"olive gr"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6" spans="1:38" x14ac:dyDescent="0.25">
      <c r="A656" s="34" t="s">
        <v>1872</v>
      </c>
      <c r="B656" s="29">
        <v>9</v>
      </c>
      <c r="C656" s="19" t="s">
        <v>319</v>
      </c>
      <c r="D656" s="31"/>
      <c r="E656" s="32">
        <v>1</v>
      </c>
      <c r="F656" s="42" t="s">
        <v>404</v>
      </c>
      <c r="G656" s="30"/>
      <c r="H656" s="19" t="s">
        <v>37</v>
      </c>
      <c r="I656" s="19" t="s">
        <v>405</v>
      </c>
      <c r="J656" s="19">
        <v>1926</v>
      </c>
      <c r="K656" s="21">
        <v>1929</v>
      </c>
      <c r="L656" s="34">
        <v>1.75</v>
      </c>
      <c r="M656" s="29">
        <v>0.15</v>
      </c>
      <c r="N656" s="28" t="str">
        <f t="shared" si="245"/>
        <v>,{"CollectableType":"HomeCollector.Models.StampBase, HomeCollector, Version=1.0.0.0, Culture=neutral, PublicKeyToken=null"</v>
      </c>
      <c r="O656" s="16" t="str">
        <f t="shared" si="224"/>
        <v xml:space="preserve">,"DisplayName":"Jefferson" </v>
      </c>
      <c r="P656" s="16" t="str">
        <f t="shared" si="225"/>
        <v xml:space="preserve">,"Description":"" </v>
      </c>
      <c r="Q656" s="16" t="str">
        <f t="shared" si="226"/>
        <v xml:space="preserve">,"Country":"USA" </v>
      </c>
      <c r="R656" s="16" t="str">
        <f t="shared" si="227"/>
        <v xml:space="preserve">,"IsPostageStamp":true </v>
      </c>
      <c r="S656" s="16" t="str">
        <f t="shared" si="228"/>
        <v xml:space="preserve">,"ScottNumber":"641" </v>
      </c>
      <c r="T656" s="16" t="str">
        <f t="shared" si="229"/>
        <v xml:space="preserve">,"AlternateId":"" </v>
      </c>
      <c r="U656" s="16" t="str">
        <f t="shared" si="230"/>
        <v>,"IssueYearStart":1926</v>
      </c>
      <c r="V656" s="16" t="str">
        <f t="shared" si="231"/>
        <v>,"IssueYearEnd":1929</v>
      </c>
      <c r="W656" s="16" t="str">
        <f t="shared" si="232"/>
        <v xml:space="preserve">,"FirstDayOfIssue":" " </v>
      </c>
      <c r="X656" s="16" t="str">
        <f t="shared" si="223"/>
        <v xml:space="preserve">,"Perforation":"11x10.5" </v>
      </c>
      <c r="Y656" s="16" t="str">
        <f t="shared" si="233"/>
        <v xml:space="preserve">,"IsWatermarked":false </v>
      </c>
      <c r="Z656" s="16" t="str">
        <f t="shared" si="234"/>
        <v xml:space="preserve">,"CatalogImageCode":"" </v>
      </c>
      <c r="AA656" s="16" t="str">
        <f t="shared" si="235"/>
        <v xml:space="preserve">,"Color":"or red" </v>
      </c>
      <c r="AB656" s="16" t="str">
        <f t="shared" si="236"/>
        <v xml:space="preserve">,"Denomination":"9" </v>
      </c>
      <c r="AD656" s="16" t="str">
        <f t="shared" si="237"/>
        <v>,"ItemInstances":[</v>
      </c>
      <c r="AE656" s="16" t="str">
        <f t="shared" si="238"/>
        <v>{"CollectableType":"HomeCollector.Models.StampBase, HomeCollector, Version=1.0.0.0, Culture=neutral, PublicKeyToken=null"</v>
      </c>
      <c r="AF656" s="16" t="str">
        <f t="shared" si="239"/>
        <v xml:space="preserve">,"ItemDetails":"" </v>
      </c>
      <c r="AG656" s="16" t="str">
        <f t="shared" si="240"/>
        <v xml:space="preserve">,"IsFavorite":false </v>
      </c>
      <c r="AH656" s="16" t="str">
        <f t="shared" si="241"/>
        <v xml:space="preserve">,"EstimatedValue":0 </v>
      </c>
      <c r="AI656" s="16" t="str">
        <f t="shared" si="242"/>
        <v xml:space="preserve">,"IsMintCondition":false </v>
      </c>
      <c r="AJ656" s="16" t="str">
        <f t="shared" si="243"/>
        <v xml:space="preserve">,"Condition":"UNDEFINED" </v>
      </c>
      <c r="AK656" s="16" t="str">
        <f xml:space="preserve"> IF($D656+$E656&gt;0,  CONCATENATE($AD656,$AE656,$AF656,$AG656,$AH656,$AI656,$AJ656)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6" s="16" t="str">
        <f t="shared" si="244"/>
        <v>,{"CollectableType":"HomeCollector.Models.StampBase, HomeCollector, Version=1.0.0.0, Culture=neutral, PublicKeyToken=null","DisplayName":"Jefferson" ,"Description":"" ,"Country":"USA" ,"IsPostageStamp":true ,"ScottNumber":"641" ,"AlternateId":"" ,"IssueYearStart":1926,"IssueYearEnd":1929,"FirstDayOfIssue":" " ,"Perforation":"11x10.5" ,"IsWatermarked":false ,"CatalogImageCode":"" ,"Color":"or red" ,"Denomination":"9"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7" spans="1:38" x14ac:dyDescent="0.25">
      <c r="A657" s="34" t="s">
        <v>1873</v>
      </c>
      <c r="B657" s="29">
        <v>10</v>
      </c>
      <c r="C657" s="19" t="s">
        <v>100</v>
      </c>
      <c r="D657" s="31"/>
      <c r="E657" s="32">
        <v>2</v>
      </c>
      <c r="F657" s="42" t="s">
        <v>404</v>
      </c>
      <c r="G657" s="30"/>
      <c r="H657" s="19" t="s">
        <v>378</v>
      </c>
      <c r="I657" s="19" t="s">
        <v>405</v>
      </c>
      <c r="J657" s="19">
        <v>1926</v>
      </c>
      <c r="K657" s="21">
        <v>1929</v>
      </c>
      <c r="L657" s="34">
        <v>2.75</v>
      </c>
      <c r="M657" s="29">
        <v>0.15</v>
      </c>
      <c r="N657" s="28" t="str">
        <f t="shared" si="245"/>
        <v>,{"CollectableType":"HomeCollector.Models.StampBase, HomeCollector, Version=1.0.0.0, Culture=neutral, PublicKeyToken=null"</v>
      </c>
      <c r="O657" s="16" t="str">
        <f t="shared" si="224"/>
        <v xml:space="preserve">,"DisplayName":"Monroe" </v>
      </c>
      <c r="P657" s="16" t="str">
        <f t="shared" si="225"/>
        <v xml:space="preserve">,"Description":"" </v>
      </c>
      <c r="Q657" s="16" t="str">
        <f t="shared" si="226"/>
        <v xml:space="preserve">,"Country":"USA" </v>
      </c>
      <c r="R657" s="16" t="str">
        <f t="shared" si="227"/>
        <v xml:space="preserve">,"IsPostageStamp":true </v>
      </c>
      <c r="S657" s="16" t="str">
        <f t="shared" si="228"/>
        <v xml:space="preserve">,"ScottNumber":"642" </v>
      </c>
      <c r="T657" s="16" t="str">
        <f t="shared" si="229"/>
        <v xml:space="preserve">,"AlternateId":"" </v>
      </c>
      <c r="U657" s="16" t="str">
        <f t="shared" si="230"/>
        <v>,"IssueYearStart":1926</v>
      </c>
      <c r="V657" s="16" t="str">
        <f t="shared" si="231"/>
        <v>,"IssueYearEnd":1929</v>
      </c>
      <c r="W657" s="16" t="str">
        <f t="shared" si="232"/>
        <v xml:space="preserve">,"FirstDayOfIssue":" " </v>
      </c>
      <c r="X657" s="16" t="str">
        <f t="shared" si="223"/>
        <v xml:space="preserve">,"Perforation":"11x10.5" </v>
      </c>
      <c r="Y657" s="16" t="str">
        <f t="shared" si="233"/>
        <v xml:space="preserve">,"IsWatermarked":false </v>
      </c>
      <c r="Z657" s="16" t="str">
        <f t="shared" si="234"/>
        <v xml:space="preserve">,"CatalogImageCode":"" </v>
      </c>
      <c r="AA657" s="16" t="str">
        <f t="shared" si="235"/>
        <v xml:space="preserve">,"Color":"orange" </v>
      </c>
      <c r="AB657" s="16" t="str">
        <f t="shared" si="236"/>
        <v xml:space="preserve">,"Denomination":"10" </v>
      </c>
      <c r="AD657" s="16" t="str">
        <f t="shared" si="237"/>
        <v>,"ItemInstances":[</v>
      </c>
      <c r="AE657" s="16" t="str">
        <f t="shared" si="238"/>
        <v>{"CollectableType":"HomeCollector.Models.StampBase, HomeCollector, Version=1.0.0.0, Culture=neutral, PublicKeyToken=null"</v>
      </c>
      <c r="AF657" s="16" t="str">
        <f t="shared" si="239"/>
        <v xml:space="preserve">,"ItemDetails":"" </v>
      </c>
      <c r="AG657" s="16" t="str">
        <f t="shared" si="240"/>
        <v xml:space="preserve">,"IsFavorite":false </v>
      </c>
      <c r="AH657" s="16" t="str">
        <f t="shared" si="241"/>
        <v xml:space="preserve">,"EstimatedValue":0 </v>
      </c>
      <c r="AI657" s="16" t="str">
        <f t="shared" si="242"/>
        <v xml:space="preserve">,"IsMintCondition":false </v>
      </c>
      <c r="AJ657" s="16" t="str">
        <f t="shared" si="243"/>
        <v xml:space="preserve">,"Condition":"UNDEFINED" </v>
      </c>
      <c r="AK657" s="16" t="str">
        <f xml:space="preserve"> IF($D657+$E657&gt;0,  CONCATENATE($AD657,$AE657,$AF657,$AG657,$AH657,$AI657,$AJ657)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7" s="16" t="str">
        <f t="shared" si="244"/>
        <v>,{"CollectableType":"HomeCollector.Models.StampBase, HomeCollector, Version=1.0.0.0, Culture=neutral, PublicKeyToken=null","DisplayName":"Monroe" ,"Description":"" ,"Country":"USA" ,"IsPostageStamp":true ,"ScottNumber":"642" ,"AlternateId":"" ,"IssueYearStart":1926,"IssueYearEnd":1929,"FirstDayOfIssue":" " ,"Perforation":"11x10.5" ,"IsWatermarked":false ,"CatalogImageCode":"" ,"Color":"orange"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8" spans="1:38" x14ac:dyDescent="0.25">
      <c r="A658" s="34" t="s">
        <v>1874</v>
      </c>
      <c r="B658" s="29">
        <v>2</v>
      </c>
      <c r="C658" s="30"/>
      <c r="D658" s="31"/>
      <c r="E658" s="32">
        <v>1</v>
      </c>
      <c r="F658" s="43" t="s">
        <v>1342</v>
      </c>
      <c r="G658" s="30"/>
      <c r="H658" s="19" t="s">
        <v>408</v>
      </c>
      <c r="I658" s="29">
        <v>1927</v>
      </c>
      <c r="J658" s="29">
        <v>1927</v>
      </c>
      <c r="K658" s="33" t="s">
        <v>1337</v>
      </c>
      <c r="L658" s="34">
        <v>1.25</v>
      </c>
      <c r="M658" s="29">
        <v>0.75</v>
      </c>
      <c r="N658" s="28" t="str">
        <f t="shared" si="245"/>
        <v>,{"CollectableType":"HomeCollector.Models.StampBase, HomeCollector, Version=1.0.0.0, Culture=neutral, PublicKeyToken=null"</v>
      </c>
      <c r="O658" s="16" t="str">
        <f t="shared" si="224"/>
        <v xml:space="preserve">,"DisplayName":"Vermont 150th" </v>
      </c>
      <c r="P658" s="16" t="str">
        <f t="shared" si="225"/>
        <v xml:space="preserve">,"Description":"" </v>
      </c>
      <c r="Q658" s="16" t="str">
        <f t="shared" si="226"/>
        <v xml:space="preserve">,"Country":"USA" </v>
      </c>
      <c r="R658" s="16" t="str">
        <f t="shared" si="227"/>
        <v xml:space="preserve">,"IsPostageStamp":true </v>
      </c>
      <c r="S658" s="16" t="str">
        <f t="shared" si="228"/>
        <v xml:space="preserve">,"ScottNumber":"643" </v>
      </c>
      <c r="T658" s="16" t="str">
        <f t="shared" si="229"/>
        <v xml:space="preserve">,"AlternateId":"" </v>
      </c>
      <c r="U658" s="16" t="str">
        <f t="shared" si="230"/>
        <v>,"IssueYearStart":1927</v>
      </c>
      <c r="V658" s="16" t="str">
        <f t="shared" si="231"/>
        <v>,"IssueYearEnd":0</v>
      </c>
      <c r="W658" s="16" t="str">
        <f t="shared" si="232"/>
        <v xml:space="preserve">,"FirstDayOfIssue":" " </v>
      </c>
      <c r="X658" s="16" t="str">
        <f t="shared" si="223"/>
        <v xml:space="preserve">,"Perforation":"11" </v>
      </c>
      <c r="Y658" s="16" t="str">
        <f t="shared" si="233"/>
        <v xml:space="preserve">,"IsWatermarked":false </v>
      </c>
      <c r="Z658" s="16" t="str">
        <f t="shared" si="234"/>
        <v xml:space="preserve">,"CatalogImageCode":"" </v>
      </c>
      <c r="AA658" s="16" t="str">
        <f t="shared" si="235"/>
        <v xml:space="preserve">,"Color":"" </v>
      </c>
      <c r="AB658" s="16" t="str">
        <f t="shared" si="236"/>
        <v xml:space="preserve">,"Denomination":"2" </v>
      </c>
      <c r="AD658" s="16" t="str">
        <f t="shared" si="237"/>
        <v>,"ItemInstances":[</v>
      </c>
      <c r="AE658" s="16" t="str">
        <f t="shared" si="238"/>
        <v>{"CollectableType":"HomeCollector.Models.StampBase, HomeCollector, Version=1.0.0.0, Culture=neutral, PublicKeyToken=null"</v>
      </c>
      <c r="AF658" s="16" t="str">
        <f t="shared" si="239"/>
        <v xml:space="preserve">,"ItemDetails":"" </v>
      </c>
      <c r="AG658" s="16" t="str">
        <f t="shared" si="240"/>
        <v xml:space="preserve">,"IsFavorite":false </v>
      </c>
      <c r="AH658" s="16" t="str">
        <f t="shared" si="241"/>
        <v xml:space="preserve">,"EstimatedValue":0 </v>
      </c>
      <c r="AI658" s="16" t="str">
        <f t="shared" si="242"/>
        <v xml:space="preserve">,"IsMintCondition":false </v>
      </c>
      <c r="AJ658" s="16" t="str">
        <f t="shared" si="243"/>
        <v xml:space="preserve">,"Condition":"UNDEFINED" </v>
      </c>
      <c r="AK658" s="16" t="str">
        <f xml:space="preserve"> IF($D658+$E658&gt;0,  CONCATENATE($AD658,$AE658,$AF658,$AG658,$AH658,$AI658,$AJ658)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8" s="16" t="str">
        <f t="shared" si="244"/>
        <v>,{"CollectableType":"HomeCollector.Models.StampBase, HomeCollector, Version=1.0.0.0, Culture=neutral, PublicKeyToken=null","DisplayName":"Vermont 150th" ,"Description":"" ,"Country":"USA" ,"IsPostageStamp":true ,"ScottNumber":"643" ,"AlternateId":"" ,"IssueYearStart":1927,"IssueYearEnd":0,"FirstDayOfIssue":"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9" spans="1:38" x14ac:dyDescent="0.25">
      <c r="A659" s="34" t="s">
        <v>1875</v>
      </c>
      <c r="B659" s="29">
        <v>2</v>
      </c>
      <c r="C659" s="30"/>
      <c r="D659" s="31"/>
      <c r="E659" s="32">
        <v>1</v>
      </c>
      <c r="F659" s="43" t="s">
        <v>1342</v>
      </c>
      <c r="G659" s="30"/>
      <c r="H659" s="19" t="s">
        <v>409</v>
      </c>
      <c r="I659" s="29">
        <v>1927</v>
      </c>
      <c r="J659" s="29">
        <v>1927</v>
      </c>
      <c r="K659" s="33" t="s">
        <v>1337</v>
      </c>
      <c r="L659" s="34">
        <v>3</v>
      </c>
      <c r="M659" s="29">
        <v>1.9</v>
      </c>
      <c r="N659" s="28" t="str">
        <f t="shared" si="245"/>
        <v>,{"CollectableType":"HomeCollector.Models.StampBase, HomeCollector, Version=1.0.0.0, Culture=neutral, PublicKeyToken=null"</v>
      </c>
      <c r="O659" s="16" t="str">
        <f t="shared" si="224"/>
        <v xml:space="preserve">,"DisplayName":"Burgoyne Camp." </v>
      </c>
      <c r="P659" s="16" t="str">
        <f t="shared" si="225"/>
        <v xml:space="preserve">,"Description":"" </v>
      </c>
      <c r="Q659" s="16" t="str">
        <f t="shared" si="226"/>
        <v xml:space="preserve">,"Country":"USA" </v>
      </c>
      <c r="R659" s="16" t="str">
        <f t="shared" si="227"/>
        <v xml:space="preserve">,"IsPostageStamp":true </v>
      </c>
      <c r="S659" s="16" t="str">
        <f t="shared" si="228"/>
        <v xml:space="preserve">,"ScottNumber":"644" </v>
      </c>
      <c r="T659" s="16" t="str">
        <f t="shared" si="229"/>
        <v xml:space="preserve">,"AlternateId":"" </v>
      </c>
      <c r="U659" s="16" t="str">
        <f t="shared" si="230"/>
        <v>,"IssueYearStart":1927</v>
      </c>
      <c r="V659" s="16" t="str">
        <f t="shared" si="231"/>
        <v>,"IssueYearEnd":0</v>
      </c>
      <c r="W659" s="16" t="str">
        <f t="shared" si="232"/>
        <v xml:space="preserve">,"FirstDayOfIssue":" " </v>
      </c>
      <c r="X659" s="16" t="str">
        <f t="shared" si="223"/>
        <v xml:space="preserve">,"Perforation":"11" </v>
      </c>
      <c r="Y659" s="16" t="str">
        <f t="shared" si="233"/>
        <v xml:space="preserve">,"IsWatermarked":false </v>
      </c>
      <c r="Z659" s="16" t="str">
        <f t="shared" si="234"/>
        <v xml:space="preserve">,"CatalogImageCode":"" </v>
      </c>
      <c r="AA659" s="16" t="str">
        <f t="shared" si="235"/>
        <v xml:space="preserve">,"Color":"" </v>
      </c>
      <c r="AB659" s="16" t="str">
        <f t="shared" si="236"/>
        <v xml:space="preserve">,"Denomination":"2" </v>
      </c>
      <c r="AD659" s="16" t="str">
        <f t="shared" si="237"/>
        <v>,"ItemInstances":[</v>
      </c>
      <c r="AE659" s="16" t="str">
        <f t="shared" si="238"/>
        <v>{"CollectableType":"HomeCollector.Models.StampBase, HomeCollector, Version=1.0.0.0, Culture=neutral, PublicKeyToken=null"</v>
      </c>
      <c r="AF659" s="16" t="str">
        <f t="shared" si="239"/>
        <v xml:space="preserve">,"ItemDetails":"" </v>
      </c>
      <c r="AG659" s="16" t="str">
        <f t="shared" si="240"/>
        <v xml:space="preserve">,"IsFavorite":false </v>
      </c>
      <c r="AH659" s="16" t="str">
        <f t="shared" si="241"/>
        <v xml:space="preserve">,"EstimatedValue":0 </v>
      </c>
      <c r="AI659" s="16" t="str">
        <f t="shared" si="242"/>
        <v xml:space="preserve">,"IsMintCondition":false </v>
      </c>
      <c r="AJ659" s="16" t="str">
        <f t="shared" si="243"/>
        <v xml:space="preserve">,"Condition":"UNDEFINED" </v>
      </c>
      <c r="AK659" s="16" t="str">
        <f xml:space="preserve"> IF($D659+$E659&gt;0,  CONCATENATE($AD659,$AE659,$AF659,$AG659,$AH659,$AI659,$AJ659)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9" s="16" t="str">
        <f t="shared" si="244"/>
        <v>,{"CollectableType":"HomeCollector.Models.StampBase, HomeCollector, Version=1.0.0.0, Culture=neutral, PublicKeyToken=null","DisplayName":"Burgoyne Camp." ,"Description":"" ,"Country":"USA" ,"IsPostageStamp":true ,"ScottNumber":"644" ,"AlternateId":"" ,"IssueYearStart":1927,"IssueYearEnd":0,"FirstDayOfIssue":"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0" spans="1:38" x14ac:dyDescent="0.25">
      <c r="A660" s="34" t="s">
        <v>1876</v>
      </c>
      <c r="B660" s="29">
        <v>2</v>
      </c>
      <c r="C660" s="30"/>
      <c r="D660" s="31"/>
      <c r="E660" s="32">
        <v>1</v>
      </c>
      <c r="F660" s="28"/>
      <c r="G660" s="30"/>
      <c r="H660" s="19" t="s">
        <v>410</v>
      </c>
      <c r="I660" s="29">
        <v>1928</v>
      </c>
      <c r="J660" s="29">
        <v>1928</v>
      </c>
      <c r="K660" s="33" t="s">
        <v>1337</v>
      </c>
      <c r="L660" s="34">
        <v>0.9</v>
      </c>
      <c r="M660" s="29">
        <v>0.35</v>
      </c>
      <c r="N660" s="28" t="str">
        <f t="shared" si="245"/>
        <v>,{"CollectableType":"HomeCollector.Models.StampBase, HomeCollector, Version=1.0.0.0, Culture=neutral, PublicKeyToken=null"</v>
      </c>
      <c r="O660" s="16" t="str">
        <f t="shared" si="224"/>
        <v xml:space="preserve">,"DisplayName":"Valley Forge" </v>
      </c>
      <c r="P660" s="16" t="str">
        <f t="shared" si="225"/>
        <v xml:space="preserve">,"Description":"" </v>
      </c>
      <c r="Q660" s="16" t="str">
        <f t="shared" si="226"/>
        <v xml:space="preserve">,"Country":"USA" </v>
      </c>
      <c r="R660" s="16" t="str">
        <f t="shared" si="227"/>
        <v xml:space="preserve">,"IsPostageStamp":true </v>
      </c>
      <c r="S660" s="16" t="str">
        <f t="shared" si="228"/>
        <v xml:space="preserve">,"ScottNumber":"645" </v>
      </c>
      <c r="T660" s="16" t="str">
        <f t="shared" si="229"/>
        <v xml:space="preserve">,"AlternateId":"" </v>
      </c>
      <c r="U660" s="16" t="str">
        <f t="shared" si="230"/>
        <v>,"IssueYearStart":1928</v>
      </c>
      <c r="V660" s="16" t="str">
        <f t="shared" si="231"/>
        <v>,"IssueYearEnd":0</v>
      </c>
      <c r="W660" s="16" t="str">
        <f t="shared" si="232"/>
        <v xml:space="preserve">,"FirstDayOfIssue":" " </v>
      </c>
      <c r="X660" s="16" t="str">
        <f t="shared" si="223"/>
        <v xml:space="preserve">,"Perforation":"" </v>
      </c>
      <c r="Y660" s="16" t="str">
        <f t="shared" si="233"/>
        <v xml:space="preserve">,"IsWatermarked":false </v>
      </c>
      <c r="Z660" s="16" t="str">
        <f t="shared" si="234"/>
        <v xml:space="preserve">,"CatalogImageCode":"" </v>
      </c>
      <c r="AA660" s="16" t="str">
        <f t="shared" si="235"/>
        <v xml:space="preserve">,"Color":"" </v>
      </c>
      <c r="AB660" s="16" t="str">
        <f t="shared" si="236"/>
        <v xml:space="preserve">,"Denomination":"2" </v>
      </c>
      <c r="AD660" s="16" t="str">
        <f t="shared" si="237"/>
        <v>,"ItemInstances":[</v>
      </c>
      <c r="AE660" s="16" t="str">
        <f t="shared" si="238"/>
        <v>{"CollectableType":"HomeCollector.Models.StampBase, HomeCollector, Version=1.0.0.0, Culture=neutral, PublicKeyToken=null"</v>
      </c>
      <c r="AF660" s="16" t="str">
        <f t="shared" si="239"/>
        <v xml:space="preserve">,"ItemDetails":"" </v>
      </c>
      <c r="AG660" s="16" t="str">
        <f t="shared" si="240"/>
        <v xml:space="preserve">,"IsFavorite":false </v>
      </c>
      <c r="AH660" s="16" t="str">
        <f t="shared" si="241"/>
        <v xml:space="preserve">,"EstimatedValue":0 </v>
      </c>
      <c r="AI660" s="16" t="str">
        <f t="shared" si="242"/>
        <v xml:space="preserve">,"IsMintCondition":false </v>
      </c>
      <c r="AJ660" s="16" t="str">
        <f t="shared" si="243"/>
        <v xml:space="preserve">,"Condition":"UNDEFINED" </v>
      </c>
      <c r="AK660" s="16" t="str">
        <f xml:space="preserve"> IF($D660+$E660&gt;0,  CONCATENATE($AD660,$AE660,$AF660,$AG660,$AH660,$AI660,$AJ660)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0" s="16" t="str">
        <f t="shared" si="244"/>
        <v>,{"CollectableType":"HomeCollector.Models.StampBase, HomeCollector, Version=1.0.0.0, Culture=neutral, PublicKeyToken=null","DisplayName":"Valley Forge" ,"Description":"" ,"Country":"USA" ,"IsPostageStamp":true ,"ScottNumber":"645" ,"AlternateId":"" ,"IssueYearStart":1928,"IssueYearEnd":0,"FirstDayOfIssue":"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1" spans="1:38" x14ac:dyDescent="0.25">
      <c r="A661" s="34" t="s">
        <v>1877</v>
      </c>
      <c r="B661" s="29">
        <v>2</v>
      </c>
      <c r="C661" s="30"/>
      <c r="D661" s="31"/>
      <c r="E661" s="32">
        <v>1</v>
      </c>
      <c r="F661" s="42" t="s">
        <v>404</v>
      </c>
      <c r="G661" s="38" t="s">
        <v>411</v>
      </c>
      <c r="H661" s="19" t="s">
        <v>412</v>
      </c>
      <c r="I661" s="29">
        <v>1928</v>
      </c>
      <c r="J661" s="29">
        <v>1928</v>
      </c>
      <c r="K661" s="33" t="s">
        <v>1337</v>
      </c>
      <c r="L661" s="34">
        <v>0.8</v>
      </c>
      <c r="M661" s="29">
        <v>0.8</v>
      </c>
      <c r="N661" s="28" t="str">
        <f t="shared" si="245"/>
        <v>,{"CollectableType":"HomeCollector.Models.StampBase, HomeCollector, Version=1.0.0.0, Culture=neutral, PublicKeyToken=null"</v>
      </c>
      <c r="O661" s="16" t="str">
        <f t="shared" si="224"/>
        <v xml:space="preserve">,"DisplayName":"Battle Monmouth" </v>
      </c>
      <c r="P661" s="16" t="str">
        <f t="shared" si="225"/>
        <v xml:space="preserve">,"Description":"overprint" </v>
      </c>
      <c r="Q661" s="16" t="str">
        <f t="shared" si="226"/>
        <v xml:space="preserve">,"Country":"USA" </v>
      </c>
      <c r="R661" s="16" t="str">
        <f t="shared" si="227"/>
        <v xml:space="preserve">,"IsPostageStamp":true </v>
      </c>
      <c r="S661" s="16" t="str">
        <f t="shared" si="228"/>
        <v xml:space="preserve">,"ScottNumber":"646" </v>
      </c>
      <c r="T661" s="16" t="str">
        <f t="shared" si="229"/>
        <v xml:space="preserve">,"AlternateId":"" </v>
      </c>
      <c r="U661" s="16" t="str">
        <f t="shared" si="230"/>
        <v>,"IssueYearStart":1928</v>
      </c>
      <c r="V661" s="16" t="str">
        <f t="shared" si="231"/>
        <v>,"IssueYearEnd":0</v>
      </c>
      <c r="W661" s="16" t="str">
        <f t="shared" si="232"/>
        <v xml:space="preserve">,"FirstDayOfIssue":" " </v>
      </c>
      <c r="X661" s="16" t="str">
        <f t="shared" si="223"/>
        <v xml:space="preserve">,"Perforation":"11x10.5" </v>
      </c>
      <c r="Y661" s="16" t="str">
        <f t="shared" si="233"/>
        <v xml:space="preserve">,"IsWatermarked":false </v>
      </c>
      <c r="Z661" s="16" t="str">
        <f t="shared" si="234"/>
        <v xml:space="preserve">,"CatalogImageCode":"" </v>
      </c>
      <c r="AA661" s="16" t="str">
        <f t="shared" si="235"/>
        <v xml:space="preserve">,"Color":"" </v>
      </c>
      <c r="AB661" s="16" t="str">
        <f t="shared" si="236"/>
        <v xml:space="preserve">,"Denomination":"2" </v>
      </c>
      <c r="AD661" s="16" t="str">
        <f t="shared" si="237"/>
        <v>,"ItemInstances":[</v>
      </c>
      <c r="AE661" s="16" t="str">
        <f t="shared" si="238"/>
        <v>{"CollectableType":"HomeCollector.Models.StampBase, HomeCollector, Version=1.0.0.0, Culture=neutral, PublicKeyToken=null"</v>
      </c>
      <c r="AF661" s="16" t="str">
        <f t="shared" si="239"/>
        <v xml:space="preserve">,"ItemDetails":"overprint" </v>
      </c>
      <c r="AG661" s="16" t="str">
        <f t="shared" si="240"/>
        <v xml:space="preserve">,"IsFavorite":false </v>
      </c>
      <c r="AH661" s="16" t="str">
        <f t="shared" si="241"/>
        <v xml:space="preserve">,"EstimatedValue":0 </v>
      </c>
      <c r="AI661" s="16" t="str">
        <f t="shared" si="242"/>
        <v xml:space="preserve">,"IsMintCondition":false </v>
      </c>
      <c r="AJ661" s="16" t="str">
        <f t="shared" si="243"/>
        <v xml:space="preserve">,"Condition":"UNDEFINED" </v>
      </c>
      <c r="AK661" s="16" t="str">
        <f xml:space="preserve"> IF($D661+$E661&gt;0,  CONCATENATE($AD661,$AE661,$AF661,$AG661,$AH661,$AI661,$AJ661) &amp; "} ]}","}")</f>
        <v>,"ItemInstances":[{"CollectableType":"HomeCollector.Models.StampBase, HomeCollector, Version=1.0.0.0, Culture=neutral, PublicKeyToken=null","ItemDetails":"overprint" ,"IsFavorite":false ,"EstimatedValue":0 ,"IsMintCondition":false ,"Condition":"UNDEFINED" } ]}</v>
      </c>
      <c r="AL661" s="16" t="str">
        <f t="shared" si="244"/>
        <v>,{"CollectableType":"HomeCollector.Models.StampBase, HomeCollector, Version=1.0.0.0, Culture=neutral, PublicKeyToken=null","DisplayName":"Battle Monmouth" ,"Description":"overprint" ,"Country":"USA" ,"IsPostageStamp":true ,"ScottNumber":"646" ,"AlternateId":"" ,"IssueYearStart":1928,"IssueYearEnd":0,"FirstDayOfIssue":" " ,"Perforation":"11x10.5" ,"IsWatermarked":false ,"CatalogImageCode":"" ,"Color":"" ,"Denomination":"2" ,"ItemInstances":[{"CollectableType":"HomeCollector.Models.StampBase, HomeCollector, Version=1.0.0.0, Culture=neutral, PublicKeyToken=null","ItemDetails":"overprint" ,"IsFavorite":false ,"EstimatedValue":0 ,"IsMintCondition":false ,"Condition":"UNDEFINED" } ]}</v>
      </c>
    </row>
    <row r="662" spans="1:38" x14ac:dyDescent="0.25">
      <c r="A662" s="34" t="s">
        <v>1878</v>
      </c>
      <c r="B662" s="29">
        <v>2</v>
      </c>
      <c r="C662" s="30"/>
      <c r="D662" s="31"/>
      <c r="E662" s="32"/>
      <c r="F662" s="42" t="s">
        <v>404</v>
      </c>
      <c r="G662" s="38" t="s">
        <v>411</v>
      </c>
      <c r="H662" s="19" t="s">
        <v>413</v>
      </c>
      <c r="I662" s="29">
        <v>1928</v>
      </c>
      <c r="J662" s="29">
        <v>1928</v>
      </c>
      <c r="K662" s="33" t="s">
        <v>1337</v>
      </c>
      <c r="L662" s="34">
        <v>3</v>
      </c>
      <c r="M662" s="29">
        <v>3.25</v>
      </c>
      <c r="N662" s="28" t="str">
        <f t="shared" si="245"/>
        <v>,{"CollectableType":"HomeCollector.Models.StampBase, HomeCollector, Version=1.0.0.0, Culture=neutral, PublicKeyToken=null"</v>
      </c>
      <c r="O662" s="16" t="str">
        <f t="shared" si="224"/>
        <v xml:space="preserve">,"DisplayName":"Hawaii 150th" </v>
      </c>
      <c r="P662" s="16" t="str">
        <f t="shared" si="225"/>
        <v xml:space="preserve">,"Description":"overprint" </v>
      </c>
      <c r="Q662" s="16" t="str">
        <f t="shared" si="226"/>
        <v xml:space="preserve">,"Country":"USA" </v>
      </c>
      <c r="R662" s="16" t="str">
        <f t="shared" si="227"/>
        <v xml:space="preserve">,"IsPostageStamp":true </v>
      </c>
      <c r="S662" s="16" t="str">
        <f t="shared" si="228"/>
        <v xml:space="preserve">,"ScottNumber":"647" </v>
      </c>
      <c r="T662" s="16" t="str">
        <f t="shared" si="229"/>
        <v xml:space="preserve">,"AlternateId":"" </v>
      </c>
      <c r="U662" s="16" t="str">
        <f t="shared" si="230"/>
        <v>,"IssueYearStart":1928</v>
      </c>
      <c r="V662" s="16" t="str">
        <f t="shared" si="231"/>
        <v>,"IssueYearEnd":0</v>
      </c>
      <c r="W662" s="16" t="str">
        <f t="shared" si="232"/>
        <v xml:space="preserve">,"FirstDayOfIssue":" " </v>
      </c>
      <c r="X662" s="16" t="str">
        <f t="shared" si="223"/>
        <v xml:space="preserve">,"Perforation":"11x10.5" </v>
      </c>
      <c r="Y662" s="16" t="str">
        <f t="shared" si="233"/>
        <v xml:space="preserve">,"IsWatermarked":false </v>
      </c>
      <c r="Z662" s="16" t="str">
        <f t="shared" si="234"/>
        <v xml:space="preserve">,"CatalogImageCode":"" </v>
      </c>
      <c r="AA662" s="16" t="str">
        <f t="shared" si="235"/>
        <v xml:space="preserve">,"Color":"" </v>
      </c>
      <c r="AB662" s="16" t="str">
        <f t="shared" si="236"/>
        <v xml:space="preserve">,"Denomination":"2" </v>
      </c>
      <c r="AD662" s="16" t="str">
        <f t="shared" si="237"/>
        <v/>
      </c>
      <c r="AE662" s="16" t="str">
        <f t="shared" si="238"/>
        <v>{"CollectableType":"HomeCollector.Models.StampBase, HomeCollector, Version=1.0.0.0, Culture=neutral, PublicKeyToken=null"</v>
      </c>
      <c r="AF662" s="16" t="str">
        <f t="shared" si="239"/>
        <v xml:space="preserve">,"ItemDetails":"overprint" </v>
      </c>
      <c r="AG662" s="16" t="str">
        <f t="shared" si="240"/>
        <v xml:space="preserve">,"IsFavorite":false </v>
      </c>
      <c r="AH662" s="16" t="str">
        <f t="shared" si="241"/>
        <v xml:space="preserve">,"EstimatedValue":0 </v>
      </c>
      <c r="AI662" s="16" t="str">
        <f t="shared" si="242"/>
        <v xml:space="preserve">,"IsMintCondition":false </v>
      </c>
      <c r="AJ662" s="16" t="str">
        <f t="shared" si="243"/>
        <v xml:space="preserve">,"Condition":"UNDEFINED" </v>
      </c>
      <c r="AK662" s="16" t="str">
        <f xml:space="preserve"> IF($D662+$E662&gt;0,  CONCATENATE($AD662,$AE662,$AF662,$AG662,$AH662,$AI662,$AJ662) &amp; "} ]}","}")</f>
        <v>}</v>
      </c>
      <c r="AL662" s="16" t="str">
        <f t="shared" si="244"/>
        <v>,{"CollectableType":"HomeCollector.Models.StampBase, HomeCollector, Version=1.0.0.0, Culture=neutral, PublicKeyToken=null","DisplayName":"Hawaii 150th" ,"Description":"overprint" ,"Country":"USA" ,"IsPostageStamp":true ,"ScottNumber":"647" ,"AlternateId":"" ,"IssueYearStart":1928,"IssueYearEnd":0,"FirstDayOfIssue":" " ,"Perforation":"11x10.5" ,"IsWatermarked":false ,"CatalogImageCode":"" ,"Color":"" ,"Denomination":"2" }</v>
      </c>
    </row>
    <row r="663" spans="1:38" x14ac:dyDescent="0.25">
      <c r="A663" s="34" t="s">
        <v>1879</v>
      </c>
      <c r="B663" s="29">
        <v>5</v>
      </c>
      <c r="C663" s="30"/>
      <c r="D663" s="31"/>
      <c r="E663" s="32"/>
      <c r="F663" s="42" t="s">
        <v>404</v>
      </c>
      <c r="G663" s="38" t="s">
        <v>411</v>
      </c>
      <c r="H663" s="19" t="s">
        <v>413</v>
      </c>
      <c r="I663" s="29">
        <v>1928</v>
      </c>
      <c r="J663" s="29">
        <v>1928</v>
      </c>
      <c r="K663" s="33" t="s">
        <v>1337</v>
      </c>
      <c r="L663" s="34">
        <v>10</v>
      </c>
      <c r="M663" s="29">
        <v>10</v>
      </c>
      <c r="N663" s="28" t="str">
        <f t="shared" si="245"/>
        <v>,{"CollectableType":"HomeCollector.Models.StampBase, HomeCollector, Version=1.0.0.0, Culture=neutral, PublicKeyToken=null"</v>
      </c>
      <c r="O663" s="16" t="str">
        <f t="shared" si="224"/>
        <v xml:space="preserve">,"DisplayName":"Hawaii 150th" </v>
      </c>
      <c r="P663" s="16" t="str">
        <f t="shared" si="225"/>
        <v xml:space="preserve">,"Description":"overprint" </v>
      </c>
      <c r="Q663" s="16" t="str">
        <f t="shared" si="226"/>
        <v xml:space="preserve">,"Country":"USA" </v>
      </c>
      <c r="R663" s="16" t="str">
        <f t="shared" si="227"/>
        <v xml:space="preserve">,"IsPostageStamp":true </v>
      </c>
      <c r="S663" s="16" t="str">
        <f t="shared" si="228"/>
        <v xml:space="preserve">,"ScottNumber":"648" </v>
      </c>
      <c r="T663" s="16" t="str">
        <f t="shared" si="229"/>
        <v xml:space="preserve">,"AlternateId":"" </v>
      </c>
      <c r="U663" s="16" t="str">
        <f t="shared" si="230"/>
        <v>,"IssueYearStart":1928</v>
      </c>
      <c r="V663" s="16" t="str">
        <f t="shared" si="231"/>
        <v>,"IssueYearEnd":0</v>
      </c>
      <c r="W663" s="16" t="str">
        <f t="shared" si="232"/>
        <v xml:space="preserve">,"FirstDayOfIssue":" " </v>
      </c>
      <c r="X663" s="16" t="str">
        <f t="shared" si="223"/>
        <v xml:space="preserve">,"Perforation":"11x10.5" </v>
      </c>
      <c r="Y663" s="16" t="str">
        <f t="shared" si="233"/>
        <v xml:space="preserve">,"IsWatermarked":false </v>
      </c>
      <c r="Z663" s="16" t="str">
        <f t="shared" si="234"/>
        <v xml:space="preserve">,"CatalogImageCode":"" </v>
      </c>
      <c r="AA663" s="16" t="str">
        <f t="shared" si="235"/>
        <v xml:space="preserve">,"Color":"" </v>
      </c>
      <c r="AB663" s="16" t="str">
        <f t="shared" si="236"/>
        <v xml:space="preserve">,"Denomination":"5" </v>
      </c>
      <c r="AD663" s="16" t="str">
        <f t="shared" si="237"/>
        <v/>
      </c>
      <c r="AE663" s="16" t="str">
        <f t="shared" si="238"/>
        <v>{"CollectableType":"HomeCollector.Models.StampBase, HomeCollector, Version=1.0.0.0, Culture=neutral, PublicKeyToken=null"</v>
      </c>
      <c r="AF663" s="16" t="str">
        <f t="shared" si="239"/>
        <v xml:space="preserve">,"ItemDetails":"overprint" </v>
      </c>
      <c r="AG663" s="16" t="str">
        <f t="shared" si="240"/>
        <v xml:space="preserve">,"IsFavorite":false </v>
      </c>
      <c r="AH663" s="16" t="str">
        <f t="shared" si="241"/>
        <v xml:space="preserve">,"EstimatedValue":0 </v>
      </c>
      <c r="AI663" s="16" t="str">
        <f t="shared" si="242"/>
        <v xml:space="preserve">,"IsMintCondition":false </v>
      </c>
      <c r="AJ663" s="16" t="str">
        <f t="shared" si="243"/>
        <v xml:space="preserve">,"Condition":"UNDEFINED" </v>
      </c>
      <c r="AK663" s="16" t="str">
        <f xml:space="preserve"> IF($D663+$E663&gt;0,  CONCATENATE($AD663,$AE663,$AF663,$AG663,$AH663,$AI663,$AJ663) &amp; "} ]}","}")</f>
        <v>}</v>
      </c>
      <c r="AL663" s="16" t="str">
        <f t="shared" si="244"/>
        <v>,{"CollectableType":"HomeCollector.Models.StampBase, HomeCollector, Version=1.0.0.0, Culture=neutral, PublicKeyToken=null","DisplayName":"Hawaii 150th" ,"Description":"overprint" ,"Country":"USA" ,"IsPostageStamp":true ,"ScottNumber":"648" ,"AlternateId":"" ,"IssueYearStart":1928,"IssueYearEnd":0,"FirstDayOfIssue":" " ,"Perforation":"11x10.5" ,"IsWatermarked":false ,"CatalogImageCode":"" ,"Color":"" ,"Denomination":"5" }</v>
      </c>
    </row>
    <row r="664" spans="1:38" x14ac:dyDescent="0.25">
      <c r="A664" s="34" t="s">
        <v>1880</v>
      </c>
      <c r="B664" s="29">
        <v>2</v>
      </c>
      <c r="C664" s="30"/>
      <c r="D664" s="31"/>
      <c r="E664" s="32">
        <v>1</v>
      </c>
      <c r="F664" s="28"/>
      <c r="G664" s="30"/>
      <c r="H664" s="19" t="s">
        <v>414</v>
      </c>
      <c r="I664" s="29">
        <v>1928</v>
      </c>
      <c r="J664" s="29">
        <v>1928</v>
      </c>
      <c r="K664" s="33" t="s">
        <v>1337</v>
      </c>
      <c r="L664" s="34">
        <v>0.9</v>
      </c>
      <c r="M664" s="29">
        <v>0.75</v>
      </c>
      <c r="N664" s="28" t="str">
        <f t="shared" si="245"/>
        <v>,{"CollectableType":"HomeCollector.Models.StampBase, HomeCollector, Version=1.0.0.0, Culture=neutral, PublicKeyToken=null"</v>
      </c>
      <c r="O664" s="16" t="str">
        <f t="shared" si="224"/>
        <v xml:space="preserve">,"DisplayName":"Aeronautics Conf" </v>
      </c>
      <c r="P664" s="16" t="str">
        <f t="shared" si="225"/>
        <v xml:space="preserve">,"Description":"" </v>
      </c>
      <c r="Q664" s="16" t="str">
        <f t="shared" si="226"/>
        <v xml:space="preserve">,"Country":"USA" </v>
      </c>
      <c r="R664" s="16" t="str">
        <f t="shared" si="227"/>
        <v xml:space="preserve">,"IsPostageStamp":true </v>
      </c>
      <c r="S664" s="16" t="str">
        <f t="shared" si="228"/>
        <v xml:space="preserve">,"ScottNumber":"649" </v>
      </c>
      <c r="T664" s="16" t="str">
        <f t="shared" si="229"/>
        <v xml:space="preserve">,"AlternateId":"" </v>
      </c>
      <c r="U664" s="16" t="str">
        <f t="shared" si="230"/>
        <v>,"IssueYearStart":1928</v>
      </c>
      <c r="V664" s="16" t="str">
        <f t="shared" si="231"/>
        <v>,"IssueYearEnd":0</v>
      </c>
      <c r="W664" s="16" t="str">
        <f t="shared" si="232"/>
        <v xml:space="preserve">,"FirstDayOfIssue":" " </v>
      </c>
      <c r="X664" s="16" t="str">
        <f t="shared" si="223"/>
        <v xml:space="preserve">,"Perforation":"" </v>
      </c>
      <c r="Y664" s="16" t="str">
        <f t="shared" si="233"/>
        <v xml:space="preserve">,"IsWatermarked":false </v>
      </c>
      <c r="Z664" s="16" t="str">
        <f t="shared" si="234"/>
        <v xml:space="preserve">,"CatalogImageCode":"" </v>
      </c>
      <c r="AA664" s="16" t="str">
        <f t="shared" si="235"/>
        <v xml:space="preserve">,"Color":"" </v>
      </c>
      <c r="AB664" s="16" t="str">
        <f t="shared" si="236"/>
        <v xml:space="preserve">,"Denomination":"2" </v>
      </c>
      <c r="AD664" s="16" t="str">
        <f t="shared" si="237"/>
        <v>,"ItemInstances":[</v>
      </c>
      <c r="AE664" s="16" t="str">
        <f t="shared" si="238"/>
        <v>{"CollectableType":"HomeCollector.Models.StampBase, HomeCollector, Version=1.0.0.0, Culture=neutral, PublicKeyToken=null"</v>
      </c>
      <c r="AF664" s="16" t="str">
        <f t="shared" si="239"/>
        <v xml:space="preserve">,"ItemDetails":"" </v>
      </c>
      <c r="AG664" s="16" t="str">
        <f t="shared" si="240"/>
        <v xml:space="preserve">,"IsFavorite":false </v>
      </c>
      <c r="AH664" s="16" t="str">
        <f t="shared" si="241"/>
        <v xml:space="preserve">,"EstimatedValue":0 </v>
      </c>
      <c r="AI664" s="16" t="str">
        <f t="shared" si="242"/>
        <v xml:space="preserve">,"IsMintCondition":false </v>
      </c>
      <c r="AJ664" s="16" t="str">
        <f t="shared" si="243"/>
        <v xml:space="preserve">,"Condition":"UNDEFINED" </v>
      </c>
      <c r="AK664" s="16" t="str">
        <f xml:space="preserve"> IF($D664+$E664&gt;0,  CONCATENATE($AD664,$AE664,$AF664,$AG664,$AH664,$AI664,$AJ664)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4" s="16" t="str">
        <f t="shared" si="244"/>
        <v>,{"CollectableType":"HomeCollector.Models.StampBase, HomeCollector, Version=1.0.0.0, Culture=neutral, PublicKeyToken=null","DisplayName":"Aeronautics Conf" ,"Description":"" ,"Country":"USA" ,"IsPostageStamp":true ,"ScottNumber":"649" ,"AlternateId":"" ,"IssueYearStart":1928,"IssueYearEnd":0,"FirstDayOfIssue":"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5" spans="1:38" x14ac:dyDescent="0.25">
      <c r="A665" s="34" t="s">
        <v>1881</v>
      </c>
      <c r="B665" s="29">
        <v>5</v>
      </c>
      <c r="C665" s="30"/>
      <c r="D665" s="31"/>
      <c r="E665" s="32"/>
      <c r="F665" s="28"/>
      <c r="G665" s="30"/>
      <c r="H665" s="19" t="s">
        <v>414</v>
      </c>
      <c r="I665" s="29">
        <v>1928</v>
      </c>
      <c r="J665" s="29">
        <v>1928</v>
      </c>
      <c r="K665" s="33" t="s">
        <v>1337</v>
      </c>
      <c r="L665" s="34">
        <v>4.5</v>
      </c>
      <c r="M665" s="29">
        <v>3</v>
      </c>
      <c r="N665" s="28" t="str">
        <f t="shared" si="245"/>
        <v>,{"CollectableType":"HomeCollector.Models.StampBase, HomeCollector, Version=1.0.0.0, Culture=neutral, PublicKeyToken=null"</v>
      </c>
      <c r="O665" s="16" t="str">
        <f t="shared" si="224"/>
        <v xml:space="preserve">,"DisplayName":"Aeronautics Conf" </v>
      </c>
      <c r="P665" s="16" t="str">
        <f t="shared" si="225"/>
        <v xml:space="preserve">,"Description":"" </v>
      </c>
      <c r="Q665" s="16" t="str">
        <f t="shared" si="226"/>
        <v xml:space="preserve">,"Country":"USA" </v>
      </c>
      <c r="R665" s="16" t="str">
        <f t="shared" si="227"/>
        <v xml:space="preserve">,"IsPostageStamp":true </v>
      </c>
      <c r="S665" s="16" t="str">
        <f t="shared" si="228"/>
        <v xml:space="preserve">,"ScottNumber":"650" </v>
      </c>
      <c r="T665" s="16" t="str">
        <f t="shared" si="229"/>
        <v xml:space="preserve">,"AlternateId":"" </v>
      </c>
      <c r="U665" s="16" t="str">
        <f t="shared" si="230"/>
        <v>,"IssueYearStart":1928</v>
      </c>
      <c r="V665" s="16" t="str">
        <f t="shared" si="231"/>
        <v>,"IssueYearEnd":0</v>
      </c>
      <c r="W665" s="16" t="str">
        <f t="shared" si="232"/>
        <v xml:space="preserve">,"FirstDayOfIssue":" " </v>
      </c>
      <c r="X665" s="16" t="str">
        <f t="shared" ref="X665:X728" si="246">",""Perforation"":""" &amp; IF(ISBLANK($F665)=1,"",$F665) &amp; """ "</f>
        <v xml:space="preserve">,"Perforation":"" </v>
      </c>
      <c r="Y665" s="16" t="str">
        <f t="shared" si="233"/>
        <v xml:space="preserve">,"IsWatermarked":false </v>
      </c>
      <c r="Z665" s="16" t="str">
        <f t="shared" si="234"/>
        <v xml:space="preserve">,"CatalogImageCode":"" </v>
      </c>
      <c r="AA665" s="16" t="str">
        <f t="shared" si="235"/>
        <v xml:space="preserve">,"Color":"" </v>
      </c>
      <c r="AB665" s="16" t="str">
        <f t="shared" si="236"/>
        <v xml:space="preserve">,"Denomination":"5" </v>
      </c>
      <c r="AD665" s="16" t="str">
        <f t="shared" si="237"/>
        <v/>
      </c>
      <c r="AE665" s="16" t="str">
        <f t="shared" si="238"/>
        <v>{"CollectableType":"HomeCollector.Models.StampBase, HomeCollector, Version=1.0.0.0, Culture=neutral, PublicKeyToken=null"</v>
      </c>
      <c r="AF665" s="16" t="str">
        <f t="shared" si="239"/>
        <v xml:space="preserve">,"ItemDetails":"" </v>
      </c>
      <c r="AG665" s="16" t="str">
        <f t="shared" si="240"/>
        <v xml:space="preserve">,"IsFavorite":false </v>
      </c>
      <c r="AH665" s="16" t="str">
        <f t="shared" si="241"/>
        <v xml:space="preserve">,"EstimatedValue":0 </v>
      </c>
      <c r="AI665" s="16" t="str">
        <f t="shared" si="242"/>
        <v xml:space="preserve">,"IsMintCondition":false </v>
      </c>
      <c r="AJ665" s="16" t="str">
        <f t="shared" si="243"/>
        <v xml:space="preserve">,"Condition":"UNDEFINED" </v>
      </c>
      <c r="AK665" s="16" t="str">
        <f xml:space="preserve"> IF($D665+$E665&gt;0,  CONCATENATE($AD665,$AE665,$AF665,$AG665,$AH665,$AI665,$AJ665) &amp; "} ]}","}")</f>
        <v>}</v>
      </c>
      <c r="AL665" s="16" t="str">
        <f t="shared" si="244"/>
        <v>,{"CollectableType":"HomeCollector.Models.StampBase, HomeCollector, Version=1.0.0.0, Culture=neutral, PublicKeyToken=null","DisplayName":"Aeronautics Conf" ,"Description":"" ,"Country":"USA" ,"IsPostageStamp":true ,"ScottNumber":"650" ,"AlternateId":"" ,"IssueYearStart":1928,"IssueYearEnd":0,"FirstDayOfIssue":" " ,"Perforation":"" ,"IsWatermarked":false ,"CatalogImageCode":"" ,"Color":"" ,"Denomination":"5" }</v>
      </c>
    </row>
    <row r="666" spans="1:38" x14ac:dyDescent="0.25">
      <c r="A666" s="34" t="s">
        <v>1882</v>
      </c>
      <c r="B666" s="29">
        <v>2</v>
      </c>
      <c r="C666" s="30"/>
      <c r="D666" s="31"/>
      <c r="E666" s="32"/>
      <c r="F666" s="28"/>
      <c r="G666" s="30"/>
      <c r="H666" s="19" t="s">
        <v>415</v>
      </c>
      <c r="I666" s="29">
        <v>1929</v>
      </c>
      <c r="J666" s="29">
        <v>1929</v>
      </c>
      <c r="K666" s="33" t="s">
        <v>1337</v>
      </c>
      <c r="L666" s="34">
        <v>0.45</v>
      </c>
      <c r="M666" s="29">
        <v>0.35</v>
      </c>
      <c r="N666" s="28" t="str">
        <f t="shared" si="245"/>
        <v>,{"CollectableType":"HomeCollector.Models.StampBase, HomeCollector, Version=1.0.0.0, Culture=neutral, PublicKeyToken=null"</v>
      </c>
      <c r="O666" s="16" t="str">
        <f t="shared" si="224"/>
        <v xml:space="preserve">,"DisplayName":"Clark" </v>
      </c>
      <c r="P666" s="16" t="str">
        <f t="shared" si="225"/>
        <v xml:space="preserve">,"Description":"" </v>
      </c>
      <c r="Q666" s="16" t="str">
        <f t="shared" si="226"/>
        <v xml:space="preserve">,"Country":"USA" </v>
      </c>
      <c r="R666" s="16" t="str">
        <f t="shared" si="227"/>
        <v xml:space="preserve">,"IsPostageStamp":true </v>
      </c>
      <c r="S666" s="16" t="str">
        <f t="shared" si="228"/>
        <v xml:space="preserve">,"ScottNumber":"651" </v>
      </c>
      <c r="T666" s="16" t="str">
        <f t="shared" si="229"/>
        <v xml:space="preserve">,"AlternateId":"" </v>
      </c>
      <c r="U666" s="16" t="str">
        <f t="shared" si="230"/>
        <v>,"IssueYearStart":1929</v>
      </c>
      <c r="V666" s="16" t="str">
        <f t="shared" si="231"/>
        <v>,"IssueYearEnd":0</v>
      </c>
      <c r="W666" s="16" t="str">
        <f t="shared" si="232"/>
        <v xml:space="preserve">,"FirstDayOfIssue":" " </v>
      </c>
      <c r="X666" s="16" t="str">
        <f t="shared" si="246"/>
        <v xml:space="preserve">,"Perforation":"" </v>
      </c>
      <c r="Y666" s="16" t="str">
        <f t="shared" si="233"/>
        <v xml:space="preserve">,"IsWatermarked":false </v>
      </c>
      <c r="Z666" s="16" t="str">
        <f t="shared" si="234"/>
        <v xml:space="preserve">,"CatalogImageCode":"" </v>
      </c>
      <c r="AA666" s="16" t="str">
        <f t="shared" si="235"/>
        <v xml:space="preserve">,"Color":"" </v>
      </c>
      <c r="AB666" s="16" t="str">
        <f t="shared" si="236"/>
        <v xml:space="preserve">,"Denomination":"2" </v>
      </c>
      <c r="AD666" s="16" t="str">
        <f t="shared" si="237"/>
        <v/>
      </c>
      <c r="AE666" s="16" t="str">
        <f t="shared" si="238"/>
        <v>{"CollectableType":"HomeCollector.Models.StampBase, HomeCollector, Version=1.0.0.0, Culture=neutral, PublicKeyToken=null"</v>
      </c>
      <c r="AF666" s="16" t="str">
        <f t="shared" si="239"/>
        <v xml:space="preserve">,"ItemDetails":"" </v>
      </c>
      <c r="AG666" s="16" t="str">
        <f t="shared" si="240"/>
        <v xml:space="preserve">,"IsFavorite":false </v>
      </c>
      <c r="AH666" s="16" t="str">
        <f t="shared" si="241"/>
        <v xml:space="preserve">,"EstimatedValue":0 </v>
      </c>
      <c r="AI666" s="16" t="str">
        <f t="shared" si="242"/>
        <v xml:space="preserve">,"IsMintCondition":false </v>
      </c>
      <c r="AJ666" s="16" t="str">
        <f t="shared" si="243"/>
        <v xml:space="preserve">,"Condition":"UNDEFINED" </v>
      </c>
      <c r="AK666" s="16" t="str">
        <f xml:space="preserve"> IF($D666+$E666&gt;0,  CONCATENATE($AD666,$AE666,$AF666,$AG666,$AH666,$AI666,$AJ666) &amp; "} ]}","}")</f>
        <v>}</v>
      </c>
      <c r="AL666" s="16" t="str">
        <f t="shared" si="244"/>
        <v>,{"CollectableType":"HomeCollector.Models.StampBase, HomeCollector, Version=1.0.0.0, Culture=neutral, PublicKeyToken=null","DisplayName":"Clark" ,"Description":"" ,"Country":"USA" ,"IsPostageStamp":true ,"ScottNumber":"651" ,"AlternateId":"" ,"IssueYearStart":1929,"IssueYearEnd":0,"FirstDayOfIssue":" " ,"Perforation":"" ,"IsWatermarked":false ,"CatalogImageCode":"" ,"Color":"" ,"Denomination":"2" }</v>
      </c>
    </row>
    <row r="667" spans="1:38" x14ac:dyDescent="0.25">
      <c r="A667" s="34" t="s">
        <v>1883</v>
      </c>
      <c r="B667" s="19" t="s">
        <v>371</v>
      </c>
      <c r="C667" s="30"/>
      <c r="D667" s="31"/>
      <c r="E667" s="32">
        <v>2</v>
      </c>
      <c r="F667" s="42" t="s">
        <v>404</v>
      </c>
      <c r="G667" s="30"/>
      <c r="H667" s="19" t="s">
        <v>416</v>
      </c>
      <c r="I667" s="29">
        <v>1929</v>
      </c>
      <c r="J667" s="29">
        <v>1929</v>
      </c>
      <c r="K667" s="33" t="s">
        <v>1337</v>
      </c>
      <c r="L667" s="34">
        <v>0.15</v>
      </c>
      <c r="M667" s="29">
        <v>0.15</v>
      </c>
      <c r="N667" s="28" t="str">
        <f t="shared" si="245"/>
        <v>,{"CollectableType":"HomeCollector.Models.StampBase, HomeCollector, Version=1.0.0.0, Culture=neutral, PublicKeyToken=null"</v>
      </c>
      <c r="O667" s="16" t="str">
        <f t="shared" si="224"/>
        <v xml:space="preserve">,"DisplayName":"Hale" </v>
      </c>
      <c r="P667" s="16" t="str">
        <f t="shared" si="225"/>
        <v xml:space="preserve">,"Description":"" </v>
      </c>
      <c r="Q667" s="16" t="str">
        <f t="shared" si="226"/>
        <v xml:space="preserve">,"Country":"USA" </v>
      </c>
      <c r="R667" s="16" t="str">
        <f t="shared" si="227"/>
        <v xml:space="preserve">,"IsPostageStamp":true </v>
      </c>
      <c r="S667" s="16" t="str">
        <f t="shared" si="228"/>
        <v xml:space="preserve">,"ScottNumber":"653" </v>
      </c>
      <c r="T667" s="16" t="str">
        <f t="shared" si="229"/>
        <v xml:space="preserve">,"AlternateId":"" </v>
      </c>
      <c r="U667" s="16" t="str">
        <f t="shared" si="230"/>
        <v>,"IssueYearStart":1929</v>
      </c>
      <c r="V667" s="16" t="str">
        <f t="shared" si="231"/>
        <v>,"IssueYearEnd":0</v>
      </c>
      <c r="W667" s="16" t="str">
        <f t="shared" si="232"/>
        <v xml:space="preserve">,"FirstDayOfIssue":" " </v>
      </c>
      <c r="X667" s="16" t="str">
        <f t="shared" si="246"/>
        <v xml:space="preserve">,"Perforation":"11x10.5" </v>
      </c>
      <c r="Y667" s="16" t="str">
        <f t="shared" si="233"/>
        <v xml:space="preserve">,"IsWatermarked":false </v>
      </c>
      <c r="Z667" s="16" t="str">
        <f t="shared" si="234"/>
        <v xml:space="preserve">,"CatalogImageCode":"" </v>
      </c>
      <c r="AA667" s="16" t="str">
        <f t="shared" si="235"/>
        <v xml:space="preserve">,"Color":"" </v>
      </c>
      <c r="AB667" s="16" t="str">
        <f t="shared" si="236"/>
        <v xml:space="preserve">,"Denomination":"1/2" </v>
      </c>
      <c r="AD667" s="16" t="str">
        <f t="shared" si="237"/>
        <v>,"ItemInstances":[</v>
      </c>
      <c r="AE667" s="16" t="str">
        <f t="shared" si="238"/>
        <v>{"CollectableType":"HomeCollector.Models.StampBase, HomeCollector, Version=1.0.0.0, Culture=neutral, PublicKeyToken=null"</v>
      </c>
      <c r="AF667" s="16" t="str">
        <f t="shared" si="239"/>
        <v xml:space="preserve">,"ItemDetails":"" </v>
      </c>
      <c r="AG667" s="16" t="str">
        <f t="shared" si="240"/>
        <v xml:space="preserve">,"IsFavorite":false </v>
      </c>
      <c r="AH667" s="16" t="str">
        <f t="shared" si="241"/>
        <v xml:space="preserve">,"EstimatedValue":0 </v>
      </c>
      <c r="AI667" s="16" t="str">
        <f t="shared" si="242"/>
        <v xml:space="preserve">,"IsMintCondition":false </v>
      </c>
      <c r="AJ667" s="16" t="str">
        <f t="shared" si="243"/>
        <v xml:space="preserve">,"Condition":"UNDEFINED" </v>
      </c>
      <c r="AK667" s="16" t="str">
        <f xml:space="preserve"> IF($D667+$E667&gt;0,  CONCATENATE($AD667,$AE667,$AF667,$AG667,$AH667,$AI667,$AJ667)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7" s="16" t="str">
        <f t="shared" si="244"/>
        <v>,{"CollectableType":"HomeCollector.Models.StampBase, HomeCollector, Version=1.0.0.0, Culture=neutral, PublicKeyToken=null","DisplayName":"Hale" ,"Description":"" ,"Country":"USA" ,"IsPostageStamp":true ,"ScottNumber":"653" ,"AlternateId":"" ,"IssueYearStart":1929,"IssueYearEnd":0,"FirstDayOfIssue":" " ,"Perforation":"11x10.5" ,"IsWatermarked":false ,"CatalogImageCode":"" ,"Color":"" ,"Denomination":"1/2"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8" spans="1:38" x14ac:dyDescent="0.25">
      <c r="A668" s="34" t="s">
        <v>1884</v>
      </c>
      <c r="B668" s="29">
        <v>2</v>
      </c>
      <c r="C668" s="30"/>
      <c r="D668" s="31"/>
      <c r="E668" s="32">
        <v>1</v>
      </c>
      <c r="F668" s="43" t="s">
        <v>1342</v>
      </c>
      <c r="G668" s="30"/>
      <c r="H668" s="19" t="s">
        <v>417</v>
      </c>
      <c r="I668" s="29">
        <v>1929</v>
      </c>
      <c r="J668" s="29">
        <v>1929</v>
      </c>
      <c r="K668" s="33" t="s">
        <v>1337</v>
      </c>
      <c r="L668" s="34">
        <v>0.5</v>
      </c>
      <c r="M668" s="29">
        <v>0.5</v>
      </c>
      <c r="N668" s="28" t="str">
        <f t="shared" si="245"/>
        <v>,{"CollectableType":"HomeCollector.Models.StampBase, HomeCollector, Version=1.0.0.0, Culture=neutral, PublicKeyToken=null"</v>
      </c>
      <c r="O668" s="16" t="str">
        <f t="shared" si="224"/>
        <v xml:space="preserve">,"DisplayName":"Electric Light" </v>
      </c>
      <c r="P668" s="16" t="str">
        <f t="shared" si="225"/>
        <v xml:space="preserve">,"Description":"" </v>
      </c>
      <c r="Q668" s="16" t="str">
        <f t="shared" si="226"/>
        <v xml:space="preserve">,"Country":"USA" </v>
      </c>
      <c r="R668" s="16" t="str">
        <f t="shared" si="227"/>
        <v xml:space="preserve">,"IsPostageStamp":true </v>
      </c>
      <c r="S668" s="16" t="str">
        <f t="shared" si="228"/>
        <v xml:space="preserve">,"ScottNumber":"654" </v>
      </c>
      <c r="T668" s="16" t="str">
        <f t="shared" si="229"/>
        <v xml:space="preserve">,"AlternateId":"" </v>
      </c>
      <c r="U668" s="16" t="str">
        <f t="shared" si="230"/>
        <v>,"IssueYearStart":1929</v>
      </c>
      <c r="V668" s="16" t="str">
        <f t="shared" si="231"/>
        <v>,"IssueYearEnd":0</v>
      </c>
      <c r="W668" s="16" t="str">
        <f t="shared" si="232"/>
        <v xml:space="preserve">,"FirstDayOfIssue":" " </v>
      </c>
      <c r="X668" s="16" t="str">
        <f t="shared" si="246"/>
        <v xml:space="preserve">,"Perforation":"11" </v>
      </c>
      <c r="Y668" s="16" t="str">
        <f t="shared" si="233"/>
        <v xml:space="preserve">,"IsWatermarked":false </v>
      </c>
      <c r="Z668" s="16" t="str">
        <f t="shared" si="234"/>
        <v xml:space="preserve">,"CatalogImageCode":"" </v>
      </c>
      <c r="AA668" s="16" t="str">
        <f t="shared" si="235"/>
        <v xml:space="preserve">,"Color":"" </v>
      </c>
      <c r="AB668" s="16" t="str">
        <f t="shared" si="236"/>
        <v xml:space="preserve">,"Denomination":"2" </v>
      </c>
      <c r="AD668" s="16" t="str">
        <f t="shared" si="237"/>
        <v>,"ItemInstances":[</v>
      </c>
      <c r="AE668" s="16" t="str">
        <f t="shared" si="238"/>
        <v>{"CollectableType":"HomeCollector.Models.StampBase, HomeCollector, Version=1.0.0.0, Culture=neutral, PublicKeyToken=null"</v>
      </c>
      <c r="AF668" s="16" t="str">
        <f t="shared" si="239"/>
        <v xml:space="preserve">,"ItemDetails":"" </v>
      </c>
      <c r="AG668" s="16" t="str">
        <f t="shared" si="240"/>
        <v xml:space="preserve">,"IsFavorite":false </v>
      </c>
      <c r="AH668" s="16" t="str">
        <f t="shared" si="241"/>
        <v xml:space="preserve">,"EstimatedValue":0 </v>
      </c>
      <c r="AI668" s="16" t="str">
        <f t="shared" si="242"/>
        <v xml:space="preserve">,"IsMintCondition":false </v>
      </c>
      <c r="AJ668" s="16" t="str">
        <f t="shared" si="243"/>
        <v xml:space="preserve">,"Condition":"UNDEFINED" </v>
      </c>
      <c r="AK668" s="16" t="str">
        <f xml:space="preserve"> IF($D668+$E668&gt;0,  CONCATENATE($AD668,$AE668,$AF668,$AG668,$AH668,$AI668,$AJ668)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8" s="16" t="str">
        <f t="shared" si="244"/>
        <v>,{"CollectableType":"HomeCollector.Models.StampBase, HomeCollector, Version=1.0.0.0, Culture=neutral, PublicKeyToken=null","DisplayName":"Electric Light" ,"Description":"" ,"Country":"USA" ,"IsPostageStamp":true ,"ScottNumber":"654" ,"AlternateId":"" ,"IssueYearStart":1929,"IssueYearEnd":0,"FirstDayOfIssue":"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9" spans="1:38" x14ac:dyDescent="0.25">
      <c r="A669" s="34" t="s">
        <v>1885</v>
      </c>
      <c r="B669" s="29">
        <v>2</v>
      </c>
      <c r="C669" s="19" t="s">
        <v>366</v>
      </c>
      <c r="D669" s="31"/>
      <c r="E669" s="32">
        <v>1</v>
      </c>
      <c r="F669" s="42" t="s">
        <v>404</v>
      </c>
      <c r="G669" s="30"/>
      <c r="H669" s="19" t="s">
        <v>417</v>
      </c>
      <c r="I669" s="29">
        <v>1929</v>
      </c>
      <c r="J669" s="29">
        <v>1929</v>
      </c>
      <c r="K669" s="33" t="s">
        <v>1337</v>
      </c>
      <c r="L669" s="34">
        <v>0.45</v>
      </c>
      <c r="M669" s="29">
        <v>0.15</v>
      </c>
      <c r="N669" s="28" t="str">
        <f t="shared" si="245"/>
        <v>,{"CollectableType":"HomeCollector.Models.StampBase, HomeCollector, Version=1.0.0.0, Culture=neutral, PublicKeyToken=null"</v>
      </c>
      <c r="O669" s="16" t="str">
        <f t="shared" si="224"/>
        <v xml:space="preserve">,"DisplayName":"Electric Light" </v>
      </c>
      <c r="P669" s="16" t="str">
        <f t="shared" si="225"/>
        <v xml:space="preserve">,"Description":"" </v>
      </c>
      <c r="Q669" s="16" t="str">
        <f t="shared" si="226"/>
        <v xml:space="preserve">,"Country":"USA" </v>
      </c>
      <c r="R669" s="16" t="str">
        <f t="shared" si="227"/>
        <v xml:space="preserve">,"IsPostageStamp":true </v>
      </c>
      <c r="S669" s="16" t="str">
        <f t="shared" si="228"/>
        <v xml:space="preserve">,"ScottNumber":"655" </v>
      </c>
      <c r="T669" s="16" t="str">
        <f t="shared" si="229"/>
        <v xml:space="preserve">,"AlternateId":"" </v>
      </c>
      <c r="U669" s="16" t="str">
        <f t="shared" si="230"/>
        <v>,"IssueYearStart":1929</v>
      </c>
      <c r="V669" s="16" t="str">
        <f t="shared" si="231"/>
        <v>,"IssueYearEnd":0</v>
      </c>
      <c r="W669" s="16" t="str">
        <f t="shared" si="232"/>
        <v xml:space="preserve">,"FirstDayOfIssue":" " </v>
      </c>
      <c r="X669" s="16" t="str">
        <f t="shared" si="246"/>
        <v xml:space="preserve">,"Perforation":"11x10.5" </v>
      </c>
      <c r="Y669" s="16" t="str">
        <f t="shared" si="233"/>
        <v xml:space="preserve">,"IsWatermarked":false </v>
      </c>
      <c r="Z669" s="16" t="str">
        <f t="shared" si="234"/>
        <v xml:space="preserve">,"CatalogImageCode":"" </v>
      </c>
      <c r="AA669" s="16" t="str">
        <f t="shared" si="235"/>
        <v xml:space="preserve">,"Color":"carm rose" </v>
      </c>
      <c r="AB669" s="16" t="str">
        <f t="shared" si="236"/>
        <v xml:space="preserve">,"Denomination":"2" </v>
      </c>
      <c r="AD669" s="16" t="str">
        <f t="shared" si="237"/>
        <v>,"ItemInstances":[</v>
      </c>
      <c r="AE669" s="16" t="str">
        <f t="shared" si="238"/>
        <v>{"CollectableType":"HomeCollector.Models.StampBase, HomeCollector, Version=1.0.0.0, Culture=neutral, PublicKeyToken=null"</v>
      </c>
      <c r="AF669" s="16" t="str">
        <f t="shared" si="239"/>
        <v xml:space="preserve">,"ItemDetails":"" </v>
      </c>
      <c r="AG669" s="16" t="str">
        <f t="shared" si="240"/>
        <v xml:space="preserve">,"IsFavorite":false </v>
      </c>
      <c r="AH669" s="16" t="str">
        <f t="shared" si="241"/>
        <v xml:space="preserve">,"EstimatedValue":0 </v>
      </c>
      <c r="AI669" s="16" t="str">
        <f t="shared" si="242"/>
        <v xml:space="preserve">,"IsMintCondition":false </v>
      </c>
      <c r="AJ669" s="16" t="str">
        <f t="shared" si="243"/>
        <v xml:space="preserve">,"Condition":"UNDEFINED" </v>
      </c>
      <c r="AK669" s="16" t="str">
        <f xml:space="preserve"> IF($D669+$E669&gt;0,  CONCATENATE($AD669,$AE669,$AF669,$AG669,$AH669,$AI669,$AJ669)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9" s="16" t="str">
        <f t="shared" si="244"/>
        <v>,{"CollectableType":"HomeCollector.Models.StampBase, HomeCollector, Version=1.0.0.0, Culture=neutral, PublicKeyToken=null","DisplayName":"Electric Light" ,"Description":"" ,"Country":"USA" ,"IsPostageStamp":true ,"ScottNumber":"655" ,"AlternateId":"" ,"IssueYearStart":1929,"IssueYearEnd":0,"FirstDayOfIssue":" " ,"Perforation":"11x10.5" ,"IsWatermarked":false ,"CatalogImageCode":"" ,"Color":"carm rose"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70" spans="1:38" x14ac:dyDescent="0.25">
      <c r="A670" s="34" t="s">
        <v>1886</v>
      </c>
      <c r="B670" s="29">
        <v>2</v>
      </c>
      <c r="C670" s="19" t="s">
        <v>366</v>
      </c>
      <c r="D670" s="31"/>
      <c r="E670" s="32">
        <v>1</v>
      </c>
      <c r="F670" s="42" t="s">
        <v>322</v>
      </c>
      <c r="G670" s="30"/>
      <c r="H670" s="19" t="s">
        <v>417</v>
      </c>
      <c r="I670" s="29">
        <v>1929</v>
      </c>
      <c r="J670" s="29">
        <v>1929</v>
      </c>
      <c r="K670" s="33" t="s">
        <v>1337</v>
      </c>
      <c r="L670" s="34">
        <v>9.5</v>
      </c>
      <c r="M670" s="29">
        <v>1.25</v>
      </c>
      <c r="N670" s="28" t="str">
        <f t="shared" si="245"/>
        <v>,{"CollectableType":"HomeCollector.Models.StampBase, HomeCollector, Version=1.0.0.0, Culture=neutral, PublicKeyToken=null"</v>
      </c>
      <c r="O670" s="16" t="str">
        <f t="shared" si="224"/>
        <v xml:space="preserve">,"DisplayName":"Electric Light" </v>
      </c>
      <c r="P670" s="16" t="str">
        <f t="shared" si="225"/>
        <v xml:space="preserve">,"Description":"" </v>
      </c>
      <c r="Q670" s="16" t="str">
        <f t="shared" si="226"/>
        <v xml:space="preserve">,"Country":"USA" </v>
      </c>
      <c r="R670" s="16" t="str">
        <f t="shared" si="227"/>
        <v xml:space="preserve">,"IsPostageStamp":true </v>
      </c>
      <c r="S670" s="16" t="str">
        <f t="shared" si="228"/>
        <v xml:space="preserve">,"ScottNumber":"656" </v>
      </c>
      <c r="T670" s="16" t="str">
        <f t="shared" si="229"/>
        <v xml:space="preserve">,"AlternateId":"" </v>
      </c>
      <c r="U670" s="16" t="str">
        <f t="shared" si="230"/>
        <v>,"IssueYearStart":1929</v>
      </c>
      <c r="V670" s="16" t="str">
        <f t="shared" si="231"/>
        <v>,"IssueYearEnd":0</v>
      </c>
      <c r="W670" s="16" t="str">
        <f t="shared" si="232"/>
        <v xml:space="preserve">,"FirstDayOfIssue":" " </v>
      </c>
      <c r="X670" s="16" t="str">
        <f t="shared" si="246"/>
        <v xml:space="preserve">,"Perforation":"v10" </v>
      </c>
      <c r="Y670" s="16" t="str">
        <f t="shared" si="233"/>
        <v xml:space="preserve">,"IsWatermarked":false </v>
      </c>
      <c r="Z670" s="16" t="str">
        <f t="shared" si="234"/>
        <v xml:space="preserve">,"CatalogImageCode":"" </v>
      </c>
      <c r="AA670" s="16" t="str">
        <f t="shared" si="235"/>
        <v xml:space="preserve">,"Color":"carm rose" </v>
      </c>
      <c r="AB670" s="16" t="str">
        <f t="shared" si="236"/>
        <v xml:space="preserve">,"Denomination":"2" </v>
      </c>
      <c r="AD670" s="16" t="str">
        <f t="shared" si="237"/>
        <v>,"ItemInstances":[</v>
      </c>
      <c r="AE670" s="16" t="str">
        <f t="shared" si="238"/>
        <v>{"CollectableType":"HomeCollector.Models.StampBase, HomeCollector, Version=1.0.0.0, Culture=neutral, PublicKeyToken=null"</v>
      </c>
      <c r="AF670" s="16" t="str">
        <f t="shared" si="239"/>
        <v xml:space="preserve">,"ItemDetails":"" </v>
      </c>
      <c r="AG670" s="16" t="str">
        <f t="shared" si="240"/>
        <v xml:space="preserve">,"IsFavorite":false </v>
      </c>
      <c r="AH670" s="16" t="str">
        <f t="shared" si="241"/>
        <v xml:space="preserve">,"EstimatedValue":0 </v>
      </c>
      <c r="AI670" s="16" t="str">
        <f t="shared" si="242"/>
        <v xml:space="preserve">,"IsMintCondition":false </v>
      </c>
      <c r="AJ670" s="16" t="str">
        <f t="shared" si="243"/>
        <v xml:space="preserve">,"Condition":"UNDEFINED" </v>
      </c>
      <c r="AK670" s="16" t="str">
        <f xml:space="preserve"> IF($D670+$E670&gt;0,  CONCATENATE($AD670,$AE670,$AF670,$AG670,$AH670,$AI670,$AJ670)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70" s="16" t="str">
        <f t="shared" si="244"/>
        <v>,{"CollectableType":"HomeCollector.Models.StampBase, HomeCollector, Version=1.0.0.0, Culture=neutral, PublicKeyToken=null","DisplayName":"Electric Light" ,"Description":"" ,"Country":"USA" ,"IsPostageStamp":true ,"ScottNumber":"656" ,"AlternateId":"" ,"IssueYearStart":1929,"IssueYearEnd":0,"FirstDayOfIssue":" " ,"Perforation":"v10" ,"IsWatermarked":false ,"CatalogImageCode":"" ,"Color":"carm rose"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71" spans="1:38" x14ac:dyDescent="0.25">
      <c r="A671" s="34" t="s">
        <v>1887</v>
      </c>
      <c r="B671" s="29">
        <v>2</v>
      </c>
      <c r="C671" s="30"/>
      <c r="D671" s="31">
        <v>1</v>
      </c>
      <c r="E671" s="32"/>
      <c r="F671" s="28"/>
      <c r="G671" s="30"/>
      <c r="H671" s="19" t="s">
        <v>418</v>
      </c>
      <c r="I671" s="29">
        <v>1929</v>
      </c>
      <c r="J671" s="29">
        <v>1929</v>
      </c>
      <c r="K671" s="33" t="s">
        <v>1337</v>
      </c>
      <c r="L671" s="34">
        <v>0.6</v>
      </c>
      <c r="M671" s="29">
        <v>0.5</v>
      </c>
      <c r="N671" s="28" t="str">
        <f t="shared" si="245"/>
        <v>,{"CollectableType":"HomeCollector.Models.StampBase, HomeCollector, Version=1.0.0.0, Culture=neutral, PublicKeyToken=null"</v>
      </c>
      <c r="O671" s="16" t="str">
        <f t="shared" si="224"/>
        <v xml:space="preserve">,"DisplayName":"Sullivan Exp." </v>
      </c>
      <c r="P671" s="16" t="str">
        <f t="shared" si="225"/>
        <v xml:space="preserve">,"Description":"" </v>
      </c>
      <c r="Q671" s="16" t="str">
        <f t="shared" si="226"/>
        <v xml:space="preserve">,"Country":"USA" </v>
      </c>
      <c r="R671" s="16" t="str">
        <f t="shared" si="227"/>
        <v xml:space="preserve">,"IsPostageStamp":true </v>
      </c>
      <c r="S671" s="16" t="str">
        <f t="shared" si="228"/>
        <v xml:space="preserve">,"ScottNumber":"657" </v>
      </c>
      <c r="T671" s="16" t="str">
        <f t="shared" si="229"/>
        <v xml:space="preserve">,"AlternateId":"" </v>
      </c>
      <c r="U671" s="16" t="str">
        <f t="shared" si="230"/>
        <v>,"IssueYearStart":1929</v>
      </c>
      <c r="V671" s="16" t="str">
        <f t="shared" si="231"/>
        <v>,"IssueYearEnd":0</v>
      </c>
      <c r="W671" s="16" t="str">
        <f t="shared" si="232"/>
        <v xml:space="preserve">,"FirstDayOfIssue":" " </v>
      </c>
      <c r="X671" s="16" t="str">
        <f t="shared" si="246"/>
        <v xml:space="preserve">,"Perforation":"" </v>
      </c>
      <c r="Y671" s="16" t="str">
        <f t="shared" si="233"/>
        <v xml:space="preserve">,"IsWatermarked":false </v>
      </c>
      <c r="Z671" s="16" t="str">
        <f t="shared" si="234"/>
        <v xml:space="preserve">,"CatalogImageCode":"" </v>
      </c>
      <c r="AA671" s="16" t="str">
        <f t="shared" si="235"/>
        <v xml:space="preserve">,"Color":"" </v>
      </c>
      <c r="AB671" s="16" t="str">
        <f t="shared" si="236"/>
        <v xml:space="preserve">,"Denomination":"2" </v>
      </c>
      <c r="AD671" s="16" t="str">
        <f t="shared" si="237"/>
        <v>,"ItemInstances":[</v>
      </c>
      <c r="AE671" s="16" t="str">
        <f t="shared" si="238"/>
        <v>{"CollectableType":"HomeCollector.Models.StampBase, HomeCollector, Version=1.0.0.0, Culture=neutral, PublicKeyToken=null"</v>
      </c>
      <c r="AF671" s="16" t="str">
        <f t="shared" si="239"/>
        <v xml:space="preserve">,"ItemDetails":"" </v>
      </c>
      <c r="AG671" s="16" t="str">
        <f t="shared" si="240"/>
        <v xml:space="preserve">,"IsFavorite":false </v>
      </c>
      <c r="AH671" s="16" t="str">
        <f t="shared" si="241"/>
        <v xml:space="preserve">,"EstimatedValue":0 </v>
      </c>
      <c r="AI671" s="16" t="str">
        <f t="shared" si="242"/>
        <v xml:space="preserve">,"IsMintCondition":true </v>
      </c>
      <c r="AJ671" s="16" t="str">
        <f t="shared" si="243"/>
        <v xml:space="preserve">,"Condition":"UNDEFINED" </v>
      </c>
      <c r="AK671" s="16" t="str">
        <f xml:space="preserve"> IF($D671+$E671&gt;0,  CONCATENATE($AD671,$AE671,$AF671,$AG671,$AH671,$AI671,$AJ671)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71" s="16" t="str">
        <f t="shared" si="244"/>
        <v>,{"CollectableType":"HomeCollector.Models.StampBase, HomeCollector, Version=1.0.0.0, Culture=neutral, PublicKeyToken=null","DisplayName":"Sullivan Exp." ,"Description":"" ,"Country":"USA" ,"IsPostageStamp":true ,"ScottNumber":"657" ,"AlternateId":"" ,"IssueYearStart":1929,"IssueYearEnd":0,"FirstDayOfIssue":"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72" spans="1:38" x14ac:dyDescent="0.25">
      <c r="A672" s="34" t="s">
        <v>1888</v>
      </c>
      <c r="B672" s="29">
        <v>1</v>
      </c>
      <c r="C672" s="19" t="s">
        <v>38</v>
      </c>
      <c r="D672" s="31"/>
      <c r="E672" s="32"/>
      <c r="F672" s="42" t="s">
        <v>404</v>
      </c>
      <c r="G672" s="38" t="s">
        <v>419</v>
      </c>
      <c r="H672" s="19" t="s">
        <v>13</v>
      </c>
      <c r="I672" s="29">
        <v>1929</v>
      </c>
      <c r="J672" s="29">
        <v>1929</v>
      </c>
      <c r="K672" s="33" t="s">
        <v>1337</v>
      </c>
      <c r="L672" s="34">
        <v>1.4</v>
      </c>
      <c r="M672" s="29">
        <v>1.25</v>
      </c>
      <c r="N672" s="28" t="str">
        <f t="shared" si="245"/>
        <v>,{"CollectableType":"HomeCollector.Models.StampBase, HomeCollector, Version=1.0.0.0, Culture=neutral, PublicKeyToken=null"</v>
      </c>
      <c r="O672" s="16" t="str">
        <f t="shared" si="224"/>
        <v xml:space="preserve">,"DisplayName":"Franklin" </v>
      </c>
      <c r="P672" s="16" t="str">
        <f t="shared" si="225"/>
        <v xml:space="preserve">,"Description":"Kans o.p." </v>
      </c>
      <c r="Q672" s="16" t="str">
        <f t="shared" si="226"/>
        <v xml:space="preserve">,"Country":"USA" </v>
      </c>
      <c r="R672" s="16" t="str">
        <f t="shared" si="227"/>
        <v xml:space="preserve">,"IsPostageStamp":true </v>
      </c>
      <c r="S672" s="16" t="str">
        <f t="shared" si="228"/>
        <v xml:space="preserve">,"ScottNumber":"658" </v>
      </c>
      <c r="T672" s="16" t="str">
        <f t="shared" si="229"/>
        <v xml:space="preserve">,"AlternateId":"" </v>
      </c>
      <c r="U672" s="16" t="str">
        <f t="shared" si="230"/>
        <v>,"IssueYearStart":1929</v>
      </c>
      <c r="V672" s="16" t="str">
        <f t="shared" si="231"/>
        <v>,"IssueYearEnd":0</v>
      </c>
      <c r="W672" s="16" t="str">
        <f t="shared" si="232"/>
        <v xml:space="preserve">,"FirstDayOfIssue":" " </v>
      </c>
      <c r="X672" s="16" t="str">
        <f t="shared" si="246"/>
        <v xml:space="preserve">,"Perforation":"11x10.5" </v>
      </c>
      <c r="Y672" s="16" t="str">
        <f t="shared" si="233"/>
        <v xml:space="preserve">,"IsWatermarked":false </v>
      </c>
      <c r="Z672" s="16" t="str">
        <f t="shared" si="234"/>
        <v xml:space="preserve">,"CatalogImageCode":"" </v>
      </c>
      <c r="AA672" s="16" t="str">
        <f t="shared" si="235"/>
        <v xml:space="preserve">,"Color":"green" </v>
      </c>
      <c r="AB672" s="16" t="str">
        <f t="shared" si="236"/>
        <v xml:space="preserve">,"Denomination":"1" </v>
      </c>
      <c r="AD672" s="16" t="str">
        <f t="shared" si="237"/>
        <v/>
      </c>
      <c r="AE672" s="16" t="str">
        <f t="shared" si="238"/>
        <v>{"CollectableType":"HomeCollector.Models.StampBase, HomeCollector, Version=1.0.0.0, Culture=neutral, PublicKeyToken=null"</v>
      </c>
      <c r="AF672" s="16" t="str">
        <f t="shared" si="239"/>
        <v xml:space="preserve">,"ItemDetails":"Kans o.p." </v>
      </c>
      <c r="AG672" s="16" t="str">
        <f t="shared" si="240"/>
        <v xml:space="preserve">,"IsFavorite":false </v>
      </c>
      <c r="AH672" s="16" t="str">
        <f t="shared" si="241"/>
        <v xml:space="preserve">,"EstimatedValue":0 </v>
      </c>
      <c r="AI672" s="16" t="str">
        <f t="shared" si="242"/>
        <v xml:space="preserve">,"IsMintCondition":false </v>
      </c>
      <c r="AJ672" s="16" t="str">
        <f t="shared" si="243"/>
        <v xml:space="preserve">,"Condition":"UNDEFINED" </v>
      </c>
      <c r="AK672" s="16" t="str">
        <f xml:space="preserve"> IF($D672+$E672&gt;0,  CONCATENATE($AD672,$AE672,$AF672,$AG672,$AH672,$AI672,$AJ672) &amp; "} ]}","}")</f>
        <v>}</v>
      </c>
      <c r="AL672" s="16" t="str">
        <f t="shared" si="244"/>
        <v>,{"CollectableType":"HomeCollector.Models.StampBase, HomeCollector, Version=1.0.0.0, Culture=neutral, PublicKeyToken=null","DisplayName":"Franklin" ,"Description":"Kans o.p." ,"Country":"USA" ,"IsPostageStamp":true ,"ScottNumber":"658" ,"AlternateId":"" ,"IssueYearStart":1929,"IssueYearEnd":0,"FirstDayOfIssue":" " ,"Perforation":"11x10.5" ,"IsWatermarked":false ,"CatalogImageCode":"" ,"Color":"green" ,"Denomination":"1" }</v>
      </c>
    </row>
    <row r="673" spans="1:38" x14ac:dyDescent="0.25">
      <c r="A673" s="34" t="s">
        <v>1889</v>
      </c>
      <c r="B673" s="19" t="s">
        <v>374</v>
      </c>
      <c r="C673" s="19" t="s">
        <v>56</v>
      </c>
      <c r="D673" s="31"/>
      <c r="E673" s="32"/>
      <c r="F673" s="42" t="s">
        <v>404</v>
      </c>
      <c r="G673" s="38" t="s">
        <v>419</v>
      </c>
      <c r="H673" s="19" t="s">
        <v>375</v>
      </c>
      <c r="I673" s="29">
        <v>1929</v>
      </c>
      <c r="J673" s="29">
        <v>1929</v>
      </c>
      <c r="K673" s="33" t="s">
        <v>1337</v>
      </c>
      <c r="L673" s="34">
        <v>1.9</v>
      </c>
      <c r="M673" s="29">
        <v>1.75</v>
      </c>
      <c r="N673" s="28" t="str">
        <f t="shared" si="245"/>
        <v>,{"CollectableType":"HomeCollector.Models.StampBase, HomeCollector, Version=1.0.0.0, Culture=neutral, PublicKeyToken=null"</v>
      </c>
      <c r="O673" s="16" t="str">
        <f t="shared" si="224"/>
        <v xml:space="preserve">,"DisplayName":"Harding" </v>
      </c>
      <c r="P673" s="16" t="str">
        <f t="shared" si="225"/>
        <v xml:space="preserve">,"Description":"Kans o.p." </v>
      </c>
      <c r="Q673" s="16" t="str">
        <f t="shared" si="226"/>
        <v xml:space="preserve">,"Country":"USA" </v>
      </c>
      <c r="R673" s="16" t="str">
        <f t="shared" si="227"/>
        <v xml:space="preserve">,"IsPostageStamp":true </v>
      </c>
      <c r="S673" s="16" t="str">
        <f t="shared" si="228"/>
        <v xml:space="preserve">,"ScottNumber":"659" </v>
      </c>
      <c r="T673" s="16" t="str">
        <f t="shared" si="229"/>
        <v xml:space="preserve">,"AlternateId":"" </v>
      </c>
      <c r="U673" s="16" t="str">
        <f t="shared" si="230"/>
        <v>,"IssueYearStart":1929</v>
      </c>
      <c r="V673" s="16" t="str">
        <f t="shared" si="231"/>
        <v>,"IssueYearEnd":0</v>
      </c>
      <c r="W673" s="16" t="str">
        <f t="shared" si="232"/>
        <v xml:space="preserve">,"FirstDayOfIssue":" " </v>
      </c>
      <c r="X673" s="16" t="str">
        <f t="shared" si="246"/>
        <v xml:space="preserve">,"Perforation":"11x10.5" </v>
      </c>
      <c r="Y673" s="16" t="str">
        <f t="shared" si="233"/>
        <v xml:space="preserve">,"IsWatermarked":false </v>
      </c>
      <c r="Z673" s="16" t="str">
        <f t="shared" si="234"/>
        <v xml:space="preserve">,"CatalogImageCode":"" </v>
      </c>
      <c r="AA673" s="16" t="str">
        <f t="shared" si="235"/>
        <v xml:space="preserve">,"Color":"brown" </v>
      </c>
      <c r="AB673" s="16" t="str">
        <f t="shared" si="236"/>
        <v xml:space="preserve">,"Denomination":"1.5" </v>
      </c>
      <c r="AD673" s="16" t="str">
        <f t="shared" si="237"/>
        <v/>
      </c>
      <c r="AE673" s="16" t="str">
        <f t="shared" si="238"/>
        <v>{"CollectableType":"HomeCollector.Models.StampBase, HomeCollector, Version=1.0.0.0, Culture=neutral, PublicKeyToken=null"</v>
      </c>
      <c r="AF673" s="16" t="str">
        <f t="shared" si="239"/>
        <v xml:space="preserve">,"ItemDetails":"Kans o.p." </v>
      </c>
      <c r="AG673" s="16" t="str">
        <f t="shared" si="240"/>
        <v xml:space="preserve">,"IsFavorite":false </v>
      </c>
      <c r="AH673" s="16" t="str">
        <f t="shared" si="241"/>
        <v xml:space="preserve">,"EstimatedValue":0 </v>
      </c>
      <c r="AI673" s="16" t="str">
        <f t="shared" si="242"/>
        <v xml:space="preserve">,"IsMintCondition":false </v>
      </c>
      <c r="AJ673" s="16" t="str">
        <f t="shared" si="243"/>
        <v xml:space="preserve">,"Condition":"UNDEFINED" </v>
      </c>
      <c r="AK673" s="16" t="str">
        <f xml:space="preserve"> IF($D673+$E673&gt;0,  CONCATENATE($AD673,$AE673,$AF673,$AG673,$AH673,$AI673,$AJ673) &amp; "} ]}","}")</f>
        <v>}</v>
      </c>
      <c r="AL673" s="16" t="str">
        <f t="shared" si="244"/>
        <v>,{"CollectableType":"HomeCollector.Models.StampBase, HomeCollector, Version=1.0.0.0, Culture=neutral, PublicKeyToken=null","DisplayName":"Harding" ,"Description":"Kans o.p." ,"Country":"USA" ,"IsPostageStamp":true ,"ScottNumber":"659" ,"AlternateId":"" ,"IssueYearStart":1929,"IssueYearEnd":0,"FirstDayOfIssue":" " ,"Perforation":"11x10.5" ,"IsWatermarked":false ,"CatalogImageCode":"" ,"Color":"brown" ,"Denomination":"1.5" }</v>
      </c>
    </row>
    <row r="674" spans="1:38" x14ac:dyDescent="0.25">
      <c r="A674" s="34" t="s">
        <v>1890</v>
      </c>
      <c r="B674" s="29">
        <v>2</v>
      </c>
      <c r="C674" s="19" t="s">
        <v>176</v>
      </c>
      <c r="D674" s="31"/>
      <c r="E674" s="32">
        <v>1</v>
      </c>
      <c r="F674" s="42" t="s">
        <v>404</v>
      </c>
      <c r="G674" s="38" t="s">
        <v>419</v>
      </c>
      <c r="H674" s="19" t="s">
        <v>15</v>
      </c>
      <c r="I674" s="29">
        <v>1929</v>
      </c>
      <c r="J674" s="29">
        <v>1929</v>
      </c>
      <c r="K674" s="33" t="s">
        <v>1337</v>
      </c>
      <c r="L674" s="34">
        <v>2.5</v>
      </c>
      <c r="M674" s="29">
        <v>0.7</v>
      </c>
      <c r="N674" s="28" t="str">
        <f t="shared" si="245"/>
        <v>,{"CollectableType":"HomeCollector.Models.StampBase, HomeCollector, Version=1.0.0.0, Culture=neutral, PublicKeyToken=null"</v>
      </c>
      <c r="O674" s="16" t="str">
        <f t="shared" si="224"/>
        <v xml:space="preserve">,"DisplayName":"Washington" </v>
      </c>
      <c r="P674" s="16" t="str">
        <f t="shared" si="225"/>
        <v xml:space="preserve">,"Description":"Kans o.p." </v>
      </c>
      <c r="Q674" s="16" t="str">
        <f t="shared" si="226"/>
        <v xml:space="preserve">,"Country":"USA" </v>
      </c>
      <c r="R674" s="16" t="str">
        <f t="shared" si="227"/>
        <v xml:space="preserve">,"IsPostageStamp":true </v>
      </c>
      <c r="S674" s="16" t="str">
        <f t="shared" si="228"/>
        <v xml:space="preserve">,"ScottNumber":"660" </v>
      </c>
      <c r="T674" s="16" t="str">
        <f t="shared" si="229"/>
        <v xml:space="preserve">,"AlternateId":"" </v>
      </c>
      <c r="U674" s="16" t="str">
        <f t="shared" si="230"/>
        <v>,"IssueYearStart":1929</v>
      </c>
      <c r="V674" s="16" t="str">
        <f t="shared" si="231"/>
        <v>,"IssueYearEnd":0</v>
      </c>
      <c r="W674" s="16" t="str">
        <f t="shared" si="232"/>
        <v xml:space="preserve">,"FirstDayOfIssue":" " </v>
      </c>
      <c r="X674" s="16" t="str">
        <f t="shared" si="246"/>
        <v xml:space="preserve">,"Perforation":"11x10.5" </v>
      </c>
      <c r="Y674" s="16" t="str">
        <f t="shared" si="233"/>
        <v xml:space="preserve">,"IsWatermarked":false </v>
      </c>
      <c r="Z674" s="16" t="str">
        <f t="shared" si="234"/>
        <v xml:space="preserve">,"CatalogImageCode":"" </v>
      </c>
      <c r="AA674" s="16" t="str">
        <f t="shared" si="235"/>
        <v xml:space="preserve">,"Color":"carmine" </v>
      </c>
      <c r="AB674" s="16" t="str">
        <f t="shared" si="236"/>
        <v xml:space="preserve">,"Denomination":"2" </v>
      </c>
      <c r="AD674" s="16" t="str">
        <f t="shared" si="237"/>
        <v>,"ItemInstances":[</v>
      </c>
      <c r="AE674" s="16" t="str">
        <f t="shared" si="238"/>
        <v>{"CollectableType":"HomeCollector.Models.StampBase, HomeCollector, Version=1.0.0.0, Culture=neutral, PublicKeyToken=null"</v>
      </c>
      <c r="AF674" s="16" t="str">
        <f t="shared" si="239"/>
        <v xml:space="preserve">,"ItemDetails":"Kans o.p." </v>
      </c>
      <c r="AG674" s="16" t="str">
        <f t="shared" si="240"/>
        <v xml:space="preserve">,"IsFavorite":false </v>
      </c>
      <c r="AH674" s="16" t="str">
        <f t="shared" si="241"/>
        <v xml:space="preserve">,"EstimatedValue":0 </v>
      </c>
      <c r="AI674" s="16" t="str">
        <f t="shared" si="242"/>
        <v xml:space="preserve">,"IsMintCondition":false </v>
      </c>
      <c r="AJ674" s="16" t="str">
        <f t="shared" si="243"/>
        <v xml:space="preserve">,"Condition":"UNDEFINED" </v>
      </c>
      <c r="AK674" s="16" t="str">
        <f xml:space="preserve"> IF($D674+$E674&gt;0,  CONCATENATE($AD674,$AE674,$AF674,$AG674,$AH674,$AI674,$AJ674) &amp; "} ]}","}")</f>
        <v>,"ItemInstances":[{"CollectableType":"HomeCollector.Models.StampBase, HomeCollector, Version=1.0.0.0, Culture=neutral, PublicKeyToken=null","ItemDetails":"Kans o.p." ,"IsFavorite":false ,"EstimatedValue":0 ,"IsMintCondition":false ,"Condition":"UNDEFINED" } ]}</v>
      </c>
      <c r="AL674" s="16" t="str">
        <f t="shared" si="244"/>
        <v>,{"CollectableType":"HomeCollector.Models.StampBase, HomeCollector, Version=1.0.0.0, Culture=neutral, PublicKeyToken=null","DisplayName":"Washington" ,"Description":"Kans o.p." ,"Country":"USA" ,"IsPostageStamp":true ,"ScottNumber":"660" ,"AlternateId":"" ,"IssueYearStart":1929,"IssueYearEnd":0,"FirstDayOfIssue":" " ,"Perforation":"11x10.5" ,"IsWatermarked":false ,"CatalogImageCode":"" ,"Color":"carmine" ,"Denomination":"2" ,"ItemInstances":[{"CollectableType":"HomeCollector.Models.StampBase, HomeCollector, Version=1.0.0.0, Culture=neutral, PublicKeyToken=null","ItemDetails":"Kans o.p." ,"IsFavorite":false ,"EstimatedValue":0 ,"IsMintCondition":false ,"Condition":"UNDEFINED" } ]}</v>
      </c>
    </row>
    <row r="675" spans="1:38" x14ac:dyDescent="0.25">
      <c r="A675" s="34" t="s">
        <v>1891</v>
      </c>
      <c r="B675" s="29">
        <v>3</v>
      </c>
      <c r="C675" s="19" t="s">
        <v>99</v>
      </c>
      <c r="D675" s="31"/>
      <c r="E675" s="32"/>
      <c r="F675" s="42" t="s">
        <v>404</v>
      </c>
      <c r="G675" s="38" t="s">
        <v>419</v>
      </c>
      <c r="H675" s="19" t="s">
        <v>103</v>
      </c>
      <c r="I675" s="29">
        <v>1929</v>
      </c>
      <c r="J675" s="29">
        <v>1929</v>
      </c>
      <c r="K675" s="33" t="s">
        <v>1337</v>
      </c>
      <c r="L675" s="34">
        <v>11</v>
      </c>
      <c r="M675" s="29">
        <v>9</v>
      </c>
      <c r="N675" s="28" t="str">
        <f t="shared" si="245"/>
        <v>,{"CollectableType":"HomeCollector.Models.StampBase, HomeCollector, Version=1.0.0.0, Culture=neutral, PublicKeyToken=null"</v>
      </c>
      <c r="O675" s="16" t="str">
        <f t="shared" si="224"/>
        <v xml:space="preserve">,"DisplayName":"Lincoln" </v>
      </c>
      <c r="P675" s="16" t="str">
        <f t="shared" si="225"/>
        <v xml:space="preserve">,"Description":"Kans o.p." </v>
      </c>
      <c r="Q675" s="16" t="str">
        <f t="shared" si="226"/>
        <v xml:space="preserve">,"Country":"USA" </v>
      </c>
      <c r="R675" s="16" t="str">
        <f t="shared" si="227"/>
        <v xml:space="preserve">,"IsPostageStamp":true </v>
      </c>
      <c r="S675" s="16" t="str">
        <f t="shared" si="228"/>
        <v xml:space="preserve">,"ScottNumber":"661" </v>
      </c>
      <c r="T675" s="16" t="str">
        <f t="shared" si="229"/>
        <v xml:space="preserve">,"AlternateId":"" </v>
      </c>
      <c r="U675" s="16" t="str">
        <f t="shared" si="230"/>
        <v>,"IssueYearStart":1929</v>
      </c>
      <c r="V675" s="16" t="str">
        <f t="shared" si="231"/>
        <v>,"IssueYearEnd":0</v>
      </c>
      <c r="W675" s="16" t="str">
        <f t="shared" si="232"/>
        <v xml:space="preserve">,"FirstDayOfIssue":" " </v>
      </c>
      <c r="X675" s="16" t="str">
        <f t="shared" si="246"/>
        <v xml:space="preserve">,"Perforation":"11x10.5" </v>
      </c>
      <c r="Y675" s="16" t="str">
        <f t="shared" si="233"/>
        <v xml:space="preserve">,"IsWatermarked":false </v>
      </c>
      <c r="Z675" s="16" t="str">
        <f t="shared" si="234"/>
        <v xml:space="preserve">,"CatalogImageCode":"" </v>
      </c>
      <c r="AA675" s="16" t="str">
        <f t="shared" si="235"/>
        <v xml:space="preserve">,"Color":"violet" </v>
      </c>
      <c r="AB675" s="16" t="str">
        <f t="shared" si="236"/>
        <v xml:space="preserve">,"Denomination":"3" </v>
      </c>
      <c r="AD675" s="16" t="str">
        <f t="shared" si="237"/>
        <v/>
      </c>
      <c r="AE675" s="16" t="str">
        <f t="shared" si="238"/>
        <v>{"CollectableType":"HomeCollector.Models.StampBase, HomeCollector, Version=1.0.0.0, Culture=neutral, PublicKeyToken=null"</v>
      </c>
      <c r="AF675" s="16" t="str">
        <f t="shared" si="239"/>
        <v xml:space="preserve">,"ItemDetails":"Kans o.p." </v>
      </c>
      <c r="AG675" s="16" t="str">
        <f t="shared" si="240"/>
        <v xml:space="preserve">,"IsFavorite":false </v>
      </c>
      <c r="AH675" s="16" t="str">
        <f t="shared" si="241"/>
        <v xml:space="preserve">,"EstimatedValue":0 </v>
      </c>
      <c r="AI675" s="16" t="str">
        <f t="shared" si="242"/>
        <v xml:space="preserve">,"IsMintCondition":false </v>
      </c>
      <c r="AJ675" s="16" t="str">
        <f t="shared" si="243"/>
        <v xml:space="preserve">,"Condition":"UNDEFINED" </v>
      </c>
      <c r="AK675" s="16" t="str">
        <f xml:space="preserve"> IF($D675+$E675&gt;0,  CONCATENATE($AD675,$AE675,$AF675,$AG675,$AH675,$AI675,$AJ675) &amp; "} ]}","}")</f>
        <v>}</v>
      </c>
      <c r="AL675" s="16" t="str">
        <f t="shared" si="244"/>
        <v>,{"CollectableType":"HomeCollector.Models.StampBase, HomeCollector, Version=1.0.0.0, Culture=neutral, PublicKeyToken=null","DisplayName":"Lincoln" ,"Description":"Kans o.p." ,"Country":"USA" ,"IsPostageStamp":true ,"ScottNumber":"661" ,"AlternateId":"" ,"IssueYearStart":1929,"IssueYearEnd":0,"FirstDayOfIssue":" " ,"Perforation":"11x10.5" ,"IsWatermarked":false ,"CatalogImageCode":"" ,"Color":"violet" ,"Denomination":"3" }</v>
      </c>
    </row>
    <row r="676" spans="1:38" x14ac:dyDescent="0.25">
      <c r="A676" s="34" t="s">
        <v>1892</v>
      </c>
      <c r="B676" s="29">
        <v>4</v>
      </c>
      <c r="C676" s="19" t="s">
        <v>392</v>
      </c>
      <c r="D676" s="31"/>
      <c r="E676" s="32"/>
      <c r="F676" s="42" t="s">
        <v>404</v>
      </c>
      <c r="G676" s="38" t="s">
        <v>419</v>
      </c>
      <c r="H676" s="19" t="s">
        <v>407</v>
      </c>
      <c r="I676" s="29">
        <v>1929</v>
      </c>
      <c r="J676" s="29">
        <v>1929</v>
      </c>
      <c r="K676" s="33" t="s">
        <v>1337</v>
      </c>
      <c r="L676" s="34">
        <v>11</v>
      </c>
      <c r="M676" s="29">
        <v>5.5</v>
      </c>
      <c r="N676" s="28" t="str">
        <f t="shared" si="245"/>
        <v>,{"CollectableType":"HomeCollector.Models.StampBase, HomeCollector, Version=1.0.0.0, Culture=neutral, PublicKeyToken=null"</v>
      </c>
      <c r="O676" s="16" t="str">
        <f t="shared" si="224"/>
        <v xml:space="preserve">,"DisplayName":"M.Washington" </v>
      </c>
      <c r="P676" s="16" t="str">
        <f t="shared" si="225"/>
        <v xml:space="preserve">,"Description":"Kans o.p." </v>
      </c>
      <c r="Q676" s="16" t="str">
        <f t="shared" si="226"/>
        <v xml:space="preserve">,"Country":"USA" </v>
      </c>
      <c r="R676" s="16" t="str">
        <f t="shared" si="227"/>
        <v xml:space="preserve">,"IsPostageStamp":true </v>
      </c>
      <c r="S676" s="16" t="str">
        <f t="shared" si="228"/>
        <v xml:space="preserve">,"ScottNumber":"662" </v>
      </c>
      <c r="T676" s="16" t="str">
        <f t="shared" si="229"/>
        <v xml:space="preserve">,"AlternateId":"" </v>
      </c>
      <c r="U676" s="16" t="str">
        <f t="shared" si="230"/>
        <v>,"IssueYearStart":1929</v>
      </c>
      <c r="V676" s="16" t="str">
        <f t="shared" si="231"/>
        <v>,"IssueYearEnd":0</v>
      </c>
      <c r="W676" s="16" t="str">
        <f t="shared" si="232"/>
        <v xml:space="preserve">,"FirstDayOfIssue":" " </v>
      </c>
      <c r="X676" s="16" t="str">
        <f t="shared" si="246"/>
        <v xml:space="preserve">,"Perforation":"11x10.5" </v>
      </c>
      <c r="Y676" s="16" t="str">
        <f t="shared" si="233"/>
        <v xml:space="preserve">,"IsWatermarked":false </v>
      </c>
      <c r="Z676" s="16" t="str">
        <f t="shared" si="234"/>
        <v xml:space="preserve">,"CatalogImageCode":"" </v>
      </c>
      <c r="AA676" s="16" t="str">
        <f t="shared" si="235"/>
        <v xml:space="preserve">,"Color":"yellow br" </v>
      </c>
      <c r="AB676" s="16" t="str">
        <f t="shared" si="236"/>
        <v xml:space="preserve">,"Denomination":"4" </v>
      </c>
      <c r="AD676" s="16" t="str">
        <f t="shared" si="237"/>
        <v/>
      </c>
      <c r="AE676" s="16" t="str">
        <f t="shared" si="238"/>
        <v>{"CollectableType":"HomeCollector.Models.StampBase, HomeCollector, Version=1.0.0.0, Culture=neutral, PublicKeyToken=null"</v>
      </c>
      <c r="AF676" s="16" t="str">
        <f t="shared" si="239"/>
        <v xml:space="preserve">,"ItemDetails":"Kans o.p." </v>
      </c>
      <c r="AG676" s="16" t="str">
        <f t="shared" si="240"/>
        <v xml:space="preserve">,"IsFavorite":false </v>
      </c>
      <c r="AH676" s="16" t="str">
        <f t="shared" si="241"/>
        <v xml:space="preserve">,"EstimatedValue":0 </v>
      </c>
      <c r="AI676" s="16" t="str">
        <f t="shared" si="242"/>
        <v xml:space="preserve">,"IsMintCondition":false </v>
      </c>
      <c r="AJ676" s="16" t="str">
        <f t="shared" si="243"/>
        <v xml:space="preserve">,"Condition":"UNDEFINED" </v>
      </c>
      <c r="AK676" s="16" t="str">
        <f xml:space="preserve"> IF($D676+$E676&gt;0,  CONCATENATE($AD676,$AE676,$AF676,$AG676,$AH676,$AI676,$AJ676) &amp; "} ]}","}")</f>
        <v>}</v>
      </c>
      <c r="AL676" s="16" t="str">
        <f t="shared" si="244"/>
        <v>,{"CollectableType":"HomeCollector.Models.StampBase, HomeCollector, Version=1.0.0.0, Culture=neutral, PublicKeyToken=null","DisplayName":"M.Washington" ,"Description":"Kans o.p." ,"Country":"USA" ,"IsPostageStamp":true ,"ScottNumber":"662" ,"AlternateId":"" ,"IssueYearStart":1929,"IssueYearEnd":0,"FirstDayOfIssue":" " ,"Perforation":"11x10.5" ,"IsWatermarked":false ,"CatalogImageCode":"" ,"Color":"yellow br" ,"Denomination":"4" }</v>
      </c>
    </row>
    <row r="677" spans="1:38" x14ac:dyDescent="0.25">
      <c r="A677" s="34" t="s">
        <v>1893</v>
      </c>
      <c r="B677" s="29">
        <v>5</v>
      </c>
      <c r="C677" s="19" t="s">
        <v>420</v>
      </c>
      <c r="D677" s="31"/>
      <c r="E677" s="32"/>
      <c r="F677" s="42" t="s">
        <v>404</v>
      </c>
      <c r="G677" s="38" t="s">
        <v>419</v>
      </c>
      <c r="H677" s="19" t="s">
        <v>376</v>
      </c>
      <c r="I677" s="29">
        <v>1929</v>
      </c>
      <c r="J677" s="29">
        <v>1929</v>
      </c>
      <c r="K677" s="33" t="s">
        <v>1337</v>
      </c>
      <c r="L677" s="34">
        <v>8</v>
      </c>
      <c r="M677" s="29">
        <v>6</v>
      </c>
      <c r="N677" s="28" t="str">
        <f t="shared" si="245"/>
        <v>,{"CollectableType":"HomeCollector.Models.StampBase, HomeCollector, Version=1.0.0.0, Culture=neutral, PublicKeyToken=null"</v>
      </c>
      <c r="O677" s="16" t="str">
        <f t="shared" si="224"/>
        <v xml:space="preserve">,"DisplayName":"T. Roosevelt" </v>
      </c>
      <c r="P677" s="16" t="str">
        <f t="shared" si="225"/>
        <v xml:space="preserve">,"Description":"Kans o.p." </v>
      </c>
      <c r="Q677" s="16" t="str">
        <f t="shared" si="226"/>
        <v xml:space="preserve">,"Country":"USA" </v>
      </c>
      <c r="R677" s="16" t="str">
        <f t="shared" si="227"/>
        <v xml:space="preserve">,"IsPostageStamp":true </v>
      </c>
      <c r="S677" s="16" t="str">
        <f t="shared" si="228"/>
        <v xml:space="preserve">,"ScottNumber":"663" </v>
      </c>
      <c r="T677" s="16" t="str">
        <f t="shared" si="229"/>
        <v xml:space="preserve">,"AlternateId":"" </v>
      </c>
      <c r="U677" s="16" t="str">
        <f t="shared" si="230"/>
        <v>,"IssueYearStart":1929</v>
      </c>
      <c r="V677" s="16" t="str">
        <f t="shared" si="231"/>
        <v>,"IssueYearEnd":0</v>
      </c>
      <c r="W677" s="16" t="str">
        <f t="shared" si="232"/>
        <v xml:space="preserve">,"FirstDayOfIssue":" " </v>
      </c>
      <c r="X677" s="16" t="str">
        <f t="shared" si="246"/>
        <v xml:space="preserve">,"Perforation":"11x10.5" </v>
      </c>
      <c r="Y677" s="16" t="str">
        <f t="shared" si="233"/>
        <v xml:space="preserve">,"IsWatermarked":false </v>
      </c>
      <c r="Z677" s="16" t="str">
        <f t="shared" si="234"/>
        <v xml:space="preserve">,"CatalogImageCode":"" </v>
      </c>
      <c r="AA677" s="16" t="str">
        <f t="shared" si="235"/>
        <v xml:space="preserve">,"Color":"deep blue" </v>
      </c>
      <c r="AB677" s="16" t="str">
        <f t="shared" si="236"/>
        <v xml:space="preserve">,"Denomination":"5" </v>
      </c>
      <c r="AD677" s="16" t="str">
        <f t="shared" si="237"/>
        <v/>
      </c>
      <c r="AE677" s="16" t="str">
        <f t="shared" si="238"/>
        <v>{"CollectableType":"HomeCollector.Models.StampBase, HomeCollector, Version=1.0.0.0, Culture=neutral, PublicKeyToken=null"</v>
      </c>
      <c r="AF677" s="16" t="str">
        <f t="shared" si="239"/>
        <v xml:space="preserve">,"ItemDetails":"Kans o.p." </v>
      </c>
      <c r="AG677" s="16" t="str">
        <f t="shared" si="240"/>
        <v xml:space="preserve">,"IsFavorite":false </v>
      </c>
      <c r="AH677" s="16" t="str">
        <f t="shared" si="241"/>
        <v xml:space="preserve">,"EstimatedValue":0 </v>
      </c>
      <c r="AI677" s="16" t="str">
        <f t="shared" si="242"/>
        <v xml:space="preserve">,"IsMintCondition":false </v>
      </c>
      <c r="AJ677" s="16" t="str">
        <f t="shared" si="243"/>
        <v xml:space="preserve">,"Condition":"UNDEFINED" </v>
      </c>
      <c r="AK677" s="16" t="str">
        <f xml:space="preserve"> IF($D677+$E677&gt;0,  CONCATENATE($AD677,$AE677,$AF677,$AG677,$AH677,$AI677,$AJ677) &amp; "} ]}","}")</f>
        <v>}</v>
      </c>
      <c r="AL677" s="16" t="str">
        <f t="shared" si="244"/>
        <v>,{"CollectableType":"HomeCollector.Models.StampBase, HomeCollector, Version=1.0.0.0, Culture=neutral, PublicKeyToken=null","DisplayName":"T. Roosevelt" ,"Description":"Kans o.p." ,"Country":"USA" ,"IsPostageStamp":true ,"ScottNumber":"663" ,"AlternateId":"" ,"IssueYearStart":1929,"IssueYearEnd":0,"FirstDayOfIssue":" " ,"Perforation":"11x10.5" ,"IsWatermarked":false ,"CatalogImageCode":"" ,"Color":"deep blue" ,"Denomination":"5" }</v>
      </c>
    </row>
    <row r="678" spans="1:38" x14ac:dyDescent="0.25">
      <c r="A678" s="34" t="s">
        <v>1894</v>
      </c>
      <c r="B678" s="29">
        <v>6</v>
      </c>
      <c r="C678" s="19" t="s">
        <v>117</v>
      </c>
      <c r="D678" s="31"/>
      <c r="E678" s="32"/>
      <c r="F678" s="42" t="s">
        <v>404</v>
      </c>
      <c r="G678" s="38" t="s">
        <v>419</v>
      </c>
      <c r="H678" s="19" t="s">
        <v>236</v>
      </c>
      <c r="I678" s="29">
        <v>1929</v>
      </c>
      <c r="J678" s="29">
        <v>1929</v>
      </c>
      <c r="K678" s="33" t="s">
        <v>1337</v>
      </c>
      <c r="L678" s="34">
        <v>17.5</v>
      </c>
      <c r="M678" s="29">
        <v>11.5</v>
      </c>
      <c r="N678" s="28" t="str">
        <f t="shared" si="245"/>
        <v>,{"CollectableType":"HomeCollector.Models.StampBase, HomeCollector, Version=1.0.0.0, Culture=neutral, PublicKeyToken=null"</v>
      </c>
      <c r="O678" s="16" t="str">
        <f t="shared" si="224"/>
        <v xml:space="preserve">,"DisplayName":"Garfield" </v>
      </c>
      <c r="P678" s="16" t="str">
        <f t="shared" si="225"/>
        <v xml:space="preserve">,"Description":"Kans o.p." </v>
      </c>
      <c r="Q678" s="16" t="str">
        <f t="shared" si="226"/>
        <v xml:space="preserve">,"Country":"USA" </v>
      </c>
      <c r="R678" s="16" t="str">
        <f t="shared" si="227"/>
        <v xml:space="preserve">,"IsPostageStamp":true </v>
      </c>
      <c r="S678" s="16" t="str">
        <f t="shared" si="228"/>
        <v xml:space="preserve">,"ScottNumber":"664" </v>
      </c>
      <c r="T678" s="16" t="str">
        <f t="shared" si="229"/>
        <v xml:space="preserve">,"AlternateId":"" </v>
      </c>
      <c r="U678" s="16" t="str">
        <f t="shared" si="230"/>
        <v>,"IssueYearStart":1929</v>
      </c>
      <c r="V678" s="16" t="str">
        <f t="shared" si="231"/>
        <v>,"IssueYearEnd":0</v>
      </c>
      <c r="W678" s="16" t="str">
        <f t="shared" si="232"/>
        <v xml:space="preserve">,"FirstDayOfIssue":" " </v>
      </c>
      <c r="X678" s="16" t="str">
        <f t="shared" si="246"/>
        <v xml:space="preserve">,"Perforation":"11x10.5" </v>
      </c>
      <c r="Y678" s="16" t="str">
        <f t="shared" si="233"/>
        <v xml:space="preserve">,"IsWatermarked":false </v>
      </c>
      <c r="Z678" s="16" t="str">
        <f t="shared" si="234"/>
        <v xml:space="preserve">,"CatalogImageCode":"" </v>
      </c>
      <c r="AA678" s="16" t="str">
        <f t="shared" si="235"/>
        <v xml:space="preserve">,"Color":"red" </v>
      </c>
      <c r="AB678" s="16" t="str">
        <f t="shared" si="236"/>
        <v xml:space="preserve">,"Denomination":"6" </v>
      </c>
      <c r="AD678" s="16" t="str">
        <f t="shared" si="237"/>
        <v/>
      </c>
      <c r="AE678" s="16" t="str">
        <f t="shared" si="238"/>
        <v>{"CollectableType":"HomeCollector.Models.StampBase, HomeCollector, Version=1.0.0.0, Culture=neutral, PublicKeyToken=null"</v>
      </c>
      <c r="AF678" s="16" t="str">
        <f t="shared" si="239"/>
        <v xml:space="preserve">,"ItemDetails":"Kans o.p." </v>
      </c>
      <c r="AG678" s="16" t="str">
        <f t="shared" si="240"/>
        <v xml:space="preserve">,"IsFavorite":false </v>
      </c>
      <c r="AH678" s="16" t="str">
        <f t="shared" si="241"/>
        <v xml:space="preserve">,"EstimatedValue":0 </v>
      </c>
      <c r="AI678" s="16" t="str">
        <f t="shared" si="242"/>
        <v xml:space="preserve">,"IsMintCondition":false </v>
      </c>
      <c r="AJ678" s="16" t="str">
        <f t="shared" si="243"/>
        <v xml:space="preserve">,"Condition":"UNDEFINED" </v>
      </c>
      <c r="AK678" s="16" t="str">
        <f xml:space="preserve"> IF($D678+$E678&gt;0,  CONCATENATE($AD678,$AE678,$AF678,$AG678,$AH678,$AI678,$AJ678) &amp; "} ]}","}")</f>
        <v>}</v>
      </c>
      <c r="AL678" s="16" t="str">
        <f t="shared" si="244"/>
        <v>,{"CollectableType":"HomeCollector.Models.StampBase, HomeCollector, Version=1.0.0.0, Culture=neutral, PublicKeyToken=null","DisplayName":"Garfield" ,"Description":"Kans o.p." ,"Country":"USA" ,"IsPostageStamp":true ,"ScottNumber":"664" ,"AlternateId":"" ,"IssueYearStart":1929,"IssueYearEnd":0,"FirstDayOfIssue":" " ,"Perforation":"11x10.5" ,"IsWatermarked":false ,"CatalogImageCode":"" ,"Color":"red" ,"Denomination":"6" }</v>
      </c>
    </row>
    <row r="679" spans="1:38" x14ac:dyDescent="0.25">
      <c r="A679" s="34" t="s">
        <v>1895</v>
      </c>
      <c r="B679" s="29">
        <v>7</v>
      </c>
      <c r="C679" s="19" t="s">
        <v>60</v>
      </c>
      <c r="D679" s="31"/>
      <c r="E679" s="32"/>
      <c r="F679" s="42" t="s">
        <v>404</v>
      </c>
      <c r="G679" s="38" t="s">
        <v>419</v>
      </c>
      <c r="H679" s="19" t="s">
        <v>377</v>
      </c>
      <c r="I679" s="29">
        <v>1929</v>
      </c>
      <c r="J679" s="29">
        <v>1929</v>
      </c>
      <c r="K679" s="33" t="s">
        <v>1337</v>
      </c>
      <c r="L679" s="34">
        <v>16</v>
      </c>
      <c r="M679" s="29">
        <v>17</v>
      </c>
      <c r="N679" s="28" t="str">
        <f t="shared" si="245"/>
        <v>,{"CollectableType":"HomeCollector.Models.StampBase, HomeCollector, Version=1.0.0.0, Culture=neutral, PublicKeyToken=null"</v>
      </c>
      <c r="O679" s="16" t="str">
        <f t="shared" si="224"/>
        <v xml:space="preserve">,"DisplayName":"McKinley" </v>
      </c>
      <c r="P679" s="16" t="str">
        <f t="shared" si="225"/>
        <v xml:space="preserve">,"Description":"Kans o.p." </v>
      </c>
      <c r="Q679" s="16" t="str">
        <f t="shared" si="226"/>
        <v xml:space="preserve">,"Country":"USA" </v>
      </c>
      <c r="R679" s="16" t="str">
        <f t="shared" si="227"/>
        <v xml:space="preserve">,"IsPostageStamp":true </v>
      </c>
      <c r="S679" s="16" t="str">
        <f t="shared" si="228"/>
        <v xml:space="preserve">,"ScottNumber":"665" </v>
      </c>
      <c r="T679" s="16" t="str">
        <f t="shared" si="229"/>
        <v xml:space="preserve">,"AlternateId":"" </v>
      </c>
      <c r="U679" s="16" t="str">
        <f t="shared" si="230"/>
        <v>,"IssueYearStart":1929</v>
      </c>
      <c r="V679" s="16" t="str">
        <f t="shared" si="231"/>
        <v>,"IssueYearEnd":0</v>
      </c>
      <c r="W679" s="16" t="str">
        <f t="shared" si="232"/>
        <v xml:space="preserve">,"FirstDayOfIssue":" " </v>
      </c>
      <c r="X679" s="16" t="str">
        <f t="shared" si="246"/>
        <v xml:space="preserve">,"Perforation":"11x10.5" </v>
      </c>
      <c r="Y679" s="16" t="str">
        <f t="shared" si="233"/>
        <v xml:space="preserve">,"IsWatermarked":false </v>
      </c>
      <c r="Z679" s="16" t="str">
        <f t="shared" si="234"/>
        <v xml:space="preserve">,"CatalogImageCode":"" </v>
      </c>
      <c r="AA679" s="16" t="str">
        <f t="shared" si="235"/>
        <v xml:space="preserve">,"Color":"black" </v>
      </c>
      <c r="AB679" s="16" t="str">
        <f t="shared" si="236"/>
        <v xml:space="preserve">,"Denomination":"7" </v>
      </c>
      <c r="AD679" s="16" t="str">
        <f t="shared" si="237"/>
        <v/>
      </c>
      <c r="AE679" s="16" t="str">
        <f t="shared" si="238"/>
        <v>{"CollectableType":"HomeCollector.Models.StampBase, HomeCollector, Version=1.0.0.0, Culture=neutral, PublicKeyToken=null"</v>
      </c>
      <c r="AF679" s="16" t="str">
        <f t="shared" si="239"/>
        <v xml:space="preserve">,"ItemDetails":"Kans o.p." </v>
      </c>
      <c r="AG679" s="16" t="str">
        <f t="shared" si="240"/>
        <v xml:space="preserve">,"IsFavorite":false </v>
      </c>
      <c r="AH679" s="16" t="str">
        <f t="shared" si="241"/>
        <v xml:space="preserve">,"EstimatedValue":0 </v>
      </c>
      <c r="AI679" s="16" t="str">
        <f t="shared" si="242"/>
        <v xml:space="preserve">,"IsMintCondition":false </v>
      </c>
      <c r="AJ679" s="16" t="str">
        <f t="shared" si="243"/>
        <v xml:space="preserve">,"Condition":"UNDEFINED" </v>
      </c>
      <c r="AK679" s="16" t="str">
        <f xml:space="preserve"> IF($D679+$E679&gt;0,  CONCATENATE($AD679,$AE679,$AF679,$AG679,$AH679,$AI679,$AJ679) &amp; "} ]}","}")</f>
        <v>}</v>
      </c>
      <c r="AL679" s="16" t="str">
        <f t="shared" si="244"/>
        <v>,{"CollectableType":"HomeCollector.Models.StampBase, HomeCollector, Version=1.0.0.0, Culture=neutral, PublicKeyToken=null","DisplayName":"McKinley" ,"Description":"Kans o.p." ,"Country":"USA" ,"IsPostageStamp":true ,"ScottNumber":"665" ,"AlternateId":"" ,"IssueYearStart":1929,"IssueYearEnd":0,"FirstDayOfIssue":" " ,"Perforation":"11x10.5" ,"IsWatermarked":false ,"CatalogImageCode":"" ,"Color":"black" ,"Denomination":"7" }</v>
      </c>
    </row>
    <row r="680" spans="1:38" x14ac:dyDescent="0.25">
      <c r="A680" s="34" t="s">
        <v>1896</v>
      </c>
      <c r="B680" s="29">
        <v>8</v>
      </c>
      <c r="C680" s="19" t="s">
        <v>301</v>
      </c>
      <c r="D680" s="31"/>
      <c r="E680" s="32"/>
      <c r="F680" s="42" t="s">
        <v>404</v>
      </c>
      <c r="G680" s="38" t="s">
        <v>419</v>
      </c>
      <c r="H680" s="19" t="s">
        <v>255</v>
      </c>
      <c r="I680" s="29">
        <v>1929</v>
      </c>
      <c r="J680" s="29">
        <v>1929</v>
      </c>
      <c r="K680" s="33" t="s">
        <v>1337</v>
      </c>
      <c r="L680" s="34">
        <v>55</v>
      </c>
      <c r="M680" s="29">
        <v>45</v>
      </c>
      <c r="N680" s="28" t="str">
        <f t="shared" si="245"/>
        <v>,{"CollectableType":"HomeCollector.Models.StampBase, HomeCollector, Version=1.0.0.0, Culture=neutral, PublicKeyToken=null"</v>
      </c>
      <c r="O680" s="16" t="str">
        <f t="shared" si="224"/>
        <v xml:space="preserve">,"DisplayName":"Grant" </v>
      </c>
      <c r="P680" s="16" t="str">
        <f t="shared" si="225"/>
        <v xml:space="preserve">,"Description":"Kans o.p." </v>
      </c>
      <c r="Q680" s="16" t="str">
        <f t="shared" si="226"/>
        <v xml:space="preserve">,"Country":"USA" </v>
      </c>
      <c r="R680" s="16" t="str">
        <f t="shared" si="227"/>
        <v xml:space="preserve">,"IsPostageStamp":true </v>
      </c>
      <c r="S680" s="16" t="str">
        <f t="shared" si="228"/>
        <v xml:space="preserve">,"ScottNumber":"666" </v>
      </c>
      <c r="T680" s="16" t="str">
        <f t="shared" si="229"/>
        <v xml:space="preserve">,"AlternateId":"" </v>
      </c>
      <c r="U680" s="16" t="str">
        <f t="shared" si="230"/>
        <v>,"IssueYearStart":1929</v>
      </c>
      <c r="V680" s="16" t="str">
        <f t="shared" si="231"/>
        <v>,"IssueYearEnd":0</v>
      </c>
      <c r="W680" s="16" t="str">
        <f t="shared" si="232"/>
        <v xml:space="preserve">,"FirstDayOfIssue":" " </v>
      </c>
      <c r="X680" s="16" t="str">
        <f t="shared" si="246"/>
        <v xml:space="preserve">,"Perforation":"11x10.5" </v>
      </c>
      <c r="Y680" s="16" t="str">
        <f t="shared" si="233"/>
        <v xml:space="preserve">,"IsWatermarked":false </v>
      </c>
      <c r="Z680" s="16" t="str">
        <f t="shared" si="234"/>
        <v xml:space="preserve">,"CatalogImageCode":"" </v>
      </c>
      <c r="AA680" s="16" t="str">
        <f t="shared" si="235"/>
        <v xml:space="preserve">,"Color":"olive gr" </v>
      </c>
      <c r="AB680" s="16" t="str">
        <f t="shared" si="236"/>
        <v xml:space="preserve">,"Denomination":"8" </v>
      </c>
      <c r="AD680" s="16" t="str">
        <f t="shared" si="237"/>
        <v/>
      </c>
      <c r="AE680" s="16" t="str">
        <f t="shared" si="238"/>
        <v>{"CollectableType":"HomeCollector.Models.StampBase, HomeCollector, Version=1.0.0.0, Culture=neutral, PublicKeyToken=null"</v>
      </c>
      <c r="AF680" s="16" t="str">
        <f t="shared" si="239"/>
        <v xml:space="preserve">,"ItemDetails":"Kans o.p." </v>
      </c>
      <c r="AG680" s="16" t="str">
        <f t="shared" si="240"/>
        <v xml:space="preserve">,"IsFavorite":false </v>
      </c>
      <c r="AH680" s="16" t="str">
        <f t="shared" si="241"/>
        <v xml:space="preserve">,"EstimatedValue":0 </v>
      </c>
      <c r="AI680" s="16" t="str">
        <f t="shared" si="242"/>
        <v xml:space="preserve">,"IsMintCondition":false </v>
      </c>
      <c r="AJ680" s="16" t="str">
        <f t="shared" si="243"/>
        <v xml:space="preserve">,"Condition":"UNDEFINED" </v>
      </c>
      <c r="AK680" s="16" t="str">
        <f xml:space="preserve"> IF($D680+$E680&gt;0,  CONCATENATE($AD680,$AE680,$AF680,$AG680,$AH680,$AI680,$AJ680) &amp; "} ]}","}")</f>
        <v>}</v>
      </c>
      <c r="AL680" s="16" t="str">
        <f t="shared" si="244"/>
        <v>,{"CollectableType":"HomeCollector.Models.StampBase, HomeCollector, Version=1.0.0.0, Culture=neutral, PublicKeyToken=null","DisplayName":"Grant" ,"Description":"Kans o.p." ,"Country":"USA" ,"IsPostageStamp":true ,"ScottNumber":"666" ,"AlternateId":"" ,"IssueYearStart":1929,"IssueYearEnd":0,"FirstDayOfIssue":" " ,"Perforation":"11x10.5" ,"IsWatermarked":false ,"CatalogImageCode":"" ,"Color":"olive gr" ,"Denomination":"8" }</v>
      </c>
    </row>
    <row r="681" spans="1:38" x14ac:dyDescent="0.25">
      <c r="A681" s="34" t="s">
        <v>1897</v>
      </c>
      <c r="B681" s="29">
        <v>9</v>
      </c>
      <c r="C681" s="19" t="s">
        <v>421</v>
      </c>
      <c r="D681" s="31"/>
      <c r="E681" s="32"/>
      <c r="F681" s="42" t="s">
        <v>404</v>
      </c>
      <c r="G681" s="38" t="s">
        <v>419</v>
      </c>
      <c r="H681" s="19" t="s">
        <v>37</v>
      </c>
      <c r="I681" s="29">
        <v>1929</v>
      </c>
      <c r="J681" s="29">
        <v>1929</v>
      </c>
      <c r="K681" s="33" t="s">
        <v>1337</v>
      </c>
      <c r="L681" s="34">
        <v>8</v>
      </c>
      <c r="M681" s="29">
        <v>7</v>
      </c>
      <c r="N681" s="28" t="str">
        <f t="shared" si="245"/>
        <v>,{"CollectableType":"HomeCollector.Models.StampBase, HomeCollector, Version=1.0.0.0, Culture=neutral, PublicKeyToken=null"</v>
      </c>
      <c r="O681" s="16" t="str">
        <f t="shared" si="224"/>
        <v xml:space="preserve">,"DisplayName":"Jefferson" </v>
      </c>
      <c r="P681" s="16" t="str">
        <f t="shared" si="225"/>
        <v xml:space="preserve">,"Description":"Kans o.p." </v>
      </c>
      <c r="Q681" s="16" t="str">
        <f t="shared" si="226"/>
        <v xml:space="preserve">,"Country":"USA" </v>
      </c>
      <c r="R681" s="16" t="str">
        <f t="shared" si="227"/>
        <v xml:space="preserve">,"IsPostageStamp":true </v>
      </c>
      <c r="S681" s="16" t="str">
        <f t="shared" si="228"/>
        <v xml:space="preserve">,"ScottNumber":"667" </v>
      </c>
      <c r="T681" s="16" t="str">
        <f t="shared" si="229"/>
        <v xml:space="preserve">,"AlternateId":"" </v>
      </c>
      <c r="U681" s="16" t="str">
        <f t="shared" si="230"/>
        <v>,"IssueYearStart":1929</v>
      </c>
      <c r="V681" s="16" t="str">
        <f t="shared" si="231"/>
        <v>,"IssueYearEnd":0</v>
      </c>
      <c r="W681" s="16" t="str">
        <f t="shared" si="232"/>
        <v xml:space="preserve">,"FirstDayOfIssue":" " </v>
      </c>
      <c r="X681" s="16" t="str">
        <f t="shared" si="246"/>
        <v xml:space="preserve">,"Perforation":"11x10.5" </v>
      </c>
      <c r="Y681" s="16" t="str">
        <f t="shared" si="233"/>
        <v xml:space="preserve">,"IsWatermarked":false </v>
      </c>
      <c r="Z681" s="16" t="str">
        <f t="shared" si="234"/>
        <v xml:space="preserve">,"CatalogImageCode":"" </v>
      </c>
      <c r="AA681" s="16" t="str">
        <f t="shared" si="235"/>
        <v xml:space="preserve">,"Color":"lt rose" </v>
      </c>
      <c r="AB681" s="16" t="str">
        <f t="shared" si="236"/>
        <v xml:space="preserve">,"Denomination":"9" </v>
      </c>
      <c r="AD681" s="16" t="str">
        <f t="shared" si="237"/>
        <v/>
      </c>
      <c r="AE681" s="16" t="str">
        <f t="shared" si="238"/>
        <v>{"CollectableType":"HomeCollector.Models.StampBase, HomeCollector, Version=1.0.0.0, Culture=neutral, PublicKeyToken=null"</v>
      </c>
      <c r="AF681" s="16" t="str">
        <f t="shared" si="239"/>
        <v xml:space="preserve">,"ItemDetails":"Kans o.p." </v>
      </c>
      <c r="AG681" s="16" t="str">
        <f t="shared" si="240"/>
        <v xml:space="preserve">,"IsFavorite":false </v>
      </c>
      <c r="AH681" s="16" t="str">
        <f t="shared" si="241"/>
        <v xml:space="preserve">,"EstimatedValue":0 </v>
      </c>
      <c r="AI681" s="16" t="str">
        <f t="shared" si="242"/>
        <v xml:space="preserve">,"IsMintCondition":false </v>
      </c>
      <c r="AJ681" s="16" t="str">
        <f t="shared" si="243"/>
        <v xml:space="preserve">,"Condition":"UNDEFINED" </v>
      </c>
      <c r="AK681" s="16" t="str">
        <f xml:space="preserve"> IF($D681+$E681&gt;0,  CONCATENATE($AD681,$AE681,$AF681,$AG681,$AH681,$AI681,$AJ681) &amp; "} ]}","}")</f>
        <v>}</v>
      </c>
      <c r="AL681" s="16" t="str">
        <f t="shared" si="244"/>
        <v>,{"CollectableType":"HomeCollector.Models.StampBase, HomeCollector, Version=1.0.0.0, Culture=neutral, PublicKeyToken=null","DisplayName":"Jefferson" ,"Description":"Kans o.p." ,"Country":"USA" ,"IsPostageStamp":true ,"ScottNumber":"667" ,"AlternateId":"" ,"IssueYearStart":1929,"IssueYearEnd":0,"FirstDayOfIssue":" " ,"Perforation":"11x10.5" ,"IsWatermarked":false ,"CatalogImageCode":"" ,"Color":"lt rose" ,"Denomination":"9" }</v>
      </c>
    </row>
    <row r="682" spans="1:38" x14ac:dyDescent="0.25">
      <c r="A682" s="34" t="s">
        <v>1898</v>
      </c>
      <c r="B682" s="29">
        <v>10</v>
      </c>
      <c r="C682" s="19" t="s">
        <v>312</v>
      </c>
      <c r="D682" s="31"/>
      <c r="E682" s="32"/>
      <c r="F682" s="42" t="s">
        <v>404</v>
      </c>
      <c r="G682" s="38" t="s">
        <v>419</v>
      </c>
      <c r="H682" s="19" t="s">
        <v>378</v>
      </c>
      <c r="I682" s="29">
        <v>1929</v>
      </c>
      <c r="J682" s="29">
        <v>1929</v>
      </c>
      <c r="K682" s="33" t="s">
        <v>1337</v>
      </c>
      <c r="L682" s="34">
        <v>14</v>
      </c>
      <c r="M682" s="29">
        <v>7.5</v>
      </c>
      <c r="N682" s="28" t="str">
        <f t="shared" si="245"/>
        <v>,{"CollectableType":"HomeCollector.Models.StampBase, HomeCollector, Version=1.0.0.0, Culture=neutral, PublicKeyToken=null"</v>
      </c>
      <c r="O682" s="16" t="str">
        <f t="shared" si="224"/>
        <v xml:space="preserve">,"DisplayName":"Monroe" </v>
      </c>
      <c r="P682" s="16" t="str">
        <f t="shared" si="225"/>
        <v xml:space="preserve">,"Description":"Kans o.p." </v>
      </c>
      <c r="Q682" s="16" t="str">
        <f t="shared" si="226"/>
        <v xml:space="preserve">,"Country":"USA" </v>
      </c>
      <c r="R682" s="16" t="str">
        <f t="shared" si="227"/>
        <v xml:space="preserve">,"IsPostageStamp":true </v>
      </c>
      <c r="S682" s="16" t="str">
        <f t="shared" si="228"/>
        <v xml:space="preserve">,"ScottNumber":"668" </v>
      </c>
      <c r="T682" s="16" t="str">
        <f t="shared" si="229"/>
        <v xml:space="preserve">,"AlternateId":"" </v>
      </c>
      <c r="U682" s="16" t="str">
        <f t="shared" si="230"/>
        <v>,"IssueYearStart":1929</v>
      </c>
      <c r="V682" s="16" t="str">
        <f t="shared" si="231"/>
        <v>,"IssueYearEnd":0</v>
      </c>
      <c r="W682" s="16" t="str">
        <f t="shared" si="232"/>
        <v xml:space="preserve">,"FirstDayOfIssue":" " </v>
      </c>
      <c r="X682" s="16" t="str">
        <f t="shared" si="246"/>
        <v xml:space="preserve">,"Perforation":"11x10.5" </v>
      </c>
      <c r="Y682" s="16" t="str">
        <f t="shared" si="233"/>
        <v xml:space="preserve">,"IsWatermarked":false </v>
      </c>
      <c r="Z682" s="16" t="str">
        <f t="shared" si="234"/>
        <v xml:space="preserve">,"CatalogImageCode":"" </v>
      </c>
      <c r="AA682" s="16" t="str">
        <f t="shared" si="235"/>
        <v xml:space="preserve">,"Color":"or yellow" </v>
      </c>
      <c r="AB682" s="16" t="str">
        <f t="shared" si="236"/>
        <v xml:space="preserve">,"Denomination":"10" </v>
      </c>
      <c r="AD682" s="16" t="str">
        <f t="shared" si="237"/>
        <v/>
      </c>
      <c r="AE682" s="16" t="str">
        <f t="shared" si="238"/>
        <v>{"CollectableType":"HomeCollector.Models.StampBase, HomeCollector, Version=1.0.0.0, Culture=neutral, PublicKeyToken=null"</v>
      </c>
      <c r="AF682" s="16" t="str">
        <f t="shared" si="239"/>
        <v xml:space="preserve">,"ItemDetails":"Kans o.p." </v>
      </c>
      <c r="AG682" s="16" t="str">
        <f t="shared" si="240"/>
        <v xml:space="preserve">,"IsFavorite":false </v>
      </c>
      <c r="AH682" s="16" t="str">
        <f t="shared" si="241"/>
        <v xml:space="preserve">,"EstimatedValue":0 </v>
      </c>
      <c r="AI682" s="16" t="str">
        <f t="shared" si="242"/>
        <v xml:space="preserve">,"IsMintCondition":false </v>
      </c>
      <c r="AJ682" s="16" t="str">
        <f t="shared" si="243"/>
        <v xml:space="preserve">,"Condition":"UNDEFINED" </v>
      </c>
      <c r="AK682" s="16" t="str">
        <f xml:space="preserve"> IF($D682+$E682&gt;0,  CONCATENATE($AD682,$AE682,$AF682,$AG682,$AH682,$AI682,$AJ682) &amp; "} ]}","}")</f>
        <v>}</v>
      </c>
      <c r="AL682" s="16" t="str">
        <f t="shared" si="244"/>
        <v>,{"CollectableType":"HomeCollector.Models.StampBase, HomeCollector, Version=1.0.0.0, Culture=neutral, PublicKeyToken=null","DisplayName":"Monroe" ,"Description":"Kans o.p." ,"Country":"USA" ,"IsPostageStamp":true ,"ScottNumber":"668" ,"AlternateId":"" ,"IssueYearStart":1929,"IssueYearEnd":0,"FirstDayOfIssue":" " ,"Perforation":"11x10.5" ,"IsWatermarked":false ,"CatalogImageCode":"" ,"Color":"or yellow" ,"Denomination":"10" }</v>
      </c>
    </row>
    <row r="683" spans="1:38" x14ac:dyDescent="0.25">
      <c r="A683" s="34" t="s">
        <v>1899</v>
      </c>
      <c r="B683" s="29">
        <v>1</v>
      </c>
      <c r="C683" s="19" t="s">
        <v>38</v>
      </c>
      <c r="D683" s="31"/>
      <c r="E683" s="32"/>
      <c r="F683" s="42" t="s">
        <v>404</v>
      </c>
      <c r="G683" s="38" t="s">
        <v>422</v>
      </c>
      <c r="H683" s="19" t="s">
        <v>13</v>
      </c>
      <c r="I683" s="29">
        <v>1929</v>
      </c>
      <c r="J683" s="29">
        <v>1929</v>
      </c>
      <c r="K683" s="33" t="s">
        <v>1337</v>
      </c>
      <c r="L683" s="34">
        <v>2</v>
      </c>
      <c r="M683" s="29">
        <v>1.4</v>
      </c>
      <c r="N683" s="28" t="str">
        <f t="shared" si="245"/>
        <v>,{"CollectableType":"HomeCollector.Models.StampBase, HomeCollector, Version=1.0.0.0, Culture=neutral, PublicKeyToken=null"</v>
      </c>
      <c r="O683" s="16" t="str">
        <f t="shared" si="224"/>
        <v xml:space="preserve">,"DisplayName":"Franklin" </v>
      </c>
      <c r="P683" s="16" t="str">
        <f t="shared" si="225"/>
        <v xml:space="preserve">,"Description":"Nebr o.p." </v>
      </c>
      <c r="Q683" s="16" t="str">
        <f t="shared" si="226"/>
        <v xml:space="preserve">,"Country":"USA" </v>
      </c>
      <c r="R683" s="16" t="str">
        <f t="shared" si="227"/>
        <v xml:space="preserve">,"IsPostageStamp":true </v>
      </c>
      <c r="S683" s="16" t="str">
        <f t="shared" si="228"/>
        <v xml:space="preserve">,"ScottNumber":"669" </v>
      </c>
      <c r="T683" s="16" t="str">
        <f t="shared" si="229"/>
        <v xml:space="preserve">,"AlternateId":"" </v>
      </c>
      <c r="U683" s="16" t="str">
        <f t="shared" si="230"/>
        <v>,"IssueYearStart":1929</v>
      </c>
      <c r="V683" s="16" t="str">
        <f t="shared" si="231"/>
        <v>,"IssueYearEnd":0</v>
      </c>
      <c r="W683" s="16" t="str">
        <f t="shared" si="232"/>
        <v xml:space="preserve">,"FirstDayOfIssue":" " </v>
      </c>
      <c r="X683" s="16" t="str">
        <f t="shared" si="246"/>
        <v xml:space="preserve">,"Perforation":"11x10.5" </v>
      </c>
      <c r="Y683" s="16" t="str">
        <f t="shared" si="233"/>
        <v xml:space="preserve">,"IsWatermarked":false </v>
      </c>
      <c r="Z683" s="16" t="str">
        <f t="shared" si="234"/>
        <v xml:space="preserve">,"CatalogImageCode":"" </v>
      </c>
      <c r="AA683" s="16" t="str">
        <f t="shared" si="235"/>
        <v xml:space="preserve">,"Color":"green" </v>
      </c>
      <c r="AB683" s="16" t="str">
        <f t="shared" si="236"/>
        <v xml:space="preserve">,"Denomination":"1" </v>
      </c>
      <c r="AD683" s="16" t="str">
        <f t="shared" si="237"/>
        <v/>
      </c>
      <c r="AE683" s="16" t="str">
        <f t="shared" si="238"/>
        <v>{"CollectableType":"HomeCollector.Models.StampBase, HomeCollector, Version=1.0.0.0, Culture=neutral, PublicKeyToken=null"</v>
      </c>
      <c r="AF683" s="16" t="str">
        <f t="shared" si="239"/>
        <v xml:space="preserve">,"ItemDetails":"Nebr o.p." </v>
      </c>
      <c r="AG683" s="16" t="str">
        <f t="shared" si="240"/>
        <v xml:space="preserve">,"IsFavorite":false </v>
      </c>
      <c r="AH683" s="16" t="str">
        <f t="shared" si="241"/>
        <v xml:space="preserve">,"EstimatedValue":0 </v>
      </c>
      <c r="AI683" s="16" t="str">
        <f t="shared" si="242"/>
        <v xml:space="preserve">,"IsMintCondition":false </v>
      </c>
      <c r="AJ683" s="16" t="str">
        <f t="shared" si="243"/>
        <v xml:space="preserve">,"Condition":"UNDEFINED" </v>
      </c>
      <c r="AK683" s="16" t="str">
        <f xml:space="preserve"> IF($D683+$E683&gt;0,  CONCATENATE($AD683,$AE683,$AF683,$AG683,$AH683,$AI683,$AJ683) &amp; "} ]}","}")</f>
        <v>}</v>
      </c>
      <c r="AL683" s="16" t="str">
        <f t="shared" si="244"/>
        <v>,{"CollectableType":"HomeCollector.Models.StampBase, HomeCollector, Version=1.0.0.0, Culture=neutral, PublicKeyToken=null","DisplayName":"Franklin" ,"Description":"Nebr o.p." ,"Country":"USA" ,"IsPostageStamp":true ,"ScottNumber":"669" ,"AlternateId":"" ,"IssueYearStart":1929,"IssueYearEnd":0,"FirstDayOfIssue":" " ,"Perforation":"11x10.5" ,"IsWatermarked":false ,"CatalogImageCode":"" ,"Color":"green" ,"Denomination":"1" }</v>
      </c>
    </row>
    <row r="684" spans="1:38" x14ac:dyDescent="0.25">
      <c r="A684" s="34" t="s">
        <v>1900</v>
      </c>
      <c r="B684" s="19" t="s">
        <v>374</v>
      </c>
      <c r="C684" s="19" t="s">
        <v>56</v>
      </c>
      <c r="D684" s="31"/>
      <c r="E684" s="32"/>
      <c r="F684" s="42" t="s">
        <v>404</v>
      </c>
      <c r="G684" s="38" t="s">
        <v>422</v>
      </c>
      <c r="H684" s="19" t="s">
        <v>375</v>
      </c>
      <c r="I684" s="29">
        <v>1929</v>
      </c>
      <c r="J684" s="29">
        <v>1929</v>
      </c>
      <c r="K684" s="33" t="s">
        <v>1337</v>
      </c>
      <c r="L684" s="34">
        <v>1.65</v>
      </c>
      <c r="M684" s="29">
        <v>1.5</v>
      </c>
      <c r="N684" s="28" t="str">
        <f t="shared" si="245"/>
        <v>,{"CollectableType":"HomeCollector.Models.StampBase, HomeCollector, Version=1.0.0.0, Culture=neutral, PublicKeyToken=null"</v>
      </c>
      <c r="O684" s="16" t="str">
        <f t="shared" si="224"/>
        <v xml:space="preserve">,"DisplayName":"Harding" </v>
      </c>
      <c r="P684" s="16" t="str">
        <f t="shared" si="225"/>
        <v xml:space="preserve">,"Description":"Nebr o.p." </v>
      </c>
      <c r="Q684" s="16" t="str">
        <f t="shared" si="226"/>
        <v xml:space="preserve">,"Country":"USA" </v>
      </c>
      <c r="R684" s="16" t="str">
        <f t="shared" si="227"/>
        <v xml:space="preserve">,"IsPostageStamp":true </v>
      </c>
      <c r="S684" s="16" t="str">
        <f t="shared" si="228"/>
        <v xml:space="preserve">,"ScottNumber":"670" </v>
      </c>
      <c r="T684" s="16" t="str">
        <f t="shared" si="229"/>
        <v xml:space="preserve">,"AlternateId":"" </v>
      </c>
      <c r="U684" s="16" t="str">
        <f t="shared" si="230"/>
        <v>,"IssueYearStart":1929</v>
      </c>
      <c r="V684" s="16" t="str">
        <f t="shared" si="231"/>
        <v>,"IssueYearEnd":0</v>
      </c>
      <c r="W684" s="16" t="str">
        <f t="shared" si="232"/>
        <v xml:space="preserve">,"FirstDayOfIssue":" " </v>
      </c>
      <c r="X684" s="16" t="str">
        <f t="shared" si="246"/>
        <v xml:space="preserve">,"Perforation":"11x10.5" </v>
      </c>
      <c r="Y684" s="16" t="str">
        <f t="shared" si="233"/>
        <v xml:space="preserve">,"IsWatermarked":false </v>
      </c>
      <c r="Z684" s="16" t="str">
        <f t="shared" si="234"/>
        <v xml:space="preserve">,"CatalogImageCode":"" </v>
      </c>
      <c r="AA684" s="16" t="str">
        <f t="shared" si="235"/>
        <v xml:space="preserve">,"Color":"brown" </v>
      </c>
      <c r="AB684" s="16" t="str">
        <f t="shared" si="236"/>
        <v xml:space="preserve">,"Denomination":"1.5" </v>
      </c>
      <c r="AD684" s="16" t="str">
        <f t="shared" si="237"/>
        <v/>
      </c>
      <c r="AE684" s="16" t="str">
        <f t="shared" si="238"/>
        <v>{"CollectableType":"HomeCollector.Models.StampBase, HomeCollector, Version=1.0.0.0, Culture=neutral, PublicKeyToken=null"</v>
      </c>
      <c r="AF684" s="16" t="str">
        <f t="shared" si="239"/>
        <v xml:space="preserve">,"ItemDetails":"Nebr o.p." </v>
      </c>
      <c r="AG684" s="16" t="str">
        <f t="shared" si="240"/>
        <v xml:space="preserve">,"IsFavorite":false </v>
      </c>
      <c r="AH684" s="16" t="str">
        <f t="shared" si="241"/>
        <v xml:space="preserve">,"EstimatedValue":0 </v>
      </c>
      <c r="AI684" s="16" t="str">
        <f t="shared" si="242"/>
        <v xml:space="preserve">,"IsMintCondition":false </v>
      </c>
      <c r="AJ684" s="16" t="str">
        <f t="shared" si="243"/>
        <v xml:space="preserve">,"Condition":"UNDEFINED" </v>
      </c>
      <c r="AK684" s="16" t="str">
        <f xml:space="preserve"> IF($D684+$E684&gt;0,  CONCATENATE($AD684,$AE684,$AF684,$AG684,$AH684,$AI684,$AJ684) &amp; "} ]}","}")</f>
        <v>}</v>
      </c>
      <c r="AL684" s="16" t="str">
        <f t="shared" si="244"/>
        <v>,{"CollectableType":"HomeCollector.Models.StampBase, HomeCollector, Version=1.0.0.0, Culture=neutral, PublicKeyToken=null","DisplayName":"Harding" ,"Description":"Nebr o.p." ,"Country":"USA" ,"IsPostageStamp":true ,"ScottNumber":"670" ,"AlternateId":"" ,"IssueYearStart":1929,"IssueYearEnd":0,"FirstDayOfIssue":" " ,"Perforation":"11x10.5" ,"IsWatermarked":false ,"CatalogImageCode":"" ,"Color":"brown" ,"Denomination":"1.5" }</v>
      </c>
    </row>
    <row r="685" spans="1:38" x14ac:dyDescent="0.25">
      <c r="A685" s="34" t="s">
        <v>1901</v>
      </c>
      <c r="B685" s="29">
        <v>2</v>
      </c>
      <c r="C685" s="19" t="s">
        <v>176</v>
      </c>
      <c r="D685" s="31"/>
      <c r="E685" s="32">
        <v>1</v>
      </c>
      <c r="F685" s="42" t="s">
        <v>404</v>
      </c>
      <c r="G685" s="38" t="s">
        <v>422</v>
      </c>
      <c r="H685" s="19" t="s">
        <v>15</v>
      </c>
      <c r="I685" s="29">
        <v>1929</v>
      </c>
      <c r="J685" s="29">
        <v>1929</v>
      </c>
      <c r="K685" s="33" t="s">
        <v>1337</v>
      </c>
      <c r="L685" s="34">
        <v>1.65</v>
      </c>
      <c r="M685" s="29">
        <v>0.7</v>
      </c>
      <c r="N685" s="28" t="str">
        <f t="shared" si="245"/>
        <v>,{"CollectableType":"HomeCollector.Models.StampBase, HomeCollector, Version=1.0.0.0, Culture=neutral, PublicKeyToken=null"</v>
      </c>
      <c r="O685" s="16" t="str">
        <f t="shared" si="224"/>
        <v xml:space="preserve">,"DisplayName":"Washington" </v>
      </c>
      <c r="P685" s="16" t="str">
        <f t="shared" si="225"/>
        <v xml:space="preserve">,"Description":"Nebr o.p." </v>
      </c>
      <c r="Q685" s="16" t="str">
        <f t="shared" si="226"/>
        <v xml:space="preserve">,"Country":"USA" </v>
      </c>
      <c r="R685" s="16" t="str">
        <f t="shared" si="227"/>
        <v xml:space="preserve">,"IsPostageStamp":true </v>
      </c>
      <c r="S685" s="16" t="str">
        <f t="shared" si="228"/>
        <v xml:space="preserve">,"ScottNumber":"671" </v>
      </c>
      <c r="T685" s="16" t="str">
        <f t="shared" si="229"/>
        <v xml:space="preserve">,"AlternateId":"" </v>
      </c>
      <c r="U685" s="16" t="str">
        <f t="shared" si="230"/>
        <v>,"IssueYearStart":1929</v>
      </c>
      <c r="V685" s="16" t="str">
        <f t="shared" si="231"/>
        <v>,"IssueYearEnd":0</v>
      </c>
      <c r="W685" s="16" t="str">
        <f t="shared" si="232"/>
        <v xml:space="preserve">,"FirstDayOfIssue":" " </v>
      </c>
      <c r="X685" s="16" t="str">
        <f t="shared" si="246"/>
        <v xml:space="preserve">,"Perforation":"11x10.5" </v>
      </c>
      <c r="Y685" s="16" t="str">
        <f t="shared" si="233"/>
        <v xml:space="preserve">,"IsWatermarked":false </v>
      </c>
      <c r="Z685" s="16" t="str">
        <f t="shared" si="234"/>
        <v xml:space="preserve">,"CatalogImageCode":"" </v>
      </c>
      <c r="AA685" s="16" t="str">
        <f t="shared" si="235"/>
        <v xml:space="preserve">,"Color":"carmine" </v>
      </c>
      <c r="AB685" s="16" t="str">
        <f t="shared" si="236"/>
        <v xml:space="preserve">,"Denomination":"2" </v>
      </c>
      <c r="AD685" s="16" t="str">
        <f t="shared" si="237"/>
        <v>,"ItemInstances":[</v>
      </c>
      <c r="AE685" s="16" t="str">
        <f t="shared" si="238"/>
        <v>{"CollectableType":"HomeCollector.Models.StampBase, HomeCollector, Version=1.0.0.0, Culture=neutral, PublicKeyToken=null"</v>
      </c>
      <c r="AF685" s="16" t="str">
        <f t="shared" si="239"/>
        <v xml:space="preserve">,"ItemDetails":"Nebr o.p." </v>
      </c>
      <c r="AG685" s="16" t="str">
        <f t="shared" si="240"/>
        <v xml:space="preserve">,"IsFavorite":false </v>
      </c>
      <c r="AH685" s="16" t="str">
        <f t="shared" si="241"/>
        <v xml:space="preserve">,"EstimatedValue":0 </v>
      </c>
      <c r="AI685" s="16" t="str">
        <f t="shared" si="242"/>
        <v xml:space="preserve">,"IsMintCondition":false </v>
      </c>
      <c r="AJ685" s="16" t="str">
        <f t="shared" si="243"/>
        <v xml:space="preserve">,"Condition":"UNDEFINED" </v>
      </c>
      <c r="AK685" s="16" t="str">
        <f xml:space="preserve"> IF($D685+$E685&gt;0,  CONCATENATE($AD685,$AE685,$AF685,$AG685,$AH685,$AI685,$AJ685) &amp; "} ]}","}")</f>
        <v>,"ItemInstances":[{"CollectableType":"HomeCollector.Models.StampBase, HomeCollector, Version=1.0.0.0, Culture=neutral, PublicKeyToken=null","ItemDetails":"Nebr o.p." ,"IsFavorite":false ,"EstimatedValue":0 ,"IsMintCondition":false ,"Condition":"UNDEFINED" } ]}</v>
      </c>
      <c r="AL685" s="16" t="str">
        <f t="shared" si="244"/>
        <v>,{"CollectableType":"HomeCollector.Models.StampBase, HomeCollector, Version=1.0.0.0, Culture=neutral, PublicKeyToken=null","DisplayName":"Washington" ,"Description":"Nebr o.p." ,"Country":"USA" ,"IsPostageStamp":true ,"ScottNumber":"671" ,"AlternateId":"" ,"IssueYearStart":1929,"IssueYearEnd":0,"FirstDayOfIssue":" " ,"Perforation":"11x10.5" ,"IsWatermarked":false ,"CatalogImageCode":"" ,"Color":"carmine" ,"Denomination":"2" ,"ItemInstances":[{"CollectableType":"HomeCollector.Models.StampBase, HomeCollector, Version=1.0.0.0, Culture=neutral, PublicKeyToken=null","ItemDetails":"Nebr o.p." ,"IsFavorite":false ,"EstimatedValue":0 ,"IsMintCondition":false ,"Condition":"UNDEFINED" } ]}</v>
      </c>
    </row>
    <row r="686" spans="1:38" x14ac:dyDescent="0.25">
      <c r="A686" s="34" t="s">
        <v>1902</v>
      </c>
      <c r="B686" s="29">
        <v>3</v>
      </c>
      <c r="C686" s="19" t="s">
        <v>99</v>
      </c>
      <c r="D686" s="31"/>
      <c r="E686" s="32"/>
      <c r="F686" s="42" t="s">
        <v>404</v>
      </c>
      <c r="G686" s="38" t="s">
        <v>422</v>
      </c>
      <c r="H686" s="19" t="s">
        <v>103</v>
      </c>
      <c r="I686" s="29">
        <v>1929</v>
      </c>
      <c r="J686" s="29">
        <v>1929</v>
      </c>
      <c r="K686" s="33" t="s">
        <v>1337</v>
      </c>
      <c r="L686" s="34">
        <v>7</v>
      </c>
      <c r="M686" s="29">
        <v>6.5</v>
      </c>
      <c r="N686" s="28" t="str">
        <f t="shared" si="245"/>
        <v>,{"CollectableType":"HomeCollector.Models.StampBase, HomeCollector, Version=1.0.0.0, Culture=neutral, PublicKeyToken=null"</v>
      </c>
      <c r="O686" s="16" t="str">
        <f t="shared" si="224"/>
        <v xml:space="preserve">,"DisplayName":"Lincoln" </v>
      </c>
      <c r="P686" s="16" t="str">
        <f t="shared" si="225"/>
        <v xml:space="preserve">,"Description":"Nebr o.p." </v>
      </c>
      <c r="Q686" s="16" t="str">
        <f t="shared" si="226"/>
        <v xml:space="preserve">,"Country":"USA" </v>
      </c>
      <c r="R686" s="16" t="str">
        <f t="shared" si="227"/>
        <v xml:space="preserve">,"IsPostageStamp":true </v>
      </c>
      <c r="S686" s="16" t="str">
        <f t="shared" si="228"/>
        <v xml:space="preserve">,"ScottNumber":"672" </v>
      </c>
      <c r="T686" s="16" t="str">
        <f t="shared" si="229"/>
        <v xml:space="preserve">,"AlternateId":"" </v>
      </c>
      <c r="U686" s="16" t="str">
        <f t="shared" si="230"/>
        <v>,"IssueYearStart":1929</v>
      </c>
      <c r="V686" s="16" t="str">
        <f t="shared" si="231"/>
        <v>,"IssueYearEnd":0</v>
      </c>
      <c r="W686" s="16" t="str">
        <f t="shared" si="232"/>
        <v xml:space="preserve">,"FirstDayOfIssue":" " </v>
      </c>
      <c r="X686" s="16" t="str">
        <f t="shared" si="246"/>
        <v xml:space="preserve">,"Perforation":"11x10.5" </v>
      </c>
      <c r="Y686" s="16" t="str">
        <f t="shared" si="233"/>
        <v xml:space="preserve">,"IsWatermarked":false </v>
      </c>
      <c r="Z686" s="16" t="str">
        <f t="shared" si="234"/>
        <v xml:space="preserve">,"CatalogImageCode":"" </v>
      </c>
      <c r="AA686" s="16" t="str">
        <f t="shared" si="235"/>
        <v xml:space="preserve">,"Color":"violet" </v>
      </c>
      <c r="AB686" s="16" t="str">
        <f t="shared" si="236"/>
        <v xml:space="preserve">,"Denomination":"3" </v>
      </c>
      <c r="AD686" s="16" t="str">
        <f t="shared" si="237"/>
        <v/>
      </c>
      <c r="AE686" s="16" t="str">
        <f t="shared" si="238"/>
        <v>{"CollectableType":"HomeCollector.Models.StampBase, HomeCollector, Version=1.0.0.0, Culture=neutral, PublicKeyToken=null"</v>
      </c>
      <c r="AF686" s="16" t="str">
        <f t="shared" si="239"/>
        <v xml:space="preserve">,"ItemDetails":"Nebr o.p." </v>
      </c>
      <c r="AG686" s="16" t="str">
        <f t="shared" si="240"/>
        <v xml:space="preserve">,"IsFavorite":false </v>
      </c>
      <c r="AH686" s="16" t="str">
        <f t="shared" si="241"/>
        <v xml:space="preserve">,"EstimatedValue":0 </v>
      </c>
      <c r="AI686" s="16" t="str">
        <f t="shared" si="242"/>
        <v xml:space="preserve">,"IsMintCondition":false </v>
      </c>
      <c r="AJ686" s="16" t="str">
        <f t="shared" si="243"/>
        <v xml:space="preserve">,"Condition":"UNDEFINED" </v>
      </c>
      <c r="AK686" s="16" t="str">
        <f xml:space="preserve"> IF($D686+$E686&gt;0,  CONCATENATE($AD686,$AE686,$AF686,$AG686,$AH686,$AI686,$AJ686) &amp; "} ]}","}")</f>
        <v>}</v>
      </c>
      <c r="AL686" s="16" t="str">
        <f t="shared" si="244"/>
        <v>,{"CollectableType":"HomeCollector.Models.StampBase, HomeCollector, Version=1.0.0.0, Culture=neutral, PublicKeyToken=null","DisplayName":"Lincoln" ,"Description":"Nebr o.p." ,"Country":"USA" ,"IsPostageStamp":true ,"ScottNumber":"672" ,"AlternateId":"" ,"IssueYearStart":1929,"IssueYearEnd":0,"FirstDayOfIssue":" " ,"Perforation":"11x10.5" ,"IsWatermarked":false ,"CatalogImageCode":"" ,"Color":"violet" ,"Denomination":"3" }</v>
      </c>
    </row>
    <row r="687" spans="1:38" x14ac:dyDescent="0.25">
      <c r="A687" s="34" t="s">
        <v>1903</v>
      </c>
      <c r="B687" s="29">
        <v>4</v>
      </c>
      <c r="C687" s="19" t="s">
        <v>392</v>
      </c>
      <c r="D687" s="31"/>
      <c r="E687" s="32"/>
      <c r="F687" s="42" t="s">
        <v>404</v>
      </c>
      <c r="G687" s="38" t="s">
        <v>422</v>
      </c>
      <c r="H687" s="19" t="s">
        <v>407</v>
      </c>
      <c r="I687" s="29">
        <v>1929</v>
      </c>
      <c r="J687" s="29">
        <v>1929</v>
      </c>
      <c r="K687" s="33" t="s">
        <v>1337</v>
      </c>
      <c r="L687" s="34">
        <v>12.5</v>
      </c>
      <c r="M687" s="29">
        <v>9</v>
      </c>
      <c r="N687" s="28" t="str">
        <f t="shared" si="245"/>
        <v>,{"CollectableType":"HomeCollector.Models.StampBase, HomeCollector, Version=1.0.0.0, Culture=neutral, PublicKeyToken=null"</v>
      </c>
      <c r="O687" s="16" t="str">
        <f t="shared" si="224"/>
        <v xml:space="preserve">,"DisplayName":"M.Washington" </v>
      </c>
      <c r="P687" s="16" t="str">
        <f t="shared" si="225"/>
        <v xml:space="preserve">,"Description":"Nebr o.p." </v>
      </c>
      <c r="Q687" s="16" t="str">
        <f t="shared" si="226"/>
        <v xml:space="preserve">,"Country":"USA" </v>
      </c>
      <c r="R687" s="16" t="str">
        <f t="shared" si="227"/>
        <v xml:space="preserve">,"IsPostageStamp":true </v>
      </c>
      <c r="S687" s="16" t="str">
        <f t="shared" si="228"/>
        <v xml:space="preserve">,"ScottNumber":"673" </v>
      </c>
      <c r="T687" s="16" t="str">
        <f t="shared" si="229"/>
        <v xml:space="preserve">,"AlternateId":"" </v>
      </c>
      <c r="U687" s="16" t="str">
        <f t="shared" si="230"/>
        <v>,"IssueYearStart":1929</v>
      </c>
      <c r="V687" s="16" t="str">
        <f t="shared" si="231"/>
        <v>,"IssueYearEnd":0</v>
      </c>
      <c r="W687" s="16" t="str">
        <f t="shared" si="232"/>
        <v xml:space="preserve">,"FirstDayOfIssue":" " </v>
      </c>
      <c r="X687" s="16" t="str">
        <f t="shared" si="246"/>
        <v xml:space="preserve">,"Perforation":"11x10.5" </v>
      </c>
      <c r="Y687" s="16" t="str">
        <f t="shared" si="233"/>
        <v xml:space="preserve">,"IsWatermarked":false </v>
      </c>
      <c r="Z687" s="16" t="str">
        <f t="shared" si="234"/>
        <v xml:space="preserve">,"CatalogImageCode":"" </v>
      </c>
      <c r="AA687" s="16" t="str">
        <f t="shared" si="235"/>
        <v xml:space="preserve">,"Color":"yellow br" </v>
      </c>
      <c r="AB687" s="16" t="str">
        <f t="shared" si="236"/>
        <v xml:space="preserve">,"Denomination":"4" </v>
      </c>
      <c r="AD687" s="16" t="str">
        <f t="shared" si="237"/>
        <v/>
      </c>
      <c r="AE687" s="16" t="str">
        <f t="shared" si="238"/>
        <v>{"CollectableType":"HomeCollector.Models.StampBase, HomeCollector, Version=1.0.0.0, Culture=neutral, PublicKeyToken=null"</v>
      </c>
      <c r="AF687" s="16" t="str">
        <f t="shared" si="239"/>
        <v xml:space="preserve">,"ItemDetails":"Nebr o.p." </v>
      </c>
      <c r="AG687" s="16" t="str">
        <f t="shared" si="240"/>
        <v xml:space="preserve">,"IsFavorite":false </v>
      </c>
      <c r="AH687" s="16" t="str">
        <f t="shared" si="241"/>
        <v xml:space="preserve">,"EstimatedValue":0 </v>
      </c>
      <c r="AI687" s="16" t="str">
        <f t="shared" si="242"/>
        <v xml:space="preserve">,"IsMintCondition":false </v>
      </c>
      <c r="AJ687" s="16" t="str">
        <f t="shared" si="243"/>
        <v xml:space="preserve">,"Condition":"UNDEFINED" </v>
      </c>
      <c r="AK687" s="16" t="str">
        <f xml:space="preserve"> IF($D687+$E687&gt;0,  CONCATENATE($AD687,$AE687,$AF687,$AG687,$AH687,$AI687,$AJ687) &amp; "} ]}","}")</f>
        <v>}</v>
      </c>
      <c r="AL687" s="16" t="str">
        <f t="shared" si="244"/>
        <v>,{"CollectableType":"HomeCollector.Models.StampBase, HomeCollector, Version=1.0.0.0, Culture=neutral, PublicKeyToken=null","DisplayName":"M.Washington" ,"Description":"Nebr o.p." ,"Country":"USA" ,"IsPostageStamp":true ,"ScottNumber":"673" ,"AlternateId":"" ,"IssueYearStart":1929,"IssueYearEnd":0,"FirstDayOfIssue":" " ,"Perforation":"11x10.5" ,"IsWatermarked":false ,"CatalogImageCode":"" ,"Color":"yellow br" ,"Denomination":"4" }</v>
      </c>
    </row>
    <row r="688" spans="1:38" x14ac:dyDescent="0.25">
      <c r="A688" s="34" t="s">
        <v>1904</v>
      </c>
      <c r="B688" s="29">
        <v>5</v>
      </c>
      <c r="C688" s="19" t="s">
        <v>420</v>
      </c>
      <c r="D688" s="31"/>
      <c r="E688" s="32"/>
      <c r="F688" s="42" t="s">
        <v>404</v>
      </c>
      <c r="G688" s="38" t="s">
        <v>422</v>
      </c>
      <c r="H688" s="19" t="s">
        <v>376</v>
      </c>
      <c r="I688" s="29">
        <v>1929</v>
      </c>
      <c r="J688" s="29">
        <v>1929</v>
      </c>
      <c r="K688" s="33" t="s">
        <v>1337</v>
      </c>
      <c r="L688" s="34">
        <v>10</v>
      </c>
      <c r="M688" s="29">
        <v>9</v>
      </c>
      <c r="N688" s="28" t="str">
        <f t="shared" si="245"/>
        <v>,{"CollectableType":"HomeCollector.Models.StampBase, HomeCollector, Version=1.0.0.0, Culture=neutral, PublicKeyToken=null"</v>
      </c>
      <c r="O688" s="16" t="str">
        <f t="shared" si="224"/>
        <v xml:space="preserve">,"DisplayName":"T. Roosevelt" </v>
      </c>
      <c r="P688" s="16" t="str">
        <f t="shared" si="225"/>
        <v xml:space="preserve">,"Description":"Nebr o.p." </v>
      </c>
      <c r="Q688" s="16" t="str">
        <f t="shared" si="226"/>
        <v xml:space="preserve">,"Country":"USA" </v>
      </c>
      <c r="R688" s="16" t="str">
        <f t="shared" si="227"/>
        <v xml:space="preserve">,"IsPostageStamp":true </v>
      </c>
      <c r="S688" s="16" t="str">
        <f t="shared" si="228"/>
        <v xml:space="preserve">,"ScottNumber":"674" </v>
      </c>
      <c r="T688" s="16" t="str">
        <f t="shared" si="229"/>
        <v xml:space="preserve">,"AlternateId":"" </v>
      </c>
      <c r="U688" s="16" t="str">
        <f t="shared" si="230"/>
        <v>,"IssueYearStart":1929</v>
      </c>
      <c r="V688" s="16" t="str">
        <f t="shared" si="231"/>
        <v>,"IssueYearEnd":0</v>
      </c>
      <c r="W688" s="16" t="str">
        <f t="shared" si="232"/>
        <v xml:space="preserve">,"FirstDayOfIssue":" " </v>
      </c>
      <c r="X688" s="16" t="str">
        <f t="shared" si="246"/>
        <v xml:space="preserve">,"Perforation":"11x10.5" </v>
      </c>
      <c r="Y688" s="16" t="str">
        <f t="shared" si="233"/>
        <v xml:space="preserve">,"IsWatermarked":false </v>
      </c>
      <c r="Z688" s="16" t="str">
        <f t="shared" si="234"/>
        <v xml:space="preserve">,"CatalogImageCode":"" </v>
      </c>
      <c r="AA688" s="16" t="str">
        <f t="shared" si="235"/>
        <v xml:space="preserve">,"Color":"deep blue" </v>
      </c>
      <c r="AB688" s="16" t="str">
        <f t="shared" si="236"/>
        <v xml:space="preserve">,"Denomination":"5" </v>
      </c>
      <c r="AD688" s="16" t="str">
        <f t="shared" si="237"/>
        <v/>
      </c>
      <c r="AE688" s="16" t="str">
        <f t="shared" si="238"/>
        <v>{"CollectableType":"HomeCollector.Models.StampBase, HomeCollector, Version=1.0.0.0, Culture=neutral, PublicKeyToken=null"</v>
      </c>
      <c r="AF688" s="16" t="str">
        <f t="shared" si="239"/>
        <v xml:space="preserve">,"ItemDetails":"Nebr o.p." </v>
      </c>
      <c r="AG688" s="16" t="str">
        <f t="shared" si="240"/>
        <v xml:space="preserve">,"IsFavorite":false </v>
      </c>
      <c r="AH688" s="16" t="str">
        <f t="shared" si="241"/>
        <v xml:space="preserve">,"EstimatedValue":0 </v>
      </c>
      <c r="AI688" s="16" t="str">
        <f t="shared" si="242"/>
        <v xml:space="preserve">,"IsMintCondition":false </v>
      </c>
      <c r="AJ688" s="16" t="str">
        <f t="shared" si="243"/>
        <v xml:space="preserve">,"Condition":"UNDEFINED" </v>
      </c>
      <c r="AK688" s="16" t="str">
        <f xml:space="preserve"> IF($D688+$E688&gt;0,  CONCATENATE($AD688,$AE688,$AF688,$AG688,$AH688,$AI688,$AJ688) &amp; "} ]}","}")</f>
        <v>}</v>
      </c>
      <c r="AL688" s="16" t="str">
        <f t="shared" si="244"/>
        <v>,{"CollectableType":"HomeCollector.Models.StampBase, HomeCollector, Version=1.0.0.0, Culture=neutral, PublicKeyToken=null","DisplayName":"T. Roosevelt" ,"Description":"Nebr o.p." ,"Country":"USA" ,"IsPostageStamp":true ,"ScottNumber":"674" ,"AlternateId":"" ,"IssueYearStart":1929,"IssueYearEnd":0,"FirstDayOfIssue":" " ,"Perforation":"11x10.5" ,"IsWatermarked":false ,"CatalogImageCode":"" ,"Color":"deep blue" ,"Denomination":"5" }</v>
      </c>
    </row>
    <row r="689" spans="1:38" x14ac:dyDescent="0.25">
      <c r="A689" s="34" t="s">
        <v>1905</v>
      </c>
      <c r="B689" s="29">
        <v>6</v>
      </c>
      <c r="C689" s="19" t="s">
        <v>117</v>
      </c>
      <c r="D689" s="31"/>
      <c r="E689" s="32"/>
      <c r="F689" s="42" t="s">
        <v>404</v>
      </c>
      <c r="G689" s="38" t="s">
        <v>422</v>
      </c>
      <c r="H689" s="19" t="s">
        <v>236</v>
      </c>
      <c r="I689" s="29">
        <v>1929</v>
      </c>
      <c r="J689" s="29">
        <v>1929</v>
      </c>
      <c r="K689" s="33" t="s">
        <v>1337</v>
      </c>
      <c r="L689" s="34">
        <v>24</v>
      </c>
      <c r="M689" s="29">
        <v>14</v>
      </c>
      <c r="N689" s="28" t="str">
        <f t="shared" si="245"/>
        <v>,{"CollectableType":"HomeCollector.Models.StampBase, HomeCollector, Version=1.0.0.0, Culture=neutral, PublicKeyToken=null"</v>
      </c>
      <c r="O689" s="16" t="str">
        <f t="shared" si="224"/>
        <v xml:space="preserve">,"DisplayName":"Garfield" </v>
      </c>
      <c r="P689" s="16" t="str">
        <f t="shared" si="225"/>
        <v xml:space="preserve">,"Description":"Nebr o.p." </v>
      </c>
      <c r="Q689" s="16" t="str">
        <f t="shared" si="226"/>
        <v xml:space="preserve">,"Country":"USA" </v>
      </c>
      <c r="R689" s="16" t="str">
        <f t="shared" si="227"/>
        <v xml:space="preserve">,"IsPostageStamp":true </v>
      </c>
      <c r="S689" s="16" t="str">
        <f t="shared" si="228"/>
        <v xml:space="preserve">,"ScottNumber":"675" </v>
      </c>
      <c r="T689" s="16" t="str">
        <f t="shared" si="229"/>
        <v xml:space="preserve">,"AlternateId":"" </v>
      </c>
      <c r="U689" s="16" t="str">
        <f t="shared" si="230"/>
        <v>,"IssueYearStart":1929</v>
      </c>
      <c r="V689" s="16" t="str">
        <f t="shared" si="231"/>
        <v>,"IssueYearEnd":0</v>
      </c>
      <c r="W689" s="16" t="str">
        <f t="shared" si="232"/>
        <v xml:space="preserve">,"FirstDayOfIssue":" " </v>
      </c>
      <c r="X689" s="16" t="str">
        <f t="shared" si="246"/>
        <v xml:space="preserve">,"Perforation":"11x10.5" </v>
      </c>
      <c r="Y689" s="16" t="str">
        <f t="shared" si="233"/>
        <v xml:space="preserve">,"IsWatermarked":false </v>
      </c>
      <c r="Z689" s="16" t="str">
        <f t="shared" si="234"/>
        <v xml:space="preserve">,"CatalogImageCode":"" </v>
      </c>
      <c r="AA689" s="16" t="str">
        <f t="shared" si="235"/>
        <v xml:space="preserve">,"Color":"red" </v>
      </c>
      <c r="AB689" s="16" t="str">
        <f t="shared" si="236"/>
        <v xml:space="preserve">,"Denomination":"6" </v>
      </c>
      <c r="AD689" s="16" t="str">
        <f t="shared" si="237"/>
        <v/>
      </c>
      <c r="AE689" s="16" t="str">
        <f t="shared" si="238"/>
        <v>{"CollectableType":"HomeCollector.Models.StampBase, HomeCollector, Version=1.0.0.0, Culture=neutral, PublicKeyToken=null"</v>
      </c>
      <c r="AF689" s="16" t="str">
        <f t="shared" si="239"/>
        <v xml:space="preserve">,"ItemDetails":"Nebr o.p." </v>
      </c>
      <c r="AG689" s="16" t="str">
        <f t="shared" si="240"/>
        <v xml:space="preserve">,"IsFavorite":false </v>
      </c>
      <c r="AH689" s="16" t="str">
        <f t="shared" si="241"/>
        <v xml:space="preserve">,"EstimatedValue":0 </v>
      </c>
      <c r="AI689" s="16" t="str">
        <f t="shared" si="242"/>
        <v xml:space="preserve">,"IsMintCondition":false </v>
      </c>
      <c r="AJ689" s="16" t="str">
        <f t="shared" si="243"/>
        <v xml:space="preserve">,"Condition":"UNDEFINED" </v>
      </c>
      <c r="AK689" s="16" t="str">
        <f xml:space="preserve"> IF($D689+$E689&gt;0,  CONCATENATE($AD689,$AE689,$AF689,$AG689,$AH689,$AI689,$AJ689) &amp; "} ]}","}")</f>
        <v>}</v>
      </c>
      <c r="AL689" s="16" t="str">
        <f t="shared" si="244"/>
        <v>,{"CollectableType":"HomeCollector.Models.StampBase, HomeCollector, Version=1.0.0.0, Culture=neutral, PublicKeyToken=null","DisplayName":"Garfield" ,"Description":"Nebr o.p." ,"Country":"USA" ,"IsPostageStamp":true ,"ScottNumber":"675" ,"AlternateId":"" ,"IssueYearStart":1929,"IssueYearEnd":0,"FirstDayOfIssue":" " ,"Perforation":"11x10.5" ,"IsWatermarked":false ,"CatalogImageCode":"" ,"Color":"red" ,"Denomination":"6" }</v>
      </c>
    </row>
    <row r="690" spans="1:38" x14ac:dyDescent="0.25">
      <c r="A690" s="34" t="s">
        <v>1906</v>
      </c>
      <c r="B690" s="29">
        <v>7</v>
      </c>
      <c r="C690" s="19" t="s">
        <v>60</v>
      </c>
      <c r="D690" s="31"/>
      <c r="E690" s="32"/>
      <c r="F690" s="42" t="s">
        <v>404</v>
      </c>
      <c r="G690" s="38" t="s">
        <v>422</v>
      </c>
      <c r="H690" s="19" t="s">
        <v>377</v>
      </c>
      <c r="I690" s="29">
        <v>1929</v>
      </c>
      <c r="J690" s="29">
        <v>1929</v>
      </c>
      <c r="K690" s="33" t="s">
        <v>1337</v>
      </c>
      <c r="L690" s="34">
        <v>13</v>
      </c>
      <c r="M690" s="29">
        <v>11</v>
      </c>
      <c r="N690" s="28" t="str">
        <f t="shared" si="245"/>
        <v>,{"CollectableType":"HomeCollector.Models.StampBase, HomeCollector, Version=1.0.0.0, Culture=neutral, PublicKeyToken=null"</v>
      </c>
      <c r="O690" s="16" t="str">
        <f t="shared" si="224"/>
        <v xml:space="preserve">,"DisplayName":"McKinley" </v>
      </c>
      <c r="P690" s="16" t="str">
        <f t="shared" si="225"/>
        <v xml:space="preserve">,"Description":"Nebr o.p." </v>
      </c>
      <c r="Q690" s="16" t="str">
        <f t="shared" si="226"/>
        <v xml:space="preserve">,"Country":"USA" </v>
      </c>
      <c r="R690" s="16" t="str">
        <f t="shared" si="227"/>
        <v xml:space="preserve">,"IsPostageStamp":true </v>
      </c>
      <c r="S690" s="16" t="str">
        <f t="shared" si="228"/>
        <v xml:space="preserve">,"ScottNumber":"676" </v>
      </c>
      <c r="T690" s="16" t="str">
        <f t="shared" si="229"/>
        <v xml:space="preserve">,"AlternateId":"" </v>
      </c>
      <c r="U690" s="16" t="str">
        <f t="shared" si="230"/>
        <v>,"IssueYearStart":1929</v>
      </c>
      <c r="V690" s="16" t="str">
        <f t="shared" si="231"/>
        <v>,"IssueYearEnd":0</v>
      </c>
      <c r="W690" s="16" t="str">
        <f t="shared" si="232"/>
        <v xml:space="preserve">,"FirstDayOfIssue":" " </v>
      </c>
      <c r="X690" s="16" t="str">
        <f t="shared" si="246"/>
        <v xml:space="preserve">,"Perforation":"11x10.5" </v>
      </c>
      <c r="Y690" s="16" t="str">
        <f t="shared" si="233"/>
        <v xml:space="preserve">,"IsWatermarked":false </v>
      </c>
      <c r="Z690" s="16" t="str">
        <f t="shared" si="234"/>
        <v xml:space="preserve">,"CatalogImageCode":"" </v>
      </c>
      <c r="AA690" s="16" t="str">
        <f t="shared" si="235"/>
        <v xml:space="preserve">,"Color":"black" </v>
      </c>
      <c r="AB690" s="16" t="str">
        <f t="shared" si="236"/>
        <v xml:space="preserve">,"Denomination":"7" </v>
      </c>
      <c r="AD690" s="16" t="str">
        <f t="shared" si="237"/>
        <v/>
      </c>
      <c r="AE690" s="16" t="str">
        <f t="shared" si="238"/>
        <v>{"CollectableType":"HomeCollector.Models.StampBase, HomeCollector, Version=1.0.0.0, Culture=neutral, PublicKeyToken=null"</v>
      </c>
      <c r="AF690" s="16" t="str">
        <f t="shared" si="239"/>
        <v xml:space="preserve">,"ItemDetails":"Nebr o.p." </v>
      </c>
      <c r="AG690" s="16" t="str">
        <f t="shared" si="240"/>
        <v xml:space="preserve">,"IsFavorite":false </v>
      </c>
      <c r="AH690" s="16" t="str">
        <f t="shared" si="241"/>
        <v xml:space="preserve">,"EstimatedValue":0 </v>
      </c>
      <c r="AI690" s="16" t="str">
        <f t="shared" si="242"/>
        <v xml:space="preserve">,"IsMintCondition":false </v>
      </c>
      <c r="AJ690" s="16" t="str">
        <f t="shared" si="243"/>
        <v xml:space="preserve">,"Condition":"UNDEFINED" </v>
      </c>
      <c r="AK690" s="16" t="str">
        <f xml:space="preserve"> IF($D690+$E690&gt;0,  CONCATENATE($AD690,$AE690,$AF690,$AG690,$AH690,$AI690,$AJ690) &amp; "} ]}","}")</f>
        <v>}</v>
      </c>
      <c r="AL690" s="16" t="str">
        <f t="shared" si="244"/>
        <v>,{"CollectableType":"HomeCollector.Models.StampBase, HomeCollector, Version=1.0.0.0, Culture=neutral, PublicKeyToken=null","DisplayName":"McKinley" ,"Description":"Nebr o.p." ,"Country":"USA" ,"IsPostageStamp":true ,"ScottNumber":"676" ,"AlternateId":"" ,"IssueYearStart":1929,"IssueYearEnd":0,"FirstDayOfIssue":" " ,"Perforation":"11x10.5" ,"IsWatermarked":false ,"CatalogImageCode":"" ,"Color":"black" ,"Denomination":"7" }</v>
      </c>
    </row>
    <row r="691" spans="1:38" x14ac:dyDescent="0.25">
      <c r="A691" s="34" t="s">
        <v>1907</v>
      </c>
      <c r="B691" s="29">
        <v>8</v>
      </c>
      <c r="C691" s="19" t="s">
        <v>301</v>
      </c>
      <c r="D691" s="31"/>
      <c r="E691" s="32"/>
      <c r="F691" s="42" t="s">
        <v>404</v>
      </c>
      <c r="G691" s="38" t="s">
        <v>422</v>
      </c>
      <c r="H691" s="19" t="s">
        <v>255</v>
      </c>
      <c r="I691" s="29">
        <v>1929</v>
      </c>
      <c r="J691" s="29">
        <v>1929</v>
      </c>
      <c r="K691" s="33" t="s">
        <v>1337</v>
      </c>
      <c r="L691" s="34">
        <v>17</v>
      </c>
      <c r="M691" s="29">
        <v>15</v>
      </c>
      <c r="N691" s="28" t="str">
        <f t="shared" si="245"/>
        <v>,{"CollectableType":"HomeCollector.Models.StampBase, HomeCollector, Version=1.0.0.0, Culture=neutral, PublicKeyToken=null"</v>
      </c>
      <c r="O691" s="16" t="str">
        <f t="shared" si="224"/>
        <v xml:space="preserve">,"DisplayName":"Grant" </v>
      </c>
      <c r="P691" s="16" t="str">
        <f t="shared" si="225"/>
        <v xml:space="preserve">,"Description":"Nebr o.p." </v>
      </c>
      <c r="Q691" s="16" t="str">
        <f t="shared" si="226"/>
        <v xml:space="preserve">,"Country":"USA" </v>
      </c>
      <c r="R691" s="16" t="str">
        <f t="shared" si="227"/>
        <v xml:space="preserve">,"IsPostageStamp":true </v>
      </c>
      <c r="S691" s="16" t="str">
        <f t="shared" si="228"/>
        <v xml:space="preserve">,"ScottNumber":"677" </v>
      </c>
      <c r="T691" s="16" t="str">
        <f t="shared" si="229"/>
        <v xml:space="preserve">,"AlternateId":"" </v>
      </c>
      <c r="U691" s="16" t="str">
        <f t="shared" si="230"/>
        <v>,"IssueYearStart":1929</v>
      </c>
      <c r="V691" s="16" t="str">
        <f t="shared" si="231"/>
        <v>,"IssueYearEnd":0</v>
      </c>
      <c r="W691" s="16" t="str">
        <f t="shared" si="232"/>
        <v xml:space="preserve">,"FirstDayOfIssue":" " </v>
      </c>
      <c r="X691" s="16" t="str">
        <f t="shared" si="246"/>
        <v xml:space="preserve">,"Perforation":"11x10.5" </v>
      </c>
      <c r="Y691" s="16" t="str">
        <f t="shared" si="233"/>
        <v xml:space="preserve">,"IsWatermarked":false </v>
      </c>
      <c r="Z691" s="16" t="str">
        <f t="shared" si="234"/>
        <v xml:space="preserve">,"CatalogImageCode":"" </v>
      </c>
      <c r="AA691" s="16" t="str">
        <f t="shared" si="235"/>
        <v xml:space="preserve">,"Color":"olive gr" </v>
      </c>
      <c r="AB691" s="16" t="str">
        <f t="shared" si="236"/>
        <v xml:space="preserve">,"Denomination":"8" </v>
      </c>
      <c r="AD691" s="16" t="str">
        <f t="shared" si="237"/>
        <v/>
      </c>
      <c r="AE691" s="16" t="str">
        <f t="shared" si="238"/>
        <v>{"CollectableType":"HomeCollector.Models.StampBase, HomeCollector, Version=1.0.0.0, Culture=neutral, PublicKeyToken=null"</v>
      </c>
      <c r="AF691" s="16" t="str">
        <f t="shared" si="239"/>
        <v xml:space="preserve">,"ItemDetails":"Nebr o.p." </v>
      </c>
      <c r="AG691" s="16" t="str">
        <f t="shared" si="240"/>
        <v xml:space="preserve">,"IsFavorite":false </v>
      </c>
      <c r="AH691" s="16" t="str">
        <f t="shared" si="241"/>
        <v xml:space="preserve">,"EstimatedValue":0 </v>
      </c>
      <c r="AI691" s="16" t="str">
        <f t="shared" si="242"/>
        <v xml:space="preserve">,"IsMintCondition":false </v>
      </c>
      <c r="AJ691" s="16" t="str">
        <f t="shared" si="243"/>
        <v xml:space="preserve">,"Condition":"UNDEFINED" </v>
      </c>
      <c r="AK691" s="16" t="str">
        <f xml:space="preserve"> IF($D691+$E691&gt;0,  CONCATENATE($AD691,$AE691,$AF691,$AG691,$AH691,$AI691,$AJ691) &amp; "} ]}","}")</f>
        <v>}</v>
      </c>
      <c r="AL691" s="16" t="str">
        <f t="shared" si="244"/>
        <v>,{"CollectableType":"HomeCollector.Models.StampBase, HomeCollector, Version=1.0.0.0, Culture=neutral, PublicKeyToken=null","DisplayName":"Grant" ,"Description":"Nebr o.p." ,"Country":"USA" ,"IsPostageStamp":true ,"ScottNumber":"677" ,"AlternateId":"" ,"IssueYearStart":1929,"IssueYearEnd":0,"FirstDayOfIssue":" " ,"Perforation":"11x10.5" ,"IsWatermarked":false ,"CatalogImageCode":"" ,"Color":"olive gr" ,"Denomination":"8" }</v>
      </c>
    </row>
    <row r="692" spans="1:38" x14ac:dyDescent="0.25">
      <c r="A692" s="34" t="s">
        <v>1908</v>
      </c>
      <c r="B692" s="29">
        <v>9</v>
      </c>
      <c r="C692" s="19" t="s">
        <v>421</v>
      </c>
      <c r="D692" s="31"/>
      <c r="E692" s="32"/>
      <c r="F692" s="42" t="s">
        <v>404</v>
      </c>
      <c r="G692" s="38" t="s">
        <v>422</v>
      </c>
      <c r="H692" s="19" t="s">
        <v>37</v>
      </c>
      <c r="I692" s="29">
        <v>1929</v>
      </c>
      <c r="J692" s="29">
        <v>1929</v>
      </c>
      <c r="K692" s="33" t="s">
        <v>1337</v>
      </c>
      <c r="L692" s="34">
        <v>22.5</v>
      </c>
      <c r="M692" s="29">
        <v>17</v>
      </c>
      <c r="N692" s="28" t="str">
        <f t="shared" si="245"/>
        <v>,{"CollectableType":"HomeCollector.Models.StampBase, HomeCollector, Version=1.0.0.0, Culture=neutral, PublicKeyToken=null"</v>
      </c>
      <c r="O692" s="16" t="str">
        <f t="shared" si="224"/>
        <v xml:space="preserve">,"DisplayName":"Jefferson" </v>
      </c>
      <c r="P692" s="16" t="str">
        <f t="shared" si="225"/>
        <v xml:space="preserve">,"Description":"Nebr o.p." </v>
      </c>
      <c r="Q692" s="16" t="str">
        <f t="shared" si="226"/>
        <v xml:space="preserve">,"Country":"USA" </v>
      </c>
      <c r="R692" s="16" t="str">
        <f t="shared" si="227"/>
        <v xml:space="preserve">,"IsPostageStamp":true </v>
      </c>
      <c r="S692" s="16" t="str">
        <f t="shared" si="228"/>
        <v xml:space="preserve">,"ScottNumber":"678" </v>
      </c>
      <c r="T692" s="16" t="str">
        <f t="shared" si="229"/>
        <v xml:space="preserve">,"AlternateId":"" </v>
      </c>
      <c r="U692" s="16" t="str">
        <f t="shared" si="230"/>
        <v>,"IssueYearStart":1929</v>
      </c>
      <c r="V692" s="16" t="str">
        <f t="shared" si="231"/>
        <v>,"IssueYearEnd":0</v>
      </c>
      <c r="W692" s="16" t="str">
        <f t="shared" si="232"/>
        <v xml:space="preserve">,"FirstDayOfIssue":" " </v>
      </c>
      <c r="X692" s="16" t="str">
        <f t="shared" si="246"/>
        <v xml:space="preserve">,"Perforation":"11x10.5" </v>
      </c>
      <c r="Y692" s="16" t="str">
        <f t="shared" si="233"/>
        <v xml:space="preserve">,"IsWatermarked":false </v>
      </c>
      <c r="Z692" s="16" t="str">
        <f t="shared" si="234"/>
        <v xml:space="preserve">,"CatalogImageCode":"" </v>
      </c>
      <c r="AA692" s="16" t="str">
        <f t="shared" si="235"/>
        <v xml:space="preserve">,"Color":"lt rose" </v>
      </c>
      <c r="AB692" s="16" t="str">
        <f t="shared" si="236"/>
        <v xml:space="preserve">,"Denomination":"9" </v>
      </c>
      <c r="AD692" s="16" t="str">
        <f t="shared" si="237"/>
        <v/>
      </c>
      <c r="AE692" s="16" t="str">
        <f t="shared" si="238"/>
        <v>{"CollectableType":"HomeCollector.Models.StampBase, HomeCollector, Version=1.0.0.0, Culture=neutral, PublicKeyToken=null"</v>
      </c>
      <c r="AF692" s="16" t="str">
        <f t="shared" si="239"/>
        <v xml:space="preserve">,"ItemDetails":"Nebr o.p." </v>
      </c>
      <c r="AG692" s="16" t="str">
        <f t="shared" si="240"/>
        <v xml:space="preserve">,"IsFavorite":false </v>
      </c>
      <c r="AH692" s="16" t="str">
        <f t="shared" si="241"/>
        <v xml:space="preserve">,"EstimatedValue":0 </v>
      </c>
      <c r="AI692" s="16" t="str">
        <f t="shared" si="242"/>
        <v xml:space="preserve">,"IsMintCondition":false </v>
      </c>
      <c r="AJ692" s="16" t="str">
        <f t="shared" si="243"/>
        <v xml:space="preserve">,"Condition":"UNDEFINED" </v>
      </c>
      <c r="AK692" s="16" t="str">
        <f xml:space="preserve"> IF($D692+$E692&gt;0,  CONCATENATE($AD692,$AE692,$AF692,$AG692,$AH692,$AI692,$AJ692) &amp; "} ]}","}")</f>
        <v>}</v>
      </c>
      <c r="AL692" s="16" t="str">
        <f t="shared" si="244"/>
        <v>,{"CollectableType":"HomeCollector.Models.StampBase, HomeCollector, Version=1.0.0.0, Culture=neutral, PublicKeyToken=null","DisplayName":"Jefferson" ,"Description":"Nebr o.p." ,"Country":"USA" ,"IsPostageStamp":true ,"ScottNumber":"678" ,"AlternateId":"" ,"IssueYearStart":1929,"IssueYearEnd":0,"FirstDayOfIssue":" " ,"Perforation":"11x10.5" ,"IsWatermarked":false ,"CatalogImageCode":"" ,"Color":"lt rose" ,"Denomination":"9" }</v>
      </c>
    </row>
    <row r="693" spans="1:38" x14ac:dyDescent="0.25">
      <c r="A693" s="34" t="s">
        <v>1909</v>
      </c>
      <c r="B693" s="29">
        <v>10</v>
      </c>
      <c r="C693" s="19" t="s">
        <v>312</v>
      </c>
      <c r="D693" s="31"/>
      <c r="E693" s="32"/>
      <c r="F693" s="42" t="s">
        <v>404</v>
      </c>
      <c r="G693" s="38" t="s">
        <v>422</v>
      </c>
      <c r="H693" s="19" t="s">
        <v>378</v>
      </c>
      <c r="I693" s="29">
        <v>1929</v>
      </c>
      <c r="J693" s="29">
        <v>1929</v>
      </c>
      <c r="K693" s="33" t="s">
        <v>1337</v>
      </c>
      <c r="L693" s="34">
        <v>70</v>
      </c>
      <c r="M693" s="29">
        <v>14</v>
      </c>
      <c r="N693" s="28" t="str">
        <f t="shared" si="245"/>
        <v>,{"CollectableType":"HomeCollector.Models.StampBase, HomeCollector, Version=1.0.0.0, Culture=neutral, PublicKeyToken=null"</v>
      </c>
      <c r="O693" s="16" t="str">
        <f t="shared" si="224"/>
        <v xml:space="preserve">,"DisplayName":"Monroe" </v>
      </c>
      <c r="P693" s="16" t="str">
        <f t="shared" si="225"/>
        <v xml:space="preserve">,"Description":"Nebr o.p." </v>
      </c>
      <c r="Q693" s="16" t="str">
        <f t="shared" si="226"/>
        <v xml:space="preserve">,"Country":"USA" </v>
      </c>
      <c r="R693" s="16" t="str">
        <f t="shared" si="227"/>
        <v xml:space="preserve">,"IsPostageStamp":true </v>
      </c>
      <c r="S693" s="16" t="str">
        <f t="shared" si="228"/>
        <v xml:space="preserve">,"ScottNumber":"679" </v>
      </c>
      <c r="T693" s="16" t="str">
        <f t="shared" si="229"/>
        <v xml:space="preserve">,"AlternateId":"" </v>
      </c>
      <c r="U693" s="16" t="str">
        <f t="shared" si="230"/>
        <v>,"IssueYearStart":1929</v>
      </c>
      <c r="V693" s="16" t="str">
        <f t="shared" si="231"/>
        <v>,"IssueYearEnd":0</v>
      </c>
      <c r="W693" s="16" t="str">
        <f t="shared" si="232"/>
        <v xml:space="preserve">,"FirstDayOfIssue":" " </v>
      </c>
      <c r="X693" s="16" t="str">
        <f t="shared" si="246"/>
        <v xml:space="preserve">,"Perforation":"11x10.5" </v>
      </c>
      <c r="Y693" s="16" t="str">
        <f t="shared" si="233"/>
        <v xml:space="preserve">,"IsWatermarked":false </v>
      </c>
      <c r="Z693" s="16" t="str">
        <f t="shared" si="234"/>
        <v xml:space="preserve">,"CatalogImageCode":"" </v>
      </c>
      <c r="AA693" s="16" t="str">
        <f t="shared" si="235"/>
        <v xml:space="preserve">,"Color":"or yellow" </v>
      </c>
      <c r="AB693" s="16" t="str">
        <f t="shared" si="236"/>
        <v xml:space="preserve">,"Denomination":"10" </v>
      </c>
      <c r="AD693" s="16" t="str">
        <f t="shared" si="237"/>
        <v/>
      </c>
      <c r="AE693" s="16" t="str">
        <f t="shared" si="238"/>
        <v>{"CollectableType":"HomeCollector.Models.StampBase, HomeCollector, Version=1.0.0.0, Culture=neutral, PublicKeyToken=null"</v>
      </c>
      <c r="AF693" s="16" t="str">
        <f t="shared" si="239"/>
        <v xml:space="preserve">,"ItemDetails":"Nebr o.p." </v>
      </c>
      <c r="AG693" s="16" t="str">
        <f t="shared" si="240"/>
        <v xml:space="preserve">,"IsFavorite":false </v>
      </c>
      <c r="AH693" s="16" t="str">
        <f t="shared" si="241"/>
        <v xml:space="preserve">,"EstimatedValue":0 </v>
      </c>
      <c r="AI693" s="16" t="str">
        <f t="shared" si="242"/>
        <v xml:space="preserve">,"IsMintCondition":false </v>
      </c>
      <c r="AJ693" s="16" t="str">
        <f t="shared" si="243"/>
        <v xml:space="preserve">,"Condition":"UNDEFINED" </v>
      </c>
      <c r="AK693" s="16" t="str">
        <f xml:space="preserve"> IF($D693+$E693&gt;0,  CONCATENATE($AD693,$AE693,$AF693,$AG693,$AH693,$AI693,$AJ693) &amp; "} ]}","}")</f>
        <v>}</v>
      </c>
      <c r="AL693" s="16" t="str">
        <f t="shared" si="244"/>
        <v>,{"CollectableType":"HomeCollector.Models.StampBase, HomeCollector, Version=1.0.0.0, Culture=neutral, PublicKeyToken=null","DisplayName":"Monroe" ,"Description":"Nebr o.p." ,"Country":"USA" ,"IsPostageStamp":true ,"ScottNumber":"679" ,"AlternateId":"" ,"IssueYearStart":1929,"IssueYearEnd":0,"FirstDayOfIssue":" " ,"Perforation":"11x10.5" ,"IsWatermarked":false ,"CatalogImageCode":"" ,"Color":"or yellow" ,"Denomination":"10" }</v>
      </c>
    </row>
    <row r="694" spans="1:38" x14ac:dyDescent="0.25">
      <c r="A694" s="34" t="s">
        <v>1910</v>
      </c>
      <c r="B694" s="29">
        <v>2</v>
      </c>
      <c r="C694" s="30"/>
      <c r="D694" s="31"/>
      <c r="E694" s="32">
        <v>1</v>
      </c>
      <c r="F694" s="43" t="s">
        <v>1342</v>
      </c>
      <c r="G694" s="30"/>
      <c r="H694" s="19" t="s">
        <v>423</v>
      </c>
      <c r="I694" s="29">
        <v>1929</v>
      </c>
      <c r="J694" s="29">
        <v>1929</v>
      </c>
      <c r="K694" s="33" t="s">
        <v>1337</v>
      </c>
      <c r="L694" s="34">
        <v>0.6</v>
      </c>
      <c r="M694" s="29">
        <v>0.65</v>
      </c>
      <c r="N694" s="28" t="str">
        <f t="shared" si="245"/>
        <v>,{"CollectableType":"HomeCollector.Models.StampBase, HomeCollector, Version=1.0.0.0, Culture=neutral, PublicKeyToken=null"</v>
      </c>
      <c r="O694" s="16" t="str">
        <f t="shared" si="224"/>
        <v xml:space="preserve">,"DisplayName":"Fallen Timbers" </v>
      </c>
      <c r="P694" s="16" t="str">
        <f t="shared" si="225"/>
        <v xml:space="preserve">,"Description":"" </v>
      </c>
      <c r="Q694" s="16" t="str">
        <f t="shared" si="226"/>
        <v xml:space="preserve">,"Country":"USA" </v>
      </c>
      <c r="R694" s="16" t="str">
        <f t="shared" si="227"/>
        <v xml:space="preserve">,"IsPostageStamp":true </v>
      </c>
      <c r="S694" s="16" t="str">
        <f t="shared" si="228"/>
        <v xml:space="preserve">,"ScottNumber":"680" </v>
      </c>
      <c r="T694" s="16" t="str">
        <f t="shared" si="229"/>
        <v xml:space="preserve">,"AlternateId":"" </v>
      </c>
      <c r="U694" s="16" t="str">
        <f t="shared" si="230"/>
        <v>,"IssueYearStart":1929</v>
      </c>
      <c r="V694" s="16" t="str">
        <f t="shared" si="231"/>
        <v>,"IssueYearEnd":0</v>
      </c>
      <c r="W694" s="16" t="str">
        <f t="shared" si="232"/>
        <v xml:space="preserve">,"FirstDayOfIssue":" " </v>
      </c>
      <c r="X694" s="16" t="str">
        <f t="shared" si="246"/>
        <v xml:space="preserve">,"Perforation":"11" </v>
      </c>
      <c r="Y694" s="16" t="str">
        <f t="shared" si="233"/>
        <v xml:space="preserve">,"IsWatermarked":false </v>
      </c>
      <c r="Z694" s="16" t="str">
        <f t="shared" si="234"/>
        <v xml:space="preserve">,"CatalogImageCode":"" </v>
      </c>
      <c r="AA694" s="16" t="str">
        <f t="shared" si="235"/>
        <v xml:space="preserve">,"Color":"" </v>
      </c>
      <c r="AB694" s="16" t="str">
        <f t="shared" si="236"/>
        <v xml:space="preserve">,"Denomination":"2" </v>
      </c>
      <c r="AD694" s="16" t="str">
        <f t="shared" si="237"/>
        <v>,"ItemInstances":[</v>
      </c>
      <c r="AE694" s="16" t="str">
        <f t="shared" si="238"/>
        <v>{"CollectableType":"HomeCollector.Models.StampBase, HomeCollector, Version=1.0.0.0, Culture=neutral, PublicKeyToken=null"</v>
      </c>
      <c r="AF694" s="16" t="str">
        <f t="shared" si="239"/>
        <v xml:space="preserve">,"ItemDetails":"" </v>
      </c>
      <c r="AG694" s="16" t="str">
        <f t="shared" si="240"/>
        <v xml:space="preserve">,"IsFavorite":false </v>
      </c>
      <c r="AH694" s="16" t="str">
        <f t="shared" si="241"/>
        <v xml:space="preserve">,"EstimatedValue":0 </v>
      </c>
      <c r="AI694" s="16" t="str">
        <f t="shared" si="242"/>
        <v xml:space="preserve">,"IsMintCondition":false </v>
      </c>
      <c r="AJ694" s="16" t="str">
        <f t="shared" si="243"/>
        <v xml:space="preserve">,"Condition":"UNDEFINED" </v>
      </c>
      <c r="AK694" s="16" t="str">
        <f xml:space="preserve"> IF($D694+$E694&gt;0,  CONCATENATE($AD694,$AE694,$AF694,$AG694,$AH694,$AI694,$AJ694)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4" s="16" t="str">
        <f t="shared" si="244"/>
        <v>,{"CollectableType":"HomeCollector.Models.StampBase, HomeCollector, Version=1.0.0.0, Culture=neutral, PublicKeyToken=null","DisplayName":"Fallen Timbers" ,"Description":"" ,"Country":"USA" ,"IsPostageStamp":true ,"ScottNumber":"680" ,"AlternateId":"" ,"IssueYearStart":1929,"IssueYearEnd":0,"FirstDayOfIssue":"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5" spans="1:38" x14ac:dyDescent="0.25">
      <c r="A695" s="34" t="s">
        <v>1911</v>
      </c>
      <c r="B695" s="29">
        <v>2</v>
      </c>
      <c r="C695" s="30"/>
      <c r="D695" s="31"/>
      <c r="E695" s="32">
        <v>1</v>
      </c>
      <c r="F695" s="43" t="s">
        <v>1342</v>
      </c>
      <c r="G695" s="30"/>
      <c r="H695" s="19" t="s">
        <v>424</v>
      </c>
      <c r="I695" s="29">
        <v>1929</v>
      </c>
      <c r="J695" s="29">
        <v>1929</v>
      </c>
      <c r="K695" s="33" t="s">
        <v>1337</v>
      </c>
      <c r="L695" s="34">
        <v>0.45</v>
      </c>
      <c r="M695" s="29">
        <v>0.5</v>
      </c>
      <c r="N695" s="28" t="str">
        <f t="shared" si="245"/>
        <v>,{"CollectableType":"HomeCollector.Models.StampBase, HomeCollector, Version=1.0.0.0, Culture=neutral, PublicKeyToken=null"</v>
      </c>
      <c r="O695" s="16" t="str">
        <f t="shared" si="224"/>
        <v xml:space="preserve">,"DisplayName":"Ohio Canal" </v>
      </c>
      <c r="P695" s="16" t="str">
        <f t="shared" si="225"/>
        <v xml:space="preserve">,"Description":"" </v>
      </c>
      <c r="Q695" s="16" t="str">
        <f t="shared" si="226"/>
        <v xml:space="preserve">,"Country":"USA" </v>
      </c>
      <c r="R695" s="16" t="str">
        <f t="shared" si="227"/>
        <v xml:space="preserve">,"IsPostageStamp":true </v>
      </c>
      <c r="S695" s="16" t="str">
        <f t="shared" si="228"/>
        <v xml:space="preserve">,"ScottNumber":"681" </v>
      </c>
      <c r="T695" s="16" t="str">
        <f t="shared" si="229"/>
        <v xml:space="preserve">,"AlternateId":"" </v>
      </c>
      <c r="U695" s="16" t="str">
        <f t="shared" si="230"/>
        <v>,"IssueYearStart":1929</v>
      </c>
      <c r="V695" s="16" t="str">
        <f t="shared" si="231"/>
        <v>,"IssueYearEnd":0</v>
      </c>
      <c r="W695" s="16" t="str">
        <f t="shared" si="232"/>
        <v xml:space="preserve">,"FirstDayOfIssue":" " </v>
      </c>
      <c r="X695" s="16" t="str">
        <f t="shared" si="246"/>
        <v xml:space="preserve">,"Perforation":"11" </v>
      </c>
      <c r="Y695" s="16" t="str">
        <f t="shared" si="233"/>
        <v xml:space="preserve">,"IsWatermarked":false </v>
      </c>
      <c r="Z695" s="16" t="str">
        <f t="shared" si="234"/>
        <v xml:space="preserve">,"CatalogImageCode":"" </v>
      </c>
      <c r="AA695" s="16" t="str">
        <f t="shared" si="235"/>
        <v xml:space="preserve">,"Color":"" </v>
      </c>
      <c r="AB695" s="16" t="str">
        <f t="shared" si="236"/>
        <v xml:space="preserve">,"Denomination":"2" </v>
      </c>
      <c r="AD695" s="16" t="str">
        <f t="shared" si="237"/>
        <v>,"ItemInstances":[</v>
      </c>
      <c r="AE695" s="16" t="str">
        <f t="shared" si="238"/>
        <v>{"CollectableType":"HomeCollector.Models.StampBase, HomeCollector, Version=1.0.0.0, Culture=neutral, PublicKeyToken=null"</v>
      </c>
      <c r="AF695" s="16" t="str">
        <f t="shared" si="239"/>
        <v xml:space="preserve">,"ItemDetails":"" </v>
      </c>
      <c r="AG695" s="16" t="str">
        <f t="shared" si="240"/>
        <v xml:space="preserve">,"IsFavorite":false </v>
      </c>
      <c r="AH695" s="16" t="str">
        <f t="shared" si="241"/>
        <v xml:space="preserve">,"EstimatedValue":0 </v>
      </c>
      <c r="AI695" s="16" t="str">
        <f t="shared" si="242"/>
        <v xml:space="preserve">,"IsMintCondition":false </v>
      </c>
      <c r="AJ695" s="16" t="str">
        <f t="shared" si="243"/>
        <v xml:space="preserve">,"Condition":"UNDEFINED" </v>
      </c>
      <c r="AK695" s="16" t="str">
        <f xml:space="preserve"> IF($D695+$E695&gt;0,  CONCATENATE($AD695,$AE695,$AF695,$AG695,$AH695,$AI695,$AJ695)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5" s="16" t="str">
        <f t="shared" si="244"/>
        <v>,{"CollectableType":"HomeCollector.Models.StampBase, HomeCollector, Version=1.0.0.0, Culture=neutral, PublicKeyToken=null","DisplayName":"Ohio Canal" ,"Description":"" ,"Country":"USA" ,"IsPostageStamp":true ,"ScottNumber":"681" ,"AlternateId":"" ,"IssueYearStart":1929,"IssueYearEnd":0,"FirstDayOfIssue":"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6" spans="1:38" x14ac:dyDescent="0.25">
      <c r="A696" s="34" t="s">
        <v>1912</v>
      </c>
      <c r="B696" s="29">
        <v>2</v>
      </c>
      <c r="C696" s="30"/>
      <c r="D696" s="31"/>
      <c r="E696" s="32"/>
      <c r="F696" s="43" t="s">
        <v>1342</v>
      </c>
      <c r="G696" s="30"/>
      <c r="H696" s="19" t="s">
        <v>425</v>
      </c>
      <c r="I696" s="29">
        <v>1930</v>
      </c>
      <c r="J696" s="29">
        <v>1930</v>
      </c>
      <c r="K696" s="33" t="s">
        <v>1337</v>
      </c>
      <c r="L696" s="34">
        <v>0.5</v>
      </c>
      <c r="M696" s="29">
        <v>0.38</v>
      </c>
      <c r="N696" s="28" t="str">
        <f t="shared" si="245"/>
        <v>,{"CollectableType":"HomeCollector.Models.StampBase, HomeCollector, Version=1.0.0.0, Culture=neutral, PublicKeyToken=null"</v>
      </c>
      <c r="O696" s="16" t="str">
        <f t="shared" si="224"/>
        <v xml:space="preserve">,"DisplayName":"Mass Bay Colony" </v>
      </c>
      <c r="P696" s="16" t="str">
        <f t="shared" si="225"/>
        <v xml:space="preserve">,"Description":"" </v>
      </c>
      <c r="Q696" s="16" t="str">
        <f t="shared" si="226"/>
        <v xml:space="preserve">,"Country":"USA" </v>
      </c>
      <c r="R696" s="16" t="str">
        <f t="shared" si="227"/>
        <v xml:space="preserve">,"IsPostageStamp":true </v>
      </c>
      <c r="S696" s="16" t="str">
        <f t="shared" si="228"/>
        <v xml:space="preserve">,"ScottNumber":"682" </v>
      </c>
      <c r="T696" s="16" t="str">
        <f t="shared" si="229"/>
        <v xml:space="preserve">,"AlternateId":"" </v>
      </c>
      <c r="U696" s="16" t="str">
        <f t="shared" si="230"/>
        <v>,"IssueYearStart":1930</v>
      </c>
      <c r="V696" s="16" t="str">
        <f t="shared" si="231"/>
        <v>,"IssueYearEnd":0</v>
      </c>
      <c r="W696" s="16" t="str">
        <f t="shared" si="232"/>
        <v xml:space="preserve">,"FirstDayOfIssue":" " </v>
      </c>
      <c r="X696" s="16" t="str">
        <f t="shared" si="246"/>
        <v xml:space="preserve">,"Perforation":"11" </v>
      </c>
      <c r="Y696" s="16" t="str">
        <f t="shared" si="233"/>
        <v xml:space="preserve">,"IsWatermarked":false </v>
      </c>
      <c r="Z696" s="16" t="str">
        <f t="shared" si="234"/>
        <v xml:space="preserve">,"CatalogImageCode":"" </v>
      </c>
      <c r="AA696" s="16" t="str">
        <f t="shared" si="235"/>
        <v xml:space="preserve">,"Color":"" </v>
      </c>
      <c r="AB696" s="16" t="str">
        <f t="shared" si="236"/>
        <v xml:space="preserve">,"Denomination":"2" </v>
      </c>
      <c r="AD696" s="16" t="str">
        <f t="shared" si="237"/>
        <v/>
      </c>
      <c r="AE696" s="16" t="str">
        <f t="shared" si="238"/>
        <v>{"CollectableType":"HomeCollector.Models.StampBase, HomeCollector, Version=1.0.0.0, Culture=neutral, PublicKeyToken=null"</v>
      </c>
      <c r="AF696" s="16" t="str">
        <f t="shared" si="239"/>
        <v xml:space="preserve">,"ItemDetails":"" </v>
      </c>
      <c r="AG696" s="16" t="str">
        <f t="shared" si="240"/>
        <v xml:space="preserve">,"IsFavorite":false </v>
      </c>
      <c r="AH696" s="16" t="str">
        <f t="shared" si="241"/>
        <v xml:space="preserve">,"EstimatedValue":0 </v>
      </c>
      <c r="AI696" s="16" t="str">
        <f t="shared" si="242"/>
        <v xml:space="preserve">,"IsMintCondition":false </v>
      </c>
      <c r="AJ696" s="16" t="str">
        <f t="shared" si="243"/>
        <v xml:space="preserve">,"Condition":"UNDEFINED" </v>
      </c>
      <c r="AK696" s="16" t="str">
        <f xml:space="preserve"> IF($D696+$E696&gt;0,  CONCATENATE($AD696,$AE696,$AF696,$AG696,$AH696,$AI696,$AJ696) &amp; "} ]}","}")</f>
        <v>}</v>
      </c>
      <c r="AL696" s="16" t="str">
        <f t="shared" si="244"/>
        <v>,{"CollectableType":"HomeCollector.Models.StampBase, HomeCollector, Version=1.0.0.0, Culture=neutral, PublicKeyToken=null","DisplayName":"Mass Bay Colony" ,"Description":"" ,"Country":"USA" ,"IsPostageStamp":true ,"ScottNumber":"682" ,"AlternateId":"" ,"IssueYearStart":1930,"IssueYearEnd":0,"FirstDayOfIssue":" " ,"Perforation":"11" ,"IsWatermarked":false ,"CatalogImageCode":"" ,"Color":"" ,"Denomination":"2" }</v>
      </c>
    </row>
    <row r="697" spans="1:38" x14ac:dyDescent="0.25">
      <c r="A697" s="34" t="s">
        <v>1913</v>
      </c>
      <c r="B697" s="29">
        <v>2</v>
      </c>
      <c r="C697" s="30"/>
      <c r="D697" s="31"/>
      <c r="E697" s="32">
        <v>1</v>
      </c>
      <c r="F697" s="43" t="s">
        <v>1342</v>
      </c>
      <c r="G697" s="30"/>
      <c r="H697" s="19" t="s">
        <v>426</v>
      </c>
      <c r="I697" s="29">
        <v>1930</v>
      </c>
      <c r="J697" s="29">
        <v>1930</v>
      </c>
      <c r="K697" s="33" t="s">
        <v>1337</v>
      </c>
      <c r="L697" s="34">
        <v>0.85</v>
      </c>
      <c r="M697" s="29">
        <v>0.85</v>
      </c>
      <c r="N697" s="28" t="str">
        <f t="shared" si="245"/>
        <v>,{"CollectableType":"HomeCollector.Models.StampBase, HomeCollector, Version=1.0.0.0, Culture=neutral, PublicKeyToken=null"</v>
      </c>
      <c r="O697" s="16" t="str">
        <f t="shared" si="224"/>
        <v xml:space="preserve">,"DisplayName":"Carolina-Charleston" </v>
      </c>
      <c r="P697" s="16" t="str">
        <f t="shared" si="225"/>
        <v xml:space="preserve">,"Description":"" </v>
      </c>
      <c r="Q697" s="16" t="str">
        <f t="shared" si="226"/>
        <v xml:space="preserve">,"Country":"USA" </v>
      </c>
      <c r="R697" s="16" t="str">
        <f t="shared" si="227"/>
        <v xml:space="preserve">,"IsPostageStamp":true </v>
      </c>
      <c r="S697" s="16" t="str">
        <f t="shared" si="228"/>
        <v xml:space="preserve">,"ScottNumber":"683" </v>
      </c>
      <c r="T697" s="16" t="str">
        <f t="shared" si="229"/>
        <v xml:space="preserve">,"AlternateId":"" </v>
      </c>
      <c r="U697" s="16" t="str">
        <f t="shared" si="230"/>
        <v>,"IssueYearStart":1930</v>
      </c>
      <c r="V697" s="16" t="str">
        <f t="shared" si="231"/>
        <v>,"IssueYearEnd":0</v>
      </c>
      <c r="W697" s="16" t="str">
        <f t="shared" si="232"/>
        <v xml:space="preserve">,"FirstDayOfIssue":" " </v>
      </c>
      <c r="X697" s="16" t="str">
        <f t="shared" si="246"/>
        <v xml:space="preserve">,"Perforation":"11" </v>
      </c>
      <c r="Y697" s="16" t="str">
        <f t="shared" si="233"/>
        <v xml:space="preserve">,"IsWatermarked":false </v>
      </c>
      <c r="Z697" s="16" t="str">
        <f t="shared" si="234"/>
        <v xml:space="preserve">,"CatalogImageCode":"" </v>
      </c>
      <c r="AA697" s="16" t="str">
        <f t="shared" si="235"/>
        <v xml:space="preserve">,"Color":"" </v>
      </c>
      <c r="AB697" s="16" t="str">
        <f t="shared" si="236"/>
        <v xml:space="preserve">,"Denomination":"2" </v>
      </c>
      <c r="AD697" s="16" t="str">
        <f t="shared" si="237"/>
        <v>,"ItemInstances":[</v>
      </c>
      <c r="AE697" s="16" t="str">
        <f t="shared" si="238"/>
        <v>{"CollectableType":"HomeCollector.Models.StampBase, HomeCollector, Version=1.0.0.0, Culture=neutral, PublicKeyToken=null"</v>
      </c>
      <c r="AF697" s="16" t="str">
        <f t="shared" si="239"/>
        <v xml:space="preserve">,"ItemDetails":"" </v>
      </c>
      <c r="AG697" s="16" t="str">
        <f t="shared" si="240"/>
        <v xml:space="preserve">,"IsFavorite":false </v>
      </c>
      <c r="AH697" s="16" t="str">
        <f t="shared" si="241"/>
        <v xml:space="preserve">,"EstimatedValue":0 </v>
      </c>
      <c r="AI697" s="16" t="str">
        <f t="shared" si="242"/>
        <v xml:space="preserve">,"IsMintCondition":false </v>
      </c>
      <c r="AJ697" s="16" t="str">
        <f t="shared" si="243"/>
        <v xml:space="preserve">,"Condition":"UNDEFINED" </v>
      </c>
      <c r="AK697" s="16" t="str">
        <f xml:space="preserve"> IF($D697+$E697&gt;0,  CONCATENATE($AD697,$AE697,$AF697,$AG697,$AH697,$AI697,$AJ697)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7" s="16" t="str">
        <f t="shared" si="244"/>
        <v>,{"CollectableType":"HomeCollector.Models.StampBase, HomeCollector, Version=1.0.0.0, Culture=neutral, PublicKeyToken=null","DisplayName":"Carolina-Charleston" ,"Description":"" ,"Country":"USA" ,"IsPostageStamp":true ,"ScottNumber":"683" ,"AlternateId":"" ,"IssueYearStart":1930,"IssueYearEnd":0,"FirstDayOfIssue":"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8" spans="1:38" x14ac:dyDescent="0.25">
      <c r="A698" s="34" t="s">
        <v>1914</v>
      </c>
      <c r="B698" s="19" t="s">
        <v>374</v>
      </c>
      <c r="C698" s="30"/>
      <c r="D698" s="31"/>
      <c r="E698" s="32">
        <v>3</v>
      </c>
      <c r="F698" s="42" t="s">
        <v>404</v>
      </c>
      <c r="G698" s="30"/>
      <c r="H698" s="19" t="s">
        <v>375</v>
      </c>
      <c r="I698" s="29">
        <v>1930</v>
      </c>
      <c r="J698" s="29">
        <v>1930</v>
      </c>
      <c r="K698" s="33" t="s">
        <v>1337</v>
      </c>
      <c r="L698" s="34">
        <v>0.18</v>
      </c>
      <c r="M698" s="29">
        <v>0.15</v>
      </c>
      <c r="N698" s="28" t="str">
        <f t="shared" si="245"/>
        <v>,{"CollectableType":"HomeCollector.Models.StampBase, HomeCollector, Version=1.0.0.0, Culture=neutral, PublicKeyToken=null"</v>
      </c>
      <c r="O698" s="16" t="str">
        <f t="shared" si="224"/>
        <v xml:space="preserve">,"DisplayName":"Harding" </v>
      </c>
      <c r="P698" s="16" t="str">
        <f t="shared" si="225"/>
        <v xml:space="preserve">,"Description":"" </v>
      </c>
      <c r="Q698" s="16" t="str">
        <f t="shared" si="226"/>
        <v xml:space="preserve">,"Country":"USA" </v>
      </c>
      <c r="R698" s="16" t="str">
        <f t="shared" si="227"/>
        <v xml:space="preserve">,"IsPostageStamp":true </v>
      </c>
      <c r="S698" s="16" t="str">
        <f t="shared" si="228"/>
        <v xml:space="preserve">,"ScottNumber":"684" </v>
      </c>
      <c r="T698" s="16" t="str">
        <f t="shared" si="229"/>
        <v xml:space="preserve">,"AlternateId":"" </v>
      </c>
      <c r="U698" s="16" t="str">
        <f t="shared" si="230"/>
        <v>,"IssueYearStart":1930</v>
      </c>
      <c r="V698" s="16" t="str">
        <f t="shared" si="231"/>
        <v>,"IssueYearEnd":0</v>
      </c>
      <c r="W698" s="16" t="str">
        <f t="shared" si="232"/>
        <v xml:space="preserve">,"FirstDayOfIssue":" " </v>
      </c>
      <c r="X698" s="16" t="str">
        <f t="shared" si="246"/>
        <v xml:space="preserve">,"Perforation":"11x10.5" </v>
      </c>
      <c r="Y698" s="16" t="str">
        <f t="shared" si="233"/>
        <v xml:space="preserve">,"IsWatermarked":false </v>
      </c>
      <c r="Z698" s="16" t="str">
        <f t="shared" si="234"/>
        <v xml:space="preserve">,"CatalogImageCode":"" </v>
      </c>
      <c r="AA698" s="16" t="str">
        <f t="shared" si="235"/>
        <v xml:space="preserve">,"Color":"" </v>
      </c>
      <c r="AB698" s="16" t="str">
        <f t="shared" si="236"/>
        <v xml:space="preserve">,"Denomination":"1.5" </v>
      </c>
      <c r="AD698" s="16" t="str">
        <f t="shared" si="237"/>
        <v>,"ItemInstances":[</v>
      </c>
      <c r="AE698" s="16" t="str">
        <f t="shared" si="238"/>
        <v>{"CollectableType":"HomeCollector.Models.StampBase, HomeCollector, Version=1.0.0.0, Culture=neutral, PublicKeyToken=null"</v>
      </c>
      <c r="AF698" s="16" t="str">
        <f t="shared" si="239"/>
        <v xml:space="preserve">,"ItemDetails":"" </v>
      </c>
      <c r="AG698" s="16" t="str">
        <f t="shared" si="240"/>
        <v xml:space="preserve">,"IsFavorite":false </v>
      </c>
      <c r="AH698" s="16" t="str">
        <f t="shared" si="241"/>
        <v xml:space="preserve">,"EstimatedValue":0 </v>
      </c>
      <c r="AI698" s="16" t="str">
        <f t="shared" si="242"/>
        <v xml:space="preserve">,"IsMintCondition":false </v>
      </c>
      <c r="AJ698" s="16" t="str">
        <f t="shared" si="243"/>
        <v xml:space="preserve">,"Condition":"UNDEFINED" </v>
      </c>
      <c r="AK698" s="16" t="str">
        <f xml:space="preserve"> IF($D698+$E698&gt;0,  CONCATENATE($AD698,$AE698,$AF698,$AG698,$AH698,$AI698,$AJ698)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8" s="16" t="str">
        <f t="shared" si="244"/>
        <v>,{"CollectableType":"HomeCollector.Models.StampBase, HomeCollector, Version=1.0.0.0, Culture=neutral, PublicKeyToken=null","DisplayName":"Harding" ,"Description":"" ,"Country":"USA" ,"IsPostageStamp":true ,"ScottNumber":"684" ,"AlternateId":"" ,"IssueYearStart":1930,"IssueYearEnd":0,"FirstDayOfIssue":" " ,"Perforation":"11x10.5" ,"IsWatermarked":false ,"CatalogImageCode":"" ,"Color":"" ,"Denomination":"1.5"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9" spans="1:38" x14ac:dyDescent="0.25">
      <c r="A699" s="34" t="s">
        <v>1915</v>
      </c>
      <c r="B699" s="29">
        <v>4</v>
      </c>
      <c r="C699" s="30"/>
      <c r="D699" s="31"/>
      <c r="E699" s="32">
        <v>2</v>
      </c>
      <c r="F699" s="42" t="s">
        <v>404</v>
      </c>
      <c r="G699" s="30"/>
      <c r="H699" s="19" t="s">
        <v>427</v>
      </c>
      <c r="I699" s="29">
        <v>1930</v>
      </c>
      <c r="J699" s="29">
        <v>1930</v>
      </c>
      <c r="K699" s="33" t="s">
        <v>1337</v>
      </c>
      <c r="L699" s="34">
        <v>0.65</v>
      </c>
      <c r="M699" s="29">
        <v>0.15</v>
      </c>
      <c r="N699" s="28" t="str">
        <f t="shared" si="245"/>
        <v>,{"CollectableType":"HomeCollector.Models.StampBase, HomeCollector, Version=1.0.0.0, Culture=neutral, PublicKeyToken=null"</v>
      </c>
      <c r="O699" s="16" t="str">
        <f t="shared" si="224"/>
        <v xml:space="preserve">,"DisplayName":"Taft" </v>
      </c>
      <c r="P699" s="16" t="str">
        <f t="shared" si="225"/>
        <v xml:space="preserve">,"Description":"" </v>
      </c>
      <c r="Q699" s="16" t="str">
        <f t="shared" si="226"/>
        <v xml:space="preserve">,"Country":"USA" </v>
      </c>
      <c r="R699" s="16" t="str">
        <f t="shared" si="227"/>
        <v xml:space="preserve">,"IsPostageStamp":true </v>
      </c>
      <c r="S699" s="16" t="str">
        <f t="shared" si="228"/>
        <v xml:space="preserve">,"ScottNumber":"685" </v>
      </c>
      <c r="T699" s="16" t="str">
        <f t="shared" si="229"/>
        <v xml:space="preserve">,"AlternateId":"" </v>
      </c>
      <c r="U699" s="16" t="str">
        <f t="shared" si="230"/>
        <v>,"IssueYearStart":1930</v>
      </c>
      <c r="V699" s="16" t="str">
        <f t="shared" si="231"/>
        <v>,"IssueYearEnd":0</v>
      </c>
      <c r="W699" s="16" t="str">
        <f t="shared" si="232"/>
        <v xml:space="preserve">,"FirstDayOfIssue":" " </v>
      </c>
      <c r="X699" s="16" t="str">
        <f t="shared" si="246"/>
        <v xml:space="preserve">,"Perforation":"11x10.5" </v>
      </c>
      <c r="Y699" s="16" t="str">
        <f t="shared" si="233"/>
        <v xml:space="preserve">,"IsWatermarked":false </v>
      </c>
      <c r="Z699" s="16" t="str">
        <f t="shared" si="234"/>
        <v xml:space="preserve">,"CatalogImageCode":"" </v>
      </c>
      <c r="AA699" s="16" t="str">
        <f t="shared" si="235"/>
        <v xml:space="preserve">,"Color":"" </v>
      </c>
      <c r="AB699" s="16" t="str">
        <f t="shared" si="236"/>
        <v xml:space="preserve">,"Denomination":"4" </v>
      </c>
      <c r="AD699" s="16" t="str">
        <f t="shared" si="237"/>
        <v>,"ItemInstances":[</v>
      </c>
      <c r="AE699" s="16" t="str">
        <f t="shared" si="238"/>
        <v>{"CollectableType":"HomeCollector.Models.StampBase, HomeCollector, Version=1.0.0.0, Culture=neutral, PublicKeyToken=null"</v>
      </c>
      <c r="AF699" s="16" t="str">
        <f t="shared" si="239"/>
        <v xml:space="preserve">,"ItemDetails":"" </v>
      </c>
      <c r="AG699" s="16" t="str">
        <f t="shared" si="240"/>
        <v xml:space="preserve">,"IsFavorite":false </v>
      </c>
      <c r="AH699" s="16" t="str">
        <f t="shared" si="241"/>
        <v xml:space="preserve">,"EstimatedValue":0 </v>
      </c>
      <c r="AI699" s="16" t="str">
        <f t="shared" si="242"/>
        <v xml:space="preserve">,"IsMintCondition":false </v>
      </c>
      <c r="AJ699" s="16" t="str">
        <f t="shared" si="243"/>
        <v xml:space="preserve">,"Condition":"UNDEFINED" </v>
      </c>
      <c r="AK699" s="16" t="str">
        <f xml:space="preserve"> IF($D699+$E699&gt;0,  CONCATENATE($AD699,$AE699,$AF699,$AG699,$AH699,$AI699,$AJ699)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9" s="16" t="str">
        <f t="shared" si="244"/>
        <v>,{"CollectableType":"HomeCollector.Models.StampBase, HomeCollector, Version=1.0.0.0, Culture=neutral, PublicKeyToken=null","DisplayName":"Taft" ,"Description":"" ,"Country":"USA" ,"IsPostageStamp":true ,"ScottNumber":"685" ,"AlternateId":"" ,"IssueYearStart":1930,"IssueYearEnd":0,"FirstDayOfIssue":" " ,"Perforation":"11x10.5"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0" spans="1:38" x14ac:dyDescent="0.25">
      <c r="A700" s="34" t="s">
        <v>1916</v>
      </c>
      <c r="B700" s="19" t="s">
        <v>374</v>
      </c>
      <c r="C700" s="30"/>
      <c r="D700" s="31"/>
      <c r="E700" s="32">
        <v>1</v>
      </c>
      <c r="F700" s="42" t="s">
        <v>322</v>
      </c>
      <c r="G700" s="30"/>
      <c r="H700" s="19" t="s">
        <v>375</v>
      </c>
      <c r="I700" s="29">
        <v>1930</v>
      </c>
      <c r="J700" s="29">
        <v>1930</v>
      </c>
      <c r="K700" s="33" t="s">
        <v>1337</v>
      </c>
      <c r="L700" s="34">
        <v>1.25</v>
      </c>
      <c r="M700" s="29">
        <v>0.15</v>
      </c>
      <c r="N700" s="28" t="str">
        <f t="shared" si="245"/>
        <v>,{"CollectableType":"HomeCollector.Models.StampBase, HomeCollector, Version=1.0.0.0, Culture=neutral, PublicKeyToken=null"</v>
      </c>
      <c r="O700" s="16" t="str">
        <f t="shared" si="224"/>
        <v xml:space="preserve">,"DisplayName":"Harding" </v>
      </c>
      <c r="P700" s="16" t="str">
        <f t="shared" si="225"/>
        <v xml:space="preserve">,"Description":"" </v>
      </c>
      <c r="Q700" s="16" t="str">
        <f t="shared" si="226"/>
        <v xml:space="preserve">,"Country":"USA" </v>
      </c>
      <c r="R700" s="16" t="str">
        <f t="shared" si="227"/>
        <v xml:space="preserve">,"IsPostageStamp":true </v>
      </c>
      <c r="S700" s="16" t="str">
        <f t="shared" si="228"/>
        <v xml:space="preserve">,"ScottNumber":"686" </v>
      </c>
      <c r="T700" s="16" t="str">
        <f t="shared" si="229"/>
        <v xml:space="preserve">,"AlternateId":"" </v>
      </c>
      <c r="U700" s="16" t="str">
        <f t="shared" si="230"/>
        <v>,"IssueYearStart":1930</v>
      </c>
      <c r="V700" s="16" t="str">
        <f t="shared" si="231"/>
        <v>,"IssueYearEnd":0</v>
      </c>
      <c r="W700" s="16" t="str">
        <f t="shared" si="232"/>
        <v xml:space="preserve">,"FirstDayOfIssue":" " </v>
      </c>
      <c r="X700" s="16" t="str">
        <f t="shared" si="246"/>
        <v xml:space="preserve">,"Perforation":"v10" </v>
      </c>
      <c r="Y700" s="16" t="str">
        <f t="shared" si="233"/>
        <v xml:space="preserve">,"IsWatermarked":false </v>
      </c>
      <c r="Z700" s="16" t="str">
        <f t="shared" si="234"/>
        <v xml:space="preserve">,"CatalogImageCode":"" </v>
      </c>
      <c r="AA700" s="16" t="str">
        <f t="shared" si="235"/>
        <v xml:space="preserve">,"Color":"" </v>
      </c>
      <c r="AB700" s="16" t="str">
        <f t="shared" si="236"/>
        <v xml:space="preserve">,"Denomination":"1.5" </v>
      </c>
      <c r="AD700" s="16" t="str">
        <f t="shared" si="237"/>
        <v>,"ItemInstances":[</v>
      </c>
      <c r="AE700" s="16" t="str">
        <f t="shared" si="238"/>
        <v>{"CollectableType":"HomeCollector.Models.StampBase, HomeCollector, Version=1.0.0.0, Culture=neutral, PublicKeyToken=null"</v>
      </c>
      <c r="AF700" s="16" t="str">
        <f t="shared" si="239"/>
        <v xml:space="preserve">,"ItemDetails":"" </v>
      </c>
      <c r="AG700" s="16" t="str">
        <f t="shared" si="240"/>
        <v xml:space="preserve">,"IsFavorite":false </v>
      </c>
      <c r="AH700" s="16" t="str">
        <f t="shared" si="241"/>
        <v xml:space="preserve">,"EstimatedValue":0 </v>
      </c>
      <c r="AI700" s="16" t="str">
        <f t="shared" si="242"/>
        <v xml:space="preserve">,"IsMintCondition":false </v>
      </c>
      <c r="AJ700" s="16" t="str">
        <f t="shared" si="243"/>
        <v xml:space="preserve">,"Condition":"UNDEFINED" </v>
      </c>
      <c r="AK700" s="16" t="str">
        <f xml:space="preserve"> IF($D700+$E700&gt;0,  CONCATENATE($AD700,$AE700,$AF700,$AG700,$AH700,$AI700,$AJ700)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0" s="16" t="str">
        <f t="shared" si="244"/>
        <v>,{"CollectableType":"HomeCollector.Models.StampBase, HomeCollector, Version=1.0.0.0, Culture=neutral, PublicKeyToken=null","DisplayName":"Harding" ,"Description":"" ,"Country":"USA" ,"IsPostageStamp":true ,"ScottNumber":"686" ,"AlternateId":"" ,"IssueYearStart":1930,"IssueYearEnd":0,"FirstDayOfIssue":" " ,"Perforation":"v10" ,"IsWatermarked":false ,"CatalogImageCode":"" ,"Color":"" ,"Denomination":"1.5"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1" spans="1:38" x14ac:dyDescent="0.25">
      <c r="A701" s="34" t="s">
        <v>1917</v>
      </c>
      <c r="B701" s="29">
        <v>4</v>
      </c>
      <c r="C701" s="30"/>
      <c r="D701" s="31"/>
      <c r="E701" s="32">
        <v>1</v>
      </c>
      <c r="F701" s="42" t="s">
        <v>322</v>
      </c>
      <c r="G701" s="30"/>
      <c r="H701" s="19" t="s">
        <v>427</v>
      </c>
      <c r="I701" s="29">
        <v>1930</v>
      </c>
      <c r="J701" s="29">
        <v>1930</v>
      </c>
      <c r="K701" s="33" t="s">
        <v>1337</v>
      </c>
      <c r="L701" s="34">
        <v>2.25</v>
      </c>
      <c r="M701" s="29">
        <v>0.38</v>
      </c>
      <c r="N701" s="28" t="str">
        <f t="shared" si="245"/>
        <v>,{"CollectableType":"HomeCollector.Models.StampBase, HomeCollector, Version=1.0.0.0, Culture=neutral, PublicKeyToken=null"</v>
      </c>
      <c r="O701" s="16" t="str">
        <f t="shared" si="224"/>
        <v xml:space="preserve">,"DisplayName":"Taft" </v>
      </c>
      <c r="P701" s="16" t="str">
        <f t="shared" si="225"/>
        <v xml:space="preserve">,"Description":"" </v>
      </c>
      <c r="Q701" s="16" t="str">
        <f t="shared" si="226"/>
        <v xml:space="preserve">,"Country":"USA" </v>
      </c>
      <c r="R701" s="16" t="str">
        <f t="shared" si="227"/>
        <v xml:space="preserve">,"IsPostageStamp":true </v>
      </c>
      <c r="S701" s="16" t="str">
        <f t="shared" si="228"/>
        <v xml:space="preserve">,"ScottNumber":"687" </v>
      </c>
      <c r="T701" s="16" t="str">
        <f t="shared" si="229"/>
        <v xml:space="preserve">,"AlternateId":"" </v>
      </c>
      <c r="U701" s="16" t="str">
        <f t="shared" si="230"/>
        <v>,"IssueYearStart":1930</v>
      </c>
      <c r="V701" s="16" t="str">
        <f t="shared" si="231"/>
        <v>,"IssueYearEnd":0</v>
      </c>
      <c r="W701" s="16" t="str">
        <f t="shared" si="232"/>
        <v xml:space="preserve">,"FirstDayOfIssue":" " </v>
      </c>
      <c r="X701" s="16" t="str">
        <f t="shared" si="246"/>
        <v xml:space="preserve">,"Perforation":"v10" </v>
      </c>
      <c r="Y701" s="16" t="str">
        <f t="shared" si="233"/>
        <v xml:space="preserve">,"IsWatermarked":false </v>
      </c>
      <c r="Z701" s="16" t="str">
        <f t="shared" si="234"/>
        <v xml:space="preserve">,"CatalogImageCode":"" </v>
      </c>
      <c r="AA701" s="16" t="str">
        <f t="shared" si="235"/>
        <v xml:space="preserve">,"Color":"" </v>
      </c>
      <c r="AB701" s="16" t="str">
        <f t="shared" si="236"/>
        <v xml:space="preserve">,"Denomination":"4" </v>
      </c>
      <c r="AD701" s="16" t="str">
        <f t="shared" si="237"/>
        <v>,"ItemInstances":[</v>
      </c>
      <c r="AE701" s="16" t="str">
        <f t="shared" si="238"/>
        <v>{"CollectableType":"HomeCollector.Models.StampBase, HomeCollector, Version=1.0.0.0, Culture=neutral, PublicKeyToken=null"</v>
      </c>
      <c r="AF701" s="16" t="str">
        <f t="shared" si="239"/>
        <v xml:space="preserve">,"ItemDetails":"" </v>
      </c>
      <c r="AG701" s="16" t="str">
        <f t="shared" si="240"/>
        <v xml:space="preserve">,"IsFavorite":false </v>
      </c>
      <c r="AH701" s="16" t="str">
        <f t="shared" si="241"/>
        <v xml:space="preserve">,"EstimatedValue":0 </v>
      </c>
      <c r="AI701" s="16" t="str">
        <f t="shared" si="242"/>
        <v xml:space="preserve">,"IsMintCondition":false </v>
      </c>
      <c r="AJ701" s="16" t="str">
        <f t="shared" si="243"/>
        <v xml:space="preserve">,"Condition":"UNDEFINED" </v>
      </c>
      <c r="AK701" s="16" t="str">
        <f xml:space="preserve"> IF($D701+$E701&gt;0,  CONCATENATE($AD701,$AE701,$AF701,$AG701,$AH701,$AI701,$AJ701)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1" s="16" t="str">
        <f t="shared" si="244"/>
        <v>,{"CollectableType":"HomeCollector.Models.StampBase, HomeCollector, Version=1.0.0.0, Culture=neutral, PublicKeyToken=null","DisplayName":"Taft" ,"Description":"" ,"Country":"USA" ,"IsPostageStamp":true ,"ScottNumber":"687" ,"AlternateId":"" ,"IssueYearStart":1930,"IssueYearEnd":0,"FirstDayOfIssue":" " ,"Perforation":"v10"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2" spans="1:38" x14ac:dyDescent="0.25">
      <c r="A702" s="34" t="s">
        <v>1918</v>
      </c>
      <c r="B702" s="29">
        <v>2</v>
      </c>
      <c r="C702" s="30"/>
      <c r="D702" s="31"/>
      <c r="E702" s="32">
        <v>1</v>
      </c>
      <c r="F702" s="43" t="s">
        <v>1342</v>
      </c>
      <c r="G702" s="30"/>
      <c r="H702" s="19" t="s">
        <v>428</v>
      </c>
      <c r="I702" s="29">
        <v>1930</v>
      </c>
      <c r="J702" s="29">
        <v>1930</v>
      </c>
      <c r="K702" s="33" t="s">
        <v>1337</v>
      </c>
      <c r="L702" s="34">
        <v>0.65</v>
      </c>
      <c r="M702" s="29">
        <v>0.65</v>
      </c>
      <c r="N702" s="28" t="str">
        <f t="shared" si="245"/>
        <v>,{"CollectableType":"HomeCollector.Models.StampBase, HomeCollector, Version=1.0.0.0, Culture=neutral, PublicKeyToken=null"</v>
      </c>
      <c r="O702" s="16" t="str">
        <f t="shared" si="224"/>
        <v xml:space="preserve">,"DisplayName":"Braddock's Field" </v>
      </c>
      <c r="P702" s="16" t="str">
        <f t="shared" si="225"/>
        <v xml:space="preserve">,"Description":"" </v>
      </c>
      <c r="Q702" s="16" t="str">
        <f t="shared" si="226"/>
        <v xml:space="preserve">,"Country":"USA" </v>
      </c>
      <c r="R702" s="16" t="str">
        <f t="shared" si="227"/>
        <v xml:space="preserve">,"IsPostageStamp":true </v>
      </c>
      <c r="S702" s="16" t="str">
        <f t="shared" si="228"/>
        <v xml:space="preserve">,"ScottNumber":"688" </v>
      </c>
      <c r="T702" s="16" t="str">
        <f t="shared" si="229"/>
        <v xml:space="preserve">,"AlternateId":"" </v>
      </c>
      <c r="U702" s="16" t="str">
        <f t="shared" si="230"/>
        <v>,"IssueYearStart":1930</v>
      </c>
      <c r="V702" s="16" t="str">
        <f t="shared" si="231"/>
        <v>,"IssueYearEnd":0</v>
      </c>
      <c r="W702" s="16" t="str">
        <f t="shared" si="232"/>
        <v xml:space="preserve">,"FirstDayOfIssue":" " </v>
      </c>
      <c r="X702" s="16" t="str">
        <f t="shared" si="246"/>
        <v xml:space="preserve">,"Perforation":"11" </v>
      </c>
      <c r="Y702" s="16" t="str">
        <f t="shared" si="233"/>
        <v xml:space="preserve">,"IsWatermarked":false </v>
      </c>
      <c r="Z702" s="16" t="str">
        <f t="shared" si="234"/>
        <v xml:space="preserve">,"CatalogImageCode":"" </v>
      </c>
      <c r="AA702" s="16" t="str">
        <f t="shared" si="235"/>
        <v xml:space="preserve">,"Color":"" </v>
      </c>
      <c r="AB702" s="16" t="str">
        <f t="shared" si="236"/>
        <v xml:space="preserve">,"Denomination":"2" </v>
      </c>
      <c r="AD702" s="16" t="str">
        <f t="shared" si="237"/>
        <v>,"ItemInstances":[</v>
      </c>
      <c r="AE702" s="16" t="str">
        <f t="shared" si="238"/>
        <v>{"CollectableType":"HomeCollector.Models.StampBase, HomeCollector, Version=1.0.0.0, Culture=neutral, PublicKeyToken=null"</v>
      </c>
      <c r="AF702" s="16" t="str">
        <f t="shared" si="239"/>
        <v xml:space="preserve">,"ItemDetails":"" </v>
      </c>
      <c r="AG702" s="16" t="str">
        <f t="shared" si="240"/>
        <v xml:space="preserve">,"IsFavorite":false </v>
      </c>
      <c r="AH702" s="16" t="str">
        <f t="shared" si="241"/>
        <v xml:space="preserve">,"EstimatedValue":0 </v>
      </c>
      <c r="AI702" s="16" t="str">
        <f t="shared" si="242"/>
        <v xml:space="preserve">,"IsMintCondition":false </v>
      </c>
      <c r="AJ702" s="16" t="str">
        <f t="shared" si="243"/>
        <v xml:space="preserve">,"Condition":"UNDEFINED" </v>
      </c>
      <c r="AK702" s="16" t="str">
        <f xml:space="preserve"> IF($D702+$E702&gt;0,  CONCATENATE($AD702,$AE702,$AF702,$AG702,$AH702,$AI702,$AJ702)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2" s="16" t="str">
        <f t="shared" si="244"/>
        <v>,{"CollectableType":"HomeCollector.Models.StampBase, HomeCollector, Version=1.0.0.0, Culture=neutral, PublicKeyToken=null","DisplayName":"Braddock's Field" ,"Description":"" ,"Country":"USA" ,"IsPostageStamp":true ,"ScottNumber":"688" ,"AlternateId":"" ,"IssueYearStart":1930,"IssueYearEnd":0,"FirstDayOfIssue":"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3" spans="1:38" x14ac:dyDescent="0.25">
      <c r="A703" s="34" t="s">
        <v>1919</v>
      </c>
      <c r="B703" s="29">
        <v>2</v>
      </c>
      <c r="C703" s="30"/>
      <c r="D703" s="31"/>
      <c r="E703" s="32">
        <v>1</v>
      </c>
      <c r="F703" s="43" t="s">
        <v>1342</v>
      </c>
      <c r="G703" s="30"/>
      <c r="H703" s="19" t="s">
        <v>429</v>
      </c>
      <c r="I703" s="29">
        <v>1930</v>
      </c>
      <c r="J703" s="29">
        <v>1930</v>
      </c>
      <c r="K703" s="33" t="s">
        <v>1337</v>
      </c>
      <c r="L703" s="34">
        <v>0.38</v>
      </c>
      <c r="M703" s="29">
        <v>0.4</v>
      </c>
      <c r="N703" s="28" t="str">
        <f t="shared" si="245"/>
        <v>,{"CollectableType":"HomeCollector.Models.StampBase, HomeCollector, Version=1.0.0.0, Culture=neutral, PublicKeyToken=null"</v>
      </c>
      <c r="O703" s="16" t="str">
        <f t="shared" si="224"/>
        <v xml:space="preserve">,"DisplayName":"von Steuben" </v>
      </c>
      <c r="P703" s="16" t="str">
        <f t="shared" si="225"/>
        <v xml:space="preserve">,"Description":"" </v>
      </c>
      <c r="Q703" s="16" t="str">
        <f t="shared" si="226"/>
        <v xml:space="preserve">,"Country":"USA" </v>
      </c>
      <c r="R703" s="16" t="str">
        <f t="shared" si="227"/>
        <v xml:space="preserve">,"IsPostageStamp":true </v>
      </c>
      <c r="S703" s="16" t="str">
        <f t="shared" si="228"/>
        <v xml:space="preserve">,"ScottNumber":"689" </v>
      </c>
      <c r="T703" s="16" t="str">
        <f t="shared" si="229"/>
        <v xml:space="preserve">,"AlternateId":"" </v>
      </c>
      <c r="U703" s="16" t="str">
        <f t="shared" si="230"/>
        <v>,"IssueYearStart":1930</v>
      </c>
      <c r="V703" s="16" t="str">
        <f t="shared" si="231"/>
        <v>,"IssueYearEnd":0</v>
      </c>
      <c r="W703" s="16" t="str">
        <f t="shared" si="232"/>
        <v xml:space="preserve">,"FirstDayOfIssue":" " </v>
      </c>
      <c r="X703" s="16" t="str">
        <f t="shared" si="246"/>
        <v xml:space="preserve">,"Perforation":"11" </v>
      </c>
      <c r="Y703" s="16" t="str">
        <f t="shared" si="233"/>
        <v xml:space="preserve">,"IsWatermarked":false </v>
      </c>
      <c r="Z703" s="16" t="str">
        <f t="shared" si="234"/>
        <v xml:space="preserve">,"CatalogImageCode":"" </v>
      </c>
      <c r="AA703" s="16" t="str">
        <f t="shared" si="235"/>
        <v xml:space="preserve">,"Color":"" </v>
      </c>
      <c r="AB703" s="16" t="str">
        <f t="shared" si="236"/>
        <v xml:space="preserve">,"Denomination":"2" </v>
      </c>
      <c r="AD703" s="16" t="str">
        <f t="shared" si="237"/>
        <v>,"ItemInstances":[</v>
      </c>
      <c r="AE703" s="16" t="str">
        <f t="shared" si="238"/>
        <v>{"CollectableType":"HomeCollector.Models.StampBase, HomeCollector, Version=1.0.0.0, Culture=neutral, PublicKeyToken=null"</v>
      </c>
      <c r="AF703" s="16" t="str">
        <f t="shared" si="239"/>
        <v xml:space="preserve">,"ItemDetails":"" </v>
      </c>
      <c r="AG703" s="16" t="str">
        <f t="shared" si="240"/>
        <v xml:space="preserve">,"IsFavorite":false </v>
      </c>
      <c r="AH703" s="16" t="str">
        <f t="shared" si="241"/>
        <v xml:space="preserve">,"EstimatedValue":0 </v>
      </c>
      <c r="AI703" s="16" t="str">
        <f t="shared" si="242"/>
        <v xml:space="preserve">,"IsMintCondition":false </v>
      </c>
      <c r="AJ703" s="16" t="str">
        <f t="shared" si="243"/>
        <v xml:space="preserve">,"Condition":"UNDEFINED" </v>
      </c>
      <c r="AK703" s="16" t="str">
        <f xml:space="preserve"> IF($D703+$E703&gt;0,  CONCATENATE($AD703,$AE703,$AF703,$AG703,$AH703,$AI703,$AJ703)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3" s="16" t="str">
        <f t="shared" si="244"/>
        <v>,{"CollectableType":"HomeCollector.Models.StampBase, HomeCollector, Version=1.0.0.0, Culture=neutral, PublicKeyToken=null","DisplayName":"von Steuben" ,"Description":"" ,"Country":"USA" ,"IsPostageStamp":true ,"ScottNumber":"689" ,"AlternateId":"" ,"IssueYearStart":1930,"IssueYearEnd":0,"FirstDayOfIssue":"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4" spans="1:38" x14ac:dyDescent="0.25">
      <c r="A704" s="34" t="s">
        <v>1920</v>
      </c>
      <c r="B704" s="29">
        <v>2</v>
      </c>
      <c r="C704" s="30"/>
      <c r="D704" s="31"/>
      <c r="E704" s="32">
        <v>2</v>
      </c>
      <c r="F704" s="43" t="s">
        <v>1342</v>
      </c>
      <c r="G704" s="30"/>
      <c r="H704" s="19" t="s">
        <v>430</v>
      </c>
      <c r="I704" s="29">
        <v>1931</v>
      </c>
      <c r="J704" s="29">
        <v>1931</v>
      </c>
      <c r="K704" s="33" t="s">
        <v>1337</v>
      </c>
      <c r="L704" s="34">
        <v>0.16</v>
      </c>
      <c r="M704" s="29">
        <v>0.15</v>
      </c>
      <c r="N704" s="28" t="str">
        <f t="shared" si="245"/>
        <v>,{"CollectableType":"HomeCollector.Models.StampBase, HomeCollector, Version=1.0.0.0, Culture=neutral, PublicKeyToken=null"</v>
      </c>
      <c r="O704" s="16" t="str">
        <f t="shared" si="224"/>
        <v xml:space="preserve">,"DisplayName":"Pulaski" </v>
      </c>
      <c r="P704" s="16" t="str">
        <f t="shared" si="225"/>
        <v xml:space="preserve">,"Description":"" </v>
      </c>
      <c r="Q704" s="16" t="str">
        <f t="shared" si="226"/>
        <v xml:space="preserve">,"Country":"USA" </v>
      </c>
      <c r="R704" s="16" t="str">
        <f t="shared" si="227"/>
        <v xml:space="preserve">,"IsPostageStamp":true </v>
      </c>
      <c r="S704" s="16" t="str">
        <f t="shared" si="228"/>
        <v xml:space="preserve">,"ScottNumber":"690" </v>
      </c>
      <c r="T704" s="16" t="str">
        <f t="shared" si="229"/>
        <v xml:space="preserve">,"AlternateId":"" </v>
      </c>
      <c r="U704" s="16" t="str">
        <f t="shared" si="230"/>
        <v>,"IssueYearStart":1931</v>
      </c>
      <c r="V704" s="16" t="str">
        <f t="shared" si="231"/>
        <v>,"IssueYearEnd":0</v>
      </c>
      <c r="W704" s="16" t="str">
        <f t="shared" si="232"/>
        <v xml:space="preserve">,"FirstDayOfIssue":" " </v>
      </c>
      <c r="X704" s="16" t="str">
        <f t="shared" si="246"/>
        <v xml:space="preserve">,"Perforation":"11" </v>
      </c>
      <c r="Y704" s="16" t="str">
        <f t="shared" si="233"/>
        <v xml:space="preserve">,"IsWatermarked":false </v>
      </c>
      <c r="Z704" s="16" t="str">
        <f t="shared" si="234"/>
        <v xml:space="preserve">,"CatalogImageCode":"" </v>
      </c>
      <c r="AA704" s="16" t="str">
        <f t="shared" si="235"/>
        <v xml:space="preserve">,"Color":"" </v>
      </c>
      <c r="AB704" s="16" t="str">
        <f t="shared" si="236"/>
        <v xml:space="preserve">,"Denomination":"2" </v>
      </c>
      <c r="AD704" s="16" t="str">
        <f t="shared" si="237"/>
        <v>,"ItemInstances":[</v>
      </c>
      <c r="AE704" s="16" t="str">
        <f t="shared" si="238"/>
        <v>{"CollectableType":"HomeCollector.Models.StampBase, HomeCollector, Version=1.0.0.0, Culture=neutral, PublicKeyToken=null"</v>
      </c>
      <c r="AF704" s="16" t="str">
        <f t="shared" si="239"/>
        <v xml:space="preserve">,"ItemDetails":"" </v>
      </c>
      <c r="AG704" s="16" t="str">
        <f t="shared" si="240"/>
        <v xml:space="preserve">,"IsFavorite":false </v>
      </c>
      <c r="AH704" s="16" t="str">
        <f t="shared" si="241"/>
        <v xml:space="preserve">,"EstimatedValue":0 </v>
      </c>
      <c r="AI704" s="16" t="str">
        <f t="shared" si="242"/>
        <v xml:space="preserve">,"IsMintCondition":false </v>
      </c>
      <c r="AJ704" s="16" t="str">
        <f t="shared" si="243"/>
        <v xml:space="preserve">,"Condition":"UNDEFINED" </v>
      </c>
      <c r="AK704" s="16" t="str">
        <f xml:space="preserve"> IF($D704+$E704&gt;0,  CONCATENATE($AD704,$AE704,$AF704,$AG704,$AH704,$AI704,$AJ704)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4" s="16" t="str">
        <f t="shared" si="244"/>
        <v>,{"CollectableType":"HomeCollector.Models.StampBase, HomeCollector, Version=1.0.0.0, Culture=neutral, PublicKeyToken=null","DisplayName":"Pulaski" ,"Description":"" ,"Country":"USA" ,"IsPostageStamp":true ,"ScottNumber":"690" ,"AlternateId":"" ,"IssueYearStart":1931,"IssueYearEnd":0,"FirstDayOfIssue":"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5" spans="1:38" x14ac:dyDescent="0.25">
      <c r="A705" s="34" t="s">
        <v>1921</v>
      </c>
      <c r="B705" s="29">
        <v>11</v>
      </c>
      <c r="C705" s="19" t="s">
        <v>431</v>
      </c>
      <c r="D705" s="31"/>
      <c r="E705" s="32">
        <v>1</v>
      </c>
      <c r="F705" s="42" t="s">
        <v>404</v>
      </c>
      <c r="G705" s="30"/>
      <c r="H705" s="19" t="s">
        <v>379</v>
      </c>
      <c r="I705" s="29">
        <v>1931</v>
      </c>
      <c r="J705" s="29">
        <v>1931</v>
      </c>
      <c r="K705" s="33" t="s">
        <v>1337</v>
      </c>
      <c r="L705" s="34">
        <v>1.65</v>
      </c>
      <c r="M705" s="29">
        <v>0.15</v>
      </c>
      <c r="N705" s="28" t="str">
        <f t="shared" si="245"/>
        <v>,{"CollectableType":"HomeCollector.Models.StampBase, HomeCollector, Version=1.0.0.0, Culture=neutral, PublicKeyToken=null"</v>
      </c>
      <c r="O705" s="16" t="str">
        <f t="shared" si="224"/>
        <v xml:space="preserve">,"DisplayName":"Hayes" </v>
      </c>
      <c r="P705" s="16" t="str">
        <f t="shared" si="225"/>
        <v xml:space="preserve">,"Description":"" </v>
      </c>
      <c r="Q705" s="16" t="str">
        <f t="shared" si="226"/>
        <v xml:space="preserve">,"Country":"USA" </v>
      </c>
      <c r="R705" s="16" t="str">
        <f t="shared" si="227"/>
        <v xml:space="preserve">,"IsPostageStamp":true </v>
      </c>
      <c r="S705" s="16" t="str">
        <f t="shared" si="228"/>
        <v xml:space="preserve">,"ScottNumber":"692" </v>
      </c>
      <c r="T705" s="16" t="str">
        <f t="shared" si="229"/>
        <v xml:space="preserve">,"AlternateId":"" </v>
      </c>
      <c r="U705" s="16" t="str">
        <f t="shared" si="230"/>
        <v>,"IssueYearStart":1931</v>
      </c>
      <c r="V705" s="16" t="str">
        <f t="shared" si="231"/>
        <v>,"IssueYearEnd":0</v>
      </c>
      <c r="W705" s="16" t="str">
        <f t="shared" si="232"/>
        <v xml:space="preserve">,"FirstDayOfIssue":" " </v>
      </c>
      <c r="X705" s="16" t="str">
        <f t="shared" si="246"/>
        <v xml:space="preserve">,"Perforation":"11x10.5" </v>
      </c>
      <c r="Y705" s="16" t="str">
        <f t="shared" si="233"/>
        <v xml:space="preserve">,"IsWatermarked":false </v>
      </c>
      <c r="Z705" s="16" t="str">
        <f t="shared" si="234"/>
        <v xml:space="preserve">,"CatalogImageCode":"" </v>
      </c>
      <c r="AA705" s="16" t="str">
        <f t="shared" si="235"/>
        <v xml:space="preserve">,"Color":"lt blue" </v>
      </c>
      <c r="AB705" s="16" t="str">
        <f t="shared" si="236"/>
        <v xml:space="preserve">,"Denomination":"11" </v>
      </c>
      <c r="AD705" s="16" t="str">
        <f t="shared" si="237"/>
        <v>,"ItemInstances":[</v>
      </c>
      <c r="AE705" s="16" t="str">
        <f t="shared" si="238"/>
        <v>{"CollectableType":"HomeCollector.Models.StampBase, HomeCollector, Version=1.0.0.0, Culture=neutral, PublicKeyToken=null"</v>
      </c>
      <c r="AF705" s="16" t="str">
        <f t="shared" si="239"/>
        <v xml:space="preserve">,"ItemDetails":"" </v>
      </c>
      <c r="AG705" s="16" t="str">
        <f t="shared" si="240"/>
        <v xml:space="preserve">,"IsFavorite":false </v>
      </c>
      <c r="AH705" s="16" t="str">
        <f t="shared" si="241"/>
        <v xml:space="preserve">,"EstimatedValue":0 </v>
      </c>
      <c r="AI705" s="16" t="str">
        <f t="shared" si="242"/>
        <v xml:space="preserve">,"IsMintCondition":false </v>
      </c>
      <c r="AJ705" s="16" t="str">
        <f t="shared" si="243"/>
        <v xml:space="preserve">,"Condition":"UNDEFINED" </v>
      </c>
      <c r="AK705" s="16" t="str">
        <f xml:space="preserve"> IF($D705+$E705&gt;0,  CONCATENATE($AD705,$AE705,$AF705,$AG705,$AH705,$AI705,$AJ705)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5" s="16" t="str">
        <f t="shared" si="244"/>
        <v>,{"CollectableType":"HomeCollector.Models.StampBase, HomeCollector, Version=1.0.0.0, Culture=neutral, PublicKeyToken=null","DisplayName":"Hayes" ,"Description":"" ,"Country":"USA" ,"IsPostageStamp":true ,"ScottNumber":"692" ,"AlternateId":"" ,"IssueYearStart":1931,"IssueYearEnd":0,"FirstDayOfIssue":" " ,"Perforation":"11x10.5" ,"IsWatermarked":false ,"CatalogImageCode":"" ,"Color":"lt blue" ,"Denomination":"11"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6" spans="1:38" x14ac:dyDescent="0.25">
      <c r="A706" s="34" t="s">
        <v>1922</v>
      </c>
      <c r="B706" s="29">
        <v>12</v>
      </c>
      <c r="C706" s="19" t="s">
        <v>432</v>
      </c>
      <c r="D706" s="31"/>
      <c r="E706" s="32">
        <v>2</v>
      </c>
      <c r="F706" s="42" t="s">
        <v>404</v>
      </c>
      <c r="G706" s="30"/>
      <c r="H706" s="19" t="s">
        <v>433</v>
      </c>
      <c r="I706" s="29">
        <v>1931</v>
      </c>
      <c r="J706" s="29">
        <v>1931</v>
      </c>
      <c r="K706" s="33" t="s">
        <v>1337</v>
      </c>
      <c r="L706" s="34">
        <v>3.5</v>
      </c>
      <c r="M706" s="29">
        <v>0.15</v>
      </c>
      <c r="N706" s="28" t="str">
        <f t="shared" si="245"/>
        <v>,{"CollectableType":"HomeCollector.Models.StampBase, HomeCollector, Version=1.0.0.0, Culture=neutral, PublicKeyToken=null"</v>
      </c>
      <c r="O706" s="16" t="str">
        <f t="shared" si="224"/>
        <v xml:space="preserve">,"DisplayName":"Clevland" </v>
      </c>
      <c r="P706" s="16" t="str">
        <f t="shared" si="225"/>
        <v xml:space="preserve">,"Description":"" </v>
      </c>
      <c r="Q706" s="16" t="str">
        <f t="shared" si="226"/>
        <v xml:space="preserve">,"Country":"USA" </v>
      </c>
      <c r="R706" s="16" t="str">
        <f t="shared" si="227"/>
        <v xml:space="preserve">,"IsPostageStamp":true </v>
      </c>
      <c r="S706" s="16" t="str">
        <f t="shared" si="228"/>
        <v xml:space="preserve">,"ScottNumber":"693" </v>
      </c>
      <c r="T706" s="16" t="str">
        <f t="shared" si="229"/>
        <v xml:space="preserve">,"AlternateId":"" </v>
      </c>
      <c r="U706" s="16" t="str">
        <f t="shared" si="230"/>
        <v>,"IssueYearStart":1931</v>
      </c>
      <c r="V706" s="16" t="str">
        <f t="shared" si="231"/>
        <v>,"IssueYearEnd":0</v>
      </c>
      <c r="W706" s="16" t="str">
        <f t="shared" si="232"/>
        <v xml:space="preserve">,"FirstDayOfIssue":" " </v>
      </c>
      <c r="X706" s="16" t="str">
        <f t="shared" si="246"/>
        <v xml:space="preserve">,"Perforation":"11x10.5" </v>
      </c>
      <c r="Y706" s="16" t="str">
        <f t="shared" si="233"/>
        <v xml:space="preserve">,"IsWatermarked":false </v>
      </c>
      <c r="Z706" s="16" t="str">
        <f t="shared" si="234"/>
        <v xml:space="preserve">,"CatalogImageCode":"" </v>
      </c>
      <c r="AA706" s="16" t="str">
        <f t="shared" si="235"/>
        <v xml:space="preserve">,"Color":"br violet" </v>
      </c>
      <c r="AB706" s="16" t="str">
        <f t="shared" si="236"/>
        <v xml:space="preserve">,"Denomination":"12" </v>
      </c>
      <c r="AD706" s="16" t="str">
        <f t="shared" si="237"/>
        <v>,"ItemInstances":[</v>
      </c>
      <c r="AE706" s="16" t="str">
        <f t="shared" si="238"/>
        <v>{"CollectableType":"HomeCollector.Models.StampBase, HomeCollector, Version=1.0.0.0, Culture=neutral, PublicKeyToken=null"</v>
      </c>
      <c r="AF706" s="16" t="str">
        <f t="shared" si="239"/>
        <v xml:space="preserve">,"ItemDetails":"" </v>
      </c>
      <c r="AG706" s="16" t="str">
        <f t="shared" si="240"/>
        <v xml:space="preserve">,"IsFavorite":false </v>
      </c>
      <c r="AH706" s="16" t="str">
        <f t="shared" si="241"/>
        <v xml:space="preserve">,"EstimatedValue":0 </v>
      </c>
      <c r="AI706" s="16" t="str">
        <f t="shared" si="242"/>
        <v xml:space="preserve">,"IsMintCondition":false </v>
      </c>
      <c r="AJ706" s="16" t="str">
        <f t="shared" si="243"/>
        <v xml:space="preserve">,"Condition":"UNDEFINED" </v>
      </c>
      <c r="AK706" s="16" t="str">
        <f xml:space="preserve"> IF($D706+$E706&gt;0,  CONCATENATE($AD706,$AE706,$AF706,$AG706,$AH706,$AI706,$AJ706)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6" s="16" t="str">
        <f t="shared" si="244"/>
        <v>,{"CollectableType":"HomeCollector.Models.StampBase, HomeCollector, Version=1.0.0.0, Culture=neutral, PublicKeyToken=null","DisplayName":"Clevland" ,"Description":"" ,"Country":"USA" ,"IsPostageStamp":true ,"ScottNumber":"693" ,"AlternateId":"" ,"IssueYearStart":1931,"IssueYearEnd":0,"FirstDayOfIssue":" " ,"Perforation":"11x10.5" ,"IsWatermarked":false ,"CatalogImageCode":"" ,"Color":"br violet" ,"Denomination":"12"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7" spans="1:38" x14ac:dyDescent="0.25">
      <c r="A707" s="34" t="s">
        <v>1923</v>
      </c>
      <c r="B707" s="29">
        <v>13</v>
      </c>
      <c r="C707" s="19" t="s">
        <v>394</v>
      </c>
      <c r="D707" s="31"/>
      <c r="E707" s="32">
        <v>1</v>
      </c>
      <c r="F707" s="42" t="s">
        <v>404</v>
      </c>
      <c r="G707" s="30"/>
      <c r="H707" s="19" t="s">
        <v>287</v>
      </c>
      <c r="I707" s="29">
        <v>1931</v>
      </c>
      <c r="J707" s="29">
        <v>1931</v>
      </c>
      <c r="K707" s="33" t="s">
        <v>1337</v>
      </c>
      <c r="L707" s="34">
        <v>1.4</v>
      </c>
      <c r="M707" s="29">
        <v>0.15</v>
      </c>
      <c r="N707" s="28" t="str">
        <f t="shared" si="245"/>
        <v>,{"CollectableType":"HomeCollector.Models.StampBase, HomeCollector, Version=1.0.0.0, Culture=neutral, PublicKeyToken=null"</v>
      </c>
      <c r="O707" s="16" t="str">
        <f t="shared" si="224"/>
        <v xml:space="preserve">,"DisplayName":"Harrison" </v>
      </c>
      <c r="P707" s="16" t="str">
        <f t="shared" si="225"/>
        <v xml:space="preserve">,"Description":"" </v>
      </c>
      <c r="Q707" s="16" t="str">
        <f t="shared" si="226"/>
        <v xml:space="preserve">,"Country":"USA" </v>
      </c>
      <c r="R707" s="16" t="str">
        <f t="shared" si="227"/>
        <v xml:space="preserve">,"IsPostageStamp":true </v>
      </c>
      <c r="S707" s="16" t="str">
        <f t="shared" si="228"/>
        <v xml:space="preserve">,"ScottNumber":"694" </v>
      </c>
      <c r="T707" s="16" t="str">
        <f t="shared" si="229"/>
        <v xml:space="preserve">,"AlternateId":"" </v>
      </c>
      <c r="U707" s="16" t="str">
        <f t="shared" si="230"/>
        <v>,"IssueYearStart":1931</v>
      </c>
      <c r="V707" s="16" t="str">
        <f t="shared" si="231"/>
        <v>,"IssueYearEnd":0</v>
      </c>
      <c r="W707" s="16" t="str">
        <f t="shared" si="232"/>
        <v xml:space="preserve">,"FirstDayOfIssue":" " </v>
      </c>
      <c r="X707" s="16" t="str">
        <f t="shared" si="246"/>
        <v xml:space="preserve">,"Perforation":"11x10.5" </v>
      </c>
      <c r="Y707" s="16" t="str">
        <f t="shared" si="233"/>
        <v xml:space="preserve">,"IsWatermarked":false </v>
      </c>
      <c r="Z707" s="16" t="str">
        <f t="shared" si="234"/>
        <v xml:space="preserve">,"CatalogImageCode":"" </v>
      </c>
      <c r="AA707" s="16" t="str">
        <f t="shared" si="235"/>
        <v xml:space="preserve">,"Color":"yellow gr" </v>
      </c>
      <c r="AB707" s="16" t="str">
        <f t="shared" si="236"/>
        <v xml:space="preserve">,"Denomination":"13" </v>
      </c>
      <c r="AD707" s="16" t="str">
        <f t="shared" si="237"/>
        <v>,"ItemInstances":[</v>
      </c>
      <c r="AE707" s="16" t="str">
        <f t="shared" si="238"/>
        <v>{"CollectableType":"HomeCollector.Models.StampBase, HomeCollector, Version=1.0.0.0, Culture=neutral, PublicKeyToken=null"</v>
      </c>
      <c r="AF707" s="16" t="str">
        <f t="shared" si="239"/>
        <v xml:space="preserve">,"ItemDetails":"" </v>
      </c>
      <c r="AG707" s="16" t="str">
        <f t="shared" si="240"/>
        <v xml:space="preserve">,"IsFavorite":false </v>
      </c>
      <c r="AH707" s="16" t="str">
        <f t="shared" si="241"/>
        <v xml:space="preserve">,"EstimatedValue":0 </v>
      </c>
      <c r="AI707" s="16" t="str">
        <f t="shared" si="242"/>
        <v xml:space="preserve">,"IsMintCondition":false </v>
      </c>
      <c r="AJ707" s="16" t="str">
        <f t="shared" si="243"/>
        <v xml:space="preserve">,"Condition":"UNDEFINED" </v>
      </c>
      <c r="AK707" s="16" t="str">
        <f xml:space="preserve"> IF($D707+$E707&gt;0,  CONCATENATE($AD707,$AE707,$AF707,$AG707,$AH707,$AI707,$AJ707)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7" s="16" t="str">
        <f t="shared" si="244"/>
        <v>,{"CollectableType":"HomeCollector.Models.StampBase, HomeCollector, Version=1.0.0.0, Culture=neutral, PublicKeyToken=null","DisplayName":"Harrison" ,"Description":"" ,"Country":"USA" ,"IsPostageStamp":true ,"ScottNumber":"694" ,"AlternateId":"" ,"IssueYearStart":1931,"IssueYearEnd":0,"FirstDayOfIssue":" " ,"Perforation":"11x10.5" ,"IsWatermarked":false ,"CatalogImageCode":"" ,"Color":"yellow gr"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8" spans="1:38" x14ac:dyDescent="0.25">
      <c r="A708" s="34" t="s">
        <v>1924</v>
      </c>
      <c r="B708" s="29">
        <v>14</v>
      </c>
      <c r="C708" s="19" t="s">
        <v>25</v>
      </c>
      <c r="D708" s="31"/>
      <c r="E708" s="32">
        <v>1</v>
      </c>
      <c r="F708" s="42" t="s">
        <v>404</v>
      </c>
      <c r="G708" s="30"/>
      <c r="H708" s="19" t="s">
        <v>434</v>
      </c>
      <c r="I708" s="29">
        <v>1931</v>
      </c>
      <c r="J708" s="29">
        <v>1931</v>
      </c>
      <c r="K708" s="33" t="s">
        <v>1337</v>
      </c>
      <c r="L708" s="34">
        <v>2.5</v>
      </c>
      <c r="M708" s="29">
        <v>0.22</v>
      </c>
      <c r="N708" s="28" t="str">
        <f t="shared" si="245"/>
        <v>,{"CollectableType":"HomeCollector.Models.StampBase, HomeCollector, Version=1.0.0.0, Culture=neutral, PublicKeyToken=null"</v>
      </c>
      <c r="O708" s="16" t="str">
        <f t="shared" si="224"/>
        <v xml:space="preserve">,"DisplayName":"Indian" </v>
      </c>
      <c r="P708" s="16" t="str">
        <f t="shared" si="225"/>
        <v xml:space="preserve">,"Description":"" </v>
      </c>
      <c r="Q708" s="16" t="str">
        <f t="shared" si="226"/>
        <v xml:space="preserve">,"Country":"USA" </v>
      </c>
      <c r="R708" s="16" t="str">
        <f t="shared" si="227"/>
        <v xml:space="preserve">,"IsPostageStamp":true </v>
      </c>
      <c r="S708" s="16" t="str">
        <f t="shared" si="228"/>
        <v xml:space="preserve">,"ScottNumber":"695" </v>
      </c>
      <c r="T708" s="16" t="str">
        <f t="shared" si="229"/>
        <v xml:space="preserve">,"AlternateId":"" </v>
      </c>
      <c r="U708" s="16" t="str">
        <f t="shared" si="230"/>
        <v>,"IssueYearStart":1931</v>
      </c>
      <c r="V708" s="16" t="str">
        <f t="shared" si="231"/>
        <v>,"IssueYearEnd":0</v>
      </c>
      <c r="W708" s="16" t="str">
        <f t="shared" si="232"/>
        <v xml:space="preserve">,"FirstDayOfIssue":" " </v>
      </c>
      <c r="X708" s="16" t="str">
        <f t="shared" si="246"/>
        <v xml:space="preserve">,"Perforation":"11x10.5" </v>
      </c>
      <c r="Y708" s="16" t="str">
        <f t="shared" si="233"/>
        <v xml:space="preserve">,"IsWatermarked":false </v>
      </c>
      <c r="Z708" s="16" t="str">
        <f t="shared" si="234"/>
        <v xml:space="preserve">,"CatalogImageCode":"" </v>
      </c>
      <c r="AA708" s="16" t="str">
        <f t="shared" si="235"/>
        <v xml:space="preserve">,"Color":"dk blue" </v>
      </c>
      <c r="AB708" s="16" t="str">
        <f t="shared" si="236"/>
        <v xml:space="preserve">,"Denomination":"14" </v>
      </c>
      <c r="AD708" s="16" t="str">
        <f t="shared" si="237"/>
        <v>,"ItemInstances":[</v>
      </c>
      <c r="AE708" s="16" t="str">
        <f t="shared" si="238"/>
        <v>{"CollectableType":"HomeCollector.Models.StampBase, HomeCollector, Version=1.0.0.0, Culture=neutral, PublicKeyToken=null"</v>
      </c>
      <c r="AF708" s="16" t="str">
        <f t="shared" si="239"/>
        <v xml:space="preserve">,"ItemDetails":"" </v>
      </c>
      <c r="AG708" s="16" t="str">
        <f t="shared" si="240"/>
        <v xml:space="preserve">,"IsFavorite":false </v>
      </c>
      <c r="AH708" s="16" t="str">
        <f t="shared" si="241"/>
        <v xml:space="preserve">,"EstimatedValue":0 </v>
      </c>
      <c r="AI708" s="16" t="str">
        <f t="shared" si="242"/>
        <v xml:space="preserve">,"IsMintCondition":false </v>
      </c>
      <c r="AJ708" s="16" t="str">
        <f t="shared" si="243"/>
        <v xml:space="preserve">,"Condition":"UNDEFINED" </v>
      </c>
      <c r="AK708" s="16" t="str">
        <f xml:space="preserve"> IF($D708+$E708&gt;0,  CONCATENATE($AD708,$AE708,$AF708,$AG708,$AH708,$AI708,$AJ708)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8" s="16" t="str">
        <f t="shared" si="244"/>
        <v>,{"CollectableType":"HomeCollector.Models.StampBase, HomeCollector, Version=1.0.0.0, Culture=neutral, PublicKeyToken=null","DisplayName":"Indian" ,"Description":"" ,"Country":"USA" ,"IsPostageStamp":true ,"ScottNumber":"695" ,"AlternateId":"" ,"IssueYearStart":1931,"IssueYearEnd":0,"FirstDayOfIssue":" " ,"Perforation":"11x10.5" ,"IsWatermarked":false ,"CatalogImageCode":"" ,"Color":"dk blue" ,"Denomination":"14"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9" spans="1:38" x14ac:dyDescent="0.25">
      <c r="A709" s="34" t="s">
        <v>1925</v>
      </c>
      <c r="B709" s="29">
        <v>15</v>
      </c>
      <c r="C709" s="19" t="s">
        <v>318</v>
      </c>
      <c r="D709" s="31"/>
      <c r="E709" s="32">
        <v>3</v>
      </c>
      <c r="F709" s="42" t="s">
        <v>404</v>
      </c>
      <c r="G709" s="30"/>
      <c r="H709" s="19" t="s">
        <v>435</v>
      </c>
      <c r="I709" s="29">
        <v>1931</v>
      </c>
      <c r="J709" s="29">
        <v>1931</v>
      </c>
      <c r="K709" s="33" t="s">
        <v>1337</v>
      </c>
      <c r="L709" s="34">
        <v>6.25</v>
      </c>
      <c r="M709" s="29">
        <v>0.15</v>
      </c>
      <c r="N709" s="28" t="str">
        <f t="shared" si="245"/>
        <v>,{"CollectableType":"HomeCollector.Models.StampBase, HomeCollector, Version=1.0.0.0, Culture=neutral, PublicKeyToken=null"</v>
      </c>
      <c r="O709" s="16" t="str">
        <f t="shared" ref="O709:O772" si="247">",""DisplayName"":""" &amp; $H709 &amp; """ "</f>
        <v xml:space="preserve">,"DisplayName":"Statue Liberty" </v>
      </c>
      <c r="P709" s="16" t="str">
        <f t="shared" ref="P709:P772" si="248">",""Description"":""" &amp; IF(ISBLANK($G709),"",$G709) &amp; """ "</f>
        <v xml:space="preserve">,"Description":"" </v>
      </c>
      <c r="Q709" s="16" t="str">
        <f t="shared" ref="Q709:Q772" si="249">",""Country"":""" &amp; $B$1 &amp; """ "</f>
        <v xml:space="preserve">,"Country":"USA" </v>
      </c>
      <c r="R709" s="16" t="str">
        <f t="shared" ref="R709:R772" si="250">",""IsPostageStamp"":" &amp; "true" &amp; " "</f>
        <v xml:space="preserve">,"IsPostageStamp":true </v>
      </c>
      <c r="S709" s="16" t="str">
        <f t="shared" ref="S709:S772" si="251">",""ScottNumber"":""" &amp; $A709 &amp; """ "</f>
        <v xml:space="preserve">,"ScottNumber":"696" </v>
      </c>
      <c r="T709" s="16" t="str">
        <f t="shared" ref="T709:T772" si="252">",""AlternateId"":""" &amp; "" &amp; """ "</f>
        <v xml:space="preserve">,"AlternateId":"" </v>
      </c>
      <c r="U709" s="16" t="str">
        <f t="shared" ref="U709:U772" si="253">",""IssueYearStart"":" &amp; TEXT(IF(ISNUMBER($J709)=0,0,$J709),"0")</f>
        <v>,"IssueYearStart":1931</v>
      </c>
      <c r="V709" s="16" t="str">
        <f t="shared" ref="V709:V772" si="254">",""IssueYearEnd"":" &amp; TEXT(IF(ISNUMBER($K709)=0,0,$K709),"0")</f>
        <v>,"IssueYearEnd":0</v>
      </c>
      <c r="W709" s="16" t="str">
        <f t="shared" ref="W709:W772" si="255">",""FirstDayOfIssue"":""" &amp; " " &amp; """ "</f>
        <v xml:space="preserve">,"FirstDayOfIssue":" " </v>
      </c>
      <c r="X709" s="16" t="str">
        <f t="shared" si="246"/>
        <v xml:space="preserve">,"Perforation":"11x10.5" </v>
      </c>
      <c r="Y709" s="16" t="str">
        <f t="shared" ref="Y709:Y772" si="256">",""IsWatermarked"":" &amp; IF(ISNUMBER(FIND("mk",$G726)) =1,"true","false") &amp; " "</f>
        <v xml:space="preserve">,"IsWatermarked":false </v>
      </c>
      <c r="Z709" s="16" t="str">
        <f t="shared" ref="Z709:Z772" si="257">",""CatalogImageCode"":""" &amp; "" &amp; """ "</f>
        <v xml:space="preserve">,"CatalogImageCode":"" </v>
      </c>
      <c r="AA709" s="16" t="str">
        <f t="shared" ref="AA709:AA772" si="258">",""Color"":""" &amp; IF(ISBLANK($C709)=1,"",$C709) &amp; """ "</f>
        <v xml:space="preserve">,"Color":"gray" </v>
      </c>
      <c r="AB709" s="16" t="str">
        <f t="shared" ref="AB709:AB772" si="259">",""Denomination"":""" &amp; IF(ISNUMBER($B709),TEXT($B709,"0"),$B709) &amp; """ "</f>
        <v xml:space="preserve">,"Denomination":"15" </v>
      </c>
      <c r="AD709" s="16" t="str">
        <f t="shared" ref="AD709:AD772" si="260" xml:space="preserve"> IF($D709 + $E709 &gt; 0,",""ItemInstances"":[","")</f>
        <v>,"ItemInstances":[</v>
      </c>
      <c r="AE709" s="16" t="str">
        <f t="shared" ref="AE709:AE772" si="261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709" s="16" t="str">
        <f t="shared" ref="AF709:AF772" si="262">",""ItemDetails"":""" &amp; IF(ISBLANK($G709)=1,"",$G709) &amp; """ "</f>
        <v xml:space="preserve">,"ItemDetails":"" </v>
      </c>
      <c r="AG709" s="16" t="str">
        <f t="shared" ref="AG709:AG772" si="263">",""IsFavorite"":" &amp; "false" &amp; " "</f>
        <v xml:space="preserve">,"IsFavorite":false </v>
      </c>
      <c r="AH709" s="16" t="str">
        <f t="shared" ref="AH709:AH772" si="264">",""EstimatedValue"":" &amp; "0" &amp; " "</f>
        <v xml:space="preserve">,"EstimatedValue":0 </v>
      </c>
      <c r="AI709" s="16" t="str">
        <f t="shared" ref="AI709:AI772" si="265">",""IsMintCondition"":" &amp; IF($D709&gt;0,"true","false") &amp; " "</f>
        <v xml:space="preserve">,"IsMintCondition":false </v>
      </c>
      <c r="AJ709" s="16" t="str">
        <f t="shared" ref="AJ709:AJ772" si="266">",""Condition"":" &amp; """UNDEFINED""" &amp; " "</f>
        <v xml:space="preserve">,"Condition":"UNDEFINED" </v>
      </c>
      <c r="AK709" s="16" t="str">
        <f xml:space="preserve"> IF($D709+$E709&gt;0,  CONCATENATE($AD709,$AE709,$AF709,$AG709,$AH709,$AI709,$AJ709)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9" s="16" t="str">
        <f t="shared" ref="AL709:AL772" si="267">CONCATENATE( $N709, $O709, $P709,$Q709,$R709,$S709,$T709,$U709,$V709,$W709,$X709, $Y709,$Z709,$AA709, $AB709) &amp; $AK709</f>
        <v>,{"CollectableType":"HomeCollector.Models.StampBase, HomeCollector, Version=1.0.0.0, Culture=neutral, PublicKeyToken=null","DisplayName":"Statue Liberty" ,"Description":"" ,"Country":"USA" ,"IsPostageStamp":true ,"ScottNumber":"696" ,"AlternateId":"" ,"IssueYearStart":1931,"IssueYearEnd":0,"FirstDayOfIssue":" " ,"Perforation":"11x10.5" ,"IsWatermarked":false ,"CatalogImageCode":"" ,"Color":"gray"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10" spans="1:38" x14ac:dyDescent="0.25">
      <c r="A710" s="34" t="s">
        <v>1926</v>
      </c>
      <c r="B710" s="29">
        <v>17</v>
      </c>
      <c r="C710" s="19" t="s">
        <v>60</v>
      </c>
      <c r="D710" s="31"/>
      <c r="E710" s="32">
        <v>1</v>
      </c>
      <c r="F710" s="42" t="s">
        <v>436</v>
      </c>
      <c r="G710" s="30"/>
      <c r="H710" s="19" t="s">
        <v>437</v>
      </c>
      <c r="I710" s="29">
        <v>1931</v>
      </c>
      <c r="J710" s="29">
        <v>1931</v>
      </c>
      <c r="K710" s="33" t="s">
        <v>1337</v>
      </c>
      <c r="L710" s="34">
        <v>3.5</v>
      </c>
      <c r="M710" s="29">
        <v>0.15</v>
      </c>
      <c r="N710" s="28" t="str">
        <f t="shared" ref="N710:N773" si="268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710" s="16" t="str">
        <f t="shared" si="247"/>
        <v xml:space="preserve">,"DisplayName":"Wilson" </v>
      </c>
      <c r="P710" s="16" t="str">
        <f t="shared" si="248"/>
        <v xml:space="preserve">,"Description":"" </v>
      </c>
      <c r="Q710" s="16" t="str">
        <f t="shared" si="249"/>
        <v xml:space="preserve">,"Country":"USA" </v>
      </c>
      <c r="R710" s="16" t="str">
        <f t="shared" si="250"/>
        <v xml:space="preserve">,"IsPostageStamp":true </v>
      </c>
      <c r="S710" s="16" t="str">
        <f t="shared" si="251"/>
        <v xml:space="preserve">,"ScottNumber":"697" </v>
      </c>
      <c r="T710" s="16" t="str">
        <f t="shared" si="252"/>
        <v xml:space="preserve">,"AlternateId":"" </v>
      </c>
      <c r="U710" s="16" t="str">
        <f t="shared" si="253"/>
        <v>,"IssueYearStart":1931</v>
      </c>
      <c r="V710" s="16" t="str">
        <f t="shared" si="254"/>
        <v>,"IssueYearEnd":0</v>
      </c>
      <c r="W710" s="16" t="str">
        <f t="shared" si="255"/>
        <v xml:space="preserve">,"FirstDayOfIssue":" " </v>
      </c>
      <c r="X710" s="16" t="str">
        <f t="shared" si="246"/>
        <v xml:space="preserve">,"Perforation":"10.5x11" </v>
      </c>
      <c r="Y710" s="16" t="str">
        <f t="shared" si="256"/>
        <v xml:space="preserve">,"IsWatermarked":false </v>
      </c>
      <c r="Z710" s="16" t="str">
        <f t="shared" si="257"/>
        <v xml:space="preserve">,"CatalogImageCode":"" </v>
      </c>
      <c r="AA710" s="16" t="str">
        <f t="shared" si="258"/>
        <v xml:space="preserve">,"Color":"black" </v>
      </c>
      <c r="AB710" s="16" t="str">
        <f t="shared" si="259"/>
        <v xml:space="preserve">,"Denomination":"17" </v>
      </c>
      <c r="AD710" s="16" t="str">
        <f t="shared" si="260"/>
        <v>,"ItemInstances":[</v>
      </c>
      <c r="AE710" s="16" t="str">
        <f t="shared" si="261"/>
        <v>{"CollectableType":"HomeCollector.Models.StampBase, HomeCollector, Version=1.0.0.0, Culture=neutral, PublicKeyToken=null"</v>
      </c>
      <c r="AF710" s="16" t="str">
        <f t="shared" si="262"/>
        <v xml:space="preserve">,"ItemDetails":"" </v>
      </c>
      <c r="AG710" s="16" t="str">
        <f t="shared" si="263"/>
        <v xml:space="preserve">,"IsFavorite":false </v>
      </c>
      <c r="AH710" s="16" t="str">
        <f t="shared" si="264"/>
        <v xml:space="preserve">,"EstimatedValue":0 </v>
      </c>
      <c r="AI710" s="16" t="str">
        <f t="shared" si="265"/>
        <v xml:space="preserve">,"IsMintCondition":false </v>
      </c>
      <c r="AJ710" s="16" t="str">
        <f t="shared" si="266"/>
        <v xml:space="preserve">,"Condition":"UNDEFINED" </v>
      </c>
      <c r="AK710" s="16" t="str">
        <f xml:space="preserve"> IF($D710+$E710&gt;0,  CONCATENATE($AD710,$AE710,$AF710,$AG710,$AH710,$AI710,$AJ710)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10" s="16" t="str">
        <f t="shared" si="267"/>
        <v>,{"CollectableType":"HomeCollector.Models.StampBase, HomeCollector, Version=1.0.0.0, Culture=neutral, PublicKeyToken=null","DisplayName":"Wilson" ,"Description":"" ,"Country":"USA" ,"IsPostageStamp":true ,"ScottNumber":"697" ,"AlternateId":"" ,"IssueYearStart":1931,"IssueYearEnd":0,"FirstDayOfIssue":" " ,"Perforation":"10.5x11" ,"IsWatermarked":false ,"CatalogImageCode":"" ,"Color":"black" ,"Denomination":"17"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11" spans="1:38" x14ac:dyDescent="0.25">
      <c r="A711" s="34" t="s">
        <v>1927</v>
      </c>
      <c r="B711" s="29">
        <v>20</v>
      </c>
      <c r="C711" s="19" t="s">
        <v>366</v>
      </c>
      <c r="D711" s="31"/>
      <c r="E711" s="32">
        <v>3</v>
      </c>
      <c r="F711" s="42" t="s">
        <v>436</v>
      </c>
      <c r="G711" s="30"/>
      <c r="H711" s="19" t="s">
        <v>383</v>
      </c>
      <c r="I711" s="29">
        <v>1931</v>
      </c>
      <c r="J711" s="29">
        <v>1931</v>
      </c>
      <c r="K711" s="33" t="s">
        <v>1337</v>
      </c>
      <c r="L711" s="34">
        <v>7.5</v>
      </c>
      <c r="M711" s="29">
        <v>0.15</v>
      </c>
      <c r="N711" s="28" t="str">
        <f t="shared" si="268"/>
        <v>,{"CollectableType":"HomeCollector.Models.StampBase, HomeCollector, Version=1.0.0.0, Culture=neutral, PublicKeyToken=null"</v>
      </c>
      <c r="O711" s="16" t="str">
        <f t="shared" si="247"/>
        <v xml:space="preserve">,"DisplayName":"Golden Gate" </v>
      </c>
      <c r="P711" s="16" t="str">
        <f t="shared" si="248"/>
        <v xml:space="preserve">,"Description":"" </v>
      </c>
      <c r="Q711" s="16" t="str">
        <f t="shared" si="249"/>
        <v xml:space="preserve">,"Country":"USA" </v>
      </c>
      <c r="R711" s="16" t="str">
        <f t="shared" si="250"/>
        <v xml:space="preserve">,"IsPostageStamp":true </v>
      </c>
      <c r="S711" s="16" t="str">
        <f t="shared" si="251"/>
        <v xml:space="preserve">,"ScottNumber":"698" </v>
      </c>
      <c r="T711" s="16" t="str">
        <f t="shared" si="252"/>
        <v xml:space="preserve">,"AlternateId":"" </v>
      </c>
      <c r="U711" s="16" t="str">
        <f t="shared" si="253"/>
        <v>,"IssueYearStart":1931</v>
      </c>
      <c r="V711" s="16" t="str">
        <f t="shared" si="254"/>
        <v>,"IssueYearEnd":0</v>
      </c>
      <c r="W711" s="16" t="str">
        <f t="shared" si="255"/>
        <v xml:space="preserve">,"FirstDayOfIssue":" " </v>
      </c>
      <c r="X711" s="16" t="str">
        <f t="shared" si="246"/>
        <v xml:space="preserve">,"Perforation":"10.5x11" </v>
      </c>
      <c r="Y711" s="16" t="str">
        <f t="shared" si="256"/>
        <v xml:space="preserve">,"IsWatermarked":false </v>
      </c>
      <c r="Z711" s="16" t="str">
        <f t="shared" si="257"/>
        <v xml:space="preserve">,"CatalogImageCode":"" </v>
      </c>
      <c r="AA711" s="16" t="str">
        <f t="shared" si="258"/>
        <v xml:space="preserve">,"Color":"carm rose" </v>
      </c>
      <c r="AB711" s="16" t="str">
        <f t="shared" si="259"/>
        <v xml:space="preserve">,"Denomination":"20" </v>
      </c>
      <c r="AD711" s="16" t="str">
        <f t="shared" si="260"/>
        <v>,"ItemInstances":[</v>
      </c>
      <c r="AE711" s="16" t="str">
        <f t="shared" si="261"/>
        <v>{"CollectableType":"HomeCollector.Models.StampBase, HomeCollector, Version=1.0.0.0, Culture=neutral, PublicKeyToken=null"</v>
      </c>
      <c r="AF711" s="16" t="str">
        <f t="shared" si="262"/>
        <v xml:space="preserve">,"ItemDetails":"" </v>
      </c>
      <c r="AG711" s="16" t="str">
        <f t="shared" si="263"/>
        <v xml:space="preserve">,"IsFavorite":false </v>
      </c>
      <c r="AH711" s="16" t="str">
        <f t="shared" si="264"/>
        <v xml:space="preserve">,"EstimatedValue":0 </v>
      </c>
      <c r="AI711" s="16" t="str">
        <f t="shared" si="265"/>
        <v xml:space="preserve">,"IsMintCondition":false </v>
      </c>
      <c r="AJ711" s="16" t="str">
        <f t="shared" si="266"/>
        <v xml:space="preserve">,"Condition":"UNDEFINED" </v>
      </c>
      <c r="AK711" s="16" t="str">
        <f xml:space="preserve"> IF($D711+$E711&gt;0,  CONCATENATE($AD711,$AE711,$AF711,$AG711,$AH711,$AI711,$AJ711)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11" s="16" t="str">
        <f t="shared" si="267"/>
        <v>,{"CollectableType":"HomeCollector.Models.StampBase, HomeCollector, Version=1.0.0.0, Culture=neutral, PublicKeyToken=null","DisplayName":"Golden Gate" ,"Description":"" ,"Country":"USA" ,"IsPostageStamp":true ,"ScottNumber":"698" ,"AlternateId":"" ,"IssueYearStart":1931,"IssueYearEnd":0,"FirstDayOfIssue":" " ,"Perforation":"10.5x11" ,"IsWatermarked":false ,"CatalogImageCode":"" ,"Color":"carm rose"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12" spans="1:38" x14ac:dyDescent="0.25">
      <c r="A712" s="34" t="s">
        <v>1928</v>
      </c>
      <c r="B712" s="29">
        <v>25</v>
      </c>
      <c r="C712" s="19" t="s">
        <v>71</v>
      </c>
      <c r="D712" s="31"/>
      <c r="E712" s="32">
        <v>2</v>
      </c>
      <c r="F712" s="42" t="s">
        <v>436</v>
      </c>
      <c r="G712" s="30"/>
      <c r="H712" s="19" t="s">
        <v>384</v>
      </c>
      <c r="I712" s="29">
        <v>1931</v>
      </c>
      <c r="J712" s="29">
        <v>1931</v>
      </c>
      <c r="K712" s="33" t="s">
        <v>1337</v>
      </c>
      <c r="L712" s="34">
        <v>6.75</v>
      </c>
      <c r="M712" s="29">
        <v>0.15</v>
      </c>
      <c r="N712" s="28" t="str">
        <f t="shared" si="268"/>
        <v>,{"CollectableType":"HomeCollector.Models.StampBase, HomeCollector, Version=1.0.0.0, Culture=neutral, PublicKeyToken=null"</v>
      </c>
      <c r="O712" s="16" t="str">
        <f t="shared" si="247"/>
        <v xml:space="preserve">,"DisplayName":"Niagra Falls" </v>
      </c>
      <c r="P712" s="16" t="str">
        <f t="shared" si="248"/>
        <v xml:space="preserve">,"Description":"" </v>
      </c>
      <c r="Q712" s="16" t="str">
        <f t="shared" si="249"/>
        <v xml:space="preserve">,"Country":"USA" </v>
      </c>
      <c r="R712" s="16" t="str">
        <f t="shared" si="250"/>
        <v xml:space="preserve">,"IsPostageStamp":true </v>
      </c>
      <c r="S712" s="16" t="str">
        <f t="shared" si="251"/>
        <v xml:space="preserve">,"ScottNumber":"699" </v>
      </c>
      <c r="T712" s="16" t="str">
        <f t="shared" si="252"/>
        <v xml:space="preserve">,"AlternateId":"" </v>
      </c>
      <c r="U712" s="16" t="str">
        <f t="shared" si="253"/>
        <v>,"IssueYearStart":1931</v>
      </c>
      <c r="V712" s="16" t="str">
        <f t="shared" si="254"/>
        <v>,"IssueYearEnd":0</v>
      </c>
      <c r="W712" s="16" t="str">
        <f t="shared" si="255"/>
        <v xml:space="preserve">,"FirstDayOfIssue":" " </v>
      </c>
      <c r="X712" s="16" t="str">
        <f t="shared" si="246"/>
        <v xml:space="preserve">,"Perforation":"10.5x11" </v>
      </c>
      <c r="Y712" s="16" t="str">
        <f t="shared" si="256"/>
        <v xml:space="preserve">,"IsWatermarked":false </v>
      </c>
      <c r="Z712" s="16" t="str">
        <f t="shared" si="257"/>
        <v xml:space="preserve">,"CatalogImageCode":"" </v>
      </c>
      <c r="AA712" s="16" t="str">
        <f t="shared" si="258"/>
        <v xml:space="preserve">,"Color":"blue green" </v>
      </c>
      <c r="AB712" s="16" t="str">
        <f t="shared" si="259"/>
        <v xml:space="preserve">,"Denomination":"25" </v>
      </c>
      <c r="AD712" s="16" t="str">
        <f t="shared" si="260"/>
        <v>,"ItemInstances":[</v>
      </c>
      <c r="AE712" s="16" t="str">
        <f t="shared" si="261"/>
        <v>{"CollectableType":"HomeCollector.Models.StampBase, HomeCollector, Version=1.0.0.0, Culture=neutral, PublicKeyToken=null"</v>
      </c>
      <c r="AF712" s="16" t="str">
        <f t="shared" si="262"/>
        <v xml:space="preserve">,"ItemDetails":"" </v>
      </c>
      <c r="AG712" s="16" t="str">
        <f t="shared" si="263"/>
        <v xml:space="preserve">,"IsFavorite":false </v>
      </c>
      <c r="AH712" s="16" t="str">
        <f t="shared" si="264"/>
        <v xml:space="preserve">,"EstimatedValue":0 </v>
      </c>
      <c r="AI712" s="16" t="str">
        <f t="shared" si="265"/>
        <v xml:space="preserve">,"IsMintCondition":false </v>
      </c>
      <c r="AJ712" s="16" t="str">
        <f t="shared" si="266"/>
        <v xml:space="preserve">,"Condition":"UNDEFINED" </v>
      </c>
      <c r="AK712" s="16" t="str">
        <f xml:space="preserve"> IF($D712+$E712&gt;0,  CONCATENATE($AD712,$AE712,$AF712,$AG712,$AH712,$AI712,$AJ712)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12" s="16" t="str">
        <f t="shared" si="267"/>
        <v>,{"CollectableType":"HomeCollector.Models.StampBase, HomeCollector, Version=1.0.0.0, Culture=neutral, PublicKeyToken=null","DisplayName":"Niagra Falls" ,"Description":"" ,"Country":"USA" ,"IsPostageStamp":true ,"ScottNumber":"699" ,"AlternateId":"" ,"IssueYearStart":1931,"IssueYearEnd":0,"FirstDayOfIssue":" " ,"Perforation":"10.5x11" ,"IsWatermarked":false ,"CatalogImageCode":"" ,"Color":"blue green"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13" spans="1:38" x14ac:dyDescent="0.25">
      <c r="A713" s="34" t="s">
        <v>1929</v>
      </c>
      <c r="B713" s="29">
        <v>30</v>
      </c>
      <c r="C713" s="19" t="s">
        <v>56</v>
      </c>
      <c r="D713" s="31"/>
      <c r="E713" s="32">
        <v>2</v>
      </c>
      <c r="F713" s="42" t="s">
        <v>436</v>
      </c>
      <c r="G713" s="30"/>
      <c r="H713" s="19" t="s">
        <v>438</v>
      </c>
      <c r="I713" s="29">
        <v>1931</v>
      </c>
      <c r="J713" s="29">
        <v>1931</v>
      </c>
      <c r="K713" s="33" t="s">
        <v>1337</v>
      </c>
      <c r="L713" s="34">
        <v>10.5</v>
      </c>
      <c r="M713" s="29">
        <v>0.15</v>
      </c>
      <c r="N713" s="28" t="str">
        <f t="shared" si="268"/>
        <v>,{"CollectableType":"HomeCollector.Models.StampBase, HomeCollector, Version=1.0.0.0, Culture=neutral, PublicKeyToken=null"</v>
      </c>
      <c r="O713" s="16" t="str">
        <f t="shared" si="247"/>
        <v xml:space="preserve">,"DisplayName":"Buffalo" </v>
      </c>
      <c r="P713" s="16" t="str">
        <f t="shared" si="248"/>
        <v xml:space="preserve">,"Description":"" </v>
      </c>
      <c r="Q713" s="16" t="str">
        <f t="shared" si="249"/>
        <v xml:space="preserve">,"Country":"USA" </v>
      </c>
      <c r="R713" s="16" t="str">
        <f t="shared" si="250"/>
        <v xml:space="preserve">,"IsPostageStamp":true </v>
      </c>
      <c r="S713" s="16" t="str">
        <f t="shared" si="251"/>
        <v xml:space="preserve">,"ScottNumber":"700" </v>
      </c>
      <c r="T713" s="16" t="str">
        <f t="shared" si="252"/>
        <v xml:space="preserve">,"AlternateId":"" </v>
      </c>
      <c r="U713" s="16" t="str">
        <f t="shared" si="253"/>
        <v>,"IssueYearStart":1931</v>
      </c>
      <c r="V713" s="16" t="str">
        <f t="shared" si="254"/>
        <v>,"IssueYearEnd":0</v>
      </c>
      <c r="W713" s="16" t="str">
        <f t="shared" si="255"/>
        <v xml:space="preserve">,"FirstDayOfIssue":" " </v>
      </c>
      <c r="X713" s="16" t="str">
        <f t="shared" si="246"/>
        <v xml:space="preserve">,"Perforation":"10.5x11" </v>
      </c>
      <c r="Y713" s="16" t="str">
        <f t="shared" si="256"/>
        <v xml:space="preserve">,"IsWatermarked":false </v>
      </c>
      <c r="Z713" s="16" t="str">
        <f t="shared" si="257"/>
        <v xml:space="preserve">,"CatalogImageCode":"" </v>
      </c>
      <c r="AA713" s="16" t="str">
        <f t="shared" si="258"/>
        <v xml:space="preserve">,"Color":"brown" </v>
      </c>
      <c r="AB713" s="16" t="str">
        <f t="shared" si="259"/>
        <v xml:space="preserve">,"Denomination":"30" </v>
      </c>
      <c r="AD713" s="16" t="str">
        <f t="shared" si="260"/>
        <v>,"ItemInstances":[</v>
      </c>
      <c r="AE713" s="16" t="str">
        <f t="shared" si="261"/>
        <v>{"CollectableType":"HomeCollector.Models.StampBase, HomeCollector, Version=1.0.0.0, Culture=neutral, PublicKeyToken=null"</v>
      </c>
      <c r="AF713" s="16" t="str">
        <f t="shared" si="262"/>
        <v xml:space="preserve">,"ItemDetails":"" </v>
      </c>
      <c r="AG713" s="16" t="str">
        <f t="shared" si="263"/>
        <v xml:space="preserve">,"IsFavorite":false </v>
      </c>
      <c r="AH713" s="16" t="str">
        <f t="shared" si="264"/>
        <v xml:space="preserve">,"EstimatedValue":0 </v>
      </c>
      <c r="AI713" s="16" t="str">
        <f t="shared" si="265"/>
        <v xml:space="preserve">,"IsMintCondition":false </v>
      </c>
      <c r="AJ713" s="16" t="str">
        <f t="shared" si="266"/>
        <v xml:space="preserve">,"Condition":"UNDEFINED" </v>
      </c>
      <c r="AK713" s="16" t="str">
        <f xml:space="preserve"> IF($D713+$E713&gt;0,  CONCATENATE($AD713,$AE713,$AF713,$AG713,$AH713,$AI713,$AJ713)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13" s="16" t="str">
        <f t="shared" si="267"/>
        <v>,{"CollectableType":"HomeCollector.Models.StampBase, HomeCollector, Version=1.0.0.0, Culture=neutral, PublicKeyToken=null","DisplayName":"Buffalo" ,"Description":"" ,"Country":"USA" ,"IsPostageStamp":true ,"ScottNumber":"700" ,"AlternateId":"" ,"IssueYearStart":1931,"IssueYearEnd":0,"FirstDayOfIssue":" " ,"Perforation":"10.5x11" ,"IsWatermarked":false ,"CatalogImageCode":"" ,"Color":"brown"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14" spans="1:38" x14ac:dyDescent="0.25">
      <c r="A714" s="34" t="s">
        <v>1930</v>
      </c>
      <c r="B714" s="29">
        <v>50</v>
      </c>
      <c r="C714" s="19" t="s">
        <v>104</v>
      </c>
      <c r="D714" s="31"/>
      <c r="E714" s="32">
        <v>2</v>
      </c>
      <c r="F714" s="42" t="s">
        <v>436</v>
      </c>
      <c r="G714" s="30"/>
      <c r="H714" s="19" t="s">
        <v>439</v>
      </c>
      <c r="I714" s="29">
        <v>1931</v>
      </c>
      <c r="J714" s="29">
        <v>1931</v>
      </c>
      <c r="K714" s="33" t="s">
        <v>1337</v>
      </c>
      <c r="L714" s="34">
        <v>30</v>
      </c>
      <c r="M714" s="29">
        <v>0.15</v>
      </c>
      <c r="N714" s="28" t="str">
        <f t="shared" si="268"/>
        <v>,{"CollectableType":"HomeCollector.Models.StampBase, HomeCollector, Version=1.0.0.0, Culture=neutral, PublicKeyToken=null"</v>
      </c>
      <c r="O714" s="16" t="str">
        <f t="shared" si="247"/>
        <v xml:space="preserve">,"DisplayName":"Amphitheater" </v>
      </c>
      <c r="P714" s="16" t="str">
        <f t="shared" si="248"/>
        <v xml:space="preserve">,"Description":"" </v>
      </c>
      <c r="Q714" s="16" t="str">
        <f t="shared" si="249"/>
        <v xml:space="preserve">,"Country":"USA" </v>
      </c>
      <c r="R714" s="16" t="str">
        <f t="shared" si="250"/>
        <v xml:space="preserve">,"IsPostageStamp":true </v>
      </c>
      <c r="S714" s="16" t="str">
        <f t="shared" si="251"/>
        <v xml:space="preserve">,"ScottNumber":"701" </v>
      </c>
      <c r="T714" s="16" t="str">
        <f t="shared" si="252"/>
        <v xml:space="preserve">,"AlternateId":"" </v>
      </c>
      <c r="U714" s="16" t="str">
        <f t="shared" si="253"/>
        <v>,"IssueYearStart":1931</v>
      </c>
      <c r="V714" s="16" t="str">
        <f t="shared" si="254"/>
        <v>,"IssueYearEnd":0</v>
      </c>
      <c r="W714" s="16" t="str">
        <f t="shared" si="255"/>
        <v xml:space="preserve">,"FirstDayOfIssue":" " </v>
      </c>
      <c r="X714" s="16" t="str">
        <f t="shared" si="246"/>
        <v xml:space="preserve">,"Perforation":"10.5x11" </v>
      </c>
      <c r="Y714" s="16" t="str">
        <f t="shared" si="256"/>
        <v xml:space="preserve">,"IsWatermarked":false </v>
      </c>
      <c r="Z714" s="16" t="str">
        <f t="shared" si="257"/>
        <v xml:space="preserve">,"CatalogImageCode":"" </v>
      </c>
      <c r="AA714" s="16" t="str">
        <f t="shared" si="258"/>
        <v xml:space="preserve">,"Color":"lilac" </v>
      </c>
      <c r="AB714" s="16" t="str">
        <f t="shared" si="259"/>
        <v xml:space="preserve">,"Denomination":"50" </v>
      </c>
      <c r="AD714" s="16" t="str">
        <f t="shared" si="260"/>
        <v>,"ItemInstances":[</v>
      </c>
      <c r="AE714" s="16" t="str">
        <f t="shared" si="261"/>
        <v>{"CollectableType":"HomeCollector.Models.StampBase, HomeCollector, Version=1.0.0.0, Culture=neutral, PublicKeyToken=null"</v>
      </c>
      <c r="AF714" s="16" t="str">
        <f t="shared" si="262"/>
        <v xml:space="preserve">,"ItemDetails":"" </v>
      </c>
      <c r="AG714" s="16" t="str">
        <f t="shared" si="263"/>
        <v xml:space="preserve">,"IsFavorite":false </v>
      </c>
      <c r="AH714" s="16" t="str">
        <f t="shared" si="264"/>
        <v xml:space="preserve">,"EstimatedValue":0 </v>
      </c>
      <c r="AI714" s="16" t="str">
        <f t="shared" si="265"/>
        <v xml:space="preserve">,"IsMintCondition":false </v>
      </c>
      <c r="AJ714" s="16" t="str">
        <f t="shared" si="266"/>
        <v xml:space="preserve">,"Condition":"UNDEFINED" </v>
      </c>
      <c r="AK714" s="16" t="str">
        <f xml:space="preserve"> IF($D714+$E714&gt;0,  CONCATENATE($AD714,$AE714,$AF714,$AG714,$AH714,$AI714,$AJ714)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14" s="16" t="str">
        <f t="shared" si="267"/>
        <v>,{"CollectableType":"HomeCollector.Models.StampBase, HomeCollector, Version=1.0.0.0, Culture=neutral, PublicKeyToken=null","DisplayName":"Amphitheater" ,"Description":"" ,"Country":"USA" ,"IsPostageStamp":true ,"ScottNumber":"701" ,"AlternateId":"" ,"IssueYearStart":1931,"IssueYearEnd":0,"FirstDayOfIssue":" " ,"Perforation":"10.5x11" ,"IsWatermarked":false ,"CatalogImageCode":"" ,"Color":"lilac"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15" spans="1:38" x14ac:dyDescent="0.25">
      <c r="A715" s="34" t="s">
        <v>1931</v>
      </c>
      <c r="B715" s="29">
        <v>2</v>
      </c>
      <c r="C715" s="30"/>
      <c r="D715" s="31"/>
      <c r="E715" s="32">
        <v>1</v>
      </c>
      <c r="F715" s="43" t="s">
        <v>1342</v>
      </c>
      <c r="G715" s="30"/>
      <c r="H715" s="19" t="s">
        <v>440</v>
      </c>
      <c r="I715" s="29">
        <v>1930</v>
      </c>
      <c r="J715" s="29">
        <v>1930</v>
      </c>
      <c r="K715" s="33" t="s">
        <v>1337</v>
      </c>
      <c r="L715" s="34">
        <v>0.15</v>
      </c>
      <c r="M715" s="29">
        <v>0.15</v>
      </c>
      <c r="N715" s="28" t="str">
        <f t="shared" si="268"/>
        <v>,{"CollectableType":"HomeCollector.Models.StampBase, HomeCollector, Version=1.0.0.0, Culture=neutral, PublicKeyToken=null"</v>
      </c>
      <c r="O715" s="16" t="str">
        <f t="shared" si="247"/>
        <v xml:space="preserve">,"DisplayName":"Red Cross" </v>
      </c>
      <c r="P715" s="16" t="str">
        <f t="shared" si="248"/>
        <v xml:space="preserve">,"Description":"" </v>
      </c>
      <c r="Q715" s="16" t="str">
        <f t="shared" si="249"/>
        <v xml:space="preserve">,"Country":"USA" </v>
      </c>
      <c r="R715" s="16" t="str">
        <f t="shared" si="250"/>
        <v xml:space="preserve">,"IsPostageStamp":true </v>
      </c>
      <c r="S715" s="16" t="str">
        <f t="shared" si="251"/>
        <v xml:space="preserve">,"ScottNumber":"702" </v>
      </c>
      <c r="T715" s="16" t="str">
        <f t="shared" si="252"/>
        <v xml:space="preserve">,"AlternateId":"" </v>
      </c>
      <c r="U715" s="16" t="str">
        <f t="shared" si="253"/>
        <v>,"IssueYearStart":1930</v>
      </c>
      <c r="V715" s="16" t="str">
        <f t="shared" si="254"/>
        <v>,"IssueYearEnd":0</v>
      </c>
      <c r="W715" s="16" t="str">
        <f t="shared" si="255"/>
        <v xml:space="preserve">,"FirstDayOfIssue":" " </v>
      </c>
      <c r="X715" s="16" t="str">
        <f t="shared" si="246"/>
        <v xml:space="preserve">,"Perforation":"11" </v>
      </c>
      <c r="Y715" s="16" t="str">
        <f t="shared" si="256"/>
        <v xml:space="preserve">,"IsWatermarked":false </v>
      </c>
      <c r="Z715" s="16" t="str">
        <f t="shared" si="257"/>
        <v xml:space="preserve">,"CatalogImageCode":"" </v>
      </c>
      <c r="AA715" s="16" t="str">
        <f t="shared" si="258"/>
        <v xml:space="preserve">,"Color":"" </v>
      </c>
      <c r="AB715" s="16" t="str">
        <f t="shared" si="259"/>
        <v xml:space="preserve">,"Denomination":"2" </v>
      </c>
      <c r="AD715" s="16" t="str">
        <f t="shared" si="260"/>
        <v>,"ItemInstances":[</v>
      </c>
      <c r="AE715" s="16" t="str">
        <f t="shared" si="261"/>
        <v>{"CollectableType":"HomeCollector.Models.StampBase, HomeCollector, Version=1.0.0.0, Culture=neutral, PublicKeyToken=null"</v>
      </c>
      <c r="AF715" s="16" t="str">
        <f t="shared" si="262"/>
        <v xml:space="preserve">,"ItemDetails":"" </v>
      </c>
      <c r="AG715" s="16" t="str">
        <f t="shared" si="263"/>
        <v xml:space="preserve">,"IsFavorite":false </v>
      </c>
      <c r="AH715" s="16" t="str">
        <f t="shared" si="264"/>
        <v xml:space="preserve">,"EstimatedValue":0 </v>
      </c>
      <c r="AI715" s="16" t="str">
        <f t="shared" si="265"/>
        <v xml:space="preserve">,"IsMintCondition":false </v>
      </c>
      <c r="AJ715" s="16" t="str">
        <f t="shared" si="266"/>
        <v xml:space="preserve">,"Condition":"UNDEFINED" </v>
      </c>
      <c r="AK715" s="16" t="str">
        <f xml:space="preserve"> IF($D715+$E715&gt;0,  CONCATENATE($AD715,$AE715,$AF715,$AG715,$AH715,$AI715,$AJ715)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15" s="16" t="str">
        <f t="shared" si="267"/>
        <v>,{"CollectableType":"HomeCollector.Models.StampBase, HomeCollector, Version=1.0.0.0, Culture=neutral, PublicKeyToken=null","DisplayName":"Red Cross" ,"Description":"" ,"Country":"USA" ,"IsPostageStamp":true ,"ScottNumber":"702" ,"AlternateId":"" ,"IssueYearStart":1930,"IssueYearEnd":0,"FirstDayOfIssue":"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16" spans="1:38" x14ac:dyDescent="0.25">
      <c r="A716" s="34" t="s">
        <v>1932</v>
      </c>
      <c r="B716" s="29">
        <v>2</v>
      </c>
      <c r="C716" s="30"/>
      <c r="D716" s="31">
        <v>1</v>
      </c>
      <c r="E716" s="32">
        <v>1</v>
      </c>
      <c r="F716" s="43" t="s">
        <v>1342</v>
      </c>
      <c r="G716" s="30"/>
      <c r="H716" s="19" t="s">
        <v>441</v>
      </c>
      <c r="I716" s="29">
        <v>1930</v>
      </c>
      <c r="J716" s="29">
        <v>1930</v>
      </c>
      <c r="K716" s="33" t="s">
        <v>1337</v>
      </c>
      <c r="L716" s="34">
        <v>0.24</v>
      </c>
      <c r="M716" s="29">
        <v>0.15</v>
      </c>
      <c r="N716" s="28" t="str">
        <f t="shared" si="268"/>
        <v>,{"CollectableType":"HomeCollector.Models.StampBase, HomeCollector, Version=1.0.0.0, Culture=neutral, PublicKeyToken=null"</v>
      </c>
      <c r="O716" s="16" t="str">
        <f t="shared" si="247"/>
        <v xml:space="preserve">,"DisplayName":"Yorktown" </v>
      </c>
      <c r="P716" s="16" t="str">
        <f t="shared" si="248"/>
        <v xml:space="preserve">,"Description":"" </v>
      </c>
      <c r="Q716" s="16" t="str">
        <f t="shared" si="249"/>
        <v xml:space="preserve">,"Country":"USA" </v>
      </c>
      <c r="R716" s="16" t="str">
        <f t="shared" si="250"/>
        <v xml:space="preserve">,"IsPostageStamp":true </v>
      </c>
      <c r="S716" s="16" t="str">
        <f t="shared" si="251"/>
        <v xml:space="preserve">,"ScottNumber":"703" </v>
      </c>
      <c r="T716" s="16" t="str">
        <f t="shared" si="252"/>
        <v xml:space="preserve">,"AlternateId":"" </v>
      </c>
      <c r="U716" s="16" t="str">
        <f t="shared" si="253"/>
        <v>,"IssueYearStart":1930</v>
      </c>
      <c r="V716" s="16" t="str">
        <f t="shared" si="254"/>
        <v>,"IssueYearEnd":0</v>
      </c>
      <c r="W716" s="16" t="str">
        <f t="shared" si="255"/>
        <v xml:space="preserve">,"FirstDayOfIssue":" " </v>
      </c>
      <c r="X716" s="16" t="str">
        <f t="shared" si="246"/>
        <v xml:space="preserve">,"Perforation":"11" </v>
      </c>
      <c r="Y716" s="16" t="str">
        <f t="shared" si="256"/>
        <v xml:space="preserve">,"IsWatermarked":false </v>
      </c>
      <c r="Z716" s="16" t="str">
        <f t="shared" si="257"/>
        <v xml:space="preserve">,"CatalogImageCode":"" </v>
      </c>
      <c r="AA716" s="16" t="str">
        <f t="shared" si="258"/>
        <v xml:space="preserve">,"Color":"" </v>
      </c>
      <c r="AB716" s="16" t="str">
        <f t="shared" si="259"/>
        <v xml:space="preserve">,"Denomination":"2" </v>
      </c>
      <c r="AD716" s="16" t="str">
        <f t="shared" si="260"/>
        <v>,"ItemInstances":[</v>
      </c>
      <c r="AE716" s="16" t="str">
        <f t="shared" si="261"/>
        <v>{"CollectableType":"HomeCollector.Models.StampBase, HomeCollector, Version=1.0.0.0, Culture=neutral, PublicKeyToken=null"</v>
      </c>
      <c r="AF716" s="16" t="str">
        <f t="shared" si="262"/>
        <v xml:space="preserve">,"ItemDetails":"" </v>
      </c>
      <c r="AG716" s="16" t="str">
        <f t="shared" si="263"/>
        <v xml:space="preserve">,"IsFavorite":false </v>
      </c>
      <c r="AH716" s="16" t="str">
        <f t="shared" si="264"/>
        <v xml:space="preserve">,"EstimatedValue":0 </v>
      </c>
      <c r="AI716" s="16" t="str">
        <f t="shared" si="265"/>
        <v xml:space="preserve">,"IsMintCondition":true </v>
      </c>
      <c r="AJ716" s="16" t="str">
        <f t="shared" si="266"/>
        <v xml:space="preserve">,"Condition":"UNDEFINED" </v>
      </c>
      <c r="AK716" s="16" t="str">
        <f xml:space="preserve"> IF($D716+$E716&gt;0,  CONCATENATE($AD716,$AE716,$AF716,$AG716,$AH716,$AI716,$AJ716)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716" s="16" t="str">
        <f t="shared" si="267"/>
        <v>,{"CollectableType":"HomeCollector.Models.StampBase, HomeCollector, Version=1.0.0.0, Culture=neutral, PublicKeyToken=null","DisplayName":"Yorktown" ,"Description":"" ,"Country":"USA" ,"IsPostageStamp":true ,"ScottNumber":"703" ,"AlternateId":"" ,"IssueYearStart":1930,"IssueYearEnd":0,"FirstDayOfIssue":"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717" spans="1:38" x14ac:dyDescent="0.25">
      <c r="A717" s="34" t="s">
        <v>1933</v>
      </c>
      <c r="B717" s="19" t="s">
        <v>371</v>
      </c>
      <c r="C717" s="30"/>
      <c r="D717" s="31"/>
      <c r="E717" s="32">
        <v>1</v>
      </c>
      <c r="F717" s="42" t="s">
        <v>404</v>
      </c>
      <c r="G717" s="30"/>
      <c r="H717" s="19" t="s">
        <v>442</v>
      </c>
      <c r="I717" s="29">
        <v>1932</v>
      </c>
      <c r="J717" s="29">
        <v>1932</v>
      </c>
      <c r="K717" s="33" t="s">
        <v>1337</v>
      </c>
      <c r="L717" s="34">
        <v>0.15</v>
      </c>
      <c r="M717" s="29">
        <v>0.15</v>
      </c>
      <c r="N717" s="28" t="str">
        <f t="shared" si="268"/>
        <v>,{"CollectableType":"HomeCollector.Models.StampBase, HomeCollector, Version=1.0.0.0, Culture=neutral, PublicKeyToken=null"</v>
      </c>
      <c r="O717" s="16" t="str">
        <f t="shared" si="247"/>
        <v xml:space="preserve">,"DisplayName":"Washington200th" </v>
      </c>
      <c r="P717" s="16" t="str">
        <f t="shared" si="248"/>
        <v xml:space="preserve">,"Description":"" </v>
      </c>
      <c r="Q717" s="16" t="str">
        <f t="shared" si="249"/>
        <v xml:space="preserve">,"Country":"USA" </v>
      </c>
      <c r="R717" s="16" t="str">
        <f t="shared" si="250"/>
        <v xml:space="preserve">,"IsPostageStamp":true </v>
      </c>
      <c r="S717" s="16" t="str">
        <f t="shared" si="251"/>
        <v xml:space="preserve">,"ScottNumber":"704" </v>
      </c>
      <c r="T717" s="16" t="str">
        <f t="shared" si="252"/>
        <v xml:space="preserve">,"AlternateId":"" </v>
      </c>
      <c r="U717" s="16" t="str">
        <f t="shared" si="253"/>
        <v>,"IssueYearStart":1932</v>
      </c>
      <c r="V717" s="16" t="str">
        <f t="shared" si="254"/>
        <v>,"IssueYearEnd":0</v>
      </c>
      <c r="W717" s="16" t="str">
        <f t="shared" si="255"/>
        <v xml:space="preserve">,"FirstDayOfIssue":" " </v>
      </c>
      <c r="X717" s="16" t="str">
        <f t="shared" si="246"/>
        <v xml:space="preserve">,"Perforation":"11x10.5" </v>
      </c>
      <c r="Y717" s="16" t="str">
        <f t="shared" si="256"/>
        <v xml:space="preserve">,"IsWatermarked":false </v>
      </c>
      <c r="Z717" s="16" t="str">
        <f t="shared" si="257"/>
        <v xml:space="preserve">,"CatalogImageCode":"" </v>
      </c>
      <c r="AA717" s="16" t="str">
        <f t="shared" si="258"/>
        <v xml:space="preserve">,"Color":"" </v>
      </c>
      <c r="AB717" s="16" t="str">
        <f t="shared" si="259"/>
        <v xml:space="preserve">,"Denomination":"1/2" </v>
      </c>
      <c r="AD717" s="16" t="str">
        <f t="shared" si="260"/>
        <v>,"ItemInstances":[</v>
      </c>
      <c r="AE717" s="16" t="str">
        <f t="shared" si="261"/>
        <v>{"CollectableType":"HomeCollector.Models.StampBase, HomeCollector, Version=1.0.0.0, Culture=neutral, PublicKeyToken=null"</v>
      </c>
      <c r="AF717" s="16" t="str">
        <f t="shared" si="262"/>
        <v xml:space="preserve">,"ItemDetails":"" </v>
      </c>
      <c r="AG717" s="16" t="str">
        <f t="shared" si="263"/>
        <v xml:space="preserve">,"IsFavorite":false </v>
      </c>
      <c r="AH717" s="16" t="str">
        <f t="shared" si="264"/>
        <v xml:space="preserve">,"EstimatedValue":0 </v>
      </c>
      <c r="AI717" s="16" t="str">
        <f t="shared" si="265"/>
        <v xml:space="preserve">,"IsMintCondition":false </v>
      </c>
      <c r="AJ717" s="16" t="str">
        <f t="shared" si="266"/>
        <v xml:space="preserve">,"Condition":"UNDEFINED" </v>
      </c>
      <c r="AK717" s="16" t="str">
        <f xml:space="preserve"> IF($D717+$E717&gt;0,  CONCATENATE($AD717,$AE717,$AF717,$AG717,$AH717,$AI717,$AJ717)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17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,"ScottNumber":"704" ,"AlternateId":"" ,"IssueYearStart":1932,"IssueYearEnd":0,"FirstDayOfIssue":" " ,"Perforation":"11x10.5" ,"IsWatermarked":false ,"CatalogImageCode":"" ,"Color":"" ,"Denomination":"1/2"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18" spans="1:38" x14ac:dyDescent="0.25">
      <c r="A718" s="34" t="s">
        <v>1934</v>
      </c>
      <c r="B718" s="29">
        <v>1</v>
      </c>
      <c r="C718" s="30"/>
      <c r="D718" s="31"/>
      <c r="E718" s="32">
        <v>2</v>
      </c>
      <c r="F718" s="42" t="s">
        <v>404</v>
      </c>
      <c r="G718" s="30"/>
      <c r="H718" s="19" t="s">
        <v>442</v>
      </c>
      <c r="I718" s="29">
        <v>1932</v>
      </c>
      <c r="J718" s="29">
        <v>1932</v>
      </c>
      <c r="K718" s="33" t="s">
        <v>1337</v>
      </c>
      <c r="L718" s="34">
        <v>0.15</v>
      </c>
      <c r="M718" s="29">
        <v>0.15</v>
      </c>
      <c r="N718" s="28" t="str">
        <f t="shared" si="268"/>
        <v>,{"CollectableType":"HomeCollector.Models.StampBase, HomeCollector, Version=1.0.0.0, Culture=neutral, PublicKeyToken=null"</v>
      </c>
      <c r="O718" s="16" t="str">
        <f t="shared" si="247"/>
        <v xml:space="preserve">,"DisplayName":"Washington200th" </v>
      </c>
      <c r="P718" s="16" t="str">
        <f t="shared" si="248"/>
        <v xml:space="preserve">,"Description":"" </v>
      </c>
      <c r="Q718" s="16" t="str">
        <f t="shared" si="249"/>
        <v xml:space="preserve">,"Country":"USA" </v>
      </c>
      <c r="R718" s="16" t="str">
        <f t="shared" si="250"/>
        <v xml:space="preserve">,"IsPostageStamp":true </v>
      </c>
      <c r="S718" s="16" t="str">
        <f t="shared" si="251"/>
        <v xml:space="preserve">,"ScottNumber":"705" </v>
      </c>
      <c r="T718" s="16" t="str">
        <f t="shared" si="252"/>
        <v xml:space="preserve">,"AlternateId":"" </v>
      </c>
      <c r="U718" s="16" t="str">
        <f t="shared" si="253"/>
        <v>,"IssueYearStart":1932</v>
      </c>
      <c r="V718" s="16" t="str">
        <f t="shared" si="254"/>
        <v>,"IssueYearEnd":0</v>
      </c>
      <c r="W718" s="16" t="str">
        <f t="shared" si="255"/>
        <v xml:space="preserve">,"FirstDayOfIssue":" " </v>
      </c>
      <c r="X718" s="16" t="str">
        <f t="shared" si="246"/>
        <v xml:space="preserve">,"Perforation":"11x10.5" </v>
      </c>
      <c r="Y718" s="16" t="str">
        <f t="shared" si="256"/>
        <v xml:space="preserve">,"IsWatermarked":false </v>
      </c>
      <c r="Z718" s="16" t="str">
        <f t="shared" si="257"/>
        <v xml:space="preserve">,"CatalogImageCode":"" </v>
      </c>
      <c r="AA718" s="16" t="str">
        <f t="shared" si="258"/>
        <v xml:space="preserve">,"Color":"" </v>
      </c>
      <c r="AB718" s="16" t="str">
        <f t="shared" si="259"/>
        <v xml:space="preserve">,"Denomination":"1" </v>
      </c>
      <c r="AD718" s="16" t="str">
        <f t="shared" si="260"/>
        <v>,"ItemInstances":[</v>
      </c>
      <c r="AE718" s="16" t="str">
        <f t="shared" si="261"/>
        <v>{"CollectableType":"HomeCollector.Models.StampBase, HomeCollector, Version=1.0.0.0, Culture=neutral, PublicKeyToken=null"</v>
      </c>
      <c r="AF718" s="16" t="str">
        <f t="shared" si="262"/>
        <v xml:space="preserve">,"ItemDetails":"" </v>
      </c>
      <c r="AG718" s="16" t="str">
        <f t="shared" si="263"/>
        <v xml:space="preserve">,"IsFavorite":false </v>
      </c>
      <c r="AH718" s="16" t="str">
        <f t="shared" si="264"/>
        <v xml:space="preserve">,"EstimatedValue":0 </v>
      </c>
      <c r="AI718" s="16" t="str">
        <f t="shared" si="265"/>
        <v xml:space="preserve">,"IsMintCondition":false </v>
      </c>
      <c r="AJ718" s="16" t="str">
        <f t="shared" si="266"/>
        <v xml:space="preserve">,"Condition":"UNDEFINED" </v>
      </c>
      <c r="AK718" s="16" t="str">
        <f xml:space="preserve"> IF($D718+$E718&gt;0,  CONCATENATE($AD718,$AE718,$AF718,$AG718,$AH718,$AI718,$AJ718)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18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,"ScottNumber":"705" ,"AlternateId":"" ,"IssueYearStart":1932,"IssueYearEnd":0,"FirstDayOfIssue":" " ,"Perforation":"11x10.5"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19" spans="1:38" x14ac:dyDescent="0.25">
      <c r="A719" s="34" t="s">
        <v>1935</v>
      </c>
      <c r="B719" s="19" t="s">
        <v>374</v>
      </c>
      <c r="C719" s="30"/>
      <c r="D719" s="31"/>
      <c r="E719" s="32">
        <v>2</v>
      </c>
      <c r="F719" s="42" t="s">
        <v>404</v>
      </c>
      <c r="G719" s="30"/>
      <c r="H719" s="19" t="s">
        <v>442</v>
      </c>
      <c r="I719" s="29">
        <v>1932</v>
      </c>
      <c r="J719" s="29">
        <v>1932</v>
      </c>
      <c r="K719" s="33" t="s">
        <v>1337</v>
      </c>
      <c r="L719" s="34">
        <v>0.32</v>
      </c>
      <c r="M719" s="29">
        <v>0.15</v>
      </c>
      <c r="N719" s="28" t="str">
        <f t="shared" si="268"/>
        <v>,{"CollectableType":"HomeCollector.Models.StampBase, HomeCollector, Version=1.0.0.0, Culture=neutral, PublicKeyToken=null"</v>
      </c>
      <c r="O719" s="16" t="str">
        <f t="shared" si="247"/>
        <v xml:space="preserve">,"DisplayName":"Washington200th" </v>
      </c>
      <c r="P719" s="16" t="str">
        <f t="shared" si="248"/>
        <v xml:space="preserve">,"Description":"" </v>
      </c>
      <c r="Q719" s="16" t="str">
        <f t="shared" si="249"/>
        <v xml:space="preserve">,"Country":"USA" </v>
      </c>
      <c r="R719" s="16" t="str">
        <f t="shared" si="250"/>
        <v xml:space="preserve">,"IsPostageStamp":true </v>
      </c>
      <c r="S719" s="16" t="str">
        <f t="shared" si="251"/>
        <v xml:space="preserve">,"ScottNumber":"706" </v>
      </c>
      <c r="T719" s="16" t="str">
        <f t="shared" si="252"/>
        <v xml:space="preserve">,"AlternateId":"" </v>
      </c>
      <c r="U719" s="16" t="str">
        <f t="shared" si="253"/>
        <v>,"IssueYearStart":1932</v>
      </c>
      <c r="V719" s="16" t="str">
        <f t="shared" si="254"/>
        <v>,"IssueYearEnd":0</v>
      </c>
      <c r="W719" s="16" t="str">
        <f t="shared" si="255"/>
        <v xml:space="preserve">,"FirstDayOfIssue":" " </v>
      </c>
      <c r="X719" s="16" t="str">
        <f t="shared" si="246"/>
        <v xml:space="preserve">,"Perforation":"11x10.5" </v>
      </c>
      <c r="Y719" s="16" t="str">
        <f t="shared" si="256"/>
        <v xml:space="preserve">,"IsWatermarked":false </v>
      </c>
      <c r="Z719" s="16" t="str">
        <f t="shared" si="257"/>
        <v xml:space="preserve">,"CatalogImageCode":"" </v>
      </c>
      <c r="AA719" s="16" t="str">
        <f t="shared" si="258"/>
        <v xml:space="preserve">,"Color":"" </v>
      </c>
      <c r="AB719" s="16" t="str">
        <f t="shared" si="259"/>
        <v xml:space="preserve">,"Denomination":"1.5" </v>
      </c>
      <c r="AD719" s="16" t="str">
        <f t="shared" si="260"/>
        <v>,"ItemInstances":[</v>
      </c>
      <c r="AE719" s="16" t="str">
        <f t="shared" si="261"/>
        <v>{"CollectableType":"HomeCollector.Models.StampBase, HomeCollector, Version=1.0.0.0, Culture=neutral, PublicKeyToken=null"</v>
      </c>
      <c r="AF719" s="16" t="str">
        <f t="shared" si="262"/>
        <v xml:space="preserve">,"ItemDetails":"" </v>
      </c>
      <c r="AG719" s="16" t="str">
        <f t="shared" si="263"/>
        <v xml:space="preserve">,"IsFavorite":false </v>
      </c>
      <c r="AH719" s="16" t="str">
        <f t="shared" si="264"/>
        <v xml:space="preserve">,"EstimatedValue":0 </v>
      </c>
      <c r="AI719" s="16" t="str">
        <f t="shared" si="265"/>
        <v xml:space="preserve">,"IsMintCondition":false </v>
      </c>
      <c r="AJ719" s="16" t="str">
        <f t="shared" si="266"/>
        <v xml:space="preserve">,"Condition":"UNDEFINED" </v>
      </c>
      <c r="AK719" s="16" t="str">
        <f xml:space="preserve"> IF($D719+$E719&gt;0,  CONCATENATE($AD719,$AE719,$AF719,$AG719,$AH719,$AI719,$AJ719)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19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,"ScottNumber":"706" ,"AlternateId":"" ,"IssueYearStart":1932,"IssueYearEnd":0,"FirstDayOfIssue":" " ,"Perforation":"11x10.5" ,"IsWatermarked":false ,"CatalogImageCode":"" ,"Color":"" ,"Denomination":"1.5"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0" spans="1:38" x14ac:dyDescent="0.25">
      <c r="A720" s="34" t="s">
        <v>1936</v>
      </c>
      <c r="B720" s="29">
        <v>2</v>
      </c>
      <c r="C720" s="30"/>
      <c r="D720" s="31"/>
      <c r="E720" s="32">
        <v>3</v>
      </c>
      <c r="F720" s="42" t="s">
        <v>404</v>
      </c>
      <c r="G720" s="30"/>
      <c r="H720" s="19" t="s">
        <v>442</v>
      </c>
      <c r="I720" s="29">
        <v>1932</v>
      </c>
      <c r="J720" s="29">
        <v>1932</v>
      </c>
      <c r="K720" s="33" t="s">
        <v>1337</v>
      </c>
      <c r="L720" s="34">
        <v>0.15</v>
      </c>
      <c r="M720" s="29">
        <v>0.15</v>
      </c>
      <c r="N720" s="28" t="str">
        <f t="shared" si="268"/>
        <v>,{"CollectableType":"HomeCollector.Models.StampBase, HomeCollector, Version=1.0.0.0, Culture=neutral, PublicKeyToken=null"</v>
      </c>
      <c r="O720" s="16" t="str">
        <f t="shared" si="247"/>
        <v xml:space="preserve">,"DisplayName":"Washington200th" </v>
      </c>
      <c r="P720" s="16" t="str">
        <f t="shared" si="248"/>
        <v xml:space="preserve">,"Description":"" </v>
      </c>
      <c r="Q720" s="16" t="str">
        <f t="shared" si="249"/>
        <v xml:space="preserve">,"Country":"USA" </v>
      </c>
      <c r="R720" s="16" t="str">
        <f t="shared" si="250"/>
        <v xml:space="preserve">,"IsPostageStamp":true </v>
      </c>
      <c r="S720" s="16" t="str">
        <f t="shared" si="251"/>
        <v xml:space="preserve">,"ScottNumber":"707" </v>
      </c>
      <c r="T720" s="16" t="str">
        <f t="shared" si="252"/>
        <v xml:space="preserve">,"AlternateId":"" </v>
      </c>
      <c r="U720" s="16" t="str">
        <f t="shared" si="253"/>
        <v>,"IssueYearStart":1932</v>
      </c>
      <c r="V720" s="16" t="str">
        <f t="shared" si="254"/>
        <v>,"IssueYearEnd":0</v>
      </c>
      <c r="W720" s="16" t="str">
        <f t="shared" si="255"/>
        <v xml:space="preserve">,"FirstDayOfIssue":" " </v>
      </c>
      <c r="X720" s="16" t="str">
        <f t="shared" si="246"/>
        <v xml:space="preserve">,"Perforation":"11x10.5" </v>
      </c>
      <c r="Y720" s="16" t="str">
        <f t="shared" si="256"/>
        <v xml:space="preserve">,"IsWatermarked":false </v>
      </c>
      <c r="Z720" s="16" t="str">
        <f t="shared" si="257"/>
        <v xml:space="preserve">,"CatalogImageCode":"" </v>
      </c>
      <c r="AA720" s="16" t="str">
        <f t="shared" si="258"/>
        <v xml:space="preserve">,"Color":"" </v>
      </c>
      <c r="AB720" s="16" t="str">
        <f t="shared" si="259"/>
        <v xml:space="preserve">,"Denomination":"2" </v>
      </c>
      <c r="AD720" s="16" t="str">
        <f t="shared" si="260"/>
        <v>,"ItemInstances":[</v>
      </c>
      <c r="AE720" s="16" t="str">
        <f t="shared" si="261"/>
        <v>{"CollectableType":"HomeCollector.Models.StampBase, HomeCollector, Version=1.0.0.0, Culture=neutral, PublicKeyToken=null"</v>
      </c>
      <c r="AF720" s="16" t="str">
        <f t="shared" si="262"/>
        <v xml:space="preserve">,"ItemDetails":"" </v>
      </c>
      <c r="AG720" s="16" t="str">
        <f t="shared" si="263"/>
        <v xml:space="preserve">,"IsFavorite":false </v>
      </c>
      <c r="AH720" s="16" t="str">
        <f t="shared" si="264"/>
        <v xml:space="preserve">,"EstimatedValue":0 </v>
      </c>
      <c r="AI720" s="16" t="str">
        <f t="shared" si="265"/>
        <v xml:space="preserve">,"IsMintCondition":false </v>
      </c>
      <c r="AJ720" s="16" t="str">
        <f t="shared" si="266"/>
        <v xml:space="preserve">,"Condition":"UNDEFINED" </v>
      </c>
      <c r="AK720" s="16" t="str">
        <f xml:space="preserve"> IF($D720+$E720&gt;0,  CONCATENATE($AD720,$AE720,$AF720,$AG720,$AH720,$AI720,$AJ720)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0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,"ScottNumber":"707" ,"AlternateId":"" ,"IssueYearStart":1932,"IssueYearEnd":0,"FirstDayOfIssue":" " ,"Perforation":"11x10.5"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1" spans="1:38" x14ac:dyDescent="0.25">
      <c r="A721" s="34" t="s">
        <v>1937</v>
      </c>
      <c r="B721" s="29">
        <v>3</v>
      </c>
      <c r="C721" s="30"/>
      <c r="D721" s="31"/>
      <c r="E721" s="32">
        <v>2</v>
      </c>
      <c r="F721" s="42" t="s">
        <v>404</v>
      </c>
      <c r="G721" s="30"/>
      <c r="H721" s="19" t="s">
        <v>442</v>
      </c>
      <c r="I721" s="29">
        <v>1932</v>
      </c>
      <c r="J721" s="29">
        <v>1932</v>
      </c>
      <c r="K721" s="33" t="s">
        <v>1337</v>
      </c>
      <c r="L721" s="34">
        <v>0.4</v>
      </c>
      <c r="M721" s="29">
        <v>0.15</v>
      </c>
      <c r="N721" s="28" t="str">
        <f t="shared" si="268"/>
        <v>,{"CollectableType":"HomeCollector.Models.StampBase, HomeCollector, Version=1.0.0.0, Culture=neutral, PublicKeyToken=null"</v>
      </c>
      <c r="O721" s="16" t="str">
        <f t="shared" si="247"/>
        <v xml:space="preserve">,"DisplayName":"Washington200th" </v>
      </c>
      <c r="P721" s="16" t="str">
        <f t="shared" si="248"/>
        <v xml:space="preserve">,"Description":"" </v>
      </c>
      <c r="Q721" s="16" t="str">
        <f t="shared" si="249"/>
        <v xml:space="preserve">,"Country":"USA" </v>
      </c>
      <c r="R721" s="16" t="str">
        <f t="shared" si="250"/>
        <v xml:space="preserve">,"IsPostageStamp":true </v>
      </c>
      <c r="S721" s="16" t="str">
        <f t="shared" si="251"/>
        <v xml:space="preserve">,"ScottNumber":"708" </v>
      </c>
      <c r="T721" s="16" t="str">
        <f t="shared" si="252"/>
        <v xml:space="preserve">,"AlternateId":"" </v>
      </c>
      <c r="U721" s="16" t="str">
        <f t="shared" si="253"/>
        <v>,"IssueYearStart":1932</v>
      </c>
      <c r="V721" s="16" t="str">
        <f t="shared" si="254"/>
        <v>,"IssueYearEnd":0</v>
      </c>
      <c r="W721" s="16" t="str">
        <f t="shared" si="255"/>
        <v xml:space="preserve">,"FirstDayOfIssue":" " </v>
      </c>
      <c r="X721" s="16" t="str">
        <f t="shared" si="246"/>
        <v xml:space="preserve">,"Perforation":"11x10.5" </v>
      </c>
      <c r="Y721" s="16" t="str">
        <f t="shared" si="256"/>
        <v xml:space="preserve">,"IsWatermarked":false </v>
      </c>
      <c r="Z721" s="16" t="str">
        <f t="shared" si="257"/>
        <v xml:space="preserve">,"CatalogImageCode":"" </v>
      </c>
      <c r="AA721" s="16" t="str">
        <f t="shared" si="258"/>
        <v xml:space="preserve">,"Color":"" </v>
      </c>
      <c r="AB721" s="16" t="str">
        <f t="shared" si="259"/>
        <v xml:space="preserve">,"Denomination":"3" </v>
      </c>
      <c r="AD721" s="16" t="str">
        <f t="shared" si="260"/>
        <v>,"ItemInstances":[</v>
      </c>
      <c r="AE721" s="16" t="str">
        <f t="shared" si="261"/>
        <v>{"CollectableType":"HomeCollector.Models.StampBase, HomeCollector, Version=1.0.0.0, Culture=neutral, PublicKeyToken=null"</v>
      </c>
      <c r="AF721" s="16" t="str">
        <f t="shared" si="262"/>
        <v xml:space="preserve">,"ItemDetails":"" </v>
      </c>
      <c r="AG721" s="16" t="str">
        <f t="shared" si="263"/>
        <v xml:space="preserve">,"IsFavorite":false </v>
      </c>
      <c r="AH721" s="16" t="str">
        <f t="shared" si="264"/>
        <v xml:space="preserve">,"EstimatedValue":0 </v>
      </c>
      <c r="AI721" s="16" t="str">
        <f t="shared" si="265"/>
        <v xml:space="preserve">,"IsMintCondition":false </v>
      </c>
      <c r="AJ721" s="16" t="str">
        <f t="shared" si="266"/>
        <v xml:space="preserve">,"Condition":"UNDEFINED" </v>
      </c>
      <c r="AK721" s="16" t="str">
        <f xml:space="preserve"> IF($D721+$E721&gt;0,  CONCATENATE($AD721,$AE721,$AF721,$AG721,$AH721,$AI721,$AJ721)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1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,"ScottNumber":"708" ,"AlternateId":"" ,"IssueYearStart":1932,"IssueYearEnd":0,"FirstDayOfIssue":"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2" spans="1:38" x14ac:dyDescent="0.25">
      <c r="A722" s="34" t="s">
        <v>1938</v>
      </c>
      <c r="B722" s="29">
        <v>4</v>
      </c>
      <c r="C722" s="30"/>
      <c r="D722" s="31"/>
      <c r="E722" s="32">
        <v>2</v>
      </c>
      <c r="F722" s="42" t="s">
        <v>404</v>
      </c>
      <c r="G722" s="30"/>
      <c r="H722" s="19" t="s">
        <v>442</v>
      </c>
      <c r="I722" s="29">
        <v>1932</v>
      </c>
      <c r="J722" s="29">
        <v>1932</v>
      </c>
      <c r="K722" s="33" t="s">
        <v>1337</v>
      </c>
      <c r="L722" s="34">
        <v>0.22</v>
      </c>
      <c r="M722" s="29">
        <v>0.15</v>
      </c>
      <c r="N722" s="28" t="str">
        <f t="shared" si="268"/>
        <v>,{"CollectableType":"HomeCollector.Models.StampBase, HomeCollector, Version=1.0.0.0, Culture=neutral, PublicKeyToken=null"</v>
      </c>
      <c r="O722" s="16" t="str">
        <f t="shared" si="247"/>
        <v xml:space="preserve">,"DisplayName":"Washington200th" </v>
      </c>
      <c r="P722" s="16" t="str">
        <f t="shared" si="248"/>
        <v xml:space="preserve">,"Description":"" </v>
      </c>
      <c r="Q722" s="16" t="str">
        <f t="shared" si="249"/>
        <v xml:space="preserve">,"Country":"USA" </v>
      </c>
      <c r="R722" s="16" t="str">
        <f t="shared" si="250"/>
        <v xml:space="preserve">,"IsPostageStamp":true </v>
      </c>
      <c r="S722" s="16" t="str">
        <f t="shared" si="251"/>
        <v xml:space="preserve">,"ScottNumber":"709" </v>
      </c>
      <c r="T722" s="16" t="str">
        <f t="shared" si="252"/>
        <v xml:space="preserve">,"AlternateId":"" </v>
      </c>
      <c r="U722" s="16" t="str">
        <f t="shared" si="253"/>
        <v>,"IssueYearStart":1932</v>
      </c>
      <c r="V722" s="16" t="str">
        <f t="shared" si="254"/>
        <v>,"IssueYearEnd":0</v>
      </c>
      <c r="W722" s="16" t="str">
        <f t="shared" si="255"/>
        <v xml:space="preserve">,"FirstDayOfIssue":" " </v>
      </c>
      <c r="X722" s="16" t="str">
        <f t="shared" si="246"/>
        <v xml:space="preserve">,"Perforation":"11x10.5" </v>
      </c>
      <c r="Y722" s="16" t="str">
        <f t="shared" si="256"/>
        <v xml:space="preserve">,"IsWatermarked":false </v>
      </c>
      <c r="Z722" s="16" t="str">
        <f t="shared" si="257"/>
        <v xml:space="preserve">,"CatalogImageCode":"" </v>
      </c>
      <c r="AA722" s="16" t="str">
        <f t="shared" si="258"/>
        <v xml:space="preserve">,"Color":"" </v>
      </c>
      <c r="AB722" s="16" t="str">
        <f t="shared" si="259"/>
        <v xml:space="preserve">,"Denomination":"4" </v>
      </c>
      <c r="AD722" s="16" t="str">
        <f t="shared" si="260"/>
        <v>,"ItemInstances":[</v>
      </c>
      <c r="AE722" s="16" t="str">
        <f t="shared" si="261"/>
        <v>{"CollectableType":"HomeCollector.Models.StampBase, HomeCollector, Version=1.0.0.0, Culture=neutral, PublicKeyToken=null"</v>
      </c>
      <c r="AF722" s="16" t="str">
        <f t="shared" si="262"/>
        <v xml:space="preserve">,"ItemDetails":"" </v>
      </c>
      <c r="AG722" s="16" t="str">
        <f t="shared" si="263"/>
        <v xml:space="preserve">,"IsFavorite":false </v>
      </c>
      <c r="AH722" s="16" t="str">
        <f t="shared" si="264"/>
        <v xml:space="preserve">,"EstimatedValue":0 </v>
      </c>
      <c r="AI722" s="16" t="str">
        <f t="shared" si="265"/>
        <v xml:space="preserve">,"IsMintCondition":false </v>
      </c>
      <c r="AJ722" s="16" t="str">
        <f t="shared" si="266"/>
        <v xml:space="preserve">,"Condition":"UNDEFINED" </v>
      </c>
      <c r="AK722" s="16" t="str">
        <f xml:space="preserve"> IF($D722+$E722&gt;0,  CONCATENATE($AD722,$AE722,$AF722,$AG722,$AH722,$AI722,$AJ722)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2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,"ScottNumber":"709" ,"AlternateId":"" ,"IssueYearStart":1932,"IssueYearEnd":0,"FirstDayOfIssue":" " ,"Perforation":"11x10.5"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3" spans="1:38" x14ac:dyDescent="0.25">
      <c r="A723" s="34" t="s">
        <v>1939</v>
      </c>
      <c r="B723" s="29">
        <v>5</v>
      </c>
      <c r="C723" s="30"/>
      <c r="D723" s="31"/>
      <c r="E723" s="32">
        <v>2</v>
      </c>
      <c r="F723" s="42" t="s">
        <v>404</v>
      </c>
      <c r="G723" s="30"/>
      <c r="H723" s="19" t="s">
        <v>442</v>
      </c>
      <c r="I723" s="29">
        <v>1932</v>
      </c>
      <c r="J723" s="29">
        <v>1932</v>
      </c>
      <c r="K723" s="33" t="s">
        <v>1337</v>
      </c>
      <c r="L723" s="34">
        <v>1.4</v>
      </c>
      <c r="M723" s="29">
        <v>0.15</v>
      </c>
      <c r="N723" s="28" t="str">
        <f t="shared" si="268"/>
        <v>,{"CollectableType":"HomeCollector.Models.StampBase, HomeCollector, Version=1.0.0.0, Culture=neutral, PublicKeyToken=null"</v>
      </c>
      <c r="O723" s="16" t="str">
        <f t="shared" si="247"/>
        <v xml:space="preserve">,"DisplayName":"Washington200th" </v>
      </c>
      <c r="P723" s="16" t="str">
        <f t="shared" si="248"/>
        <v xml:space="preserve">,"Description":"" </v>
      </c>
      <c r="Q723" s="16" t="str">
        <f t="shared" si="249"/>
        <v xml:space="preserve">,"Country":"USA" </v>
      </c>
      <c r="R723" s="16" t="str">
        <f t="shared" si="250"/>
        <v xml:space="preserve">,"IsPostageStamp":true </v>
      </c>
      <c r="S723" s="16" t="str">
        <f t="shared" si="251"/>
        <v xml:space="preserve">,"ScottNumber":"710" </v>
      </c>
      <c r="T723" s="16" t="str">
        <f t="shared" si="252"/>
        <v xml:space="preserve">,"AlternateId":"" </v>
      </c>
      <c r="U723" s="16" t="str">
        <f t="shared" si="253"/>
        <v>,"IssueYearStart":1932</v>
      </c>
      <c r="V723" s="16" t="str">
        <f t="shared" si="254"/>
        <v>,"IssueYearEnd":0</v>
      </c>
      <c r="W723" s="16" t="str">
        <f t="shared" si="255"/>
        <v xml:space="preserve">,"FirstDayOfIssue":" " </v>
      </c>
      <c r="X723" s="16" t="str">
        <f t="shared" si="246"/>
        <v xml:space="preserve">,"Perforation":"11x10.5" </v>
      </c>
      <c r="Y723" s="16" t="str">
        <f t="shared" si="256"/>
        <v xml:space="preserve">,"IsWatermarked":false </v>
      </c>
      <c r="Z723" s="16" t="str">
        <f t="shared" si="257"/>
        <v xml:space="preserve">,"CatalogImageCode":"" </v>
      </c>
      <c r="AA723" s="16" t="str">
        <f t="shared" si="258"/>
        <v xml:space="preserve">,"Color":"" </v>
      </c>
      <c r="AB723" s="16" t="str">
        <f t="shared" si="259"/>
        <v xml:space="preserve">,"Denomination":"5" </v>
      </c>
      <c r="AD723" s="16" t="str">
        <f t="shared" si="260"/>
        <v>,"ItemInstances":[</v>
      </c>
      <c r="AE723" s="16" t="str">
        <f t="shared" si="261"/>
        <v>{"CollectableType":"HomeCollector.Models.StampBase, HomeCollector, Version=1.0.0.0, Culture=neutral, PublicKeyToken=null"</v>
      </c>
      <c r="AF723" s="16" t="str">
        <f t="shared" si="262"/>
        <v xml:space="preserve">,"ItemDetails":"" </v>
      </c>
      <c r="AG723" s="16" t="str">
        <f t="shared" si="263"/>
        <v xml:space="preserve">,"IsFavorite":false </v>
      </c>
      <c r="AH723" s="16" t="str">
        <f t="shared" si="264"/>
        <v xml:space="preserve">,"EstimatedValue":0 </v>
      </c>
      <c r="AI723" s="16" t="str">
        <f t="shared" si="265"/>
        <v xml:space="preserve">,"IsMintCondition":false </v>
      </c>
      <c r="AJ723" s="16" t="str">
        <f t="shared" si="266"/>
        <v xml:space="preserve">,"Condition":"UNDEFINED" </v>
      </c>
      <c r="AK723" s="16" t="str">
        <f xml:space="preserve"> IF($D723+$E723&gt;0,  CONCATENATE($AD723,$AE723,$AF723,$AG723,$AH723,$AI723,$AJ723)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3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,"ScottNumber":"710" ,"AlternateId":"" ,"IssueYearStart":1932,"IssueYearEnd":0,"FirstDayOfIssue":" " ,"Perforation":"11x10.5"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4" spans="1:38" x14ac:dyDescent="0.25">
      <c r="A724" s="34" t="s">
        <v>1940</v>
      </c>
      <c r="B724" s="29">
        <v>6</v>
      </c>
      <c r="C724" s="30"/>
      <c r="D724" s="31"/>
      <c r="E724" s="32">
        <v>1</v>
      </c>
      <c r="F724" s="42" t="s">
        <v>404</v>
      </c>
      <c r="G724" s="30"/>
      <c r="H724" s="19" t="s">
        <v>442</v>
      </c>
      <c r="I724" s="29">
        <v>1932</v>
      </c>
      <c r="J724" s="29">
        <v>1932</v>
      </c>
      <c r="K724" s="33" t="s">
        <v>1337</v>
      </c>
      <c r="L724" s="34">
        <v>2.75</v>
      </c>
      <c r="M724" s="29">
        <v>0.15</v>
      </c>
      <c r="N724" s="28" t="str">
        <f t="shared" si="268"/>
        <v>,{"CollectableType":"HomeCollector.Models.StampBase, HomeCollector, Version=1.0.0.0, Culture=neutral, PublicKeyToken=null"</v>
      </c>
      <c r="O724" s="16" t="str">
        <f t="shared" si="247"/>
        <v xml:space="preserve">,"DisplayName":"Washington200th" </v>
      </c>
      <c r="P724" s="16" t="str">
        <f t="shared" si="248"/>
        <v xml:space="preserve">,"Description":"" </v>
      </c>
      <c r="Q724" s="16" t="str">
        <f t="shared" si="249"/>
        <v xml:space="preserve">,"Country":"USA" </v>
      </c>
      <c r="R724" s="16" t="str">
        <f t="shared" si="250"/>
        <v xml:space="preserve">,"IsPostageStamp":true </v>
      </c>
      <c r="S724" s="16" t="str">
        <f t="shared" si="251"/>
        <v xml:space="preserve">,"ScottNumber":"711" </v>
      </c>
      <c r="T724" s="16" t="str">
        <f t="shared" si="252"/>
        <v xml:space="preserve">,"AlternateId":"" </v>
      </c>
      <c r="U724" s="16" t="str">
        <f t="shared" si="253"/>
        <v>,"IssueYearStart":1932</v>
      </c>
      <c r="V724" s="16" t="str">
        <f t="shared" si="254"/>
        <v>,"IssueYearEnd":0</v>
      </c>
      <c r="W724" s="16" t="str">
        <f t="shared" si="255"/>
        <v xml:space="preserve">,"FirstDayOfIssue":" " </v>
      </c>
      <c r="X724" s="16" t="str">
        <f t="shared" si="246"/>
        <v xml:space="preserve">,"Perforation":"11x10.5" </v>
      </c>
      <c r="Y724" s="16" t="str">
        <f t="shared" si="256"/>
        <v xml:space="preserve">,"IsWatermarked":false </v>
      </c>
      <c r="Z724" s="16" t="str">
        <f t="shared" si="257"/>
        <v xml:space="preserve">,"CatalogImageCode":"" </v>
      </c>
      <c r="AA724" s="16" t="str">
        <f t="shared" si="258"/>
        <v xml:space="preserve">,"Color":"" </v>
      </c>
      <c r="AB724" s="16" t="str">
        <f t="shared" si="259"/>
        <v xml:space="preserve">,"Denomination":"6" </v>
      </c>
      <c r="AD724" s="16" t="str">
        <f t="shared" si="260"/>
        <v>,"ItemInstances":[</v>
      </c>
      <c r="AE724" s="16" t="str">
        <f t="shared" si="261"/>
        <v>{"CollectableType":"HomeCollector.Models.StampBase, HomeCollector, Version=1.0.0.0, Culture=neutral, PublicKeyToken=null"</v>
      </c>
      <c r="AF724" s="16" t="str">
        <f t="shared" si="262"/>
        <v xml:space="preserve">,"ItemDetails":"" </v>
      </c>
      <c r="AG724" s="16" t="str">
        <f t="shared" si="263"/>
        <v xml:space="preserve">,"IsFavorite":false </v>
      </c>
      <c r="AH724" s="16" t="str">
        <f t="shared" si="264"/>
        <v xml:space="preserve">,"EstimatedValue":0 </v>
      </c>
      <c r="AI724" s="16" t="str">
        <f t="shared" si="265"/>
        <v xml:space="preserve">,"IsMintCondition":false </v>
      </c>
      <c r="AJ724" s="16" t="str">
        <f t="shared" si="266"/>
        <v xml:space="preserve">,"Condition":"UNDEFINED" </v>
      </c>
      <c r="AK724" s="16" t="str">
        <f xml:space="preserve"> IF($D724+$E724&gt;0,  CONCATENATE($AD724,$AE724,$AF724,$AG724,$AH724,$AI724,$AJ724)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4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,"ScottNumber":"711" ,"AlternateId":"" ,"IssueYearStart":1932,"IssueYearEnd":0,"FirstDayOfIssue":" " ,"Perforation":"11x10.5"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5" spans="1:38" x14ac:dyDescent="0.25">
      <c r="A725" s="34" t="s">
        <v>1941</v>
      </c>
      <c r="B725" s="29">
        <v>7</v>
      </c>
      <c r="C725" s="30"/>
      <c r="D725" s="31"/>
      <c r="E725" s="32">
        <v>1</v>
      </c>
      <c r="F725" s="42" t="s">
        <v>404</v>
      </c>
      <c r="G725" s="30"/>
      <c r="H725" s="19" t="s">
        <v>442</v>
      </c>
      <c r="I725" s="29">
        <v>1932</v>
      </c>
      <c r="J725" s="29">
        <v>1932</v>
      </c>
      <c r="K725" s="33" t="s">
        <v>1337</v>
      </c>
      <c r="L725" s="34">
        <v>0.22</v>
      </c>
      <c r="M725" s="29">
        <v>0.15</v>
      </c>
      <c r="N725" s="28" t="str">
        <f t="shared" si="268"/>
        <v>,{"CollectableType":"HomeCollector.Models.StampBase, HomeCollector, Version=1.0.0.0, Culture=neutral, PublicKeyToken=null"</v>
      </c>
      <c r="O725" s="16" t="str">
        <f t="shared" si="247"/>
        <v xml:space="preserve">,"DisplayName":"Washington200th" </v>
      </c>
      <c r="P725" s="16" t="str">
        <f t="shared" si="248"/>
        <v xml:space="preserve">,"Description":"" </v>
      </c>
      <c r="Q725" s="16" t="str">
        <f t="shared" si="249"/>
        <v xml:space="preserve">,"Country":"USA" </v>
      </c>
      <c r="R725" s="16" t="str">
        <f t="shared" si="250"/>
        <v xml:space="preserve">,"IsPostageStamp":true </v>
      </c>
      <c r="S725" s="16" t="str">
        <f t="shared" si="251"/>
        <v xml:space="preserve">,"ScottNumber":"712" </v>
      </c>
      <c r="T725" s="16" t="str">
        <f t="shared" si="252"/>
        <v xml:space="preserve">,"AlternateId":"" </v>
      </c>
      <c r="U725" s="16" t="str">
        <f t="shared" si="253"/>
        <v>,"IssueYearStart":1932</v>
      </c>
      <c r="V725" s="16" t="str">
        <f t="shared" si="254"/>
        <v>,"IssueYearEnd":0</v>
      </c>
      <c r="W725" s="16" t="str">
        <f t="shared" si="255"/>
        <v xml:space="preserve">,"FirstDayOfIssue":" " </v>
      </c>
      <c r="X725" s="16" t="str">
        <f t="shared" si="246"/>
        <v xml:space="preserve">,"Perforation":"11x10.5" </v>
      </c>
      <c r="Y725" s="16" t="str">
        <f t="shared" si="256"/>
        <v xml:space="preserve">,"IsWatermarked":false </v>
      </c>
      <c r="Z725" s="16" t="str">
        <f t="shared" si="257"/>
        <v xml:space="preserve">,"CatalogImageCode":"" </v>
      </c>
      <c r="AA725" s="16" t="str">
        <f t="shared" si="258"/>
        <v xml:space="preserve">,"Color":"" </v>
      </c>
      <c r="AB725" s="16" t="str">
        <f t="shared" si="259"/>
        <v xml:space="preserve">,"Denomination":"7" </v>
      </c>
      <c r="AD725" s="16" t="str">
        <f t="shared" si="260"/>
        <v>,"ItemInstances":[</v>
      </c>
      <c r="AE725" s="16" t="str">
        <f t="shared" si="261"/>
        <v>{"CollectableType":"HomeCollector.Models.StampBase, HomeCollector, Version=1.0.0.0, Culture=neutral, PublicKeyToken=null"</v>
      </c>
      <c r="AF725" s="16" t="str">
        <f t="shared" si="262"/>
        <v xml:space="preserve">,"ItemDetails":"" </v>
      </c>
      <c r="AG725" s="16" t="str">
        <f t="shared" si="263"/>
        <v xml:space="preserve">,"IsFavorite":false </v>
      </c>
      <c r="AH725" s="16" t="str">
        <f t="shared" si="264"/>
        <v xml:space="preserve">,"EstimatedValue":0 </v>
      </c>
      <c r="AI725" s="16" t="str">
        <f t="shared" si="265"/>
        <v xml:space="preserve">,"IsMintCondition":false </v>
      </c>
      <c r="AJ725" s="16" t="str">
        <f t="shared" si="266"/>
        <v xml:space="preserve">,"Condition":"UNDEFINED" </v>
      </c>
      <c r="AK725" s="16" t="str">
        <f xml:space="preserve"> IF($D725+$E725&gt;0,  CONCATENATE($AD725,$AE725,$AF725,$AG725,$AH725,$AI725,$AJ725)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5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,"ScottNumber":"712" ,"AlternateId":"" ,"IssueYearStart":1932,"IssueYearEnd":0,"FirstDayOfIssue":" " ,"Perforation":"11x10.5"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6" spans="1:38" x14ac:dyDescent="0.25">
      <c r="A726" s="34" t="s">
        <v>1942</v>
      </c>
      <c r="B726" s="29">
        <v>8</v>
      </c>
      <c r="C726" s="30"/>
      <c r="D726" s="31"/>
      <c r="E726" s="32">
        <v>1</v>
      </c>
      <c r="F726" s="42" t="s">
        <v>404</v>
      </c>
      <c r="G726" s="30"/>
      <c r="H726" s="19" t="s">
        <v>442</v>
      </c>
      <c r="I726" s="29">
        <v>1932</v>
      </c>
      <c r="J726" s="29">
        <v>1932</v>
      </c>
      <c r="K726" s="33" t="s">
        <v>1337</v>
      </c>
      <c r="L726" s="34">
        <v>2.25</v>
      </c>
      <c r="M726" s="29">
        <v>0.5</v>
      </c>
      <c r="N726" s="28" t="str">
        <f t="shared" si="268"/>
        <v>,{"CollectableType":"HomeCollector.Models.StampBase, HomeCollector, Version=1.0.0.0, Culture=neutral, PublicKeyToken=null"</v>
      </c>
      <c r="O726" s="16" t="str">
        <f t="shared" si="247"/>
        <v xml:space="preserve">,"DisplayName":"Washington200th" </v>
      </c>
      <c r="P726" s="16" t="str">
        <f t="shared" si="248"/>
        <v xml:space="preserve">,"Description":"" </v>
      </c>
      <c r="Q726" s="16" t="str">
        <f t="shared" si="249"/>
        <v xml:space="preserve">,"Country":"USA" </v>
      </c>
      <c r="R726" s="16" t="str">
        <f t="shared" si="250"/>
        <v xml:space="preserve">,"IsPostageStamp":true </v>
      </c>
      <c r="S726" s="16" t="str">
        <f t="shared" si="251"/>
        <v xml:space="preserve">,"ScottNumber":"713" </v>
      </c>
      <c r="T726" s="16" t="str">
        <f t="shared" si="252"/>
        <v xml:space="preserve">,"AlternateId":"" </v>
      </c>
      <c r="U726" s="16" t="str">
        <f t="shared" si="253"/>
        <v>,"IssueYearStart":1932</v>
      </c>
      <c r="V726" s="16" t="str">
        <f t="shared" si="254"/>
        <v>,"IssueYearEnd":0</v>
      </c>
      <c r="W726" s="16" t="str">
        <f t="shared" si="255"/>
        <v xml:space="preserve">,"FirstDayOfIssue":" " </v>
      </c>
      <c r="X726" s="16" t="str">
        <f t="shared" si="246"/>
        <v xml:space="preserve">,"Perforation":"11x10.5" </v>
      </c>
      <c r="Y726" s="16" t="str">
        <f t="shared" si="256"/>
        <v xml:space="preserve">,"IsWatermarked":false </v>
      </c>
      <c r="Z726" s="16" t="str">
        <f t="shared" si="257"/>
        <v xml:space="preserve">,"CatalogImageCode":"" </v>
      </c>
      <c r="AA726" s="16" t="str">
        <f t="shared" si="258"/>
        <v xml:space="preserve">,"Color":"" </v>
      </c>
      <c r="AB726" s="16" t="str">
        <f t="shared" si="259"/>
        <v xml:space="preserve">,"Denomination":"8" </v>
      </c>
      <c r="AD726" s="16" t="str">
        <f t="shared" si="260"/>
        <v>,"ItemInstances":[</v>
      </c>
      <c r="AE726" s="16" t="str">
        <f t="shared" si="261"/>
        <v>{"CollectableType":"HomeCollector.Models.StampBase, HomeCollector, Version=1.0.0.0, Culture=neutral, PublicKeyToken=null"</v>
      </c>
      <c r="AF726" s="16" t="str">
        <f t="shared" si="262"/>
        <v xml:space="preserve">,"ItemDetails":"" </v>
      </c>
      <c r="AG726" s="16" t="str">
        <f t="shared" si="263"/>
        <v xml:space="preserve">,"IsFavorite":false </v>
      </c>
      <c r="AH726" s="16" t="str">
        <f t="shared" si="264"/>
        <v xml:space="preserve">,"EstimatedValue":0 </v>
      </c>
      <c r="AI726" s="16" t="str">
        <f t="shared" si="265"/>
        <v xml:space="preserve">,"IsMintCondition":false </v>
      </c>
      <c r="AJ726" s="16" t="str">
        <f t="shared" si="266"/>
        <v xml:space="preserve">,"Condition":"UNDEFINED" </v>
      </c>
      <c r="AK726" s="16" t="str">
        <f xml:space="preserve"> IF($D726+$E726&gt;0,  CONCATENATE($AD726,$AE726,$AF726,$AG726,$AH726,$AI726,$AJ726)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6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,"ScottNumber":"713" ,"AlternateId":"" ,"IssueYearStart":1932,"IssueYearEnd":0,"FirstDayOfIssue":" " ,"Perforation":"11x10.5"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7" spans="1:38" x14ac:dyDescent="0.25">
      <c r="A727" s="34" t="s">
        <v>1943</v>
      </c>
      <c r="B727" s="29">
        <v>9</v>
      </c>
      <c r="C727" s="30"/>
      <c r="D727" s="31"/>
      <c r="E727" s="32">
        <v>1</v>
      </c>
      <c r="F727" s="42" t="s">
        <v>404</v>
      </c>
      <c r="G727" s="30"/>
      <c r="H727" s="19" t="s">
        <v>442</v>
      </c>
      <c r="I727" s="29">
        <v>1932</v>
      </c>
      <c r="J727" s="29">
        <v>1932</v>
      </c>
      <c r="K727" s="33" t="s">
        <v>1337</v>
      </c>
      <c r="L727" s="34">
        <v>2</v>
      </c>
      <c r="M727" s="29">
        <v>0.15</v>
      </c>
      <c r="N727" s="28" t="str">
        <f t="shared" si="268"/>
        <v>,{"CollectableType":"HomeCollector.Models.StampBase, HomeCollector, Version=1.0.0.0, Culture=neutral, PublicKeyToken=null"</v>
      </c>
      <c r="O727" s="16" t="str">
        <f t="shared" si="247"/>
        <v xml:space="preserve">,"DisplayName":"Washington200th" </v>
      </c>
      <c r="P727" s="16" t="str">
        <f t="shared" si="248"/>
        <v xml:space="preserve">,"Description":"" </v>
      </c>
      <c r="Q727" s="16" t="str">
        <f t="shared" si="249"/>
        <v xml:space="preserve">,"Country":"USA" </v>
      </c>
      <c r="R727" s="16" t="str">
        <f t="shared" si="250"/>
        <v xml:space="preserve">,"IsPostageStamp":true </v>
      </c>
      <c r="S727" s="16" t="str">
        <f t="shared" si="251"/>
        <v xml:space="preserve">,"ScottNumber":"714" </v>
      </c>
      <c r="T727" s="16" t="str">
        <f t="shared" si="252"/>
        <v xml:space="preserve">,"AlternateId":"" </v>
      </c>
      <c r="U727" s="16" t="str">
        <f t="shared" si="253"/>
        <v>,"IssueYearStart":1932</v>
      </c>
      <c r="V727" s="16" t="str">
        <f t="shared" si="254"/>
        <v>,"IssueYearEnd":0</v>
      </c>
      <c r="W727" s="16" t="str">
        <f t="shared" si="255"/>
        <v xml:space="preserve">,"FirstDayOfIssue":" " </v>
      </c>
      <c r="X727" s="16" t="str">
        <f t="shared" si="246"/>
        <v xml:space="preserve">,"Perforation":"11x10.5" </v>
      </c>
      <c r="Y727" s="16" t="str">
        <f t="shared" si="256"/>
        <v xml:space="preserve">,"IsWatermarked":false </v>
      </c>
      <c r="Z727" s="16" t="str">
        <f t="shared" si="257"/>
        <v xml:space="preserve">,"CatalogImageCode":"" </v>
      </c>
      <c r="AA727" s="16" t="str">
        <f t="shared" si="258"/>
        <v xml:space="preserve">,"Color":"" </v>
      </c>
      <c r="AB727" s="16" t="str">
        <f t="shared" si="259"/>
        <v xml:space="preserve">,"Denomination":"9" </v>
      </c>
      <c r="AD727" s="16" t="str">
        <f t="shared" si="260"/>
        <v>,"ItemInstances":[</v>
      </c>
      <c r="AE727" s="16" t="str">
        <f t="shared" si="261"/>
        <v>{"CollectableType":"HomeCollector.Models.StampBase, HomeCollector, Version=1.0.0.0, Culture=neutral, PublicKeyToken=null"</v>
      </c>
      <c r="AF727" s="16" t="str">
        <f t="shared" si="262"/>
        <v xml:space="preserve">,"ItemDetails":"" </v>
      </c>
      <c r="AG727" s="16" t="str">
        <f t="shared" si="263"/>
        <v xml:space="preserve">,"IsFavorite":false </v>
      </c>
      <c r="AH727" s="16" t="str">
        <f t="shared" si="264"/>
        <v xml:space="preserve">,"EstimatedValue":0 </v>
      </c>
      <c r="AI727" s="16" t="str">
        <f t="shared" si="265"/>
        <v xml:space="preserve">,"IsMintCondition":false </v>
      </c>
      <c r="AJ727" s="16" t="str">
        <f t="shared" si="266"/>
        <v xml:space="preserve">,"Condition":"UNDEFINED" </v>
      </c>
      <c r="AK727" s="16" t="str">
        <f xml:space="preserve"> IF($D727+$E727&gt;0,  CONCATENATE($AD727,$AE727,$AF727,$AG727,$AH727,$AI727,$AJ727)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7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,"ScottNumber":"714" ,"AlternateId":"" ,"IssueYearStart":1932,"IssueYearEnd":0,"FirstDayOfIssue":" " ,"Perforation":"11x10.5" ,"IsWatermarked":false ,"CatalogImageCode":"" ,"Color":"" ,"Denomination":"9"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8" spans="1:38" x14ac:dyDescent="0.25">
      <c r="A728" s="34" t="s">
        <v>1944</v>
      </c>
      <c r="B728" s="29">
        <v>10</v>
      </c>
      <c r="C728" s="30"/>
      <c r="D728" s="31"/>
      <c r="E728" s="32">
        <v>1</v>
      </c>
      <c r="F728" s="42" t="s">
        <v>404</v>
      </c>
      <c r="G728" s="30"/>
      <c r="H728" s="19" t="s">
        <v>442</v>
      </c>
      <c r="I728" s="29">
        <v>1932</v>
      </c>
      <c r="J728" s="29">
        <v>1932</v>
      </c>
      <c r="K728" s="33" t="s">
        <v>1337</v>
      </c>
      <c r="L728" s="34">
        <v>8.5</v>
      </c>
      <c r="M728" s="29">
        <v>0.15</v>
      </c>
      <c r="N728" s="28" t="str">
        <f t="shared" si="268"/>
        <v>,{"CollectableType":"HomeCollector.Models.StampBase, HomeCollector, Version=1.0.0.0, Culture=neutral, PublicKeyToken=null"</v>
      </c>
      <c r="O728" s="16" t="str">
        <f t="shared" si="247"/>
        <v xml:space="preserve">,"DisplayName":"Washington200th" </v>
      </c>
      <c r="P728" s="16" t="str">
        <f t="shared" si="248"/>
        <v xml:space="preserve">,"Description":"" </v>
      </c>
      <c r="Q728" s="16" t="str">
        <f t="shared" si="249"/>
        <v xml:space="preserve">,"Country":"USA" </v>
      </c>
      <c r="R728" s="16" t="str">
        <f t="shared" si="250"/>
        <v xml:space="preserve">,"IsPostageStamp":true </v>
      </c>
      <c r="S728" s="16" t="str">
        <f t="shared" si="251"/>
        <v xml:space="preserve">,"ScottNumber":"715" </v>
      </c>
      <c r="T728" s="16" t="str">
        <f t="shared" si="252"/>
        <v xml:space="preserve">,"AlternateId":"" </v>
      </c>
      <c r="U728" s="16" t="str">
        <f t="shared" si="253"/>
        <v>,"IssueYearStart":1932</v>
      </c>
      <c r="V728" s="16" t="str">
        <f t="shared" si="254"/>
        <v>,"IssueYearEnd":0</v>
      </c>
      <c r="W728" s="16" t="str">
        <f t="shared" si="255"/>
        <v xml:space="preserve">,"FirstDayOfIssue":" " </v>
      </c>
      <c r="X728" s="16" t="str">
        <f t="shared" si="246"/>
        <v xml:space="preserve">,"Perforation":"11x10.5" </v>
      </c>
      <c r="Y728" s="16" t="str">
        <f t="shared" si="256"/>
        <v xml:space="preserve">,"IsWatermarked":false </v>
      </c>
      <c r="Z728" s="16" t="str">
        <f t="shared" si="257"/>
        <v xml:space="preserve">,"CatalogImageCode":"" </v>
      </c>
      <c r="AA728" s="16" t="str">
        <f t="shared" si="258"/>
        <v xml:space="preserve">,"Color":"" </v>
      </c>
      <c r="AB728" s="16" t="str">
        <f t="shared" si="259"/>
        <v xml:space="preserve">,"Denomination":"10" </v>
      </c>
      <c r="AD728" s="16" t="str">
        <f t="shared" si="260"/>
        <v>,"ItemInstances":[</v>
      </c>
      <c r="AE728" s="16" t="str">
        <f t="shared" si="261"/>
        <v>{"CollectableType":"HomeCollector.Models.StampBase, HomeCollector, Version=1.0.0.0, Culture=neutral, PublicKeyToken=null"</v>
      </c>
      <c r="AF728" s="16" t="str">
        <f t="shared" si="262"/>
        <v xml:space="preserve">,"ItemDetails":"" </v>
      </c>
      <c r="AG728" s="16" t="str">
        <f t="shared" si="263"/>
        <v xml:space="preserve">,"IsFavorite":false </v>
      </c>
      <c r="AH728" s="16" t="str">
        <f t="shared" si="264"/>
        <v xml:space="preserve">,"EstimatedValue":0 </v>
      </c>
      <c r="AI728" s="16" t="str">
        <f t="shared" si="265"/>
        <v xml:space="preserve">,"IsMintCondition":false </v>
      </c>
      <c r="AJ728" s="16" t="str">
        <f t="shared" si="266"/>
        <v xml:space="preserve">,"Condition":"UNDEFINED" </v>
      </c>
      <c r="AK728" s="16" t="str">
        <f xml:space="preserve"> IF($D728+$E728&gt;0,  CONCATENATE($AD728,$AE728,$AF728,$AG728,$AH728,$AI728,$AJ728)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8" s="16" t="str">
        <f t="shared" si="267"/>
        <v>,{"CollectableType":"HomeCollector.Models.StampBase, HomeCollector, Version=1.0.0.0, Culture=neutral, PublicKeyToken=null","DisplayName":"Washington200th" ,"Description":"" ,"Country":"USA" ,"IsPostageStamp":true ,"ScottNumber":"715" ,"AlternateId":"" ,"IssueYearStart":1932,"IssueYearEnd":0,"FirstDayOfIssue":" " ,"Perforation":"11x10.5"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9" spans="1:38" x14ac:dyDescent="0.25">
      <c r="A729" s="34" t="s">
        <v>1945</v>
      </c>
      <c r="B729" s="29">
        <v>2</v>
      </c>
      <c r="C729" s="30"/>
      <c r="D729" s="31"/>
      <c r="E729" s="32">
        <v>2</v>
      </c>
      <c r="F729" s="43" t="s">
        <v>1342</v>
      </c>
      <c r="G729" s="30"/>
      <c r="H729" s="19" t="s">
        <v>443</v>
      </c>
      <c r="I729" s="29">
        <v>1932</v>
      </c>
      <c r="J729" s="29">
        <v>1932</v>
      </c>
      <c r="K729" s="33" t="s">
        <v>1337</v>
      </c>
      <c r="L729" s="34">
        <v>0.35</v>
      </c>
      <c r="M729" s="29">
        <v>0.16</v>
      </c>
      <c r="N729" s="28" t="str">
        <f t="shared" si="268"/>
        <v>,{"CollectableType":"HomeCollector.Models.StampBase, HomeCollector, Version=1.0.0.0, Culture=neutral, PublicKeyToken=null"</v>
      </c>
      <c r="O729" s="16" t="str">
        <f t="shared" si="247"/>
        <v xml:space="preserve">,"DisplayName":"Ski Jumper" </v>
      </c>
      <c r="P729" s="16" t="str">
        <f t="shared" si="248"/>
        <v xml:space="preserve">,"Description":"" </v>
      </c>
      <c r="Q729" s="16" t="str">
        <f t="shared" si="249"/>
        <v xml:space="preserve">,"Country":"USA" </v>
      </c>
      <c r="R729" s="16" t="str">
        <f t="shared" si="250"/>
        <v xml:space="preserve">,"IsPostageStamp":true </v>
      </c>
      <c r="S729" s="16" t="str">
        <f t="shared" si="251"/>
        <v xml:space="preserve">,"ScottNumber":"716" </v>
      </c>
      <c r="T729" s="16" t="str">
        <f t="shared" si="252"/>
        <v xml:space="preserve">,"AlternateId":"" </v>
      </c>
      <c r="U729" s="16" t="str">
        <f t="shared" si="253"/>
        <v>,"IssueYearStart":1932</v>
      </c>
      <c r="V729" s="16" t="str">
        <f t="shared" si="254"/>
        <v>,"IssueYearEnd":0</v>
      </c>
      <c r="W729" s="16" t="str">
        <f t="shared" si="255"/>
        <v xml:space="preserve">,"FirstDayOfIssue":" " </v>
      </c>
      <c r="X729" s="16" t="str">
        <f t="shared" ref="X729:X792" si="269">",""Perforation"":""" &amp; IF(ISBLANK($F729)=1,"",$F729) &amp; """ "</f>
        <v xml:space="preserve">,"Perforation":"11" </v>
      </c>
      <c r="Y729" s="16" t="str">
        <f t="shared" si="256"/>
        <v xml:space="preserve">,"IsWatermarked":false </v>
      </c>
      <c r="Z729" s="16" t="str">
        <f t="shared" si="257"/>
        <v xml:space="preserve">,"CatalogImageCode":"" </v>
      </c>
      <c r="AA729" s="16" t="str">
        <f t="shared" si="258"/>
        <v xml:space="preserve">,"Color":"" </v>
      </c>
      <c r="AB729" s="16" t="str">
        <f t="shared" si="259"/>
        <v xml:space="preserve">,"Denomination":"2" </v>
      </c>
      <c r="AD729" s="16" t="str">
        <f t="shared" si="260"/>
        <v>,"ItemInstances":[</v>
      </c>
      <c r="AE729" s="16" t="str">
        <f t="shared" si="261"/>
        <v>{"CollectableType":"HomeCollector.Models.StampBase, HomeCollector, Version=1.0.0.0, Culture=neutral, PublicKeyToken=null"</v>
      </c>
      <c r="AF729" s="16" t="str">
        <f t="shared" si="262"/>
        <v xml:space="preserve">,"ItemDetails":"" </v>
      </c>
      <c r="AG729" s="16" t="str">
        <f t="shared" si="263"/>
        <v xml:space="preserve">,"IsFavorite":false </v>
      </c>
      <c r="AH729" s="16" t="str">
        <f t="shared" si="264"/>
        <v xml:space="preserve">,"EstimatedValue":0 </v>
      </c>
      <c r="AI729" s="16" t="str">
        <f t="shared" si="265"/>
        <v xml:space="preserve">,"IsMintCondition":false </v>
      </c>
      <c r="AJ729" s="16" t="str">
        <f t="shared" si="266"/>
        <v xml:space="preserve">,"Condition":"UNDEFINED" </v>
      </c>
      <c r="AK729" s="16" t="str">
        <f xml:space="preserve"> IF($D729+$E729&gt;0,  CONCATENATE($AD729,$AE729,$AF729,$AG729,$AH729,$AI729,$AJ729)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9" s="16" t="str">
        <f t="shared" si="267"/>
        <v>,{"CollectableType":"HomeCollector.Models.StampBase, HomeCollector, Version=1.0.0.0, Culture=neutral, PublicKeyToken=null","DisplayName":"Ski Jumper" ,"Description":"" ,"Country":"USA" ,"IsPostageStamp":true ,"ScottNumber":"716" ,"AlternateId":"" ,"IssueYearStart":1932,"IssueYearEnd":0,"FirstDayOfIssue":"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30" spans="1:38" x14ac:dyDescent="0.25">
      <c r="A730" s="34" t="s">
        <v>1946</v>
      </c>
      <c r="B730" s="29">
        <v>2</v>
      </c>
      <c r="C730" s="30"/>
      <c r="D730" s="31"/>
      <c r="E730" s="32">
        <v>1</v>
      </c>
      <c r="F730" s="42" t="s">
        <v>404</v>
      </c>
      <c r="G730" s="30"/>
      <c r="H730" s="19" t="s">
        <v>444</v>
      </c>
      <c r="I730" s="29">
        <v>1932</v>
      </c>
      <c r="J730" s="29">
        <v>1932</v>
      </c>
      <c r="K730" s="33" t="s">
        <v>1337</v>
      </c>
      <c r="L730" s="34">
        <v>0.15</v>
      </c>
      <c r="M730" s="29">
        <v>0.15</v>
      </c>
      <c r="N730" s="28" t="str">
        <f t="shared" si="268"/>
        <v>,{"CollectableType":"HomeCollector.Models.StampBase, HomeCollector, Version=1.0.0.0, Culture=neutral, PublicKeyToken=null"</v>
      </c>
      <c r="O730" s="16" t="str">
        <f t="shared" si="247"/>
        <v xml:space="preserve">,"DisplayName":"Arbor Day" </v>
      </c>
      <c r="P730" s="16" t="str">
        <f t="shared" si="248"/>
        <v xml:space="preserve">,"Description":"" </v>
      </c>
      <c r="Q730" s="16" t="str">
        <f t="shared" si="249"/>
        <v xml:space="preserve">,"Country":"USA" </v>
      </c>
      <c r="R730" s="16" t="str">
        <f t="shared" si="250"/>
        <v xml:space="preserve">,"IsPostageStamp":true </v>
      </c>
      <c r="S730" s="16" t="str">
        <f t="shared" si="251"/>
        <v xml:space="preserve">,"ScottNumber":"717" </v>
      </c>
      <c r="T730" s="16" t="str">
        <f t="shared" si="252"/>
        <v xml:space="preserve">,"AlternateId":"" </v>
      </c>
      <c r="U730" s="16" t="str">
        <f t="shared" si="253"/>
        <v>,"IssueYearStart":1932</v>
      </c>
      <c r="V730" s="16" t="str">
        <f t="shared" si="254"/>
        <v>,"IssueYearEnd":0</v>
      </c>
      <c r="W730" s="16" t="str">
        <f t="shared" si="255"/>
        <v xml:space="preserve">,"FirstDayOfIssue":" " </v>
      </c>
      <c r="X730" s="16" t="str">
        <f t="shared" si="269"/>
        <v xml:space="preserve">,"Perforation":"11x10.5" </v>
      </c>
      <c r="Y730" s="16" t="str">
        <f t="shared" si="256"/>
        <v xml:space="preserve">,"IsWatermarked":false </v>
      </c>
      <c r="Z730" s="16" t="str">
        <f t="shared" si="257"/>
        <v xml:space="preserve">,"CatalogImageCode":"" </v>
      </c>
      <c r="AA730" s="16" t="str">
        <f t="shared" si="258"/>
        <v xml:space="preserve">,"Color":"" </v>
      </c>
      <c r="AB730" s="16" t="str">
        <f t="shared" si="259"/>
        <v xml:space="preserve">,"Denomination":"2" </v>
      </c>
      <c r="AD730" s="16" t="str">
        <f t="shared" si="260"/>
        <v>,"ItemInstances":[</v>
      </c>
      <c r="AE730" s="16" t="str">
        <f t="shared" si="261"/>
        <v>{"CollectableType":"HomeCollector.Models.StampBase, HomeCollector, Version=1.0.0.0, Culture=neutral, PublicKeyToken=null"</v>
      </c>
      <c r="AF730" s="16" t="str">
        <f t="shared" si="262"/>
        <v xml:space="preserve">,"ItemDetails":"" </v>
      </c>
      <c r="AG730" s="16" t="str">
        <f t="shared" si="263"/>
        <v xml:space="preserve">,"IsFavorite":false </v>
      </c>
      <c r="AH730" s="16" t="str">
        <f t="shared" si="264"/>
        <v xml:space="preserve">,"EstimatedValue":0 </v>
      </c>
      <c r="AI730" s="16" t="str">
        <f t="shared" si="265"/>
        <v xml:space="preserve">,"IsMintCondition":false </v>
      </c>
      <c r="AJ730" s="16" t="str">
        <f t="shared" si="266"/>
        <v xml:space="preserve">,"Condition":"UNDEFINED" </v>
      </c>
      <c r="AK730" s="16" t="str">
        <f xml:space="preserve"> IF($D730+$E730&gt;0,  CONCATENATE($AD730,$AE730,$AF730,$AG730,$AH730,$AI730,$AJ730)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0" s="16" t="str">
        <f t="shared" si="267"/>
        <v>,{"CollectableType":"HomeCollector.Models.StampBase, HomeCollector, Version=1.0.0.0, Culture=neutral, PublicKeyToken=null","DisplayName":"Arbor Day" ,"Description":"" ,"Country":"USA" ,"IsPostageStamp":true ,"ScottNumber":"717" ,"AlternateId":"" ,"IssueYearStart":1932,"IssueYearEnd":0,"FirstDayOfIssue":" " ,"Perforation":"11x10.5"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31" spans="1:38" x14ac:dyDescent="0.25">
      <c r="A731" s="34" t="s">
        <v>1947</v>
      </c>
      <c r="B731" s="29">
        <v>3</v>
      </c>
      <c r="C731" s="30"/>
      <c r="D731" s="31"/>
      <c r="E731" s="32">
        <v>1</v>
      </c>
      <c r="F731" s="42" t="s">
        <v>404</v>
      </c>
      <c r="G731" s="30"/>
      <c r="H731" s="19" t="s">
        <v>445</v>
      </c>
      <c r="I731" s="29">
        <v>1932</v>
      </c>
      <c r="J731" s="29">
        <v>1932</v>
      </c>
      <c r="K731" s="33" t="s">
        <v>1337</v>
      </c>
      <c r="L731" s="34">
        <v>1.1000000000000001</v>
      </c>
      <c r="M731" s="29">
        <v>0.15</v>
      </c>
      <c r="N731" s="28" t="str">
        <f t="shared" si="268"/>
        <v>,{"CollectableType":"HomeCollector.Models.StampBase, HomeCollector, Version=1.0.0.0, Culture=neutral, PublicKeyToken=null"</v>
      </c>
      <c r="O731" s="16" t="str">
        <f t="shared" si="247"/>
        <v xml:space="preserve">,"DisplayName":"Runner" </v>
      </c>
      <c r="P731" s="16" t="str">
        <f t="shared" si="248"/>
        <v xml:space="preserve">,"Description":"" </v>
      </c>
      <c r="Q731" s="16" t="str">
        <f t="shared" si="249"/>
        <v xml:space="preserve">,"Country":"USA" </v>
      </c>
      <c r="R731" s="16" t="str">
        <f t="shared" si="250"/>
        <v xml:space="preserve">,"IsPostageStamp":true </v>
      </c>
      <c r="S731" s="16" t="str">
        <f t="shared" si="251"/>
        <v xml:space="preserve">,"ScottNumber":"718" </v>
      </c>
      <c r="T731" s="16" t="str">
        <f t="shared" si="252"/>
        <v xml:space="preserve">,"AlternateId":"" </v>
      </c>
      <c r="U731" s="16" t="str">
        <f t="shared" si="253"/>
        <v>,"IssueYearStart":1932</v>
      </c>
      <c r="V731" s="16" t="str">
        <f t="shared" si="254"/>
        <v>,"IssueYearEnd":0</v>
      </c>
      <c r="W731" s="16" t="str">
        <f t="shared" si="255"/>
        <v xml:space="preserve">,"FirstDayOfIssue":" " </v>
      </c>
      <c r="X731" s="16" t="str">
        <f t="shared" si="269"/>
        <v xml:space="preserve">,"Perforation":"11x10.5" </v>
      </c>
      <c r="Y731" s="16" t="str">
        <f t="shared" si="256"/>
        <v xml:space="preserve">,"IsWatermarked":false </v>
      </c>
      <c r="Z731" s="16" t="str">
        <f t="shared" si="257"/>
        <v xml:space="preserve">,"CatalogImageCode":"" </v>
      </c>
      <c r="AA731" s="16" t="str">
        <f t="shared" si="258"/>
        <v xml:space="preserve">,"Color":"" </v>
      </c>
      <c r="AB731" s="16" t="str">
        <f t="shared" si="259"/>
        <v xml:space="preserve">,"Denomination":"3" </v>
      </c>
      <c r="AD731" s="16" t="str">
        <f t="shared" si="260"/>
        <v>,"ItemInstances":[</v>
      </c>
      <c r="AE731" s="16" t="str">
        <f t="shared" si="261"/>
        <v>{"CollectableType":"HomeCollector.Models.StampBase, HomeCollector, Version=1.0.0.0, Culture=neutral, PublicKeyToken=null"</v>
      </c>
      <c r="AF731" s="16" t="str">
        <f t="shared" si="262"/>
        <v xml:space="preserve">,"ItemDetails":"" </v>
      </c>
      <c r="AG731" s="16" t="str">
        <f t="shared" si="263"/>
        <v xml:space="preserve">,"IsFavorite":false </v>
      </c>
      <c r="AH731" s="16" t="str">
        <f t="shared" si="264"/>
        <v xml:space="preserve">,"EstimatedValue":0 </v>
      </c>
      <c r="AI731" s="16" t="str">
        <f t="shared" si="265"/>
        <v xml:space="preserve">,"IsMintCondition":false </v>
      </c>
      <c r="AJ731" s="16" t="str">
        <f t="shared" si="266"/>
        <v xml:space="preserve">,"Condition":"UNDEFINED" </v>
      </c>
      <c r="AK731" s="16" t="str">
        <f xml:space="preserve"> IF($D731+$E731&gt;0,  CONCATENATE($AD731,$AE731,$AF731,$AG731,$AH731,$AI731,$AJ731)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1" s="16" t="str">
        <f t="shared" si="267"/>
        <v>,{"CollectableType":"HomeCollector.Models.StampBase, HomeCollector, Version=1.0.0.0, Culture=neutral, PublicKeyToken=null","DisplayName":"Runner" ,"Description":"" ,"Country":"USA" ,"IsPostageStamp":true ,"ScottNumber":"718" ,"AlternateId":"" ,"IssueYearStart":1932,"IssueYearEnd":0,"FirstDayOfIssue":"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32" spans="1:38" x14ac:dyDescent="0.25">
      <c r="A732" s="34" t="s">
        <v>1948</v>
      </c>
      <c r="B732" s="29">
        <v>5</v>
      </c>
      <c r="C732" s="30"/>
      <c r="D732" s="31"/>
      <c r="E732" s="32">
        <v>3</v>
      </c>
      <c r="F732" s="42" t="s">
        <v>404</v>
      </c>
      <c r="G732" s="30"/>
      <c r="H732" s="19" t="s">
        <v>446</v>
      </c>
      <c r="I732" s="29">
        <v>1932</v>
      </c>
      <c r="J732" s="29">
        <v>1932</v>
      </c>
      <c r="K732" s="33" t="s">
        <v>1337</v>
      </c>
      <c r="L732" s="34">
        <v>1.9</v>
      </c>
      <c r="M732" s="29">
        <v>0.2</v>
      </c>
      <c r="N732" s="28" t="str">
        <f t="shared" si="268"/>
        <v>,{"CollectableType":"HomeCollector.Models.StampBase, HomeCollector, Version=1.0.0.0, Culture=neutral, PublicKeyToken=null"</v>
      </c>
      <c r="O732" s="16" t="str">
        <f t="shared" si="247"/>
        <v xml:space="preserve">,"DisplayName":"Discobolus" </v>
      </c>
      <c r="P732" s="16" t="str">
        <f t="shared" si="248"/>
        <v xml:space="preserve">,"Description":"" </v>
      </c>
      <c r="Q732" s="16" t="str">
        <f t="shared" si="249"/>
        <v xml:space="preserve">,"Country":"USA" </v>
      </c>
      <c r="R732" s="16" t="str">
        <f t="shared" si="250"/>
        <v xml:space="preserve">,"IsPostageStamp":true </v>
      </c>
      <c r="S732" s="16" t="str">
        <f t="shared" si="251"/>
        <v xml:space="preserve">,"ScottNumber":"719" </v>
      </c>
      <c r="T732" s="16" t="str">
        <f t="shared" si="252"/>
        <v xml:space="preserve">,"AlternateId":"" </v>
      </c>
      <c r="U732" s="16" t="str">
        <f t="shared" si="253"/>
        <v>,"IssueYearStart":1932</v>
      </c>
      <c r="V732" s="16" t="str">
        <f t="shared" si="254"/>
        <v>,"IssueYearEnd":0</v>
      </c>
      <c r="W732" s="16" t="str">
        <f t="shared" si="255"/>
        <v xml:space="preserve">,"FirstDayOfIssue":" " </v>
      </c>
      <c r="X732" s="16" t="str">
        <f t="shared" si="269"/>
        <v xml:space="preserve">,"Perforation":"11x10.5" </v>
      </c>
      <c r="Y732" s="16" t="str">
        <f t="shared" si="256"/>
        <v xml:space="preserve">,"IsWatermarked":false </v>
      </c>
      <c r="Z732" s="16" t="str">
        <f t="shared" si="257"/>
        <v xml:space="preserve">,"CatalogImageCode":"" </v>
      </c>
      <c r="AA732" s="16" t="str">
        <f t="shared" si="258"/>
        <v xml:space="preserve">,"Color":"" </v>
      </c>
      <c r="AB732" s="16" t="str">
        <f t="shared" si="259"/>
        <v xml:space="preserve">,"Denomination":"5" </v>
      </c>
      <c r="AD732" s="16" t="str">
        <f t="shared" si="260"/>
        <v>,"ItemInstances":[</v>
      </c>
      <c r="AE732" s="16" t="str">
        <f t="shared" si="261"/>
        <v>{"CollectableType":"HomeCollector.Models.StampBase, HomeCollector, Version=1.0.0.0, Culture=neutral, PublicKeyToken=null"</v>
      </c>
      <c r="AF732" s="16" t="str">
        <f t="shared" si="262"/>
        <v xml:space="preserve">,"ItemDetails":"" </v>
      </c>
      <c r="AG732" s="16" t="str">
        <f t="shared" si="263"/>
        <v xml:space="preserve">,"IsFavorite":false </v>
      </c>
      <c r="AH732" s="16" t="str">
        <f t="shared" si="264"/>
        <v xml:space="preserve">,"EstimatedValue":0 </v>
      </c>
      <c r="AI732" s="16" t="str">
        <f t="shared" si="265"/>
        <v xml:space="preserve">,"IsMintCondition":false </v>
      </c>
      <c r="AJ732" s="16" t="str">
        <f t="shared" si="266"/>
        <v xml:space="preserve">,"Condition":"UNDEFINED" </v>
      </c>
      <c r="AK732" s="16" t="str">
        <f xml:space="preserve"> IF($D732+$E732&gt;0,  CONCATENATE($AD732,$AE732,$AF732,$AG732,$AH732,$AI732,$AJ732)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2" s="16" t="str">
        <f t="shared" si="267"/>
        <v>,{"CollectableType":"HomeCollector.Models.StampBase, HomeCollector, Version=1.0.0.0, Culture=neutral, PublicKeyToken=null","DisplayName":"Discobolus" ,"Description":"" ,"Country":"USA" ,"IsPostageStamp":true ,"ScottNumber":"719" ,"AlternateId":"" ,"IssueYearStart":1932,"IssueYearEnd":0,"FirstDayOfIssue":" " ,"Perforation":"11x10.5"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33" spans="1:38" x14ac:dyDescent="0.25">
      <c r="A733" s="34" t="s">
        <v>1949</v>
      </c>
      <c r="B733" s="29">
        <v>3</v>
      </c>
      <c r="C733" s="30"/>
      <c r="D733" s="31"/>
      <c r="E733" s="32">
        <v>3</v>
      </c>
      <c r="F733" s="42" t="s">
        <v>404</v>
      </c>
      <c r="G733" s="30"/>
      <c r="H733" s="19" t="s">
        <v>15</v>
      </c>
      <c r="I733" s="29">
        <v>1932</v>
      </c>
      <c r="J733" s="29">
        <v>1932</v>
      </c>
      <c r="K733" s="33" t="s">
        <v>1337</v>
      </c>
      <c r="L733" s="34">
        <v>0.15</v>
      </c>
      <c r="M733" s="29">
        <v>0.15</v>
      </c>
      <c r="N733" s="28" t="str">
        <f t="shared" si="268"/>
        <v>,{"CollectableType":"HomeCollector.Models.StampBase, HomeCollector, Version=1.0.0.0, Culture=neutral, PublicKeyToken=null"</v>
      </c>
      <c r="O733" s="16" t="str">
        <f t="shared" si="247"/>
        <v xml:space="preserve">,"DisplayName":"Washington" </v>
      </c>
      <c r="P733" s="16" t="str">
        <f t="shared" si="248"/>
        <v xml:space="preserve">,"Description":"" </v>
      </c>
      <c r="Q733" s="16" t="str">
        <f t="shared" si="249"/>
        <v xml:space="preserve">,"Country":"USA" </v>
      </c>
      <c r="R733" s="16" t="str">
        <f t="shared" si="250"/>
        <v xml:space="preserve">,"IsPostageStamp":true </v>
      </c>
      <c r="S733" s="16" t="str">
        <f t="shared" si="251"/>
        <v xml:space="preserve">,"ScottNumber":"720" </v>
      </c>
      <c r="T733" s="16" t="str">
        <f t="shared" si="252"/>
        <v xml:space="preserve">,"AlternateId":"" </v>
      </c>
      <c r="U733" s="16" t="str">
        <f t="shared" si="253"/>
        <v>,"IssueYearStart":1932</v>
      </c>
      <c r="V733" s="16" t="str">
        <f t="shared" si="254"/>
        <v>,"IssueYearEnd":0</v>
      </c>
      <c r="W733" s="16" t="str">
        <f t="shared" si="255"/>
        <v xml:space="preserve">,"FirstDayOfIssue":" " </v>
      </c>
      <c r="X733" s="16" t="str">
        <f t="shared" si="269"/>
        <v xml:space="preserve">,"Perforation":"11x10.5" </v>
      </c>
      <c r="Y733" s="16" t="str">
        <f t="shared" si="256"/>
        <v xml:space="preserve">,"IsWatermarked":false </v>
      </c>
      <c r="Z733" s="16" t="str">
        <f t="shared" si="257"/>
        <v xml:space="preserve">,"CatalogImageCode":"" </v>
      </c>
      <c r="AA733" s="16" t="str">
        <f t="shared" si="258"/>
        <v xml:space="preserve">,"Color":"" </v>
      </c>
      <c r="AB733" s="16" t="str">
        <f t="shared" si="259"/>
        <v xml:space="preserve">,"Denomination":"3" </v>
      </c>
      <c r="AD733" s="16" t="str">
        <f t="shared" si="260"/>
        <v>,"ItemInstances":[</v>
      </c>
      <c r="AE733" s="16" t="str">
        <f t="shared" si="261"/>
        <v>{"CollectableType":"HomeCollector.Models.StampBase, HomeCollector, Version=1.0.0.0, Culture=neutral, PublicKeyToken=null"</v>
      </c>
      <c r="AF733" s="16" t="str">
        <f t="shared" si="262"/>
        <v xml:space="preserve">,"ItemDetails":"" </v>
      </c>
      <c r="AG733" s="16" t="str">
        <f t="shared" si="263"/>
        <v xml:space="preserve">,"IsFavorite":false </v>
      </c>
      <c r="AH733" s="16" t="str">
        <f t="shared" si="264"/>
        <v xml:space="preserve">,"EstimatedValue":0 </v>
      </c>
      <c r="AI733" s="16" t="str">
        <f t="shared" si="265"/>
        <v xml:space="preserve">,"IsMintCondition":false </v>
      </c>
      <c r="AJ733" s="16" t="str">
        <f t="shared" si="266"/>
        <v xml:space="preserve">,"Condition":"UNDEFINED" </v>
      </c>
      <c r="AK733" s="16" t="str">
        <f xml:space="preserve"> IF($D733+$E733&gt;0,  CONCATENATE($AD733,$AE733,$AF733,$AG733,$AH733,$AI733,$AJ733)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3" s="16" t="str">
        <f t="shared" si="267"/>
        <v>,{"CollectableType":"HomeCollector.Models.StampBase, HomeCollector, Version=1.0.0.0, Culture=neutral, PublicKeyToken=null","DisplayName":"Washington" ,"Description":"" ,"Country":"USA" ,"IsPostageStamp":true ,"ScottNumber":"720" ,"AlternateId":"" ,"IssueYearStart":1932,"IssueYearEnd":0,"FirstDayOfIssue":"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34" spans="1:38" x14ac:dyDescent="0.25">
      <c r="A734" s="34" t="s">
        <v>1950</v>
      </c>
      <c r="B734" s="29">
        <v>3</v>
      </c>
      <c r="C734" s="19" t="s">
        <v>296</v>
      </c>
      <c r="D734" s="31">
        <v>1</v>
      </c>
      <c r="E734" s="32">
        <v>3</v>
      </c>
      <c r="F734" s="42" t="s">
        <v>322</v>
      </c>
      <c r="G734" s="30"/>
      <c r="H734" s="19" t="s">
        <v>15</v>
      </c>
      <c r="I734" s="29">
        <v>1932</v>
      </c>
      <c r="J734" s="29">
        <v>1932</v>
      </c>
      <c r="K734" s="33" t="s">
        <v>1337</v>
      </c>
      <c r="L734" s="34">
        <v>2.25</v>
      </c>
      <c r="M734" s="29">
        <v>0.15</v>
      </c>
      <c r="N734" s="28" t="str">
        <f t="shared" si="268"/>
        <v>,{"CollectableType":"HomeCollector.Models.StampBase, HomeCollector, Version=1.0.0.0, Culture=neutral, PublicKeyToken=null"</v>
      </c>
      <c r="O734" s="16" t="str">
        <f t="shared" si="247"/>
        <v xml:space="preserve">,"DisplayName":"Washington" </v>
      </c>
      <c r="P734" s="16" t="str">
        <f t="shared" si="248"/>
        <v xml:space="preserve">,"Description":"" </v>
      </c>
      <c r="Q734" s="16" t="str">
        <f t="shared" si="249"/>
        <v xml:space="preserve">,"Country":"USA" </v>
      </c>
      <c r="R734" s="16" t="str">
        <f t="shared" si="250"/>
        <v xml:space="preserve">,"IsPostageStamp":true </v>
      </c>
      <c r="S734" s="16" t="str">
        <f t="shared" si="251"/>
        <v xml:space="preserve">,"ScottNumber":"721" </v>
      </c>
      <c r="T734" s="16" t="str">
        <f t="shared" si="252"/>
        <v xml:space="preserve">,"AlternateId":"" </v>
      </c>
      <c r="U734" s="16" t="str">
        <f t="shared" si="253"/>
        <v>,"IssueYearStart":1932</v>
      </c>
      <c r="V734" s="16" t="str">
        <f t="shared" si="254"/>
        <v>,"IssueYearEnd":0</v>
      </c>
      <c r="W734" s="16" t="str">
        <f t="shared" si="255"/>
        <v xml:space="preserve">,"FirstDayOfIssue":" " </v>
      </c>
      <c r="X734" s="16" t="str">
        <f t="shared" si="269"/>
        <v xml:space="preserve">,"Perforation":"v10" </v>
      </c>
      <c r="Y734" s="16" t="str">
        <f t="shared" si="256"/>
        <v xml:space="preserve">,"IsWatermarked":false </v>
      </c>
      <c r="Z734" s="16" t="str">
        <f t="shared" si="257"/>
        <v xml:space="preserve">,"CatalogImageCode":"" </v>
      </c>
      <c r="AA734" s="16" t="str">
        <f t="shared" si="258"/>
        <v xml:space="preserve">,"Color":"deep violet" </v>
      </c>
      <c r="AB734" s="16" t="str">
        <f t="shared" si="259"/>
        <v xml:space="preserve">,"Denomination":"3" </v>
      </c>
      <c r="AD734" s="16" t="str">
        <f t="shared" si="260"/>
        <v>,"ItemInstances":[</v>
      </c>
      <c r="AE734" s="16" t="str">
        <f t="shared" si="261"/>
        <v>{"CollectableType":"HomeCollector.Models.StampBase, HomeCollector, Version=1.0.0.0, Culture=neutral, PublicKeyToken=null"</v>
      </c>
      <c r="AF734" s="16" t="str">
        <f t="shared" si="262"/>
        <v xml:space="preserve">,"ItemDetails":"" </v>
      </c>
      <c r="AG734" s="16" t="str">
        <f t="shared" si="263"/>
        <v xml:space="preserve">,"IsFavorite":false </v>
      </c>
      <c r="AH734" s="16" t="str">
        <f t="shared" si="264"/>
        <v xml:space="preserve">,"EstimatedValue":0 </v>
      </c>
      <c r="AI734" s="16" t="str">
        <f t="shared" si="265"/>
        <v xml:space="preserve">,"IsMintCondition":true </v>
      </c>
      <c r="AJ734" s="16" t="str">
        <f t="shared" si="266"/>
        <v xml:space="preserve">,"Condition":"UNDEFINED" </v>
      </c>
      <c r="AK734" s="16" t="str">
        <f xml:space="preserve"> IF($D734+$E734&gt;0,  CONCATENATE($AD734,$AE734,$AF734,$AG734,$AH734,$AI734,$AJ734)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734" s="16" t="str">
        <f t="shared" si="267"/>
        <v>,{"CollectableType":"HomeCollector.Models.StampBase, HomeCollector, Version=1.0.0.0, Culture=neutral, PublicKeyToken=null","DisplayName":"Washington" ,"Description":"" ,"Country":"USA" ,"IsPostageStamp":true ,"ScottNumber":"721" ,"AlternateId":"" ,"IssueYearStart":1932,"IssueYearEnd":0,"FirstDayOfIssue":" " ,"Perforation":"v10" ,"IsWatermarked":false ,"CatalogImageCode":"" ,"Color":"deep violet"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735" spans="1:38" x14ac:dyDescent="0.25">
      <c r="A735" s="34" t="s">
        <v>1951</v>
      </c>
      <c r="B735" s="29">
        <v>3</v>
      </c>
      <c r="C735" s="19" t="s">
        <v>296</v>
      </c>
      <c r="D735" s="31"/>
      <c r="E735" s="32"/>
      <c r="F735" s="42" t="s">
        <v>320</v>
      </c>
      <c r="G735" s="30"/>
      <c r="H735" s="19" t="s">
        <v>15</v>
      </c>
      <c r="I735" s="29">
        <v>1932</v>
      </c>
      <c r="J735" s="29">
        <v>1932</v>
      </c>
      <c r="K735" s="33" t="s">
        <v>1337</v>
      </c>
      <c r="L735" s="34">
        <v>1</v>
      </c>
      <c r="M735" s="29">
        <v>0.3</v>
      </c>
      <c r="N735" s="28" t="str">
        <f t="shared" si="268"/>
        <v>,{"CollectableType":"HomeCollector.Models.StampBase, HomeCollector, Version=1.0.0.0, Culture=neutral, PublicKeyToken=null"</v>
      </c>
      <c r="O735" s="16" t="str">
        <f t="shared" si="247"/>
        <v xml:space="preserve">,"DisplayName":"Washington" </v>
      </c>
      <c r="P735" s="16" t="str">
        <f t="shared" si="248"/>
        <v xml:space="preserve">,"Description":"" </v>
      </c>
      <c r="Q735" s="16" t="str">
        <f t="shared" si="249"/>
        <v xml:space="preserve">,"Country":"USA" </v>
      </c>
      <c r="R735" s="16" t="str">
        <f t="shared" si="250"/>
        <v xml:space="preserve">,"IsPostageStamp":true </v>
      </c>
      <c r="S735" s="16" t="str">
        <f t="shared" si="251"/>
        <v xml:space="preserve">,"ScottNumber":"722" </v>
      </c>
      <c r="T735" s="16" t="str">
        <f t="shared" si="252"/>
        <v xml:space="preserve">,"AlternateId":"" </v>
      </c>
      <c r="U735" s="16" t="str">
        <f t="shared" si="253"/>
        <v>,"IssueYearStart":1932</v>
      </c>
      <c r="V735" s="16" t="str">
        <f t="shared" si="254"/>
        <v>,"IssueYearEnd":0</v>
      </c>
      <c r="W735" s="16" t="str">
        <f t="shared" si="255"/>
        <v xml:space="preserve">,"FirstDayOfIssue":" " </v>
      </c>
      <c r="X735" s="16" t="str">
        <f t="shared" si="269"/>
        <v xml:space="preserve">,"Perforation":"h10" </v>
      </c>
      <c r="Y735" s="16" t="str">
        <f t="shared" si="256"/>
        <v xml:space="preserve">,"IsWatermarked":false </v>
      </c>
      <c r="Z735" s="16" t="str">
        <f t="shared" si="257"/>
        <v xml:space="preserve">,"CatalogImageCode":"" </v>
      </c>
      <c r="AA735" s="16" t="str">
        <f t="shared" si="258"/>
        <v xml:space="preserve">,"Color":"deep violet" </v>
      </c>
      <c r="AB735" s="16" t="str">
        <f t="shared" si="259"/>
        <v xml:space="preserve">,"Denomination":"3" </v>
      </c>
      <c r="AD735" s="16" t="str">
        <f t="shared" si="260"/>
        <v/>
      </c>
      <c r="AE735" s="16" t="str">
        <f t="shared" si="261"/>
        <v>{"CollectableType":"HomeCollector.Models.StampBase, HomeCollector, Version=1.0.0.0, Culture=neutral, PublicKeyToken=null"</v>
      </c>
      <c r="AF735" s="16" t="str">
        <f t="shared" si="262"/>
        <v xml:space="preserve">,"ItemDetails":"" </v>
      </c>
      <c r="AG735" s="16" t="str">
        <f t="shared" si="263"/>
        <v xml:space="preserve">,"IsFavorite":false </v>
      </c>
      <c r="AH735" s="16" t="str">
        <f t="shared" si="264"/>
        <v xml:space="preserve">,"EstimatedValue":0 </v>
      </c>
      <c r="AI735" s="16" t="str">
        <f t="shared" si="265"/>
        <v xml:space="preserve">,"IsMintCondition":false </v>
      </c>
      <c r="AJ735" s="16" t="str">
        <f t="shared" si="266"/>
        <v xml:space="preserve">,"Condition":"UNDEFINED" </v>
      </c>
      <c r="AK735" s="16" t="str">
        <f xml:space="preserve"> IF($D735+$E735&gt;0,  CONCATENATE($AD735,$AE735,$AF735,$AG735,$AH735,$AI735,$AJ735) &amp; "} ]}","}")</f>
        <v>}</v>
      </c>
      <c r="AL735" s="16" t="str">
        <f t="shared" si="267"/>
        <v>,{"CollectableType":"HomeCollector.Models.StampBase, HomeCollector, Version=1.0.0.0, Culture=neutral, PublicKeyToken=null","DisplayName":"Washington" ,"Description":"" ,"Country":"USA" ,"IsPostageStamp":true ,"ScottNumber":"722" ,"AlternateId":"" ,"IssueYearStart":1932,"IssueYearEnd":0,"FirstDayOfIssue":" " ,"Perforation":"h10" ,"IsWatermarked":false ,"CatalogImageCode":"" ,"Color":"deep violet" ,"Denomination":"3" }</v>
      </c>
    </row>
    <row r="736" spans="1:38" x14ac:dyDescent="0.25">
      <c r="A736" s="34" t="s">
        <v>1952</v>
      </c>
      <c r="B736" s="29">
        <v>6</v>
      </c>
      <c r="C736" s="30"/>
      <c r="D736" s="31"/>
      <c r="E736" s="32"/>
      <c r="F736" s="42" t="s">
        <v>322</v>
      </c>
      <c r="G736" s="30"/>
      <c r="H736" s="19" t="s">
        <v>236</v>
      </c>
      <c r="I736" s="29">
        <v>1932</v>
      </c>
      <c r="J736" s="29">
        <v>1932</v>
      </c>
      <c r="K736" s="33" t="s">
        <v>1337</v>
      </c>
      <c r="L736" s="34">
        <v>7.5</v>
      </c>
      <c r="M736" s="29">
        <v>0.25</v>
      </c>
      <c r="N736" s="28" t="str">
        <f t="shared" si="268"/>
        <v>,{"CollectableType":"HomeCollector.Models.StampBase, HomeCollector, Version=1.0.0.0, Culture=neutral, PublicKeyToken=null"</v>
      </c>
      <c r="O736" s="16" t="str">
        <f t="shared" si="247"/>
        <v xml:space="preserve">,"DisplayName":"Garfield" </v>
      </c>
      <c r="P736" s="16" t="str">
        <f t="shared" si="248"/>
        <v xml:space="preserve">,"Description":"" </v>
      </c>
      <c r="Q736" s="16" t="str">
        <f t="shared" si="249"/>
        <v xml:space="preserve">,"Country":"USA" </v>
      </c>
      <c r="R736" s="16" t="str">
        <f t="shared" si="250"/>
        <v xml:space="preserve">,"IsPostageStamp":true </v>
      </c>
      <c r="S736" s="16" t="str">
        <f t="shared" si="251"/>
        <v xml:space="preserve">,"ScottNumber":"723" </v>
      </c>
      <c r="T736" s="16" t="str">
        <f t="shared" si="252"/>
        <v xml:space="preserve">,"AlternateId":"" </v>
      </c>
      <c r="U736" s="16" t="str">
        <f t="shared" si="253"/>
        <v>,"IssueYearStart":1932</v>
      </c>
      <c r="V736" s="16" t="str">
        <f t="shared" si="254"/>
        <v>,"IssueYearEnd":0</v>
      </c>
      <c r="W736" s="16" t="str">
        <f t="shared" si="255"/>
        <v xml:space="preserve">,"FirstDayOfIssue":" " </v>
      </c>
      <c r="X736" s="16" t="str">
        <f t="shared" si="269"/>
        <v xml:space="preserve">,"Perforation":"v10" </v>
      </c>
      <c r="Y736" s="16" t="str">
        <f t="shared" si="256"/>
        <v xml:space="preserve">,"IsWatermarked":false </v>
      </c>
      <c r="Z736" s="16" t="str">
        <f t="shared" si="257"/>
        <v xml:space="preserve">,"CatalogImageCode":"" </v>
      </c>
      <c r="AA736" s="16" t="str">
        <f t="shared" si="258"/>
        <v xml:space="preserve">,"Color":"" </v>
      </c>
      <c r="AB736" s="16" t="str">
        <f t="shared" si="259"/>
        <v xml:space="preserve">,"Denomination":"6" </v>
      </c>
      <c r="AD736" s="16" t="str">
        <f t="shared" si="260"/>
        <v/>
      </c>
      <c r="AE736" s="16" t="str">
        <f t="shared" si="261"/>
        <v>{"CollectableType":"HomeCollector.Models.StampBase, HomeCollector, Version=1.0.0.0, Culture=neutral, PublicKeyToken=null"</v>
      </c>
      <c r="AF736" s="16" t="str">
        <f t="shared" si="262"/>
        <v xml:space="preserve">,"ItemDetails":"" </v>
      </c>
      <c r="AG736" s="16" t="str">
        <f t="shared" si="263"/>
        <v xml:space="preserve">,"IsFavorite":false </v>
      </c>
      <c r="AH736" s="16" t="str">
        <f t="shared" si="264"/>
        <v xml:space="preserve">,"EstimatedValue":0 </v>
      </c>
      <c r="AI736" s="16" t="str">
        <f t="shared" si="265"/>
        <v xml:space="preserve">,"IsMintCondition":false </v>
      </c>
      <c r="AJ736" s="16" t="str">
        <f t="shared" si="266"/>
        <v xml:space="preserve">,"Condition":"UNDEFINED" </v>
      </c>
      <c r="AK736" s="16" t="str">
        <f xml:space="preserve"> IF($D736+$E736&gt;0,  CONCATENATE($AD736,$AE736,$AF736,$AG736,$AH736,$AI736,$AJ736) &amp; "} ]}","}")</f>
        <v>}</v>
      </c>
      <c r="AL736" s="16" t="str">
        <f t="shared" si="267"/>
        <v>,{"CollectableType":"HomeCollector.Models.StampBase, HomeCollector, Version=1.0.0.0, Culture=neutral, PublicKeyToken=null","DisplayName":"Garfield" ,"Description":"" ,"Country":"USA" ,"IsPostageStamp":true ,"ScottNumber":"723" ,"AlternateId":"" ,"IssueYearStart":1932,"IssueYearEnd":0,"FirstDayOfIssue":" " ,"Perforation":"v10" ,"IsWatermarked":false ,"CatalogImageCode":"" ,"Color":"" ,"Denomination":"6" }</v>
      </c>
    </row>
    <row r="737" spans="1:38" x14ac:dyDescent="0.25">
      <c r="A737" s="34" t="s">
        <v>1953</v>
      </c>
      <c r="B737" s="29">
        <v>3</v>
      </c>
      <c r="C737" s="30"/>
      <c r="D737" s="31"/>
      <c r="E737" s="32">
        <v>2</v>
      </c>
      <c r="F737" s="43" t="s">
        <v>1342</v>
      </c>
      <c r="G737" s="30"/>
      <c r="H737" s="19" t="s">
        <v>447</v>
      </c>
      <c r="I737" s="29">
        <v>1932</v>
      </c>
      <c r="J737" s="29">
        <v>1932</v>
      </c>
      <c r="K737" s="33" t="s">
        <v>1337</v>
      </c>
      <c r="L737" s="34">
        <v>0.22</v>
      </c>
      <c r="M737" s="29">
        <v>0.15</v>
      </c>
      <c r="N737" s="28" t="str">
        <f t="shared" si="268"/>
        <v>,{"CollectableType":"HomeCollector.Models.StampBase, HomeCollector, Version=1.0.0.0, Culture=neutral, PublicKeyToken=null"</v>
      </c>
      <c r="O737" s="16" t="str">
        <f t="shared" si="247"/>
        <v xml:space="preserve">,"DisplayName":"W. Penn" </v>
      </c>
      <c r="P737" s="16" t="str">
        <f t="shared" si="248"/>
        <v xml:space="preserve">,"Description":"" </v>
      </c>
      <c r="Q737" s="16" t="str">
        <f t="shared" si="249"/>
        <v xml:space="preserve">,"Country":"USA" </v>
      </c>
      <c r="R737" s="16" t="str">
        <f t="shared" si="250"/>
        <v xml:space="preserve">,"IsPostageStamp":true </v>
      </c>
      <c r="S737" s="16" t="str">
        <f t="shared" si="251"/>
        <v xml:space="preserve">,"ScottNumber":"724" </v>
      </c>
      <c r="T737" s="16" t="str">
        <f t="shared" si="252"/>
        <v xml:space="preserve">,"AlternateId":"" </v>
      </c>
      <c r="U737" s="16" t="str">
        <f t="shared" si="253"/>
        <v>,"IssueYearStart":1932</v>
      </c>
      <c r="V737" s="16" t="str">
        <f t="shared" si="254"/>
        <v>,"IssueYearEnd":0</v>
      </c>
      <c r="W737" s="16" t="str">
        <f t="shared" si="255"/>
        <v xml:space="preserve">,"FirstDayOfIssue":" " </v>
      </c>
      <c r="X737" s="16" t="str">
        <f t="shared" si="269"/>
        <v xml:space="preserve">,"Perforation":"11" </v>
      </c>
      <c r="Y737" s="16" t="str">
        <f t="shared" si="256"/>
        <v xml:space="preserve">,"IsWatermarked":false </v>
      </c>
      <c r="Z737" s="16" t="str">
        <f t="shared" si="257"/>
        <v xml:space="preserve">,"CatalogImageCode":"" </v>
      </c>
      <c r="AA737" s="16" t="str">
        <f t="shared" si="258"/>
        <v xml:space="preserve">,"Color":"" </v>
      </c>
      <c r="AB737" s="16" t="str">
        <f t="shared" si="259"/>
        <v xml:space="preserve">,"Denomination":"3" </v>
      </c>
      <c r="AD737" s="16" t="str">
        <f t="shared" si="260"/>
        <v>,"ItemInstances":[</v>
      </c>
      <c r="AE737" s="16" t="str">
        <f t="shared" si="261"/>
        <v>{"CollectableType":"HomeCollector.Models.StampBase, HomeCollector, Version=1.0.0.0, Culture=neutral, PublicKeyToken=null"</v>
      </c>
      <c r="AF737" s="16" t="str">
        <f t="shared" si="262"/>
        <v xml:space="preserve">,"ItemDetails":"" </v>
      </c>
      <c r="AG737" s="16" t="str">
        <f t="shared" si="263"/>
        <v xml:space="preserve">,"IsFavorite":false </v>
      </c>
      <c r="AH737" s="16" t="str">
        <f t="shared" si="264"/>
        <v xml:space="preserve">,"EstimatedValue":0 </v>
      </c>
      <c r="AI737" s="16" t="str">
        <f t="shared" si="265"/>
        <v xml:space="preserve">,"IsMintCondition":false </v>
      </c>
      <c r="AJ737" s="16" t="str">
        <f t="shared" si="266"/>
        <v xml:space="preserve">,"Condition":"UNDEFINED" </v>
      </c>
      <c r="AK737" s="16" t="str">
        <f xml:space="preserve"> IF($D737+$E737&gt;0,  CONCATENATE($AD737,$AE737,$AF737,$AG737,$AH737,$AI737,$AJ737)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7" s="16" t="str">
        <f t="shared" si="267"/>
        <v>,{"CollectableType":"HomeCollector.Models.StampBase, HomeCollector, Version=1.0.0.0, Culture=neutral, PublicKeyToken=null","DisplayName":"W. Penn" ,"Description":"" ,"Country":"USA" ,"IsPostageStamp":true ,"ScottNumber":"724" ,"AlternateId":"" ,"IssueYearStart":1932,"IssueYearEnd":0,"FirstDayOfIssue":" " ,"Perforation":"11"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38" spans="1:38" x14ac:dyDescent="0.25">
      <c r="A738" s="34" t="s">
        <v>1954</v>
      </c>
      <c r="B738" s="29">
        <v>3</v>
      </c>
      <c r="C738" s="30"/>
      <c r="D738" s="31"/>
      <c r="E738" s="32">
        <v>2</v>
      </c>
      <c r="F738" s="43" t="s">
        <v>1342</v>
      </c>
      <c r="G738" s="30"/>
      <c r="H738" s="19" t="s">
        <v>171</v>
      </c>
      <c r="I738" s="29">
        <v>1932</v>
      </c>
      <c r="J738" s="29">
        <v>1932</v>
      </c>
      <c r="K738" s="33" t="s">
        <v>1337</v>
      </c>
      <c r="L738" s="34">
        <v>0.28000000000000003</v>
      </c>
      <c r="M738" s="29">
        <v>0.24</v>
      </c>
      <c r="N738" s="28" t="str">
        <f t="shared" si="268"/>
        <v>,{"CollectableType":"HomeCollector.Models.StampBase, HomeCollector, Version=1.0.0.0, Culture=neutral, PublicKeyToken=null"</v>
      </c>
      <c r="O738" s="16" t="str">
        <f t="shared" si="247"/>
        <v xml:space="preserve">,"DisplayName":"Webster" </v>
      </c>
      <c r="P738" s="16" t="str">
        <f t="shared" si="248"/>
        <v xml:space="preserve">,"Description":"" </v>
      </c>
      <c r="Q738" s="16" t="str">
        <f t="shared" si="249"/>
        <v xml:space="preserve">,"Country":"USA" </v>
      </c>
      <c r="R738" s="16" t="str">
        <f t="shared" si="250"/>
        <v xml:space="preserve">,"IsPostageStamp":true </v>
      </c>
      <c r="S738" s="16" t="str">
        <f t="shared" si="251"/>
        <v xml:space="preserve">,"ScottNumber":"725" </v>
      </c>
      <c r="T738" s="16" t="str">
        <f t="shared" si="252"/>
        <v xml:space="preserve">,"AlternateId":"" </v>
      </c>
      <c r="U738" s="16" t="str">
        <f t="shared" si="253"/>
        <v>,"IssueYearStart":1932</v>
      </c>
      <c r="V738" s="16" t="str">
        <f t="shared" si="254"/>
        <v>,"IssueYearEnd":0</v>
      </c>
      <c r="W738" s="16" t="str">
        <f t="shared" si="255"/>
        <v xml:space="preserve">,"FirstDayOfIssue":" " </v>
      </c>
      <c r="X738" s="16" t="str">
        <f t="shared" si="269"/>
        <v xml:space="preserve">,"Perforation":"11" </v>
      </c>
      <c r="Y738" s="16" t="str">
        <f t="shared" si="256"/>
        <v xml:space="preserve">,"IsWatermarked":false </v>
      </c>
      <c r="Z738" s="16" t="str">
        <f t="shared" si="257"/>
        <v xml:space="preserve">,"CatalogImageCode":"" </v>
      </c>
      <c r="AA738" s="16" t="str">
        <f t="shared" si="258"/>
        <v xml:space="preserve">,"Color":"" </v>
      </c>
      <c r="AB738" s="16" t="str">
        <f t="shared" si="259"/>
        <v xml:space="preserve">,"Denomination":"3" </v>
      </c>
      <c r="AD738" s="16" t="str">
        <f t="shared" si="260"/>
        <v>,"ItemInstances":[</v>
      </c>
      <c r="AE738" s="16" t="str">
        <f t="shared" si="261"/>
        <v>{"CollectableType":"HomeCollector.Models.StampBase, HomeCollector, Version=1.0.0.0, Culture=neutral, PublicKeyToken=null"</v>
      </c>
      <c r="AF738" s="16" t="str">
        <f t="shared" si="262"/>
        <v xml:space="preserve">,"ItemDetails":"" </v>
      </c>
      <c r="AG738" s="16" t="str">
        <f t="shared" si="263"/>
        <v xml:space="preserve">,"IsFavorite":false </v>
      </c>
      <c r="AH738" s="16" t="str">
        <f t="shared" si="264"/>
        <v xml:space="preserve">,"EstimatedValue":0 </v>
      </c>
      <c r="AI738" s="16" t="str">
        <f t="shared" si="265"/>
        <v xml:space="preserve">,"IsMintCondition":false </v>
      </c>
      <c r="AJ738" s="16" t="str">
        <f t="shared" si="266"/>
        <v xml:space="preserve">,"Condition":"UNDEFINED" </v>
      </c>
      <c r="AK738" s="16" t="str">
        <f xml:space="preserve"> IF($D738+$E738&gt;0,  CONCATENATE($AD738,$AE738,$AF738,$AG738,$AH738,$AI738,$AJ738)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8" s="16" t="str">
        <f t="shared" si="267"/>
        <v>,{"CollectableType":"HomeCollector.Models.StampBase, HomeCollector, Version=1.0.0.0, Culture=neutral, PublicKeyToken=null","DisplayName":"Webster" ,"Description":"" ,"Country":"USA" ,"IsPostageStamp":true ,"ScottNumber":"725" ,"AlternateId":"" ,"IssueYearStart":1932,"IssueYearEnd":0,"FirstDayOfIssue":" " ,"Perforation":"11"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39" spans="1:38" x14ac:dyDescent="0.25">
      <c r="A739" s="34" t="s">
        <v>1955</v>
      </c>
      <c r="B739" s="29">
        <v>3</v>
      </c>
      <c r="C739" s="30"/>
      <c r="D739" s="31"/>
      <c r="E739" s="32">
        <v>1</v>
      </c>
      <c r="F739" s="43" t="s">
        <v>1342</v>
      </c>
      <c r="G739" s="30"/>
      <c r="H739" s="19" t="s">
        <v>448</v>
      </c>
      <c r="I739" s="29">
        <v>1933</v>
      </c>
      <c r="J739" s="29">
        <v>1933</v>
      </c>
      <c r="K739" s="33" t="s">
        <v>1337</v>
      </c>
      <c r="L739" s="34">
        <v>0.2</v>
      </c>
      <c r="M739" s="29">
        <v>0.18</v>
      </c>
      <c r="N739" s="28" t="str">
        <f t="shared" si="268"/>
        <v>,{"CollectableType":"HomeCollector.Models.StampBase, HomeCollector, Version=1.0.0.0, Culture=neutral, PublicKeyToken=null"</v>
      </c>
      <c r="O739" s="16" t="str">
        <f t="shared" si="247"/>
        <v xml:space="preserve">,"DisplayName":"Georgia 200th" </v>
      </c>
      <c r="P739" s="16" t="str">
        <f t="shared" si="248"/>
        <v xml:space="preserve">,"Description":"" </v>
      </c>
      <c r="Q739" s="16" t="str">
        <f t="shared" si="249"/>
        <v xml:space="preserve">,"Country":"USA" </v>
      </c>
      <c r="R739" s="16" t="str">
        <f t="shared" si="250"/>
        <v xml:space="preserve">,"IsPostageStamp":true </v>
      </c>
      <c r="S739" s="16" t="str">
        <f t="shared" si="251"/>
        <v xml:space="preserve">,"ScottNumber":"726" </v>
      </c>
      <c r="T739" s="16" t="str">
        <f t="shared" si="252"/>
        <v xml:space="preserve">,"AlternateId":"" </v>
      </c>
      <c r="U739" s="16" t="str">
        <f t="shared" si="253"/>
        <v>,"IssueYearStart":1933</v>
      </c>
      <c r="V739" s="16" t="str">
        <f t="shared" si="254"/>
        <v>,"IssueYearEnd":0</v>
      </c>
      <c r="W739" s="16" t="str">
        <f t="shared" si="255"/>
        <v xml:space="preserve">,"FirstDayOfIssue":" " </v>
      </c>
      <c r="X739" s="16" t="str">
        <f t="shared" si="269"/>
        <v xml:space="preserve">,"Perforation":"11" </v>
      </c>
      <c r="Y739" s="16" t="str">
        <f t="shared" si="256"/>
        <v xml:space="preserve">,"IsWatermarked":false </v>
      </c>
      <c r="Z739" s="16" t="str">
        <f t="shared" si="257"/>
        <v xml:space="preserve">,"CatalogImageCode":"" </v>
      </c>
      <c r="AA739" s="16" t="str">
        <f t="shared" si="258"/>
        <v xml:space="preserve">,"Color":"" </v>
      </c>
      <c r="AB739" s="16" t="str">
        <f t="shared" si="259"/>
        <v xml:space="preserve">,"Denomination":"3" </v>
      </c>
      <c r="AD739" s="16" t="str">
        <f t="shared" si="260"/>
        <v>,"ItemInstances":[</v>
      </c>
      <c r="AE739" s="16" t="str">
        <f t="shared" si="261"/>
        <v>{"CollectableType":"HomeCollector.Models.StampBase, HomeCollector, Version=1.0.0.0, Culture=neutral, PublicKeyToken=null"</v>
      </c>
      <c r="AF739" s="16" t="str">
        <f t="shared" si="262"/>
        <v xml:space="preserve">,"ItemDetails":"" </v>
      </c>
      <c r="AG739" s="16" t="str">
        <f t="shared" si="263"/>
        <v xml:space="preserve">,"IsFavorite":false </v>
      </c>
      <c r="AH739" s="16" t="str">
        <f t="shared" si="264"/>
        <v xml:space="preserve">,"EstimatedValue":0 </v>
      </c>
      <c r="AI739" s="16" t="str">
        <f t="shared" si="265"/>
        <v xml:space="preserve">,"IsMintCondition":false </v>
      </c>
      <c r="AJ739" s="16" t="str">
        <f t="shared" si="266"/>
        <v xml:space="preserve">,"Condition":"UNDEFINED" </v>
      </c>
      <c r="AK739" s="16" t="str">
        <f xml:space="preserve"> IF($D739+$E739&gt;0,  CONCATENATE($AD739,$AE739,$AF739,$AG739,$AH739,$AI739,$AJ739)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9" s="16" t="str">
        <f t="shared" si="267"/>
        <v>,{"CollectableType":"HomeCollector.Models.StampBase, HomeCollector, Version=1.0.0.0, Culture=neutral, PublicKeyToken=null","DisplayName":"Georgia 200th" ,"Description":"" ,"Country":"USA" ,"IsPostageStamp":true ,"ScottNumber":"726" ,"AlternateId":"" ,"IssueYearStart":1933,"IssueYearEnd":0,"FirstDayOfIssue":" " ,"Perforation":"11"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0" spans="1:38" x14ac:dyDescent="0.25">
      <c r="A740" s="34" t="s">
        <v>1956</v>
      </c>
      <c r="B740" s="29">
        <v>3</v>
      </c>
      <c r="C740" s="30"/>
      <c r="D740" s="31"/>
      <c r="E740" s="32">
        <v>2</v>
      </c>
      <c r="F740" s="42" t="s">
        <v>436</v>
      </c>
      <c r="G740" s="30"/>
      <c r="H740" s="19" t="s">
        <v>449</v>
      </c>
      <c r="I740" s="29">
        <v>1933</v>
      </c>
      <c r="J740" s="29">
        <v>1933</v>
      </c>
      <c r="K740" s="33" t="s">
        <v>1337</v>
      </c>
      <c r="L740" s="34">
        <v>0.15</v>
      </c>
      <c r="M740" s="29">
        <v>0.15</v>
      </c>
      <c r="N740" s="28" t="str">
        <f t="shared" si="268"/>
        <v>,{"CollectableType":"HomeCollector.Models.StampBase, HomeCollector, Version=1.0.0.0, Culture=neutral, PublicKeyToken=null"</v>
      </c>
      <c r="O740" s="16" t="str">
        <f t="shared" si="247"/>
        <v xml:space="preserve">,"DisplayName":"Peace 150th" </v>
      </c>
      <c r="P740" s="16" t="str">
        <f t="shared" si="248"/>
        <v xml:space="preserve">,"Description":"" </v>
      </c>
      <c r="Q740" s="16" t="str">
        <f t="shared" si="249"/>
        <v xml:space="preserve">,"Country":"USA" </v>
      </c>
      <c r="R740" s="16" t="str">
        <f t="shared" si="250"/>
        <v xml:space="preserve">,"IsPostageStamp":true </v>
      </c>
      <c r="S740" s="16" t="str">
        <f t="shared" si="251"/>
        <v xml:space="preserve">,"ScottNumber":"727" </v>
      </c>
      <c r="T740" s="16" t="str">
        <f t="shared" si="252"/>
        <v xml:space="preserve">,"AlternateId":"" </v>
      </c>
      <c r="U740" s="16" t="str">
        <f t="shared" si="253"/>
        <v>,"IssueYearStart":1933</v>
      </c>
      <c r="V740" s="16" t="str">
        <f t="shared" si="254"/>
        <v>,"IssueYearEnd":0</v>
      </c>
      <c r="W740" s="16" t="str">
        <f t="shared" si="255"/>
        <v xml:space="preserve">,"FirstDayOfIssue":" " </v>
      </c>
      <c r="X740" s="16" t="str">
        <f t="shared" si="269"/>
        <v xml:space="preserve">,"Perforation":"10.5x11" </v>
      </c>
      <c r="Y740" s="16" t="str">
        <f t="shared" si="256"/>
        <v xml:space="preserve">,"IsWatermarked":false </v>
      </c>
      <c r="Z740" s="16" t="str">
        <f t="shared" si="257"/>
        <v xml:space="preserve">,"CatalogImageCode":"" </v>
      </c>
      <c r="AA740" s="16" t="str">
        <f t="shared" si="258"/>
        <v xml:space="preserve">,"Color":"" </v>
      </c>
      <c r="AB740" s="16" t="str">
        <f t="shared" si="259"/>
        <v xml:space="preserve">,"Denomination":"3" </v>
      </c>
      <c r="AD740" s="16" t="str">
        <f t="shared" si="260"/>
        <v>,"ItemInstances":[</v>
      </c>
      <c r="AE740" s="16" t="str">
        <f t="shared" si="261"/>
        <v>{"CollectableType":"HomeCollector.Models.StampBase, HomeCollector, Version=1.0.0.0, Culture=neutral, PublicKeyToken=null"</v>
      </c>
      <c r="AF740" s="16" t="str">
        <f t="shared" si="262"/>
        <v xml:space="preserve">,"ItemDetails":"" </v>
      </c>
      <c r="AG740" s="16" t="str">
        <f t="shared" si="263"/>
        <v xml:space="preserve">,"IsFavorite":false </v>
      </c>
      <c r="AH740" s="16" t="str">
        <f t="shared" si="264"/>
        <v xml:space="preserve">,"EstimatedValue":0 </v>
      </c>
      <c r="AI740" s="16" t="str">
        <f t="shared" si="265"/>
        <v xml:space="preserve">,"IsMintCondition":false </v>
      </c>
      <c r="AJ740" s="16" t="str">
        <f t="shared" si="266"/>
        <v xml:space="preserve">,"Condition":"UNDEFINED" </v>
      </c>
      <c r="AK740" s="16" t="str">
        <f xml:space="preserve"> IF($D740+$E740&gt;0,  CONCATENATE($AD740,$AE740,$AF740,$AG740,$AH740,$AI740,$AJ740)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0" s="16" t="str">
        <f t="shared" si="267"/>
        <v>,{"CollectableType":"HomeCollector.Models.StampBase, HomeCollector, Version=1.0.0.0, Culture=neutral, PublicKeyToken=null","DisplayName":"Peace 150th" ,"Description":"" ,"Country":"USA" ,"IsPostageStamp":true ,"ScottNumber":"727" ,"AlternateId":"" ,"IssueYearStart":1933,"IssueYearEnd":0,"FirstDayOfIssue":"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1" spans="1:38" x14ac:dyDescent="0.25">
      <c r="A741" s="34" t="s">
        <v>1957</v>
      </c>
      <c r="B741" s="29">
        <v>1</v>
      </c>
      <c r="C741" s="30"/>
      <c r="D741" s="31"/>
      <c r="E741" s="32">
        <v>3</v>
      </c>
      <c r="F741" s="42" t="s">
        <v>436</v>
      </c>
      <c r="G741" s="30"/>
      <c r="H741" s="19" t="s">
        <v>450</v>
      </c>
      <c r="I741" s="29">
        <v>1933</v>
      </c>
      <c r="J741" s="29">
        <v>1933</v>
      </c>
      <c r="K741" s="33" t="s">
        <v>1337</v>
      </c>
      <c r="L741" s="34">
        <v>0.15</v>
      </c>
      <c r="M741" s="29">
        <v>0.15</v>
      </c>
      <c r="N741" s="28" t="str">
        <f t="shared" si="268"/>
        <v>,{"CollectableType":"HomeCollector.Models.StampBase, HomeCollector, Version=1.0.0.0, Culture=neutral, PublicKeyToken=null"</v>
      </c>
      <c r="O741" s="16" t="str">
        <f t="shared" si="247"/>
        <v xml:space="preserve">,"DisplayName":"Fort Dearborn" </v>
      </c>
      <c r="P741" s="16" t="str">
        <f t="shared" si="248"/>
        <v xml:space="preserve">,"Description":"" </v>
      </c>
      <c r="Q741" s="16" t="str">
        <f t="shared" si="249"/>
        <v xml:space="preserve">,"Country":"USA" </v>
      </c>
      <c r="R741" s="16" t="str">
        <f t="shared" si="250"/>
        <v xml:space="preserve">,"IsPostageStamp":true </v>
      </c>
      <c r="S741" s="16" t="str">
        <f t="shared" si="251"/>
        <v xml:space="preserve">,"ScottNumber":"728" </v>
      </c>
      <c r="T741" s="16" t="str">
        <f t="shared" si="252"/>
        <v xml:space="preserve">,"AlternateId":"" </v>
      </c>
      <c r="U741" s="16" t="str">
        <f t="shared" si="253"/>
        <v>,"IssueYearStart":1933</v>
      </c>
      <c r="V741" s="16" t="str">
        <f t="shared" si="254"/>
        <v>,"IssueYearEnd":0</v>
      </c>
      <c r="W741" s="16" t="str">
        <f t="shared" si="255"/>
        <v xml:space="preserve">,"FirstDayOfIssue":" " </v>
      </c>
      <c r="X741" s="16" t="str">
        <f t="shared" si="269"/>
        <v xml:space="preserve">,"Perforation":"10.5x11" </v>
      </c>
      <c r="Y741" s="16" t="str">
        <f t="shared" si="256"/>
        <v xml:space="preserve">,"IsWatermarked":false </v>
      </c>
      <c r="Z741" s="16" t="str">
        <f t="shared" si="257"/>
        <v xml:space="preserve">,"CatalogImageCode":"" </v>
      </c>
      <c r="AA741" s="16" t="str">
        <f t="shared" si="258"/>
        <v xml:space="preserve">,"Color":"" </v>
      </c>
      <c r="AB741" s="16" t="str">
        <f t="shared" si="259"/>
        <v xml:space="preserve">,"Denomination":"1" </v>
      </c>
      <c r="AD741" s="16" t="str">
        <f t="shared" si="260"/>
        <v>,"ItemInstances":[</v>
      </c>
      <c r="AE741" s="16" t="str">
        <f t="shared" si="261"/>
        <v>{"CollectableType":"HomeCollector.Models.StampBase, HomeCollector, Version=1.0.0.0, Culture=neutral, PublicKeyToken=null"</v>
      </c>
      <c r="AF741" s="16" t="str">
        <f t="shared" si="262"/>
        <v xml:space="preserve">,"ItemDetails":"" </v>
      </c>
      <c r="AG741" s="16" t="str">
        <f t="shared" si="263"/>
        <v xml:space="preserve">,"IsFavorite":false </v>
      </c>
      <c r="AH741" s="16" t="str">
        <f t="shared" si="264"/>
        <v xml:space="preserve">,"EstimatedValue":0 </v>
      </c>
      <c r="AI741" s="16" t="str">
        <f t="shared" si="265"/>
        <v xml:space="preserve">,"IsMintCondition":false </v>
      </c>
      <c r="AJ741" s="16" t="str">
        <f t="shared" si="266"/>
        <v xml:space="preserve">,"Condition":"UNDEFINED" </v>
      </c>
      <c r="AK741" s="16" t="str">
        <f xml:space="preserve"> IF($D741+$E741&gt;0,  CONCATENATE($AD741,$AE741,$AF741,$AG741,$AH741,$AI741,$AJ741)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1" s="16" t="str">
        <f t="shared" si="267"/>
        <v>,{"CollectableType":"HomeCollector.Models.StampBase, HomeCollector, Version=1.0.0.0, Culture=neutral, PublicKeyToken=null","DisplayName":"Fort Dearborn" ,"Description":"" ,"Country":"USA" ,"IsPostageStamp":true ,"ScottNumber":"728" ,"AlternateId":"" ,"IssueYearStart":1933,"IssueYearEnd":0,"FirstDayOfIssue":" " ,"Perforation":"10.5x11"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2" spans="1:38" x14ac:dyDescent="0.25">
      <c r="A742" s="34" t="s">
        <v>1958</v>
      </c>
      <c r="B742" s="29">
        <v>3</v>
      </c>
      <c r="C742" s="30"/>
      <c r="D742" s="31"/>
      <c r="E742" s="32">
        <v>1</v>
      </c>
      <c r="F742" s="42" t="s">
        <v>436</v>
      </c>
      <c r="G742" s="30"/>
      <c r="H742" s="19" t="s">
        <v>451</v>
      </c>
      <c r="I742" s="29">
        <v>1933</v>
      </c>
      <c r="J742" s="29">
        <v>1933</v>
      </c>
      <c r="K742" s="33" t="s">
        <v>1337</v>
      </c>
      <c r="L742" s="34">
        <v>0.15</v>
      </c>
      <c r="M742" s="29">
        <v>0.15</v>
      </c>
      <c r="N742" s="28" t="str">
        <f t="shared" si="268"/>
        <v>,{"CollectableType":"HomeCollector.Models.StampBase, HomeCollector, Version=1.0.0.0, Culture=neutral, PublicKeyToken=null"</v>
      </c>
      <c r="O742" s="16" t="str">
        <f t="shared" si="247"/>
        <v xml:space="preserve">,"DisplayName":"Federal Building" </v>
      </c>
      <c r="P742" s="16" t="str">
        <f t="shared" si="248"/>
        <v xml:space="preserve">,"Description":"" </v>
      </c>
      <c r="Q742" s="16" t="str">
        <f t="shared" si="249"/>
        <v xml:space="preserve">,"Country":"USA" </v>
      </c>
      <c r="R742" s="16" t="str">
        <f t="shared" si="250"/>
        <v xml:space="preserve">,"IsPostageStamp":true </v>
      </c>
      <c r="S742" s="16" t="str">
        <f t="shared" si="251"/>
        <v xml:space="preserve">,"ScottNumber":"729" </v>
      </c>
      <c r="T742" s="16" t="str">
        <f t="shared" si="252"/>
        <v xml:space="preserve">,"AlternateId":"" </v>
      </c>
      <c r="U742" s="16" t="str">
        <f t="shared" si="253"/>
        <v>,"IssueYearStart":1933</v>
      </c>
      <c r="V742" s="16" t="str">
        <f t="shared" si="254"/>
        <v>,"IssueYearEnd":0</v>
      </c>
      <c r="W742" s="16" t="str">
        <f t="shared" si="255"/>
        <v xml:space="preserve">,"FirstDayOfIssue":" " </v>
      </c>
      <c r="X742" s="16" t="str">
        <f t="shared" si="269"/>
        <v xml:space="preserve">,"Perforation":"10.5x11" </v>
      </c>
      <c r="Y742" s="16" t="str">
        <f t="shared" si="256"/>
        <v xml:space="preserve">,"IsWatermarked":false </v>
      </c>
      <c r="Z742" s="16" t="str">
        <f t="shared" si="257"/>
        <v xml:space="preserve">,"CatalogImageCode":"" </v>
      </c>
      <c r="AA742" s="16" t="str">
        <f t="shared" si="258"/>
        <v xml:space="preserve">,"Color":"" </v>
      </c>
      <c r="AB742" s="16" t="str">
        <f t="shared" si="259"/>
        <v xml:space="preserve">,"Denomination":"3" </v>
      </c>
      <c r="AD742" s="16" t="str">
        <f t="shared" si="260"/>
        <v>,"ItemInstances":[</v>
      </c>
      <c r="AE742" s="16" t="str">
        <f t="shared" si="261"/>
        <v>{"CollectableType":"HomeCollector.Models.StampBase, HomeCollector, Version=1.0.0.0, Culture=neutral, PublicKeyToken=null"</v>
      </c>
      <c r="AF742" s="16" t="str">
        <f t="shared" si="262"/>
        <v xml:space="preserve">,"ItemDetails":"" </v>
      </c>
      <c r="AG742" s="16" t="str">
        <f t="shared" si="263"/>
        <v xml:space="preserve">,"IsFavorite":false </v>
      </c>
      <c r="AH742" s="16" t="str">
        <f t="shared" si="264"/>
        <v xml:space="preserve">,"EstimatedValue":0 </v>
      </c>
      <c r="AI742" s="16" t="str">
        <f t="shared" si="265"/>
        <v xml:space="preserve">,"IsMintCondition":false </v>
      </c>
      <c r="AJ742" s="16" t="str">
        <f t="shared" si="266"/>
        <v xml:space="preserve">,"Condition":"UNDEFINED" </v>
      </c>
      <c r="AK742" s="16" t="str">
        <f xml:space="preserve"> IF($D742+$E742&gt;0,  CONCATENATE($AD742,$AE742,$AF742,$AG742,$AH742,$AI742,$AJ742)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2" s="16" t="str">
        <f t="shared" si="267"/>
        <v>,{"CollectableType":"HomeCollector.Models.StampBase, HomeCollector, Version=1.0.0.0, Culture=neutral, PublicKeyToken=null","DisplayName":"Federal Building" ,"Description":"" ,"Country":"USA" ,"IsPostageStamp":true ,"ScottNumber":"729" ,"AlternateId":"" ,"IssueYearStart":1933,"IssueYearEnd":0,"FirstDayOfIssue":"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3" spans="1:38" x14ac:dyDescent="0.25">
      <c r="A743" s="34" t="s">
        <v>1959</v>
      </c>
      <c r="B743" s="29">
        <v>1</v>
      </c>
      <c r="C743" s="30"/>
      <c r="D743" s="31"/>
      <c r="E743" s="32"/>
      <c r="F743" s="28"/>
      <c r="G743" s="38" t="s">
        <v>403</v>
      </c>
      <c r="H743" s="19" t="s">
        <v>450</v>
      </c>
      <c r="I743" s="29">
        <v>1933</v>
      </c>
      <c r="J743" s="29">
        <v>1933</v>
      </c>
      <c r="K743" s="33" t="s">
        <v>1337</v>
      </c>
      <c r="L743" s="34">
        <v>24</v>
      </c>
      <c r="M743" s="29">
        <v>24</v>
      </c>
      <c r="N743" s="28" t="str">
        <f t="shared" si="268"/>
        <v>,{"CollectableType":"HomeCollector.Models.StampBase, HomeCollector, Version=1.0.0.0, Culture=neutral, PublicKeyToken=null"</v>
      </c>
      <c r="O743" s="16" t="str">
        <f t="shared" si="247"/>
        <v xml:space="preserve">,"DisplayName":"Fort Dearborn" </v>
      </c>
      <c r="P743" s="16" t="str">
        <f t="shared" si="248"/>
        <v xml:space="preserve">,"Description":"souv sheet" </v>
      </c>
      <c r="Q743" s="16" t="str">
        <f t="shared" si="249"/>
        <v xml:space="preserve">,"Country":"USA" </v>
      </c>
      <c r="R743" s="16" t="str">
        <f t="shared" si="250"/>
        <v xml:space="preserve">,"IsPostageStamp":true </v>
      </c>
      <c r="S743" s="16" t="str">
        <f t="shared" si="251"/>
        <v xml:space="preserve">,"ScottNumber":"730" </v>
      </c>
      <c r="T743" s="16" t="str">
        <f t="shared" si="252"/>
        <v xml:space="preserve">,"AlternateId":"" </v>
      </c>
      <c r="U743" s="16" t="str">
        <f t="shared" si="253"/>
        <v>,"IssueYearStart":1933</v>
      </c>
      <c r="V743" s="16" t="str">
        <f t="shared" si="254"/>
        <v>,"IssueYearEnd":0</v>
      </c>
      <c r="W743" s="16" t="str">
        <f t="shared" si="255"/>
        <v xml:space="preserve">,"FirstDayOfIssue":" " </v>
      </c>
      <c r="X743" s="16" t="str">
        <f t="shared" si="269"/>
        <v xml:space="preserve">,"Perforation":"" </v>
      </c>
      <c r="Y743" s="16" t="str">
        <f t="shared" si="256"/>
        <v xml:space="preserve">,"IsWatermarked":false </v>
      </c>
      <c r="Z743" s="16" t="str">
        <f t="shared" si="257"/>
        <v xml:space="preserve">,"CatalogImageCode":"" </v>
      </c>
      <c r="AA743" s="16" t="str">
        <f t="shared" si="258"/>
        <v xml:space="preserve">,"Color":"" </v>
      </c>
      <c r="AB743" s="16" t="str">
        <f t="shared" si="259"/>
        <v xml:space="preserve">,"Denomination":"1" </v>
      </c>
      <c r="AD743" s="16" t="str">
        <f t="shared" si="260"/>
        <v/>
      </c>
      <c r="AE743" s="16" t="str">
        <f t="shared" si="261"/>
        <v>{"CollectableType":"HomeCollector.Models.StampBase, HomeCollector, Version=1.0.0.0, Culture=neutral, PublicKeyToken=null"</v>
      </c>
      <c r="AF743" s="16" t="str">
        <f t="shared" si="262"/>
        <v xml:space="preserve">,"ItemDetails":"souv sheet" </v>
      </c>
      <c r="AG743" s="16" t="str">
        <f t="shared" si="263"/>
        <v xml:space="preserve">,"IsFavorite":false </v>
      </c>
      <c r="AH743" s="16" t="str">
        <f t="shared" si="264"/>
        <v xml:space="preserve">,"EstimatedValue":0 </v>
      </c>
      <c r="AI743" s="16" t="str">
        <f t="shared" si="265"/>
        <v xml:space="preserve">,"IsMintCondition":false </v>
      </c>
      <c r="AJ743" s="16" t="str">
        <f t="shared" si="266"/>
        <v xml:space="preserve">,"Condition":"UNDEFINED" </v>
      </c>
      <c r="AK743" s="16" t="str">
        <f xml:space="preserve"> IF($D743+$E743&gt;0,  CONCATENATE($AD743,$AE743,$AF743,$AG743,$AH743,$AI743,$AJ743) &amp; "} ]}","}")</f>
        <v>}</v>
      </c>
      <c r="AL743" s="16" t="str">
        <f t="shared" si="267"/>
        <v>,{"CollectableType":"HomeCollector.Models.StampBase, HomeCollector, Version=1.0.0.0, Culture=neutral, PublicKeyToken=null","DisplayName":"Fort Dearborn" ,"Description":"souv sheet" ,"Country":"USA" ,"IsPostageStamp":true ,"ScottNumber":"730" ,"AlternateId":"" ,"IssueYearStart":1933,"IssueYearEnd":0,"FirstDayOfIssue":" " ,"Perforation":"" ,"IsWatermarked":false ,"CatalogImageCode":"" ,"Color":"" ,"Denomination":"1" }</v>
      </c>
    </row>
    <row r="744" spans="1:38" x14ac:dyDescent="0.25">
      <c r="A744" s="17" t="s">
        <v>452</v>
      </c>
      <c r="B744" s="29">
        <v>1</v>
      </c>
      <c r="C744" s="30"/>
      <c r="D744" s="34">
        <v>1</v>
      </c>
      <c r="E744" s="30"/>
      <c r="F744" s="28"/>
      <c r="G744" s="38" t="s">
        <v>453</v>
      </c>
      <c r="H744" s="19" t="s">
        <v>450</v>
      </c>
      <c r="I744" s="29">
        <v>1933</v>
      </c>
      <c r="J744" s="29">
        <v>1933</v>
      </c>
      <c r="K744" s="33" t="s">
        <v>1337</v>
      </c>
      <c r="L744" s="34">
        <v>0.65</v>
      </c>
      <c r="M744" s="29">
        <v>0.35</v>
      </c>
      <c r="N744" s="28" t="str">
        <f t="shared" si="268"/>
        <v>,{"CollectableType":"HomeCollector.Models.StampBase, HomeCollector, Version=1.0.0.0, Culture=neutral, PublicKeyToken=null"</v>
      </c>
      <c r="O744" s="16" t="str">
        <f t="shared" si="247"/>
        <v xml:space="preserve">,"DisplayName":"Fort Dearborn" </v>
      </c>
      <c r="P744" s="16" t="str">
        <f t="shared" si="248"/>
        <v xml:space="preserve">,"Description":"from souv sht" </v>
      </c>
      <c r="Q744" s="16" t="str">
        <f t="shared" si="249"/>
        <v xml:space="preserve">,"Country":"USA" </v>
      </c>
      <c r="R744" s="16" t="str">
        <f t="shared" si="250"/>
        <v xml:space="preserve">,"IsPostageStamp":true </v>
      </c>
      <c r="S744" s="16" t="str">
        <f t="shared" si="251"/>
        <v xml:space="preserve">,"ScottNumber":"730a" </v>
      </c>
      <c r="T744" s="16" t="str">
        <f t="shared" si="252"/>
        <v xml:space="preserve">,"AlternateId":"" </v>
      </c>
      <c r="U744" s="16" t="str">
        <f t="shared" si="253"/>
        <v>,"IssueYearStart":1933</v>
      </c>
      <c r="V744" s="16" t="str">
        <f t="shared" si="254"/>
        <v>,"IssueYearEnd":0</v>
      </c>
      <c r="W744" s="16" t="str">
        <f t="shared" si="255"/>
        <v xml:space="preserve">,"FirstDayOfIssue":" " </v>
      </c>
      <c r="X744" s="16" t="str">
        <f t="shared" si="269"/>
        <v xml:space="preserve">,"Perforation":"" </v>
      </c>
      <c r="Y744" s="16" t="str">
        <f t="shared" si="256"/>
        <v xml:space="preserve">,"IsWatermarked":false </v>
      </c>
      <c r="Z744" s="16" t="str">
        <f t="shared" si="257"/>
        <v xml:space="preserve">,"CatalogImageCode":"" </v>
      </c>
      <c r="AA744" s="16" t="str">
        <f t="shared" si="258"/>
        <v xml:space="preserve">,"Color":"" </v>
      </c>
      <c r="AB744" s="16" t="str">
        <f t="shared" si="259"/>
        <v xml:space="preserve">,"Denomination":"1" </v>
      </c>
      <c r="AD744" s="16" t="str">
        <f t="shared" si="260"/>
        <v>,"ItemInstances":[</v>
      </c>
      <c r="AE744" s="16" t="str">
        <f t="shared" si="261"/>
        <v>{"CollectableType":"HomeCollector.Models.StampBase, HomeCollector, Version=1.0.0.0, Culture=neutral, PublicKeyToken=null"</v>
      </c>
      <c r="AF744" s="16" t="str">
        <f t="shared" si="262"/>
        <v xml:space="preserve">,"ItemDetails":"from souv sht" </v>
      </c>
      <c r="AG744" s="16" t="str">
        <f t="shared" si="263"/>
        <v xml:space="preserve">,"IsFavorite":false </v>
      </c>
      <c r="AH744" s="16" t="str">
        <f t="shared" si="264"/>
        <v xml:space="preserve">,"EstimatedValue":0 </v>
      </c>
      <c r="AI744" s="16" t="str">
        <f t="shared" si="265"/>
        <v xml:space="preserve">,"IsMintCondition":true </v>
      </c>
      <c r="AJ744" s="16" t="str">
        <f t="shared" si="266"/>
        <v xml:space="preserve">,"Condition":"UNDEFINED" </v>
      </c>
      <c r="AK744" s="16" t="str">
        <f xml:space="preserve"> IF($D744+$E744&gt;0,  CONCATENATE($AD744,$AE744,$AF744,$AG744,$AH744,$AI744,$AJ744) &amp; "} ]}","}")</f>
        <v>,"ItemInstances":[{"CollectableType":"HomeCollector.Models.StampBase, HomeCollector, Version=1.0.0.0, Culture=neutral, PublicKeyToken=null","ItemDetails":"from souv sht" ,"IsFavorite":false ,"EstimatedValue":0 ,"IsMintCondition":true ,"Condition":"UNDEFINED" } ]}</v>
      </c>
      <c r="AL744" s="16" t="str">
        <f t="shared" si="267"/>
        <v>,{"CollectableType":"HomeCollector.Models.StampBase, HomeCollector, Version=1.0.0.0, Culture=neutral, PublicKeyToken=null","DisplayName":"Fort Dearborn" ,"Description":"from souv sht" ,"Country":"USA" ,"IsPostageStamp":true ,"ScottNumber":"730a" ,"AlternateId":"" ,"IssueYearStart":1933,"IssueYearEnd":0,"FirstDayOfIssue":"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PublicKeyToken=null","ItemDetails":"from souv sht" ,"IsFavorite":false ,"EstimatedValue":0 ,"IsMintCondition":true ,"Condition":"UNDEFINED" } ]}</v>
      </c>
    </row>
    <row r="745" spans="1:38" x14ac:dyDescent="0.25">
      <c r="A745" s="34" t="s">
        <v>1960</v>
      </c>
      <c r="B745" s="29">
        <v>3</v>
      </c>
      <c r="C745" s="30"/>
      <c r="D745" s="31"/>
      <c r="E745" s="32">
        <v>1</v>
      </c>
      <c r="F745" s="28"/>
      <c r="G745" s="38" t="s">
        <v>403</v>
      </c>
      <c r="H745" s="19" t="s">
        <v>451</v>
      </c>
      <c r="I745" s="29">
        <v>1933</v>
      </c>
      <c r="J745" s="29">
        <v>1933</v>
      </c>
      <c r="K745" s="33" t="s">
        <v>1337</v>
      </c>
      <c r="L745" s="34">
        <v>22.5</v>
      </c>
      <c r="M745" s="29">
        <v>22.5</v>
      </c>
      <c r="N745" s="28" t="str">
        <f t="shared" si="268"/>
        <v>,{"CollectableType":"HomeCollector.Models.StampBase, HomeCollector, Version=1.0.0.0, Culture=neutral, PublicKeyToken=null"</v>
      </c>
      <c r="O745" s="16" t="str">
        <f t="shared" si="247"/>
        <v xml:space="preserve">,"DisplayName":"Federal Building" </v>
      </c>
      <c r="P745" s="16" t="str">
        <f t="shared" si="248"/>
        <v xml:space="preserve">,"Description":"souv sheet" </v>
      </c>
      <c r="Q745" s="16" t="str">
        <f t="shared" si="249"/>
        <v xml:space="preserve">,"Country":"USA" </v>
      </c>
      <c r="R745" s="16" t="str">
        <f t="shared" si="250"/>
        <v xml:space="preserve">,"IsPostageStamp":true </v>
      </c>
      <c r="S745" s="16" t="str">
        <f t="shared" si="251"/>
        <v xml:space="preserve">,"ScottNumber":"731" </v>
      </c>
      <c r="T745" s="16" t="str">
        <f t="shared" si="252"/>
        <v xml:space="preserve">,"AlternateId":"" </v>
      </c>
      <c r="U745" s="16" t="str">
        <f t="shared" si="253"/>
        <v>,"IssueYearStart":1933</v>
      </c>
      <c r="V745" s="16" t="str">
        <f t="shared" si="254"/>
        <v>,"IssueYearEnd":0</v>
      </c>
      <c r="W745" s="16" t="str">
        <f t="shared" si="255"/>
        <v xml:space="preserve">,"FirstDayOfIssue":" " </v>
      </c>
      <c r="X745" s="16" t="str">
        <f t="shared" si="269"/>
        <v xml:space="preserve">,"Perforation":"" </v>
      </c>
      <c r="Y745" s="16" t="str">
        <f t="shared" si="256"/>
        <v xml:space="preserve">,"IsWatermarked":false </v>
      </c>
      <c r="Z745" s="16" t="str">
        <f t="shared" si="257"/>
        <v xml:space="preserve">,"CatalogImageCode":"" </v>
      </c>
      <c r="AA745" s="16" t="str">
        <f t="shared" si="258"/>
        <v xml:space="preserve">,"Color":"" </v>
      </c>
      <c r="AB745" s="16" t="str">
        <f t="shared" si="259"/>
        <v xml:space="preserve">,"Denomination":"3" </v>
      </c>
      <c r="AD745" s="16" t="str">
        <f t="shared" si="260"/>
        <v>,"ItemInstances":[</v>
      </c>
      <c r="AE745" s="16" t="str">
        <f t="shared" si="261"/>
        <v>{"CollectableType":"HomeCollector.Models.StampBase, HomeCollector, Version=1.0.0.0, Culture=neutral, PublicKeyToken=null"</v>
      </c>
      <c r="AF745" s="16" t="str">
        <f t="shared" si="262"/>
        <v xml:space="preserve">,"ItemDetails":"souv sheet" </v>
      </c>
      <c r="AG745" s="16" t="str">
        <f t="shared" si="263"/>
        <v xml:space="preserve">,"IsFavorite":false </v>
      </c>
      <c r="AH745" s="16" t="str">
        <f t="shared" si="264"/>
        <v xml:space="preserve">,"EstimatedValue":0 </v>
      </c>
      <c r="AI745" s="16" t="str">
        <f t="shared" si="265"/>
        <v xml:space="preserve">,"IsMintCondition":false </v>
      </c>
      <c r="AJ745" s="16" t="str">
        <f t="shared" si="266"/>
        <v xml:space="preserve">,"Condition":"UNDEFINED" </v>
      </c>
      <c r="AK745" s="16" t="str">
        <f xml:space="preserve"> IF($D745+$E745&gt;0,  CONCATENATE($AD745,$AE745,$AF745,$AG745,$AH745,$AI745,$AJ745) &amp; "} ]}","}")</f>
        <v>,"ItemInstances":[{"CollectableType":"HomeCollector.Models.StampBase, HomeCollector, Version=1.0.0.0, Culture=neutral, PublicKeyToken=null","ItemDetails":"souv sheet" ,"IsFavorite":false ,"EstimatedValue":0 ,"IsMintCondition":false ,"Condition":"UNDEFINED" } ]}</v>
      </c>
      <c r="AL745" s="16" t="str">
        <f t="shared" si="267"/>
        <v>,{"CollectableType":"HomeCollector.Models.StampBase, HomeCollector, Version=1.0.0.0, Culture=neutral, PublicKeyToken=null","DisplayName":"Federal Building" ,"Description":"souv sheet" ,"Country":"USA" ,"IsPostageStamp":true ,"ScottNumber":"731" ,"AlternateId":"" ,"IssueYearStart":1933,"IssueYearEnd":0,"FirstDayOfIssue":"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PublicKeyToken=null","ItemDetails":"souv sheet" ,"IsFavorite":false ,"EstimatedValue":0 ,"IsMintCondition":false ,"Condition":"UNDEFINED" } ]}</v>
      </c>
    </row>
    <row r="746" spans="1:38" x14ac:dyDescent="0.25">
      <c r="A746" s="17" t="s">
        <v>454</v>
      </c>
      <c r="B746" s="29">
        <v>3</v>
      </c>
      <c r="C746" s="30"/>
      <c r="D746" s="31"/>
      <c r="E746" s="32"/>
      <c r="F746" s="28"/>
      <c r="G746" s="38" t="s">
        <v>455</v>
      </c>
      <c r="H746" s="19" t="s">
        <v>451</v>
      </c>
      <c r="I746" s="29">
        <v>1933</v>
      </c>
      <c r="J746" s="29">
        <v>1933</v>
      </c>
      <c r="K746" s="33" t="s">
        <v>1337</v>
      </c>
      <c r="L746" s="34">
        <v>0.5</v>
      </c>
      <c r="M746" s="29">
        <v>0.35</v>
      </c>
      <c r="N746" s="28" t="str">
        <f t="shared" si="268"/>
        <v>,{"CollectableType":"HomeCollector.Models.StampBase, HomeCollector, Version=1.0.0.0, Culture=neutral, PublicKeyToken=null"</v>
      </c>
      <c r="O746" s="16" t="str">
        <f t="shared" si="247"/>
        <v xml:space="preserve">,"DisplayName":"Federal Building" </v>
      </c>
      <c r="P746" s="16" t="str">
        <f t="shared" si="248"/>
        <v xml:space="preserve">,"Description":"from souv" </v>
      </c>
      <c r="Q746" s="16" t="str">
        <f t="shared" si="249"/>
        <v xml:space="preserve">,"Country":"USA" </v>
      </c>
      <c r="R746" s="16" t="str">
        <f t="shared" si="250"/>
        <v xml:space="preserve">,"IsPostageStamp":true </v>
      </c>
      <c r="S746" s="16" t="str">
        <f t="shared" si="251"/>
        <v xml:space="preserve">,"ScottNumber":"731a" </v>
      </c>
      <c r="T746" s="16" t="str">
        <f t="shared" si="252"/>
        <v xml:space="preserve">,"AlternateId":"" </v>
      </c>
      <c r="U746" s="16" t="str">
        <f t="shared" si="253"/>
        <v>,"IssueYearStart":1933</v>
      </c>
      <c r="V746" s="16" t="str">
        <f t="shared" si="254"/>
        <v>,"IssueYearEnd":0</v>
      </c>
      <c r="W746" s="16" t="str">
        <f t="shared" si="255"/>
        <v xml:space="preserve">,"FirstDayOfIssue":" " </v>
      </c>
      <c r="X746" s="16" t="str">
        <f t="shared" si="269"/>
        <v xml:space="preserve">,"Perforation":"" </v>
      </c>
      <c r="Y746" s="16" t="str">
        <f t="shared" si="256"/>
        <v xml:space="preserve">,"IsWatermarked":false </v>
      </c>
      <c r="Z746" s="16" t="str">
        <f t="shared" si="257"/>
        <v xml:space="preserve">,"CatalogImageCode":"" </v>
      </c>
      <c r="AA746" s="16" t="str">
        <f t="shared" si="258"/>
        <v xml:space="preserve">,"Color":"" </v>
      </c>
      <c r="AB746" s="16" t="str">
        <f t="shared" si="259"/>
        <v xml:space="preserve">,"Denomination":"3" </v>
      </c>
      <c r="AD746" s="16" t="str">
        <f t="shared" si="260"/>
        <v/>
      </c>
      <c r="AE746" s="16" t="str">
        <f t="shared" si="261"/>
        <v>{"CollectableType":"HomeCollector.Models.StampBase, HomeCollector, Version=1.0.0.0, Culture=neutral, PublicKeyToken=null"</v>
      </c>
      <c r="AF746" s="16" t="str">
        <f t="shared" si="262"/>
        <v xml:space="preserve">,"ItemDetails":"from souv" </v>
      </c>
      <c r="AG746" s="16" t="str">
        <f t="shared" si="263"/>
        <v xml:space="preserve">,"IsFavorite":false </v>
      </c>
      <c r="AH746" s="16" t="str">
        <f t="shared" si="264"/>
        <v xml:space="preserve">,"EstimatedValue":0 </v>
      </c>
      <c r="AI746" s="16" t="str">
        <f t="shared" si="265"/>
        <v xml:space="preserve">,"IsMintCondition":false </v>
      </c>
      <c r="AJ746" s="16" t="str">
        <f t="shared" si="266"/>
        <v xml:space="preserve">,"Condition":"UNDEFINED" </v>
      </c>
      <c r="AK746" s="16" t="str">
        <f xml:space="preserve"> IF($D746+$E746&gt;0,  CONCATENATE($AD746,$AE746,$AF746,$AG746,$AH746,$AI746,$AJ746) &amp; "} ]}","}")</f>
        <v>}</v>
      </c>
      <c r="AL746" s="16" t="str">
        <f t="shared" si="267"/>
        <v>,{"CollectableType":"HomeCollector.Models.StampBase, HomeCollector, Version=1.0.0.0, Culture=neutral, PublicKeyToken=null","DisplayName":"Federal Building" ,"Description":"from souv" ,"Country":"USA" ,"IsPostageStamp":true ,"ScottNumber":"731a" ,"AlternateId":"" ,"IssueYearStart":1933,"IssueYearEnd":0,"FirstDayOfIssue":" " ,"Perforation":"" ,"IsWatermarked":false ,"CatalogImageCode":"" ,"Color":"" ,"Denomination":"3" }</v>
      </c>
    </row>
    <row r="747" spans="1:38" x14ac:dyDescent="0.25">
      <c r="A747" s="34" t="s">
        <v>1961</v>
      </c>
      <c r="B747" s="29">
        <v>3</v>
      </c>
      <c r="C747" s="30"/>
      <c r="D747" s="31"/>
      <c r="E747" s="32">
        <v>1</v>
      </c>
      <c r="F747" s="42" t="s">
        <v>436</v>
      </c>
      <c r="G747" s="30"/>
      <c r="H747" s="19" t="s">
        <v>456</v>
      </c>
      <c r="I747" s="29">
        <v>1933</v>
      </c>
      <c r="J747" s="29">
        <v>1933</v>
      </c>
      <c r="K747" s="33" t="s">
        <v>1337</v>
      </c>
      <c r="L747" s="34">
        <v>0.15</v>
      </c>
      <c r="M747" s="29">
        <v>0.15</v>
      </c>
      <c r="N747" s="28" t="str">
        <f t="shared" si="268"/>
        <v>,{"CollectableType":"HomeCollector.Models.StampBase, HomeCollector, Version=1.0.0.0, Culture=neutral, PublicKeyToken=null"</v>
      </c>
      <c r="O747" s="16" t="str">
        <f t="shared" si="247"/>
        <v xml:space="preserve">,"DisplayName":"Nat Recov Adm" </v>
      </c>
      <c r="P747" s="16" t="str">
        <f t="shared" si="248"/>
        <v xml:space="preserve">,"Description":"" </v>
      </c>
      <c r="Q747" s="16" t="str">
        <f t="shared" si="249"/>
        <v xml:space="preserve">,"Country":"USA" </v>
      </c>
      <c r="R747" s="16" t="str">
        <f t="shared" si="250"/>
        <v xml:space="preserve">,"IsPostageStamp":true </v>
      </c>
      <c r="S747" s="16" t="str">
        <f t="shared" si="251"/>
        <v xml:space="preserve">,"ScottNumber":"732" </v>
      </c>
      <c r="T747" s="16" t="str">
        <f t="shared" si="252"/>
        <v xml:space="preserve">,"AlternateId":"" </v>
      </c>
      <c r="U747" s="16" t="str">
        <f t="shared" si="253"/>
        <v>,"IssueYearStart":1933</v>
      </c>
      <c r="V747" s="16" t="str">
        <f t="shared" si="254"/>
        <v>,"IssueYearEnd":0</v>
      </c>
      <c r="W747" s="16" t="str">
        <f t="shared" si="255"/>
        <v xml:space="preserve">,"FirstDayOfIssue":" " </v>
      </c>
      <c r="X747" s="16" t="str">
        <f t="shared" si="269"/>
        <v xml:space="preserve">,"Perforation":"10.5x11" </v>
      </c>
      <c r="Y747" s="16" t="str">
        <f t="shared" si="256"/>
        <v xml:space="preserve">,"IsWatermarked":false </v>
      </c>
      <c r="Z747" s="16" t="str">
        <f t="shared" si="257"/>
        <v xml:space="preserve">,"CatalogImageCode":"" </v>
      </c>
      <c r="AA747" s="16" t="str">
        <f t="shared" si="258"/>
        <v xml:space="preserve">,"Color":"" </v>
      </c>
      <c r="AB747" s="16" t="str">
        <f t="shared" si="259"/>
        <v xml:space="preserve">,"Denomination":"3" </v>
      </c>
      <c r="AD747" s="16" t="str">
        <f t="shared" si="260"/>
        <v>,"ItemInstances":[</v>
      </c>
      <c r="AE747" s="16" t="str">
        <f t="shared" si="261"/>
        <v>{"CollectableType":"HomeCollector.Models.StampBase, HomeCollector, Version=1.0.0.0, Culture=neutral, PublicKeyToken=null"</v>
      </c>
      <c r="AF747" s="16" t="str">
        <f t="shared" si="262"/>
        <v xml:space="preserve">,"ItemDetails":"" </v>
      </c>
      <c r="AG747" s="16" t="str">
        <f t="shared" si="263"/>
        <v xml:space="preserve">,"IsFavorite":false </v>
      </c>
      <c r="AH747" s="16" t="str">
        <f t="shared" si="264"/>
        <v xml:space="preserve">,"EstimatedValue":0 </v>
      </c>
      <c r="AI747" s="16" t="str">
        <f t="shared" si="265"/>
        <v xml:space="preserve">,"IsMintCondition":false </v>
      </c>
      <c r="AJ747" s="16" t="str">
        <f t="shared" si="266"/>
        <v xml:space="preserve">,"Condition":"UNDEFINED" </v>
      </c>
      <c r="AK747" s="16" t="str">
        <f xml:space="preserve"> IF($D747+$E747&gt;0,  CONCATENATE($AD747,$AE747,$AF747,$AG747,$AH747,$AI747,$AJ747)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7" s="16" t="str">
        <f t="shared" si="267"/>
        <v>,{"CollectableType":"HomeCollector.Models.StampBase, HomeCollector, Version=1.0.0.0, Culture=neutral, PublicKeyToken=null","DisplayName":"Nat Recov Adm" ,"Description":"" ,"Country":"USA" ,"IsPostageStamp":true ,"ScottNumber":"732" ,"AlternateId":"" ,"IssueYearStart":1933,"IssueYearEnd":0,"FirstDayOfIssue":"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8" spans="1:38" x14ac:dyDescent="0.25">
      <c r="A748" s="34" t="s">
        <v>1962</v>
      </c>
      <c r="B748" s="29">
        <v>3</v>
      </c>
      <c r="C748" s="30"/>
      <c r="D748" s="31"/>
      <c r="E748" s="32">
        <v>1</v>
      </c>
      <c r="F748" s="43" t="s">
        <v>1342</v>
      </c>
      <c r="G748" s="30"/>
      <c r="H748" s="19" t="s">
        <v>457</v>
      </c>
      <c r="I748" s="29">
        <v>1933</v>
      </c>
      <c r="J748" s="29">
        <v>1933</v>
      </c>
      <c r="K748" s="33" t="s">
        <v>1337</v>
      </c>
      <c r="L748" s="34">
        <v>0.4</v>
      </c>
      <c r="M748" s="29">
        <v>0.48</v>
      </c>
      <c r="N748" s="28" t="str">
        <f t="shared" si="268"/>
        <v>,{"CollectableType":"HomeCollector.Models.StampBase, HomeCollector, Version=1.0.0.0, Culture=neutral, PublicKeyToken=null"</v>
      </c>
      <c r="O748" s="16" t="str">
        <f t="shared" si="247"/>
        <v xml:space="preserve">,"DisplayName":"Byrd Antarctic" </v>
      </c>
      <c r="P748" s="16" t="str">
        <f t="shared" si="248"/>
        <v xml:space="preserve">,"Description":"" </v>
      </c>
      <c r="Q748" s="16" t="str">
        <f t="shared" si="249"/>
        <v xml:space="preserve">,"Country":"USA" </v>
      </c>
      <c r="R748" s="16" t="str">
        <f t="shared" si="250"/>
        <v xml:space="preserve">,"IsPostageStamp":true </v>
      </c>
      <c r="S748" s="16" t="str">
        <f t="shared" si="251"/>
        <v xml:space="preserve">,"ScottNumber":"733" </v>
      </c>
      <c r="T748" s="16" t="str">
        <f t="shared" si="252"/>
        <v xml:space="preserve">,"AlternateId":"" </v>
      </c>
      <c r="U748" s="16" t="str">
        <f t="shared" si="253"/>
        <v>,"IssueYearStart":1933</v>
      </c>
      <c r="V748" s="16" t="str">
        <f t="shared" si="254"/>
        <v>,"IssueYearEnd":0</v>
      </c>
      <c r="W748" s="16" t="str">
        <f t="shared" si="255"/>
        <v xml:space="preserve">,"FirstDayOfIssue":" " </v>
      </c>
      <c r="X748" s="16" t="str">
        <f t="shared" si="269"/>
        <v xml:space="preserve">,"Perforation":"11" </v>
      </c>
      <c r="Y748" s="16" t="str">
        <f t="shared" si="256"/>
        <v xml:space="preserve">,"IsWatermarked":false </v>
      </c>
      <c r="Z748" s="16" t="str">
        <f t="shared" si="257"/>
        <v xml:space="preserve">,"CatalogImageCode":"" </v>
      </c>
      <c r="AA748" s="16" t="str">
        <f t="shared" si="258"/>
        <v xml:space="preserve">,"Color":"" </v>
      </c>
      <c r="AB748" s="16" t="str">
        <f t="shared" si="259"/>
        <v xml:space="preserve">,"Denomination":"3" </v>
      </c>
      <c r="AD748" s="16" t="str">
        <f t="shared" si="260"/>
        <v>,"ItemInstances":[</v>
      </c>
      <c r="AE748" s="16" t="str">
        <f t="shared" si="261"/>
        <v>{"CollectableType":"HomeCollector.Models.StampBase, HomeCollector, Version=1.0.0.0, Culture=neutral, PublicKeyToken=null"</v>
      </c>
      <c r="AF748" s="16" t="str">
        <f t="shared" si="262"/>
        <v xml:space="preserve">,"ItemDetails":"" </v>
      </c>
      <c r="AG748" s="16" t="str">
        <f t="shared" si="263"/>
        <v xml:space="preserve">,"IsFavorite":false </v>
      </c>
      <c r="AH748" s="16" t="str">
        <f t="shared" si="264"/>
        <v xml:space="preserve">,"EstimatedValue":0 </v>
      </c>
      <c r="AI748" s="16" t="str">
        <f t="shared" si="265"/>
        <v xml:space="preserve">,"IsMintCondition":false </v>
      </c>
      <c r="AJ748" s="16" t="str">
        <f t="shared" si="266"/>
        <v xml:space="preserve">,"Condition":"UNDEFINED" </v>
      </c>
      <c r="AK748" s="16" t="str">
        <f xml:space="preserve"> IF($D748+$E748&gt;0,  CONCATENATE($AD748,$AE748,$AF748,$AG748,$AH748,$AI748,$AJ748)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8" s="16" t="str">
        <f t="shared" si="267"/>
        <v>,{"CollectableType":"HomeCollector.Models.StampBase, HomeCollector, Version=1.0.0.0, Culture=neutral, PublicKeyToken=null","DisplayName":"Byrd Antarctic" ,"Description":"" ,"Country":"USA" ,"IsPostageStamp":true ,"ScottNumber":"733" ,"AlternateId":"" ,"IssueYearStart":1933,"IssueYearEnd":0,"FirstDayOfIssue":" " ,"Perforation":"11"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9" spans="1:38" x14ac:dyDescent="0.25">
      <c r="A749" s="34" t="s">
        <v>1963</v>
      </c>
      <c r="B749" s="29">
        <v>5</v>
      </c>
      <c r="C749" s="30"/>
      <c r="D749" s="31"/>
      <c r="E749" s="32">
        <v>1</v>
      </c>
      <c r="F749" s="43" t="s">
        <v>1342</v>
      </c>
      <c r="G749" s="30"/>
      <c r="H749" s="19" t="s">
        <v>458</v>
      </c>
      <c r="I749" s="29">
        <v>1933</v>
      </c>
      <c r="J749" s="29">
        <v>1933</v>
      </c>
      <c r="K749" s="33" t="s">
        <v>1337</v>
      </c>
      <c r="L749" s="34">
        <v>0.4</v>
      </c>
      <c r="M749" s="29">
        <v>0.22</v>
      </c>
      <c r="N749" s="28" t="str">
        <f t="shared" si="268"/>
        <v>,{"CollectableType":"HomeCollector.Models.StampBase, HomeCollector, Version=1.0.0.0, Culture=neutral, PublicKeyToken=null"</v>
      </c>
      <c r="O749" s="16" t="str">
        <f t="shared" si="247"/>
        <v xml:space="preserve">,"DisplayName":"Kosciuszko" </v>
      </c>
      <c r="P749" s="16" t="str">
        <f t="shared" si="248"/>
        <v xml:space="preserve">,"Description":"" </v>
      </c>
      <c r="Q749" s="16" t="str">
        <f t="shared" si="249"/>
        <v xml:space="preserve">,"Country":"USA" </v>
      </c>
      <c r="R749" s="16" t="str">
        <f t="shared" si="250"/>
        <v xml:space="preserve">,"IsPostageStamp":true </v>
      </c>
      <c r="S749" s="16" t="str">
        <f t="shared" si="251"/>
        <v xml:space="preserve">,"ScottNumber":"734" </v>
      </c>
      <c r="T749" s="16" t="str">
        <f t="shared" si="252"/>
        <v xml:space="preserve">,"AlternateId":"" </v>
      </c>
      <c r="U749" s="16" t="str">
        <f t="shared" si="253"/>
        <v>,"IssueYearStart":1933</v>
      </c>
      <c r="V749" s="16" t="str">
        <f t="shared" si="254"/>
        <v>,"IssueYearEnd":0</v>
      </c>
      <c r="W749" s="16" t="str">
        <f t="shared" si="255"/>
        <v xml:space="preserve">,"FirstDayOfIssue":" " </v>
      </c>
      <c r="X749" s="16" t="str">
        <f t="shared" si="269"/>
        <v xml:space="preserve">,"Perforation":"11" </v>
      </c>
      <c r="Y749" s="16" t="str">
        <f t="shared" si="256"/>
        <v xml:space="preserve">,"IsWatermarked":false </v>
      </c>
      <c r="Z749" s="16" t="str">
        <f t="shared" si="257"/>
        <v xml:space="preserve">,"CatalogImageCode":"" </v>
      </c>
      <c r="AA749" s="16" t="str">
        <f t="shared" si="258"/>
        <v xml:space="preserve">,"Color":"" </v>
      </c>
      <c r="AB749" s="16" t="str">
        <f t="shared" si="259"/>
        <v xml:space="preserve">,"Denomination":"5" </v>
      </c>
      <c r="AD749" s="16" t="str">
        <f t="shared" si="260"/>
        <v>,"ItemInstances":[</v>
      </c>
      <c r="AE749" s="16" t="str">
        <f t="shared" si="261"/>
        <v>{"CollectableType":"HomeCollector.Models.StampBase, HomeCollector, Version=1.0.0.0, Culture=neutral, PublicKeyToken=null"</v>
      </c>
      <c r="AF749" s="16" t="str">
        <f t="shared" si="262"/>
        <v xml:space="preserve">,"ItemDetails":"" </v>
      </c>
      <c r="AG749" s="16" t="str">
        <f t="shared" si="263"/>
        <v xml:space="preserve">,"IsFavorite":false </v>
      </c>
      <c r="AH749" s="16" t="str">
        <f t="shared" si="264"/>
        <v xml:space="preserve">,"EstimatedValue":0 </v>
      </c>
      <c r="AI749" s="16" t="str">
        <f t="shared" si="265"/>
        <v xml:space="preserve">,"IsMintCondition":false </v>
      </c>
      <c r="AJ749" s="16" t="str">
        <f t="shared" si="266"/>
        <v xml:space="preserve">,"Condition":"UNDEFINED" </v>
      </c>
      <c r="AK749" s="16" t="str">
        <f xml:space="preserve"> IF($D749+$E749&gt;0,  CONCATENATE($AD749,$AE749,$AF749,$AG749,$AH749,$AI749,$AJ749)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9" s="16" t="str">
        <f t="shared" si="267"/>
        <v>,{"CollectableType":"HomeCollector.Models.StampBase, HomeCollector, Version=1.0.0.0, Culture=neutral, PublicKeyToken=null","DisplayName":"Kosciuszko" ,"Description":"" ,"Country":"USA" ,"IsPostageStamp":true ,"ScottNumber":"734" ,"AlternateId":"" ,"IssueYearStart":1933,"IssueYearEnd":0,"FirstDayOfIssue":" " ,"Perforation":"11"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0" spans="1:38" x14ac:dyDescent="0.25">
      <c r="A750" s="34" t="s">
        <v>1964</v>
      </c>
      <c r="B750" s="29">
        <v>3</v>
      </c>
      <c r="C750" s="30"/>
      <c r="D750" s="31"/>
      <c r="E750" s="32"/>
      <c r="F750" s="28"/>
      <c r="G750" s="38" t="s">
        <v>403</v>
      </c>
      <c r="H750" s="19" t="s">
        <v>457</v>
      </c>
      <c r="I750" s="29">
        <v>1933</v>
      </c>
      <c r="J750" s="29">
        <v>1933</v>
      </c>
      <c r="K750" s="33" t="s">
        <v>1337</v>
      </c>
      <c r="L750" s="34">
        <v>15</v>
      </c>
      <c r="M750" s="29">
        <v>12.5</v>
      </c>
      <c r="N750" s="28" t="str">
        <f t="shared" si="268"/>
        <v>,{"CollectableType":"HomeCollector.Models.StampBase, HomeCollector, Version=1.0.0.0, Culture=neutral, PublicKeyToken=null"</v>
      </c>
      <c r="O750" s="16" t="str">
        <f t="shared" si="247"/>
        <v xml:space="preserve">,"DisplayName":"Byrd Antarctic" </v>
      </c>
      <c r="P750" s="16" t="str">
        <f t="shared" si="248"/>
        <v xml:space="preserve">,"Description":"souv sheet" </v>
      </c>
      <c r="Q750" s="16" t="str">
        <f t="shared" si="249"/>
        <v xml:space="preserve">,"Country":"USA" </v>
      </c>
      <c r="R750" s="16" t="str">
        <f t="shared" si="250"/>
        <v xml:space="preserve">,"IsPostageStamp":true </v>
      </c>
      <c r="S750" s="16" t="str">
        <f t="shared" si="251"/>
        <v xml:space="preserve">,"ScottNumber":"735" </v>
      </c>
      <c r="T750" s="16" t="str">
        <f t="shared" si="252"/>
        <v xml:space="preserve">,"AlternateId":"" </v>
      </c>
      <c r="U750" s="16" t="str">
        <f t="shared" si="253"/>
        <v>,"IssueYearStart":1933</v>
      </c>
      <c r="V750" s="16" t="str">
        <f t="shared" si="254"/>
        <v>,"IssueYearEnd":0</v>
      </c>
      <c r="W750" s="16" t="str">
        <f t="shared" si="255"/>
        <v xml:space="preserve">,"FirstDayOfIssue":" " </v>
      </c>
      <c r="X750" s="16" t="str">
        <f t="shared" si="269"/>
        <v xml:space="preserve">,"Perforation":"" </v>
      </c>
      <c r="Y750" s="16" t="str">
        <f t="shared" si="256"/>
        <v xml:space="preserve">,"IsWatermarked":false </v>
      </c>
      <c r="Z750" s="16" t="str">
        <f t="shared" si="257"/>
        <v xml:space="preserve">,"CatalogImageCode":"" </v>
      </c>
      <c r="AA750" s="16" t="str">
        <f t="shared" si="258"/>
        <v xml:space="preserve">,"Color":"" </v>
      </c>
      <c r="AB750" s="16" t="str">
        <f t="shared" si="259"/>
        <v xml:space="preserve">,"Denomination":"3" </v>
      </c>
      <c r="AD750" s="16" t="str">
        <f t="shared" si="260"/>
        <v/>
      </c>
      <c r="AE750" s="16" t="str">
        <f t="shared" si="261"/>
        <v>{"CollectableType":"HomeCollector.Models.StampBase, HomeCollector, Version=1.0.0.0, Culture=neutral, PublicKeyToken=null"</v>
      </c>
      <c r="AF750" s="16" t="str">
        <f t="shared" si="262"/>
        <v xml:space="preserve">,"ItemDetails":"souv sheet" </v>
      </c>
      <c r="AG750" s="16" t="str">
        <f t="shared" si="263"/>
        <v xml:space="preserve">,"IsFavorite":false </v>
      </c>
      <c r="AH750" s="16" t="str">
        <f t="shared" si="264"/>
        <v xml:space="preserve">,"EstimatedValue":0 </v>
      </c>
      <c r="AI750" s="16" t="str">
        <f t="shared" si="265"/>
        <v xml:space="preserve">,"IsMintCondition":false </v>
      </c>
      <c r="AJ750" s="16" t="str">
        <f t="shared" si="266"/>
        <v xml:space="preserve">,"Condition":"UNDEFINED" </v>
      </c>
      <c r="AK750" s="16" t="str">
        <f xml:space="preserve"> IF($D750+$E750&gt;0,  CONCATENATE($AD750,$AE750,$AF750,$AG750,$AH750,$AI750,$AJ750) &amp; "} ]}","}")</f>
        <v>}</v>
      </c>
      <c r="AL750" s="16" t="str">
        <f t="shared" si="267"/>
        <v>,{"CollectableType":"HomeCollector.Models.StampBase, HomeCollector, Version=1.0.0.0, Culture=neutral, PublicKeyToken=null","DisplayName":"Byrd Antarctic" ,"Description":"souv sheet" ,"Country":"USA" ,"IsPostageStamp":true ,"ScottNumber":"735" ,"AlternateId":"" ,"IssueYearStart":1933,"IssueYearEnd":0,"FirstDayOfIssue":" " ,"Perforation":"" ,"IsWatermarked":false ,"CatalogImageCode":"" ,"Color":"" ,"Denomination":"3" }</v>
      </c>
    </row>
    <row r="751" spans="1:38" x14ac:dyDescent="0.25">
      <c r="A751" s="17" t="s">
        <v>459</v>
      </c>
      <c r="B751" s="29">
        <v>3</v>
      </c>
      <c r="C751" s="30"/>
      <c r="D751" s="34">
        <v>1</v>
      </c>
      <c r="E751" s="30"/>
      <c r="F751" s="28"/>
      <c r="G751" s="38" t="s">
        <v>455</v>
      </c>
      <c r="H751" s="19" t="s">
        <v>457</v>
      </c>
      <c r="I751" s="29">
        <v>1933</v>
      </c>
      <c r="J751" s="29">
        <v>1933</v>
      </c>
      <c r="K751" s="33" t="s">
        <v>1337</v>
      </c>
      <c r="L751" s="34">
        <v>2</v>
      </c>
      <c r="M751" s="29">
        <v>2</v>
      </c>
      <c r="N751" s="28" t="str">
        <f t="shared" si="268"/>
        <v>,{"CollectableType":"HomeCollector.Models.StampBase, HomeCollector, Version=1.0.0.0, Culture=neutral, PublicKeyToken=null"</v>
      </c>
      <c r="O751" s="16" t="str">
        <f t="shared" si="247"/>
        <v xml:space="preserve">,"DisplayName":"Byrd Antarctic" </v>
      </c>
      <c r="P751" s="16" t="str">
        <f t="shared" si="248"/>
        <v xml:space="preserve">,"Description":"from souv" </v>
      </c>
      <c r="Q751" s="16" t="str">
        <f t="shared" si="249"/>
        <v xml:space="preserve">,"Country":"USA" </v>
      </c>
      <c r="R751" s="16" t="str">
        <f t="shared" si="250"/>
        <v xml:space="preserve">,"IsPostageStamp":true </v>
      </c>
      <c r="S751" s="16" t="str">
        <f t="shared" si="251"/>
        <v xml:space="preserve">,"ScottNumber":"735a" </v>
      </c>
      <c r="T751" s="16" t="str">
        <f t="shared" si="252"/>
        <v xml:space="preserve">,"AlternateId":"" </v>
      </c>
      <c r="U751" s="16" t="str">
        <f t="shared" si="253"/>
        <v>,"IssueYearStart":1933</v>
      </c>
      <c r="V751" s="16" t="str">
        <f t="shared" si="254"/>
        <v>,"IssueYearEnd":0</v>
      </c>
      <c r="W751" s="16" t="str">
        <f t="shared" si="255"/>
        <v xml:space="preserve">,"FirstDayOfIssue":" " </v>
      </c>
      <c r="X751" s="16" t="str">
        <f t="shared" si="269"/>
        <v xml:space="preserve">,"Perforation":"" </v>
      </c>
      <c r="Y751" s="16" t="str">
        <f t="shared" si="256"/>
        <v xml:space="preserve">,"IsWatermarked":false </v>
      </c>
      <c r="Z751" s="16" t="str">
        <f t="shared" si="257"/>
        <v xml:space="preserve">,"CatalogImageCode":"" </v>
      </c>
      <c r="AA751" s="16" t="str">
        <f t="shared" si="258"/>
        <v xml:space="preserve">,"Color":"" </v>
      </c>
      <c r="AB751" s="16" t="str">
        <f t="shared" si="259"/>
        <v xml:space="preserve">,"Denomination":"3" </v>
      </c>
      <c r="AD751" s="16" t="str">
        <f t="shared" si="260"/>
        <v>,"ItemInstances":[</v>
      </c>
      <c r="AE751" s="16" t="str">
        <f t="shared" si="261"/>
        <v>{"CollectableType":"HomeCollector.Models.StampBase, HomeCollector, Version=1.0.0.0, Culture=neutral, PublicKeyToken=null"</v>
      </c>
      <c r="AF751" s="16" t="str">
        <f t="shared" si="262"/>
        <v xml:space="preserve">,"ItemDetails":"from souv" </v>
      </c>
      <c r="AG751" s="16" t="str">
        <f t="shared" si="263"/>
        <v xml:space="preserve">,"IsFavorite":false </v>
      </c>
      <c r="AH751" s="16" t="str">
        <f t="shared" si="264"/>
        <v xml:space="preserve">,"EstimatedValue":0 </v>
      </c>
      <c r="AI751" s="16" t="str">
        <f t="shared" si="265"/>
        <v xml:space="preserve">,"IsMintCondition":true </v>
      </c>
      <c r="AJ751" s="16" t="str">
        <f t="shared" si="266"/>
        <v xml:space="preserve">,"Condition":"UNDEFINED" </v>
      </c>
      <c r="AK751" s="16" t="str">
        <f xml:space="preserve"> IF($D751+$E751&gt;0,  CONCATENATE($AD751,$AE751,$AF751,$AG751,$AH751,$AI751,$AJ751) &amp; "} ]}","}")</f>
        <v>,"ItemInstances":[{"CollectableType":"HomeCollector.Models.StampBase, HomeCollector, Version=1.0.0.0, Culture=neutral, PublicKeyToken=null","ItemDetails":"from souv" ,"IsFavorite":false ,"EstimatedValue":0 ,"IsMintCondition":true ,"Condition":"UNDEFINED" } ]}</v>
      </c>
      <c r="AL751" s="16" t="str">
        <f t="shared" si="267"/>
        <v>,{"CollectableType":"HomeCollector.Models.StampBase, HomeCollector, Version=1.0.0.0, Culture=neutral, PublicKeyToken=null","DisplayName":"Byrd Antarctic" ,"Description":"from souv" ,"Country":"USA" ,"IsPostageStamp":true ,"ScottNumber":"735a" ,"AlternateId":"" ,"IssueYearStart":1933,"IssueYearEnd":0,"FirstDayOfIssue":"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PublicKeyToken=null","ItemDetails":"from souv" ,"IsFavorite":false ,"EstimatedValue":0 ,"IsMintCondition":true ,"Condition":"UNDEFINED" } ]}</v>
      </c>
    </row>
    <row r="752" spans="1:38" x14ac:dyDescent="0.25">
      <c r="A752" s="34" t="s">
        <v>1965</v>
      </c>
      <c r="B752" s="29">
        <v>3</v>
      </c>
      <c r="C752" s="30"/>
      <c r="D752" s="31"/>
      <c r="E752" s="32">
        <v>1</v>
      </c>
      <c r="F752" s="43" t="s">
        <v>1342</v>
      </c>
      <c r="G752" s="30"/>
      <c r="H752" s="19" t="s">
        <v>460</v>
      </c>
      <c r="I752" s="29">
        <v>1934</v>
      </c>
      <c r="J752" s="29">
        <v>1934</v>
      </c>
      <c r="K752" s="33" t="s">
        <v>1337</v>
      </c>
      <c r="L752" s="34">
        <v>0.15</v>
      </c>
      <c r="M752" s="29">
        <v>0.15</v>
      </c>
      <c r="N752" s="28" t="str">
        <f t="shared" si="268"/>
        <v>,{"CollectableType":"HomeCollector.Models.StampBase, HomeCollector, Version=1.0.0.0, Culture=neutral, PublicKeyToken=null"</v>
      </c>
      <c r="O752" s="16" t="str">
        <f t="shared" si="247"/>
        <v xml:space="preserve">,"DisplayName":"Maryland 300th" </v>
      </c>
      <c r="P752" s="16" t="str">
        <f t="shared" si="248"/>
        <v xml:space="preserve">,"Description":"" </v>
      </c>
      <c r="Q752" s="16" t="str">
        <f t="shared" si="249"/>
        <v xml:space="preserve">,"Country":"USA" </v>
      </c>
      <c r="R752" s="16" t="str">
        <f t="shared" si="250"/>
        <v xml:space="preserve">,"IsPostageStamp":true </v>
      </c>
      <c r="S752" s="16" t="str">
        <f t="shared" si="251"/>
        <v xml:space="preserve">,"ScottNumber":"736" </v>
      </c>
      <c r="T752" s="16" t="str">
        <f t="shared" si="252"/>
        <v xml:space="preserve">,"AlternateId":"" </v>
      </c>
      <c r="U752" s="16" t="str">
        <f t="shared" si="253"/>
        <v>,"IssueYearStart":1934</v>
      </c>
      <c r="V752" s="16" t="str">
        <f t="shared" si="254"/>
        <v>,"IssueYearEnd":0</v>
      </c>
      <c r="W752" s="16" t="str">
        <f t="shared" si="255"/>
        <v xml:space="preserve">,"FirstDayOfIssue":" " </v>
      </c>
      <c r="X752" s="16" t="str">
        <f t="shared" si="269"/>
        <v xml:space="preserve">,"Perforation":"11" </v>
      </c>
      <c r="Y752" s="16" t="str">
        <f t="shared" si="256"/>
        <v xml:space="preserve">,"IsWatermarked":false </v>
      </c>
      <c r="Z752" s="16" t="str">
        <f t="shared" si="257"/>
        <v xml:space="preserve">,"CatalogImageCode":"" </v>
      </c>
      <c r="AA752" s="16" t="str">
        <f t="shared" si="258"/>
        <v xml:space="preserve">,"Color":"" </v>
      </c>
      <c r="AB752" s="16" t="str">
        <f t="shared" si="259"/>
        <v xml:space="preserve">,"Denomination":"3" </v>
      </c>
      <c r="AD752" s="16" t="str">
        <f t="shared" si="260"/>
        <v>,"ItemInstances":[</v>
      </c>
      <c r="AE752" s="16" t="str">
        <f t="shared" si="261"/>
        <v>{"CollectableType":"HomeCollector.Models.StampBase, HomeCollector, Version=1.0.0.0, Culture=neutral, PublicKeyToken=null"</v>
      </c>
      <c r="AF752" s="16" t="str">
        <f t="shared" si="262"/>
        <v xml:space="preserve">,"ItemDetails":"" </v>
      </c>
      <c r="AG752" s="16" t="str">
        <f t="shared" si="263"/>
        <v xml:space="preserve">,"IsFavorite":false </v>
      </c>
      <c r="AH752" s="16" t="str">
        <f t="shared" si="264"/>
        <v xml:space="preserve">,"EstimatedValue":0 </v>
      </c>
      <c r="AI752" s="16" t="str">
        <f t="shared" si="265"/>
        <v xml:space="preserve">,"IsMintCondition":false </v>
      </c>
      <c r="AJ752" s="16" t="str">
        <f t="shared" si="266"/>
        <v xml:space="preserve">,"Condition":"UNDEFINED" </v>
      </c>
      <c r="AK752" s="16" t="str">
        <f xml:space="preserve"> IF($D752+$E752&gt;0,  CONCATENATE($AD752,$AE752,$AF752,$AG752,$AH752,$AI752,$AJ752)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2" s="16" t="str">
        <f t="shared" si="267"/>
        <v>,{"CollectableType":"HomeCollector.Models.StampBase, HomeCollector, Version=1.0.0.0, Culture=neutral, PublicKeyToken=null","DisplayName":"Maryland 300th" ,"Description":"" ,"Country":"USA" ,"IsPostageStamp":true ,"ScottNumber":"736" ,"AlternateId":"" ,"IssueYearStart":1934,"IssueYearEnd":0,"FirstDayOfIssue":" " ,"Perforation":"11"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3" spans="1:38" x14ac:dyDescent="0.25">
      <c r="A753" s="34" t="s">
        <v>1966</v>
      </c>
      <c r="B753" s="29">
        <v>3</v>
      </c>
      <c r="C753" s="30"/>
      <c r="D753" s="31"/>
      <c r="E753" s="32">
        <v>2</v>
      </c>
      <c r="F753" s="42" t="s">
        <v>404</v>
      </c>
      <c r="G753" s="30"/>
      <c r="H753" s="19" t="s">
        <v>461</v>
      </c>
      <c r="I753" s="29">
        <v>1934</v>
      </c>
      <c r="J753" s="29">
        <v>1934</v>
      </c>
      <c r="K753" s="33" t="s">
        <v>1337</v>
      </c>
      <c r="L753" s="34">
        <v>0.15</v>
      </c>
      <c r="M753" s="29">
        <v>0.15</v>
      </c>
      <c r="N753" s="28" t="str">
        <f t="shared" si="268"/>
        <v>,{"CollectableType":"HomeCollector.Models.StampBase, HomeCollector, Version=1.0.0.0, Culture=neutral, PublicKeyToken=null"</v>
      </c>
      <c r="O753" s="16" t="str">
        <f t="shared" si="247"/>
        <v xml:space="preserve">,"DisplayName":"Whistler's Mom" </v>
      </c>
      <c r="P753" s="16" t="str">
        <f t="shared" si="248"/>
        <v xml:space="preserve">,"Description":"" </v>
      </c>
      <c r="Q753" s="16" t="str">
        <f t="shared" si="249"/>
        <v xml:space="preserve">,"Country":"USA" </v>
      </c>
      <c r="R753" s="16" t="str">
        <f t="shared" si="250"/>
        <v xml:space="preserve">,"IsPostageStamp":true </v>
      </c>
      <c r="S753" s="16" t="str">
        <f t="shared" si="251"/>
        <v xml:space="preserve">,"ScottNumber":"737" </v>
      </c>
      <c r="T753" s="16" t="str">
        <f t="shared" si="252"/>
        <v xml:space="preserve">,"AlternateId":"" </v>
      </c>
      <c r="U753" s="16" t="str">
        <f t="shared" si="253"/>
        <v>,"IssueYearStart":1934</v>
      </c>
      <c r="V753" s="16" t="str">
        <f t="shared" si="254"/>
        <v>,"IssueYearEnd":0</v>
      </c>
      <c r="W753" s="16" t="str">
        <f t="shared" si="255"/>
        <v xml:space="preserve">,"FirstDayOfIssue":" " </v>
      </c>
      <c r="X753" s="16" t="str">
        <f t="shared" si="269"/>
        <v xml:space="preserve">,"Perforation":"11x10.5" </v>
      </c>
      <c r="Y753" s="16" t="str">
        <f t="shared" si="256"/>
        <v xml:space="preserve">,"IsWatermarked":false </v>
      </c>
      <c r="Z753" s="16" t="str">
        <f t="shared" si="257"/>
        <v xml:space="preserve">,"CatalogImageCode":"" </v>
      </c>
      <c r="AA753" s="16" t="str">
        <f t="shared" si="258"/>
        <v xml:space="preserve">,"Color":"" </v>
      </c>
      <c r="AB753" s="16" t="str">
        <f t="shared" si="259"/>
        <v xml:space="preserve">,"Denomination":"3" </v>
      </c>
      <c r="AD753" s="16" t="str">
        <f t="shared" si="260"/>
        <v>,"ItemInstances":[</v>
      </c>
      <c r="AE753" s="16" t="str">
        <f t="shared" si="261"/>
        <v>{"CollectableType":"HomeCollector.Models.StampBase, HomeCollector, Version=1.0.0.0, Culture=neutral, PublicKeyToken=null"</v>
      </c>
      <c r="AF753" s="16" t="str">
        <f t="shared" si="262"/>
        <v xml:space="preserve">,"ItemDetails":"" </v>
      </c>
      <c r="AG753" s="16" t="str">
        <f t="shared" si="263"/>
        <v xml:space="preserve">,"IsFavorite":false </v>
      </c>
      <c r="AH753" s="16" t="str">
        <f t="shared" si="264"/>
        <v xml:space="preserve">,"EstimatedValue":0 </v>
      </c>
      <c r="AI753" s="16" t="str">
        <f t="shared" si="265"/>
        <v xml:space="preserve">,"IsMintCondition":false </v>
      </c>
      <c r="AJ753" s="16" t="str">
        <f t="shared" si="266"/>
        <v xml:space="preserve">,"Condition":"UNDEFINED" </v>
      </c>
      <c r="AK753" s="16" t="str">
        <f xml:space="preserve"> IF($D753+$E753&gt;0,  CONCATENATE($AD753,$AE753,$AF753,$AG753,$AH753,$AI753,$AJ753)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3" s="16" t="str">
        <f t="shared" si="267"/>
        <v>,{"CollectableType":"HomeCollector.Models.StampBase, HomeCollector, Version=1.0.0.0, Culture=neutral, PublicKeyToken=null","DisplayName":"Whistler's Mom" ,"Description":"" ,"Country":"USA" ,"IsPostageStamp":true ,"ScottNumber":"737" ,"AlternateId":"" ,"IssueYearStart":1934,"IssueYearEnd":0,"FirstDayOfIssue":"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4" spans="1:38" x14ac:dyDescent="0.25">
      <c r="A754" s="34" t="s">
        <v>1967</v>
      </c>
      <c r="B754" s="29">
        <v>3</v>
      </c>
      <c r="C754" s="30"/>
      <c r="D754" s="31"/>
      <c r="E754" s="32">
        <v>1</v>
      </c>
      <c r="F754" s="43" t="s">
        <v>1342</v>
      </c>
      <c r="G754" s="30"/>
      <c r="H754" s="19" t="s">
        <v>461</v>
      </c>
      <c r="I754" s="29">
        <v>1934</v>
      </c>
      <c r="J754" s="29">
        <v>1934</v>
      </c>
      <c r="K754" s="33" t="s">
        <v>1337</v>
      </c>
      <c r="L754" s="34">
        <v>0.15</v>
      </c>
      <c r="M754" s="29">
        <v>0.15</v>
      </c>
      <c r="N754" s="28" t="str">
        <f t="shared" si="268"/>
        <v>,{"CollectableType":"HomeCollector.Models.StampBase, HomeCollector, Version=1.0.0.0, Culture=neutral, PublicKeyToken=null"</v>
      </c>
      <c r="O754" s="16" t="str">
        <f t="shared" si="247"/>
        <v xml:space="preserve">,"DisplayName":"Whistler's Mom" </v>
      </c>
      <c r="P754" s="16" t="str">
        <f t="shared" si="248"/>
        <v xml:space="preserve">,"Description":"" </v>
      </c>
      <c r="Q754" s="16" t="str">
        <f t="shared" si="249"/>
        <v xml:space="preserve">,"Country":"USA" </v>
      </c>
      <c r="R754" s="16" t="str">
        <f t="shared" si="250"/>
        <v xml:space="preserve">,"IsPostageStamp":true </v>
      </c>
      <c r="S754" s="16" t="str">
        <f t="shared" si="251"/>
        <v xml:space="preserve">,"ScottNumber":"738" </v>
      </c>
      <c r="T754" s="16" t="str">
        <f t="shared" si="252"/>
        <v xml:space="preserve">,"AlternateId":"" </v>
      </c>
      <c r="U754" s="16" t="str">
        <f t="shared" si="253"/>
        <v>,"IssueYearStart":1934</v>
      </c>
      <c r="V754" s="16" t="str">
        <f t="shared" si="254"/>
        <v>,"IssueYearEnd":0</v>
      </c>
      <c r="W754" s="16" t="str">
        <f t="shared" si="255"/>
        <v xml:space="preserve">,"FirstDayOfIssue":" " </v>
      </c>
      <c r="X754" s="16" t="str">
        <f t="shared" si="269"/>
        <v xml:space="preserve">,"Perforation":"11" </v>
      </c>
      <c r="Y754" s="16" t="str">
        <f t="shared" si="256"/>
        <v xml:space="preserve">,"IsWatermarked":false </v>
      </c>
      <c r="Z754" s="16" t="str">
        <f t="shared" si="257"/>
        <v xml:space="preserve">,"CatalogImageCode":"" </v>
      </c>
      <c r="AA754" s="16" t="str">
        <f t="shared" si="258"/>
        <v xml:space="preserve">,"Color":"" </v>
      </c>
      <c r="AB754" s="16" t="str">
        <f t="shared" si="259"/>
        <v xml:space="preserve">,"Denomination":"3" </v>
      </c>
      <c r="AD754" s="16" t="str">
        <f t="shared" si="260"/>
        <v>,"ItemInstances":[</v>
      </c>
      <c r="AE754" s="16" t="str">
        <f t="shared" si="261"/>
        <v>{"CollectableType":"HomeCollector.Models.StampBase, HomeCollector, Version=1.0.0.0, Culture=neutral, PublicKeyToken=null"</v>
      </c>
      <c r="AF754" s="16" t="str">
        <f t="shared" si="262"/>
        <v xml:space="preserve">,"ItemDetails":"" </v>
      </c>
      <c r="AG754" s="16" t="str">
        <f t="shared" si="263"/>
        <v xml:space="preserve">,"IsFavorite":false </v>
      </c>
      <c r="AH754" s="16" t="str">
        <f t="shared" si="264"/>
        <v xml:space="preserve">,"EstimatedValue":0 </v>
      </c>
      <c r="AI754" s="16" t="str">
        <f t="shared" si="265"/>
        <v xml:space="preserve">,"IsMintCondition":false </v>
      </c>
      <c r="AJ754" s="16" t="str">
        <f t="shared" si="266"/>
        <v xml:space="preserve">,"Condition":"UNDEFINED" </v>
      </c>
      <c r="AK754" s="16" t="str">
        <f xml:space="preserve"> IF($D754+$E754&gt;0,  CONCATENATE($AD754,$AE754,$AF754,$AG754,$AH754,$AI754,$AJ754)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4" s="16" t="str">
        <f t="shared" si="267"/>
        <v>,{"CollectableType":"HomeCollector.Models.StampBase, HomeCollector, Version=1.0.0.0, Culture=neutral, PublicKeyToken=null","DisplayName":"Whistler's Mom" ,"Description":"" ,"Country":"USA" ,"IsPostageStamp":true ,"ScottNumber":"738" ,"AlternateId":"" ,"IssueYearStart":1934,"IssueYearEnd":0,"FirstDayOfIssue":" " ,"Perforation":"11"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5" spans="1:38" x14ac:dyDescent="0.25">
      <c r="A755" s="34" t="s">
        <v>1968</v>
      </c>
      <c r="B755" s="29">
        <v>3</v>
      </c>
      <c r="C755" s="30"/>
      <c r="D755" s="31">
        <v>1</v>
      </c>
      <c r="E755" s="32">
        <v>3</v>
      </c>
      <c r="F755" s="43" t="s">
        <v>1342</v>
      </c>
      <c r="G755" s="30"/>
      <c r="H755" s="19" t="s">
        <v>462</v>
      </c>
      <c r="I755" s="29">
        <v>1934</v>
      </c>
      <c r="J755" s="29">
        <v>1934</v>
      </c>
      <c r="K755" s="33" t="s">
        <v>1337</v>
      </c>
      <c r="L755" s="34">
        <v>0.15</v>
      </c>
      <c r="M755" s="29">
        <v>0.15</v>
      </c>
      <c r="N755" s="28" t="str">
        <f t="shared" si="268"/>
        <v>,{"CollectableType":"HomeCollector.Models.StampBase, HomeCollector, Version=1.0.0.0, Culture=neutral, PublicKeyToken=null"</v>
      </c>
      <c r="O755" s="16" t="str">
        <f t="shared" si="247"/>
        <v xml:space="preserve">,"DisplayName":"Wisconsin 300th" </v>
      </c>
      <c r="P755" s="16" t="str">
        <f t="shared" si="248"/>
        <v xml:space="preserve">,"Description":"" </v>
      </c>
      <c r="Q755" s="16" t="str">
        <f t="shared" si="249"/>
        <v xml:space="preserve">,"Country":"USA" </v>
      </c>
      <c r="R755" s="16" t="str">
        <f t="shared" si="250"/>
        <v xml:space="preserve">,"IsPostageStamp":true </v>
      </c>
      <c r="S755" s="16" t="str">
        <f t="shared" si="251"/>
        <v xml:space="preserve">,"ScottNumber":"739" </v>
      </c>
      <c r="T755" s="16" t="str">
        <f t="shared" si="252"/>
        <v xml:space="preserve">,"AlternateId":"" </v>
      </c>
      <c r="U755" s="16" t="str">
        <f t="shared" si="253"/>
        <v>,"IssueYearStart":1934</v>
      </c>
      <c r="V755" s="16" t="str">
        <f t="shared" si="254"/>
        <v>,"IssueYearEnd":0</v>
      </c>
      <c r="W755" s="16" t="str">
        <f t="shared" si="255"/>
        <v xml:space="preserve">,"FirstDayOfIssue":" " </v>
      </c>
      <c r="X755" s="16" t="str">
        <f t="shared" si="269"/>
        <v xml:space="preserve">,"Perforation":"11" </v>
      </c>
      <c r="Y755" s="16" t="str">
        <f t="shared" si="256"/>
        <v xml:space="preserve">,"IsWatermarked":false </v>
      </c>
      <c r="Z755" s="16" t="str">
        <f t="shared" si="257"/>
        <v xml:space="preserve">,"CatalogImageCode":"" </v>
      </c>
      <c r="AA755" s="16" t="str">
        <f t="shared" si="258"/>
        <v xml:space="preserve">,"Color":"" </v>
      </c>
      <c r="AB755" s="16" t="str">
        <f t="shared" si="259"/>
        <v xml:space="preserve">,"Denomination":"3" </v>
      </c>
      <c r="AD755" s="16" t="str">
        <f t="shared" si="260"/>
        <v>,"ItemInstances":[</v>
      </c>
      <c r="AE755" s="16" t="str">
        <f t="shared" si="261"/>
        <v>{"CollectableType":"HomeCollector.Models.StampBase, HomeCollector, Version=1.0.0.0, Culture=neutral, PublicKeyToken=null"</v>
      </c>
      <c r="AF755" s="16" t="str">
        <f t="shared" si="262"/>
        <v xml:space="preserve">,"ItemDetails":"" </v>
      </c>
      <c r="AG755" s="16" t="str">
        <f t="shared" si="263"/>
        <v xml:space="preserve">,"IsFavorite":false </v>
      </c>
      <c r="AH755" s="16" t="str">
        <f t="shared" si="264"/>
        <v xml:space="preserve">,"EstimatedValue":0 </v>
      </c>
      <c r="AI755" s="16" t="str">
        <f t="shared" si="265"/>
        <v xml:space="preserve">,"IsMintCondition":true </v>
      </c>
      <c r="AJ755" s="16" t="str">
        <f t="shared" si="266"/>
        <v xml:space="preserve">,"Condition":"UNDEFINED" </v>
      </c>
      <c r="AK755" s="16" t="str">
        <f xml:space="preserve"> IF($D755+$E755&gt;0,  CONCATENATE($AD755,$AE755,$AF755,$AG755,$AH755,$AI755,$AJ755)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755" s="16" t="str">
        <f t="shared" si="267"/>
        <v>,{"CollectableType":"HomeCollector.Models.StampBase, HomeCollector, Version=1.0.0.0, Culture=neutral, PublicKeyToken=null","DisplayName":"Wisconsin 300th" ,"Description":"" ,"Country":"USA" ,"IsPostageStamp":true ,"ScottNumber":"739" ,"AlternateId":"" ,"IssueYearStart":1934,"IssueYearEnd":0,"FirstDayOfIssue":" " ,"Perforation":"11"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756" spans="1:38" x14ac:dyDescent="0.25">
      <c r="A756" s="34" t="s">
        <v>1969</v>
      </c>
      <c r="B756" s="29">
        <v>1</v>
      </c>
      <c r="C756" s="30"/>
      <c r="D756" s="31"/>
      <c r="E756" s="32">
        <v>2</v>
      </c>
      <c r="F756" s="43" t="s">
        <v>1342</v>
      </c>
      <c r="G756" s="30"/>
      <c r="H756" s="19" t="s">
        <v>463</v>
      </c>
      <c r="I756" s="29">
        <v>1934</v>
      </c>
      <c r="J756" s="29">
        <v>1934</v>
      </c>
      <c r="K756" s="33" t="s">
        <v>1337</v>
      </c>
      <c r="L756" s="34">
        <v>0.15</v>
      </c>
      <c r="M756" s="29">
        <v>0.15</v>
      </c>
      <c r="N756" s="28" t="str">
        <f t="shared" si="268"/>
        <v>,{"CollectableType":"HomeCollector.Models.StampBase, HomeCollector, Version=1.0.0.0, Culture=neutral, PublicKeyToken=null"</v>
      </c>
      <c r="O756" s="16" t="str">
        <f t="shared" si="247"/>
        <v xml:space="preserve">,"DisplayName":"Yosemite" </v>
      </c>
      <c r="P756" s="16" t="str">
        <f t="shared" si="248"/>
        <v xml:space="preserve">,"Description":"" </v>
      </c>
      <c r="Q756" s="16" t="str">
        <f t="shared" si="249"/>
        <v xml:space="preserve">,"Country":"USA" </v>
      </c>
      <c r="R756" s="16" t="str">
        <f t="shared" si="250"/>
        <v xml:space="preserve">,"IsPostageStamp":true </v>
      </c>
      <c r="S756" s="16" t="str">
        <f t="shared" si="251"/>
        <v xml:space="preserve">,"ScottNumber":"740" </v>
      </c>
      <c r="T756" s="16" t="str">
        <f t="shared" si="252"/>
        <v xml:space="preserve">,"AlternateId":"" </v>
      </c>
      <c r="U756" s="16" t="str">
        <f t="shared" si="253"/>
        <v>,"IssueYearStart":1934</v>
      </c>
      <c r="V756" s="16" t="str">
        <f t="shared" si="254"/>
        <v>,"IssueYearEnd":0</v>
      </c>
      <c r="W756" s="16" t="str">
        <f t="shared" si="255"/>
        <v xml:space="preserve">,"FirstDayOfIssue":" " </v>
      </c>
      <c r="X756" s="16" t="str">
        <f t="shared" si="269"/>
        <v xml:space="preserve">,"Perforation":"11" </v>
      </c>
      <c r="Y756" s="16" t="str">
        <f t="shared" si="256"/>
        <v xml:space="preserve">,"IsWatermarked":false </v>
      </c>
      <c r="Z756" s="16" t="str">
        <f t="shared" si="257"/>
        <v xml:space="preserve">,"CatalogImageCode":"" </v>
      </c>
      <c r="AA756" s="16" t="str">
        <f t="shared" si="258"/>
        <v xml:space="preserve">,"Color":"" </v>
      </c>
      <c r="AB756" s="16" t="str">
        <f t="shared" si="259"/>
        <v xml:space="preserve">,"Denomination":"1" </v>
      </c>
      <c r="AD756" s="16" t="str">
        <f t="shared" si="260"/>
        <v>,"ItemInstances":[</v>
      </c>
      <c r="AE756" s="16" t="str">
        <f t="shared" si="261"/>
        <v>{"CollectableType":"HomeCollector.Models.StampBase, HomeCollector, Version=1.0.0.0, Culture=neutral, PublicKeyToken=null"</v>
      </c>
      <c r="AF756" s="16" t="str">
        <f t="shared" si="262"/>
        <v xml:space="preserve">,"ItemDetails":"" </v>
      </c>
      <c r="AG756" s="16" t="str">
        <f t="shared" si="263"/>
        <v xml:space="preserve">,"IsFavorite":false </v>
      </c>
      <c r="AH756" s="16" t="str">
        <f t="shared" si="264"/>
        <v xml:space="preserve">,"EstimatedValue":0 </v>
      </c>
      <c r="AI756" s="16" t="str">
        <f t="shared" si="265"/>
        <v xml:space="preserve">,"IsMintCondition":false </v>
      </c>
      <c r="AJ756" s="16" t="str">
        <f t="shared" si="266"/>
        <v xml:space="preserve">,"Condition":"UNDEFINED" </v>
      </c>
      <c r="AK756" s="16" t="str">
        <f xml:space="preserve"> IF($D756+$E756&gt;0,  CONCATENATE($AD756,$AE756,$AF756,$AG756,$AH756,$AI756,$AJ756)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6" s="16" t="str">
        <f t="shared" si="267"/>
        <v>,{"CollectableType":"HomeCollector.Models.StampBase, HomeCollector, Version=1.0.0.0, Culture=neutral, PublicKeyToken=null","DisplayName":"Yosemite" ,"Description":"" ,"Country":"USA" ,"IsPostageStamp":true ,"ScottNumber":"740" ,"AlternateId":"" ,"IssueYearStart":1934,"IssueYearEnd":0,"FirstDayOfIssue":" " ,"Perforation":"11"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7" spans="1:38" x14ac:dyDescent="0.25">
      <c r="A757" s="34" t="s">
        <v>1970</v>
      </c>
      <c r="B757" s="29">
        <v>2</v>
      </c>
      <c r="C757" s="30"/>
      <c r="D757" s="31"/>
      <c r="E757" s="32">
        <v>2</v>
      </c>
      <c r="F757" s="43" t="s">
        <v>1342</v>
      </c>
      <c r="G757" s="30"/>
      <c r="H757" s="19" t="s">
        <v>464</v>
      </c>
      <c r="I757" s="29">
        <v>1934</v>
      </c>
      <c r="J757" s="29">
        <v>1934</v>
      </c>
      <c r="K757" s="33" t="s">
        <v>1337</v>
      </c>
      <c r="L757" s="34">
        <v>0.15</v>
      </c>
      <c r="M757" s="29">
        <v>0.15</v>
      </c>
      <c r="N757" s="28" t="str">
        <f t="shared" si="268"/>
        <v>,{"CollectableType":"HomeCollector.Models.StampBase, HomeCollector, Version=1.0.0.0, Culture=neutral, PublicKeyToken=null"</v>
      </c>
      <c r="O757" s="16" t="str">
        <f t="shared" si="247"/>
        <v xml:space="preserve">,"DisplayName":"Grand Canyon" </v>
      </c>
      <c r="P757" s="16" t="str">
        <f t="shared" si="248"/>
        <v xml:space="preserve">,"Description":"" </v>
      </c>
      <c r="Q757" s="16" t="str">
        <f t="shared" si="249"/>
        <v xml:space="preserve">,"Country":"USA" </v>
      </c>
      <c r="R757" s="16" t="str">
        <f t="shared" si="250"/>
        <v xml:space="preserve">,"IsPostageStamp":true </v>
      </c>
      <c r="S757" s="16" t="str">
        <f t="shared" si="251"/>
        <v xml:space="preserve">,"ScottNumber":"741" </v>
      </c>
      <c r="T757" s="16" t="str">
        <f t="shared" si="252"/>
        <v xml:space="preserve">,"AlternateId":"" </v>
      </c>
      <c r="U757" s="16" t="str">
        <f t="shared" si="253"/>
        <v>,"IssueYearStart":1934</v>
      </c>
      <c r="V757" s="16" t="str">
        <f t="shared" si="254"/>
        <v>,"IssueYearEnd":0</v>
      </c>
      <c r="W757" s="16" t="str">
        <f t="shared" si="255"/>
        <v xml:space="preserve">,"FirstDayOfIssue":" " </v>
      </c>
      <c r="X757" s="16" t="str">
        <f t="shared" si="269"/>
        <v xml:space="preserve">,"Perforation":"11" </v>
      </c>
      <c r="Y757" s="16" t="str">
        <f t="shared" si="256"/>
        <v xml:space="preserve">,"IsWatermarked":false </v>
      </c>
      <c r="Z757" s="16" t="str">
        <f t="shared" si="257"/>
        <v xml:space="preserve">,"CatalogImageCode":"" </v>
      </c>
      <c r="AA757" s="16" t="str">
        <f t="shared" si="258"/>
        <v xml:space="preserve">,"Color":"" </v>
      </c>
      <c r="AB757" s="16" t="str">
        <f t="shared" si="259"/>
        <v xml:space="preserve">,"Denomination":"2" </v>
      </c>
      <c r="AD757" s="16" t="str">
        <f t="shared" si="260"/>
        <v>,"ItemInstances":[</v>
      </c>
      <c r="AE757" s="16" t="str">
        <f t="shared" si="261"/>
        <v>{"CollectableType":"HomeCollector.Models.StampBase, HomeCollector, Version=1.0.0.0, Culture=neutral, PublicKeyToken=null"</v>
      </c>
      <c r="AF757" s="16" t="str">
        <f t="shared" si="262"/>
        <v xml:space="preserve">,"ItemDetails":"" </v>
      </c>
      <c r="AG757" s="16" t="str">
        <f t="shared" si="263"/>
        <v xml:space="preserve">,"IsFavorite":false </v>
      </c>
      <c r="AH757" s="16" t="str">
        <f t="shared" si="264"/>
        <v xml:space="preserve">,"EstimatedValue":0 </v>
      </c>
      <c r="AI757" s="16" t="str">
        <f t="shared" si="265"/>
        <v xml:space="preserve">,"IsMintCondition":false </v>
      </c>
      <c r="AJ757" s="16" t="str">
        <f t="shared" si="266"/>
        <v xml:space="preserve">,"Condition":"UNDEFINED" </v>
      </c>
      <c r="AK757" s="16" t="str">
        <f xml:space="preserve"> IF($D757+$E757&gt;0,  CONCATENATE($AD757,$AE757,$AF757,$AG757,$AH757,$AI757,$AJ757)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7" s="16" t="str">
        <f t="shared" si="267"/>
        <v>,{"CollectableType":"HomeCollector.Models.StampBase, HomeCollector, Version=1.0.0.0, Culture=neutral, PublicKeyToken=null","DisplayName":"Grand Canyon" ,"Description":"" ,"Country":"USA" ,"IsPostageStamp":true ,"ScottNumber":"741" ,"AlternateId":"" ,"IssueYearStart":1934,"IssueYearEnd":0,"FirstDayOfIssue":" " ,"Perforation":"11"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8" spans="1:38" x14ac:dyDescent="0.25">
      <c r="A758" s="34" t="s">
        <v>1971</v>
      </c>
      <c r="B758" s="29">
        <v>3</v>
      </c>
      <c r="C758" s="30"/>
      <c r="D758" s="31"/>
      <c r="E758" s="32">
        <v>2</v>
      </c>
      <c r="F758" s="43" t="s">
        <v>1342</v>
      </c>
      <c r="G758" s="30"/>
      <c r="H758" s="19" t="s">
        <v>465</v>
      </c>
      <c r="I758" s="29">
        <v>1934</v>
      </c>
      <c r="J758" s="29">
        <v>1934</v>
      </c>
      <c r="K758" s="33" t="s">
        <v>1337</v>
      </c>
      <c r="L758" s="34">
        <v>0.15</v>
      </c>
      <c r="M758" s="29">
        <v>0.15</v>
      </c>
      <c r="N758" s="28" t="str">
        <f t="shared" si="268"/>
        <v>,{"CollectableType":"HomeCollector.Models.StampBase, HomeCollector, Version=1.0.0.0, Culture=neutral, PublicKeyToken=null"</v>
      </c>
      <c r="O758" s="16" t="str">
        <f t="shared" si="247"/>
        <v xml:space="preserve">,"DisplayName":"Mt. Rainier" </v>
      </c>
      <c r="P758" s="16" t="str">
        <f t="shared" si="248"/>
        <v xml:space="preserve">,"Description":"" </v>
      </c>
      <c r="Q758" s="16" t="str">
        <f t="shared" si="249"/>
        <v xml:space="preserve">,"Country":"USA" </v>
      </c>
      <c r="R758" s="16" t="str">
        <f t="shared" si="250"/>
        <v xml:space="preserve">,"IsPostageStamp":true </v>
      </c>
      <c r="S758" s="16" t="str">
        <f t="shared" si="251"/>
        <v xml:space="preserve">,"ScottNumber":"742" </v>
      </c>
      <c r="T758" s="16" t="str">
        <f t="shared" si="252"/>
        <v xml:space="preserve">,"AlternateId":"" </v>
      </c>
      <c r="U758" s="16" t="str">
        <f t="shared" si="253"/>
        <v>,"IssueYearStart":1934</v>
      </c>
      <c r="V758" s="16" t="str">
        <f t="shared" si="254"/>
        <v>,"IssueYearEnd":0</v>
      </c>
      <c r="W758" s="16" t="str">
        <f t="shared" si="255"/>
        <v xml:space="preserve">,"FirstDayOfIssue":" " </v>
      </c>
      <c r="X758" s="16" t="str">
        <f t="shared" si="269"/>
        <v xml:space="preserve">,"Perforation":"11" </v>
      </c>
      <c r="Y758" s="16" t="str">
        <f t="shared" si="256"/>
        <v xml:space="preserve">,"IsWatermarked":false </v>
      </c>
      <c r="Z758" s="16" t="str">
        <f t="shared" si="257"/>
        <v xml:space="preserve">,"CatalogImageCode":"" </v>
      </c>
      <c r="AA758" s="16" t="str">
        <f t="shared" si="258"/>
        <v xml:space="preserve">,"Color":"" </v>
      </c>
      <c r="AB758" s="16" t="str">
        <f t="shared" si="259"/>
        <v xml:space="preserve">,"Denomination":"3" </v>
      </c>
      <c r="AD758" s="16" t="str">
        <f t="shared" si="260"/>
        <v>,"ItemInstances":[</v>
      </c>
      <c r="AE758" s="16" t="str">
        <f t="shared" si="261"/>
        <v>{"CollectableType":"HomeCollector.Models.StampBase, HomeCollector, Version=1.0.0.0, Culture=neutral, PublicKeyToken=null"</v>
      </c>
      <c r="AF758" s="16" t="str">
        <f t="shared" si="262"/>
        <v xml:space="preserve">,"ItemDetails":"" </v>
      </c>
      <c r="AG758" s="16" t="str">
        <f t="shared" si="263"/>
        <v xml:space="preserve">,"IsFavorite":false </v>
      </c>
      <c r="AH758" s="16" t="str">
        <f t="shared" si="264"/>
        <v xml:space="preserve">,"EstimatedValue":0 </v>
      </c>
      <c r="AI758" s="16" t="str">
        <f t="shared" si="265"/>
        <v xml:space="preserve">,"IsMintCondition":false </v>
      </c>
      <c r="AJ758" s="16" t="str">
        <f t="shared" si="266"/>
        <v xml:space="preserve">,"Condition":"UNDEFINED" </v>
      </c>
      <c r="AK758" s="16" t="str">
        <f xml:space="preserve"> IF($D758+$E758&gt;0,  CONCATENATE($AD758,$AE758,$AF758,$AG758,$AH758,$AI758,$AJ758)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8" s="16" t="str">
        <f t="shared" si="267"/>
        <v>,{"CollectableType":"HomeCollector.Models.StampBase, HomeCollector, Version=1.0.0.0, Culture=neutral, PublicKeyToken=null","DisplayName":"Mt. Rainier" ,"Description":"" ,"Country":"USA" ,"IsPostageStamp":true ,"ScottNumber":"742" ,"AlternateId":"" ,"IssueYearStart":1934,"IssueYearEnd":0,"FirstDayOfIssue":" " ,"Perforation":"11"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9" spans="1:38" x14ac:dyDescent="0.25">
      <c r="A759" s="34" t="s">
        <v>1972</v>
      </c>
      <c r="B759" s="29">
        <v>4</v>
      </c>
      <c r="C759" s="30"/>
      <c r="D759" s="31"/>
      <c r="E759" s="32">
        <v>1</v>
      </c>
      <c r="F759" s="43" t="s">
        <v>1342</v>
      </c>
      <c r="G759" s="30"/>
      <c r="H759" s="19" t="s">
        <v>466</v>
      </c>
      <c r="I759" s="29">
        <v>1934</v>
      </c>
      <c r="J759" s="29">
        <v>1934</v>
      </c>
      <c r="K759" s="33" t="s">
        <v>1337</v>
      </c>
      <c r="L759" s="34">
        <v>0.35</v>
      </c>
      <c r="M759" s="29">
        <v>0.32</v>
      </c>
      <c r="N759" s="28" t="str">
        <f t="shared" si="268"/>
        <v>,{"CollectableType":"HomeCollector.Models.StampBase, HomeCollector, Version=1.0.0.0, Culture=neutral, PublicKeyToken=null"</v>
      </c>
      <c r="O759" s="16" t="str">
        <f t="shared" si="247"/>
        <v xml:space="preserve">,"DisplayName":"Mesa Verde" </v>
      </c>
      <c r="P759" s="16" t="str">
        <f t="shared" si="248"/>
        <v xml:space="preserve">,"Description":"" </v>
      </c>
      <c r="Q759" s="16" t="str">
        <f t="shared" si="249"/>
        <v xml:space="preserve">,"Country":"USA" </v>
      </c>
      <c r="R759" s="16" t="str">
        <f t="shared" si="250"/>
        <v xml:space="preserve">,"IsPostageStamp":true </v>
      </c>
      <c r="S759" s="16" t="str">
        <f t="shared" si="251"/>
        <v xml:space="preserve">,"ScottNumber":"743" </v>
      </c>
      <c r="T759" s="16" t="str">
        <f t="shared" si="252"/>
        <v xml:space="preserve">,"AlternateId":"" </v>
      </c>
      <c r="U759" s="16" t="str">
        <f t="shared" si="253"/>
        <v>,"IssueYearStart":1934</v>
      </c>
      <c r="V759" s="16" t="str">
        <f t="shared" si="254"/>
        <v>,"IssueYearEnd":0</v>
      </c>
      <c r="W759" s="16" t="str">
        <f t="shared" si="255"/>
        <v xml:space="preserve">,"FirstDayOfIssue":" " </v>
      </c>
      <c r="X759" s="16" t="str">
        <f t="shared" si="269"/>
        <v xml:space="preserve">,"Perforation":"11" </v>
      </c>
      <c r="Y759" s="16" t="str">
        <f t="shared" si="256"/>
        <v xml:space="preserve">,"IsWatermarked":false </v>
      </c>
      <c r="Z759" s="16" t="str">
        <f t="shared" si="257"/>
        <v xml:space="preserve">,"CatalogImageCode":"" </v>
      </c>
      <c r="AA759" s="16" t="str">
        <f t="shared" si="258"/>
        <v xml:space="preserve">,"Color":"" </v>
      </c>
      <c r="AB759" s="16" t="str">
        <f t="shared" si="259"/>
        <v xml:space="preserve">,"Denomination":"4" </v>
      </c>
      <c r="AD759" s="16" t="str">
        <f t="shared" si="260"/>
        <v>,"ItemInstances":[</v>
      </c>
      <c r="AE759" s="16" t="str">
        <f t="shared" si="261"/>
        <v>{"CollectableType":"HomeCollector.Models.StampBase, HomeCollector, Version=1.0.0.0, Culture=neutral, PublicKeyToken=null"</v>
      </c>
      <c r="AF759" s="16" t="str">
        <f t="shared" si="262"/>
        <v xml:space="preserve">,"ItemDetails":"" </v>
      </c>
      <c r="AG759" s="16" t="str">
        <f t="shared" si="263"/>
        <v xml:space="preserve">,"IsFavorite":false </v>
      </c>
      <c r="AH759" s="16" t="str">
        <f t="shared" si="264"/>
        <v xml:space="preserve">,"EstimatedValue":0 </v>
      </c>
      <c r="AI759" s="16" t="str">
        <f t="shared" si="265"/>
        <v xml:space="preserve">,"IsMintCondition":false </v>
      </c>
      <c r="AJ759" s="16" t="str">
        <f t="shared" si="266"/>
        <v xml:space="preserve">,"Condition":"UNDEFINED" </v>
      </c>
      <c r="AK759" s="16" t="str">
        <f xml:space="preserve"> IF($D759+$E759&gt;0,  CONCATENATE($AD759,$AE759,$AF759,$AG759,$AH759,$AI759,$AJ759)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9" s="16" t="str">
        <f t="shared" si="267"/>
        <v>,{"CollectableType":"HomeCollector.Models.StampBase, HomeCollector, Version=1.0.0.0, Culture=neutral, PublicKeyToken=null","DisplayName":"Mesa Verde" ,"Description":"" ,"Country":"USA" ,"IsPostageStamp":true ,"ScottNumber":"743" ,"AlternateId":"" ,"IssueYearStart":1934,"IssueYearEnd":0,"FirstDayOfIssue":" " ,"Perforation":"11"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0" spans="1:38" x14ac:dyDescent="0.25">
      <c r="A760" s="34" t="s">
        <v>1973</v>
      </c>
      <c r="B760" s="29">
        <v>5</v>
      </c>
      <c r="C760" s="30"/>
      <c r="D760" s="31"/>
      <c r="E760" s="32">
        <v>1</v>
      </c>
      <c r="F760" s="43" t="s">
        <v>1342</v>
      </c>
      <c r="G760" s="30"/>
      <c r="H760" s="19" t="s">
        <v>467</v>
      </c>
      <c r="I760" s="29">
        <v>1934</v>
      </c>
      <c r="J760" s="29">
        <v>1934</v>
      </c>
      <c r="K760" s="33" t="s">
        <v>1337</v>
      </c>
      <c r="L760" s="34">
        <v>0.6</v>
      </c>
      <c r="M760" s="29">
        <v>0.55000000000000004</v>
      </c>
      <c r="N760" s="28" t="str">
        <f t="shared" si="268"/>
        <v>,{"CollectableType":"HomeCollector.Models.StampBase, HomeCollector, Version=1.0.0.0, Culture=neutral, PublicKeyToken=null"</v>
      </c>
      <c r="O760" s="16" t="str">
        <f t="shared" si="247"/>
        <v xml:space="preserve">,"DisplayName":"Yellowstone" </v>
      </c>
      <c r="P760" s="16" t="str">
        <f t="shared" si="248"/>
        <v xml:space="preserve">,"Description":"" </v>
      </c>
      <c r="Q760" s="16" t="str">
        <f t="shared" si="249"/>
        <v xml:space="preserve">,"Country":"USA" </v>
      </c>
      <c r="R760" s="16" t="str">
        <f t="shared" si="250"/>
        <v xml:space="preserve">,"IsPostageStamp":true </v>
      </c>
      <c r="S760" s="16" t="str">
        <f t="shared" si="251"/>
        <v xml:space="preserve">,"ScottNumber":"744" </v>
      </c>
      <c r="T760" s="16" t="str">
        <f t="shared" si="252"/>
        <v xml:space="preserve">,"AlternateId":"" </v>
      </c>
      <c r="U760" s="16" t="str">
        <f t="shared" si="253"/>
        <v>,"IssueYearStart":1934</v>
      </c>
      <c r="V760" s="16" t="str">
        <f t="shared" si="254"/>
        <v>,"IssueYearEnd":0</v>
      </c>
      <c r="W760" s="16" t="str">
        <f t="shared" si="255"/>
        <v xml:space="preserve">,"FirstDayOfIssue":" " </v>
      </c>
      <c r="X760" s="16" t="str">
        <f t="shared" si="269"/>
        <v xml:space="preserve">,"Perforation":"11" </v>
      </c>
      <c r="Y760" s="16" t="str">
        <f t="shared" si="256"/>
        <v xml:space="preserve">,"IsWatermarked":false </v>
      </c>
      <c r="Z760" s="16" t="str">
        <f t="shared" si="257"/>
        <v xml:space="preserve">,"CatalogImageCode":"" </v>
      </c>
      <c r="AA760" s="16" t="str">
        <f t="shared" si="258"/>
        <v xml:space="preserve">,"Color":"" </v>
      </c>
      <c r="AB760" s="16" t="str">
        <f t="shared" si="259"/>
        <v xml:space="preserve">,"Denomination":"5" </v>
      </c>
      <c r="AD760" s="16" t="str">
        <f t="shared" si="260"/>
        <v>,"ItemInstances":[</v>
      </c>
      <c r="AE760" s="16" t="str">
        <f t="shared" si="261"/>
        <v>{"CollectableType":"HomeCollector.Models.StampBase, HomeCollector, Version=1.0.0.0, Culture=neutral, PublicKeyToken=null"</v>
      </c>
      <c r="AF760" s="16" t="str">
        <f t="shared" si="262"/>
        <v xml:space="preserve">,"ItemDetails":"" </v>
      </c>
      <c r="AG760" s="16" t="str">
        <f t="shared" si="263"/>
        <v xml:space="preserve">,"IsFavorite":false </v>
      </c>
      <c r="AH760" s="16" t="str">
        <f t="shared" si="264"/>
        <v xml:space="preserve">,"EstimatedValue":0 </v>
      </c>
      <c r="AI760" s="16" t="str">
        <f t="shared" si="265"/>
        <v xml:space="preserve">,"IsMintCondition":false </v>
      </c>
      <c r="AJ760" s="16" t="str">
        <f t="shared" si="266"/>
        <v xml:space="preserve">,"Condition":"UNDEFINED" </v>
      </c>
      <c r="AK760" s="16" t="str">
        <f xml:space="preserve"> IF($D760+$E760&gt;0,  CONCATENATE($AD760,$AE760,$AF760,$AG760,$AH760,$AI760,$AJ760)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0" s="16" t="str">
        <f t="shared" si="267"/>
        <v>,{"CollectableType":"HomeCollector.Models.StampBase, HomeCollector, Version=1.0.0.0, Culture=neutral, PublicKeyToken=null","DisplayName":"Yellowstone" ,"Description":"" ,"Country":"USA" ,"IsPostageStamp":true ,"ScottNumber":"744" ,"AlternateId":"" ,"IssueYearStart":1934,"IssueYearEnd":0,"FirstDayOfIssue":" " ,"Perforation":"11"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1" spans="1:38" x14ac:dyDescent="0.25">
      <c r="A761" s="34" t="s">
        <v>1974</v>
      </c>
      <c r="B761" s="29">
        <v>6</v>
      </c>
      <c r="C761" s="30"/>
      <c r="D761" s="31"/>
      <c r="E761" s="32">
        <v>1</v>
      </c>
      <c r="F761" s="43" t="s">
        <v>1342</v>
      </c>
      <c r="G761" s="30"/>
      <c r="H761" s="19" t="s">
        <v>468</v>
      </c>
      <c r="I761" s="29">
        <v>1934</v>
      </c>
      <c r="J761" s="29">
        <v>1934</v>
      </c>
      <c r="K761" s="33" t="s">
        <v>1337</v>
      </c>
      <c r="L761" s="34">
        <v>1</v>
      </c>
      <c r="M761" s="29">
        <v>0.75</v>
      </c>
      <c r="N761" s="28" t="str">
        <f t="shared" si="268"/>
        <v>,{"CollectableType":"HomeCollector.Models.StampBase, HomeCollector, Version=1.0.0.0, Culture=neutral, PublicKeyToken=null"</v>
      </c>
      <c r="O761" s="16" t="str">
        <f t="shared" si="247"/>
        <v xml:space="preserve">,"DisplayName":"Crater Lake" </v>
      </c>
      <c r="P761" s="16" t="str">
        <f t="shared" si="248"/>
        <v xml:space="preserve">,"Description":"" </v>
      </c>
      <c r="Q761" s="16" t="str">
        <f t="shared" si="249"/>
        <v xml:space="preserve">,"Country":"USA" </v>
      </c>
      <c r="R761" s="16" t="str">
        <f t="shared" si="250"/>
        <v xml:space="preserve">,"IsPostageStamp":true </v>
      </c>
      <c r="S761" s="16" t="str">
        <f t="shared" si="251"/>
        <v xml:space="preserve">,"ScottNumber":"745" </v>
      </c>
      <c r="T761" s="16" t="str">
        <f t="shared" si="252"/>
        <v xml:space="preserve">,"AlternateId":"" </v>
      </c>
      <c r="U761" s="16" t="str">
        <f t="shared" si="253"/>
        <v>,"IssueYearStart":1934</v>
      </c>
      <c r="V761" s="16" t="str">
        <f t="shared" si="254"/>
        <v>,"IssueYearEnd":0</v>
      </c>
      <c r="W761" s="16" t="str">
        <f t="shared" si="255"/>
        <v xml:space="preserve">,"FirstDayOfIssue":" " </v>
      </c>
      <c r="X761" s="16" t="str">
        <f t="shared" si="269"/>
        <v xml:space="preserve">,"Perforation":"11" </v>
      </c>
      <c r="Y761" s="16" t="str">
        <f t="shared" si="256"/>
        <v xml:space="preserve">,"IsWatermarked":false </v>
      </c>
      <c r="Z761" s="16" t="str">
        <f t="shared" si="257"/>
        <v xml:space="preserve">,"CatalogImageCode":"" </v>
      </c>
      <c r="AA761" s="16" t="str">
        <f t="shared" si="258"/>
        <v xml:space="preserve">,"Color":"" </v>
      </c>
      <c r="AB761" s="16" t="str">
        <f t="shared" si="259"/>
        <v xml:space="preserve">,"Denomination":"6" </v>
      </c>
      <c r="AD761" s="16" t="str">
        <f t="shared" si="260"/>
        <v>,"ItemInstances":[</v>
      </c>
      <c r="AE761" s="16" t="str">
        <f t="shared" si="261"/>
        <v>{"CollectableType":"HomeCollector.Models.StampBase, HomeCollector, Version=1.0.0.0, Culture=neutral, PublicKeyToken=null"</v>
      </c>
      <c r="AF761" s="16" t="str">
        <f t="shared" si="262"/>
        <v xml:space="preserve">,"ItemDetails":"" </v>
      </c>
      <c r="AG761" s="16" t="str">
        <f t="shared" si="263"/>
        <v xml:space="preserve">,"IsFavorite":false </v>
      </c>
      <c r="AH761" s="16" t="str">
        <f t="shared" si="264"/>
        <v xml:space="preserve">,"EstimatedValue":0 </v>
      </c>
      <c r="AI761" s="16" t="str">
        <f t="shared" si="265"/>
        <v xml:space="preserve">,"IsMintCondition":false </v>
      </c>
      <c r="AJ761" s="16" t="str">
        <f t="shared" si="266"/>
        <v xml:space="preserve">,"Condition":"UNDEFINED" </v>
      </c>
      <c r="AK761" s="16" t="str">
        <f xml:space="preserve"> IF($D761+$E761&gt;0,  CONCATENATE($AD761,$AE761,$AF761,$AG761,$AH761,$AI761,$AJ761)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1" s="16" t="str">
        <f t="shared" si="267"/>
        <v>,{"CollectableType":"HomeCollector.Models.StampBase, HomeCollector, Version=1.0.0.0, Culture=neutral, PublicKeyToken=null","DisplayName":"Crater Lake" ,"Description":"" ,"Country":"USA" ,"IsPostageStamp":true ,"ScottNumber":"745" ,"AlternateId":"" ,"IssueYearStart":1934,"IssueYearEnd":0,"FirstDayOfIssue":" " ,"Perforation":"11"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2" spans="1:38" x14ac:dyDescent="0.25">
      <c r="A762" s="34" t="s">
        <v>1975</v>
      </c>
      <c r="B762" s="29">
        <v>7</v>
      </c>
      <c r="C762" s="30"/>
      <c r="D762" s="31"/>
      <c r="E762" s="32">
        <v>1</v>
      </c>
      <c r="F762" s="43" t="s">
        <v>1342</v>
      </c>
      <c r="G762" s="30"/>
      <c r="H762" s="19" t="s">
        <v>469</v>
      </c>
      <c r="I762" s="29">
        <v>1934</v>
      </c>
      <c r="J762" s="29">
        <v>1934</v>
      </c>
      <c r="K762" s="33" t="s">
        <v>1337</v>
      </c>
      <c r="L762" s="34">
        <v>0.55000000000000004</v>
      </c>
      <c r="M762" s="29">
        <v>0.65</v>
      </c>
      <c r="N762" s="28" t="str">
        <f t="shared" si="268"/>
        <v>,{"CollectableType":"HomeCollector.Models.StampBase, HomeCollector, Version=1.0.0.0, Culture=neutral, PublicKeyToken=null"</v>
      </c>
      <c r="O762" s="16" t="str">
        <f t="shared" si="247"/>
        <v xml:space="preserve">,"DisplayName":"Acadia" </v>
      </c>
      <c r="P762" s="16" t="str">
        <f t="shared" si="248"/>
        <v xml:space="preserve">,"Description":"" </v>
      </c>
      <c r="Q762" s="16" t="str">
        <f t="shared" si="249"/>
        <v xml:space="preserve">,"Country":"USA" </v>
      </c>
      <c r="R762" s="16" t="str">
        <f t="shared" si="250"/>
        <v xml:space="preserve">,"IsPostageStamp":true </v>
      </c>
      <c r="S762" s="16" t="str">
        <f t="shared" si="251"/>
        <v xml:space="preserve">,"ScottNumber":"746" </v>
      </c>
      <c r="T762" s="16" t="str">
        <f t="shared" si="252"/>
        <v xml:space="preserve">,"AlternateId":"" </v>
      </c>
      <c r="U762" s="16" t="str">
        <f t="shared" si="253"/>
        <v>,"IssueYearStart":1934</v>
      </c>
      <c r="V762" s="16" t="str">
        <f t="shared" si="254"/>
        <v>,"IssueYearEnd":0</v>
      </c>
      <c r="W762" s="16" t="str">
        <f t="shared" si="255"/>
        <v xml:space="preserve">,"FirstDayOfIssue":" " </v>
      </c>
      <c r="X762" s="16" t="str">
        <f t="shared" si="269"/>
        <v xml:space="preserve">,"Perforation":"11" </v>
      </c>
      <c r="Y762" s="16" t="str">
        <f t="shared" si="256"/>
        <v xml:space="preserve">,"IsWatermarked":false </v>
      </c>
      <c r="Z762" s="16" t="str">
        <f t="shared" si="257"/>
        <v xml:space="preserve">,"CatalogImageCode":"" </v>
      </c>
      <c r="AA762" s="16" t="str">
        <f t="shared" si="258"/>
        <v xml:space="preserve">,"Color":"" </v>
      </c>
      <c r="AB762" s="16" t="str">
        <f t="shared" si="259"/>
        <v xml:space="preserve">,"Denomination":"7" </v>
      </c>
      <c r="AD762" s="16" t="str">
        <f t="shared" si="260"/>
        <v>,"ItemInstances":[</v>
      </c>
      <c r="AE762" s="16" t="str">
        <f t="shared" si="261"/>
        <v>{"CollectableType":"HomeCollector.Models.StampBase, HomeCollector, Version=1.0.0.0, Culture=neutral, PublicKeyToken=null"</v>
      </c>
      <c r="AF762" s="16" t="str">
        <f t="shared" si="262"/>
        <v xml:space="preserve">,"ItemDetails":"" </v>
      </c>
      <c r="AG762" s="16" t="str">
        <f t="shared" si="263"/>
        <v xml:space="preserve">,"IsFavorite":false </v>
      </c>
      <c r="AH762" s="16" t="str">
        <f t="shared" si="264"/>
        <v xml:space="preserve">,"EstimatedValue":0 </v>
      </c>
      <c r="AI762" s="16" t="str">
        <f t="shared" si="265"/>
        <v xml:space="preserve">,"IsMintCondition":false </v>
      </c>
      <c r="AJ762" s="16" t="str">
        <f t="shared" si="266"/>
        <v xml:space="preserve">,"Condition":"UNDEFINED" </v>
      </c>
      <c r="AK762" s="16" t="str">
        <f xml:space="preserve"> IF($D762+$E762&gt;0,  CONCATENATE($AD762,$AE762,$AF762,$AG762,$AH762,$AI762,$AJ762)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2" s="16" t="str">
        <f t="shared" si="267"/>
        <v>,{"CollectableType":"HomeCollector.Models.StampBase, HomeCollector, Version=1.0.0.0, Culture=neutral, PublicKeyToken=null","DisplayName":"Acadia" ,"Description":"" ,"Country":"USA" ,"IsPostageStamp":true ,"ScottNumber":"746" ,"AlternateId":"" ,"IssueYearStart":1934,"IssueYearEnd":0,"FirstDayOfIssue":" " ,"Perforation":"11"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3" spans="1:38" x14ac:dyDescent="0.25">
      <c r="A763" s="34" t="s">
        <v>1976</v>
      </c>
      <c r="B763" s="29">
        <v>8</v>
      </c>
      <c r="C763" s="30"/>
      <c r="D763" s="31"/>
      <c r="E763" s="32">
        <v>1</v>
      </c>
      <c r="F763" s="43" t="s">
        <v>1342</v>
      </c>
      <c r="G763" s="30"/>
      <c r="H763" s="19" t="s">
        <v>470</v>
      </c>
      <c r="I763" s="29">
        <v>1934</v>
      </c>
      <c r="J763" s="29">
        <v>1934</v>
      </c>
      <c r="K763" s="33" t="s">
        <v>1337</v>
      </c>
      <c r="L763" s="34">
        <v>1.4</v>
      </c>
      <c r="M763" s="29">
        <v>1.65</v>
      </c>
      <c r="N763" s="28" t="str">
        <f t="shared" si="268"/>
        <v>,{"CollectableType":"HomeCollector.Models.StampBase, HomeCollector, Version=1.0.0.0, Culture=neutral, PublicKeyToken=null"</v>
      </c>
      <c r="O763" s="16" t="str">
        <f t="shared" si="247"/>
        <v xml:space="preserve">,"DisplayName":"Zion" </v>
      </c>
      <c r="P763" s="16" t="str">
        <f t="shared" si="248"/>
        <v xml:space="preserve">,"Description":"" </v>
      </c>
      <c r="Q763" s="16" t="str">
        <f t="shared" si="249"/>
        <v xml:space="preserve">,"Country":"USA" </v>
      </c>
      <c r="R763" s="16" t="str">
        <f t="shared" si="250"/>
        <v xml:space="preserve">,"IsPostageStamp":true </v>
      </c>
      <c r="S763" s="16" t="str">
        <f t="shared" si="251"/>
        <v xml:space="preserve">,"ScottNumber":"747" </v>
      </c>
      <c r="T763" s="16" t="str">
        <f t="shared" si="252"/>
        <v xml:space="preserve">,"AlternateId":"" </v>
      </c>
      <c r="U763" s="16" t="str">
        <f t="shared" si="253"/>
        <v>,"IssueYearStart":1934</v>
      </c>
      <c r="V763" s="16" t="str">
        <f t="shared" si="254"/>
        <v>,"IssueYearEnd":0</v>
      </c>
      <c r="W763" s="16" t="str">
        <f t="shared" si="255"/>
        <v xml:space="preserve">,"FirstDayOfIssue":" " </v>
      </c>
      <c r="X763" s="16" t="str">
        <f t="shared" si="269"/>
        <v xml:space="preserve">,"Perforation":"11" </v>
      </c>
      <c r="Y763" s="16" t="str">
        <f t="shared" si="256"/>
        <v xml:space="preserve">,"IsWatermarked":false </v>
      </c>
      <c r="Z763" s="16" t="str">
        <f t="shared" si="257"/>
        <v xml:space="preserve">,"CatalogImageCode":"" </v>
      </c>
      <c r="AA763" s="16" t="str">
        <f t="shared" si="258"/>
        <v xml:space="preserve">,"Color":"" </v>
      </c>
      <c r="AB763" s="16" t="str">
        <f t="shared" si="259"/>
        <v xml:space="preserve">,"Denomination":"8" </v>
      </c>
      <c r="AD763" s="16" t="str">
        <f t="shared" si="260"/>
        <v>,"ItemInstances":[</v>
      </c>
      <c r="AE763" s="16" t="str">
        <f t="shared" si="261"/>
        <v>{"CollectableType":"HomeCollector.Models.StampBase, HomeCollector, Version=1.0.0.0, Culture=neutral, PublicKeyToken=null"</v>
      </c>
      <c r="AF763" s="16" t="str">
        <f t="shared" si="262"/>
        <v xml:space="preserve">,"ItemDetails":"" </v>
      </c>
      <c r="AG763" s="16" t="str">
        <f t="shared" si="263"/>
        <v xml:space="preserve">,"IsFavorite":false </v>
      </c>
      <c r="AH763" s="16" t="str">
        <f t="shared" si="264"/>
        <v xml:space="preserve">,"EstimatedValue":0 </v>
      </c>
      <c r="AI763" s="16" t="str">
        <f t="shared" si="265"/>
        <v xml:space="preserve">,"IsMintCondition":false </v>
      </c>
      <c r="AJ763" s="16" t="str">
        <f t="shared" si="266"/>
        <v xml:space="preserve">,"Condition":"UNDEFINED" </v>
      </c>
      <c r="AK763" s="16" t="str">
        <f xml:space="preserve"> IF($D763+$E763&gt;0,  CONCATENATE($AD763,$AE763,$AF763,$AG763,$AH763,$AI763,$AJ763)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3" s="16" t="str">
        <f t="shared" si="267"/>
        <v>,{"CollectableType":"HomeCollector.Models.StampBase, HomeCollector, Version=1.0.0.0, Culture=neutral, PublicKeyToken=null","DisplayName":"Zion" ,"Description":"" ,"Country":"USA" ,"IsPostageStamp":true ,"ScottNumber":"747" ,"AlternateId":"" ,"IssueYearStart":1934,"IssueYearEnd":0,"FirstDayOfIssue":" " ,"Perforation":"11"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4" spans="1:38" x14ac:dyDescent="0.25">
      <c r="A764" s="34" t="s">
        <v>1977</v>
      </c>
      <c r="B764" s="29">
        <v>9</v>
      </c>
      <c r="C764" s="30"/>
      <c r="D764" s="31"/>
      <c r="E764" s="32">
        <v>1</v>
      </c>
      <c r="F764" s="43" t="s">
        <v>1342</v>
      </c>
      <c r="G764" s="30"/>
      <c r="H764" s="19" t="s">
        <v>471</v>
      </c>
      <c r="I764" s="29">
        <v>1934</v>
      </c>
      <c r="J764" s="29">
        <v>1934</v>
      </c>
      <c r="K764" s="33" t="s">
        <v>1337</v>
      </c>
      <c r="L764" s="34">
        <v>1.5</v>
      </c>
      <c r="M764" s="29">
        <v>0.55000000000000004</v>
      </c>
      <c r="N764" s="28" t="str">
        <f t="shared" si="268"/>
        <v>,{"CollectableType":"HomeCollector.Models.StampBase, HomeCollector, Version=1.0.0.0, Culture=neutral, PublicKeyToken=null"</v>
      </c>
      <c r="O764" s="16" t="str">
        <f t="shared" si="247"/>
        <v xml:space="preserve">,"DisplayName":"Glacier" </v>
      </c>
      <c r="P764" s="16" t="str">
        <f t="shared" si="248"/>
        <v xml:space="preserve">,"Description":"" </v>
      </c>
      <c r="Q764" s="16" t="str">
        <f t="shared" si="249"/>
        <v xml:space="preserve">,"Country":"USA" </v>
      </c>
      <c r="R764" s="16" t="str">
        <f t="shared" si="250"/>
        <v xml:space="preserve">,"IsPostageStamp":true </v>
      </c>
      <c r="S764" s="16" t="str">
        <f t="shared" si="251"/>
        <v xml:space="preserve">,"ScottNumber":"748" </v>
      </c>
      <c r="T764" s="16" t="str">
        <f t="shared" si="252"/>
        <v xml:space="preserve">,"AlternateId":"" </v>
      </c>
      <c r="U764" s="16" t="str">
        <f t="shared" si="253"/>
        <v>,"IssueYearStart":1934</v>
      </c>
      <c r="V764" s="16" t="str">
        <f t="shared" si="254"/>
        <v>,"IssueYearEnd":0</v>
      </c>
      <c r="W764" s="16" t="str">
        <f t="shared" si="255"/>
        <v xml:space="preserve">,"FirstDayOfIssue":" " </v>
      </c>
      <c r="X764" s="16" t="str">
        <f t="shared" si="269"/>
        <v xml:space="preserve">,"Perforation":"11" </v>
      </c>
      <c r="Y764" s="16" t="str">
        <f t="shared" si="256"/>
        <v xml:space="preserve">,"IsWatermarked":false </v>
      </c>
      <c r="Z764" s="16" t="str">
        <f t="shared" si="257"/>
        <v xml:space="preserve">,"CatalogImageCode":"" </v>
      </c>
      <c r="AA764" s="16" t="str">
        <f t="shared" si="258"/>
        <v xml:space="preserve">,"Color":"" </v>
      </c>
      <c r="AB764" s="16" t="str">
        <f t="shared" si="259"/>
        <v xml:space="preserve">,"Denomination":"9" </v>
      </c>
      <c r="AD764" s="16" t="str">
        <f t="shared" si="260"/>
        <v>,"ItemInstances":[</v>
      </c>
      <c r="AE764" s="16" t="str">
        <f t="shared" si="261"/>
        <v>{"CollectableType":"HomeCollector.Models.StampBase, HomeCollector, Version=1.0.0.0, Culture=neutral, PublicKeyToken=null"</v>
      </c>
      <c r="AF764" s="16" t="str">
        <f t="shared" si="262"/>
        <v xml:space="preserve">,"ItemDetails":"" </v>
      </c>
      <c r="AG764" s="16" t="str">
        <f t="shared" si="263"/>
        <v xml:space="preserve">,"IsFavorite":false </v>
      </c>
      <c r="AH764" s="16" t="str">
        <f t="shared" si="264"/>
        <v xml:space="preserve">,"EstimatedValue":0 </v>
      </c>
      <c r="AI764" s="16" t="str">
        <f t="shared" si="265"/>
        <v xml:space="preserve">,"IsMintCondition":false </v>
      </c>
      <c r="AJ764" s="16" t="str">
        <f t="shared" si="266"/>
        <v xml:space="preserve">,"Condition":"UNDEFINED" </v>
      </c>
      <c r="AK764" s="16" t="str">
        <f xml:space="preserve"> IF($D764+$E764&gt;0,  CONCATENATE($AD764,$AE764,$AF764,$AG764,$AH764,$AI764,$AJ764)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4" s="16" t="str">
        <f t="shared" si="267"/>
        <v>,{"CollectableType":"HomeCollector.Models.StampBase, HomeCollector, Version=1.0.0.0, Culture=neutral, PublicKeyToken=null","DisplayName":"Glacier" ,"Description":"" ,"Country":"USA" ,"IsPostageStamp":true ,"ScottNumber":"748" ,"AlternateId":"" ,"IssueYearStart":1934,"IssueYearEnd":0,"FirstDayOfIssue":" " ,"Perforation":"11" ,"IsWatermarked":false ,"CatalogImageCode":"" ,"Color":"" ,"Denomination":"9"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5" spans="1:38" x14ac:dyDescent="0.25">
      <c r="A765" s="34" t="s">
        <v>1978</v>
      </c>
      <c r="B765" s="29">
        <v>10</v>
      </c>
      <c r="C765" s="30"/>
      <c r="D765" s="31"/>
      <c r="E765" s="32">
        <v>2</v>
      </c>
      <c r="F765" s="43" t="s">
        <v>1342</v>
      </c>
      <c r="G765" s="30"/>
      <c r="H765" s="19" t="s">
        <v>472</v>
      </c>
      <c r="I765" s="29">
        <v>1934</v>
      </c>
      <c r="J765" s="29">
        <v>1934</v>
      </c>
      <c r="K765" s="33" t="s">
        <v>1337</v>
      </c>
      <c r="L765" s="34">
        <v>2.75</v>
      </c>
      <c r="M765" s="29">
        <v>0.9</v>
      </c>
      <c r="N765" s="28" t="str">
        <f t="shared" si="268"/>
        <v>,{"CollectableType":"HomeCollector.Models.StampBase, HomeCollector, Version=1.0.0.0, Culture=neutral, PublicKeyToken=null"</v>
      </c>
      <c r="O765" s="16" t="str">
        <f t="shared" si="247"/>
        <v xml:space="preserve">,"DisplayName":"Great Smoky Mt" </v>
      </c>
      <c r="P765" s="16" t="str">
        <f t="shared" si="248"/>
        <v xml:space="preserve">,"Description":"" </v>
      </c>
      <c r="Q765" s="16" t="str">
        <f t="shared" si="249"/>
        <v xml:space="preserve">,"Country":"USA" </v>
      </c>
      <c r="R765" s="16" t="str">
        <f t="shared" si="250"/>
        <v xml:space="preserve">,"IsPostageStamp":true </v>
      </c>
      <c r="S765" s="16" t="str">
        <f t="shared" si="251"/>
        <v xml:space="preserve">,"ScottNumber":"749" </v>
      </c>
      <c r="T765" s="16" t="str">
        <f t="shared" si="252"/>
        <v xml:space="preserve">,"AlternateId":"" </v>
      </c>
      <c r="U765" s="16" t="str">
        <f t="shared" si="253"/>
        <v>,"IssueYearStart":1934</v>
      </c>
      <c r="V765" s="16" t="str">
        <f t="shared" si="254"/>
        <v>,"IssueYearEnd":0</v>
      </c>
      <c r="W765" s="16" t="str">
        <f t="shared" si="255"/>
        <v xml:space="preserve">,"FirstDayOfIssue":" " </v>
      </c>
      <c r="X765" s="16" t="str">
        <f t="shared" si="269"/>
        <v xml:space="preserve">,"Perforation":"11" </v>
      </c>
      <c r="Y765" s="16" t="str">
        <f t="shared" si="256"/>
        <v xml:space="preserve">,"IsWatermarked":false </v>
      </c>
      <c r="Z765" s="16" t="str">
        <f t="shared" si="257"/>
        <v xml:space="preserve">,"CatalogImageCode":"" </v>
      </c>
      <c r="AA765" s="16" t="str">
        <f t="shared" si="258"/>
        <v xml:space="preserve">,"Color":"" </v>
      </c>
      <c r="AB765" s="16" t="str">
        <f t="shared" si="259"/>
        <v xml:space="preserve">,"Denomination":"10" </v>
      </c>
      <c r="AD765" s="16" t="str">
        <f t="shared" si="260"/>
        <v>,"ItemInstances":[</v>
      </c>
      <c r="AE765" s="16" t="str">
        <f t="shared" si="261"/>
        <v>{"CollectableType":"HomeCollector.Models.StampBase, HomeCollector, Version=1.0.0.0, Culture=neutral, PublicKeyToken=null"</v>
      </c>
      <c r="AF765" s="16" t="str">
        <f t="shared" si="262"/>
        <v xml:space="preserve">,"ItemDetails":"" </v>
      </c>
      <c r="AG765" s="16" t="str">
        <f t="shared" si="263"/>
        <v xml:space="preserve">,"IsFavorite":false </v>
      </c>
      <c r="AH765" s="16" t="str">
        <f t="shared" si="264"/>
        <v xml:space="preserve">,"EstimatedValue":0 </v>
      </c>
      <c r="AI765" s="16" t="str">
        <f t="shared" si="265"/>
        <v xml:space="preserve">,"IsMintCondition":false </v>
      </c>
      <c r="AJ765" s="16" t="str">
        <f t="shared" si="266"/>
        <v xml:space="preserve">,"Condition":"UNDEFINED" </v>
      </c>
      <c r="AK765" s="16" t="str">
        <f xml:space="preserve"> IF($D765+$E765&gt;0,  CONCATENATE($AD765,$AE765,$AF765,$AG765,$AH765,$AI765,$AJ765)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5" s="16" t="str">
        <f t="shared" si="267"/>
        <v>,{"CollectableType":"HomeCollector.Models.StampBase, HomeCollector, Version=1.0.0.0, Culture=neutral, PublicKeyToken=null","DisplayName":"Great Smoky Mt" ,"Description":"" ,"Country":"USA" ,"IsPostageStamp":true ,"ScottNumber":"749" ,"AlternateId":"" ,"IssueYearStart":1934,"IssueYearEnd":0,"FirstDayOfIssue":" " ,"Perforation":"11"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6" spans="1:38" x14ac:dyDescent="0.25">
      <c r="A766" s="34" t="s">
        <v>1979</v>
      </c>
      <c r="B766" s="29">
        <v>3</v>
      </c>
      <c r="C766" s="30"/>
      <c r="D766" s="31"/>
      <c r="E766" s="32"/>
      <c r="F766" s="28"/>
      <c r="G766" s="38" t="s">
        <v>403</v>
      </c>
      <c r="H766" s="19" t="s">
        <v>473</v>
      </c>
      <c r="I766" s="29">
        <v>1934</v>
      </c>
      <c r="J766" s="29">
        <v>1934</v>
      </c>
      <c r="K766" s="33" t="s">
        <v>1337</v>
      </c>
      <c r="L766" s="34">
        <v>25</v>
      </c>
      <c r="M766" s="29">
        <v>22.5</v>
      </c>
      <c r="N766" s="28" t="str">
        <f t="shared" si="268"/>
        <v>,{"CollectableType":"HomeCollector.Models.StampBase, HomeCollector, Version=1.0.0.0, Culture=neutral, PublicKeyToken=null"</v>
      </c>
      <c r="O766" s="16" t="str">
        <f t="shared" si="247"/>
        <v xml:space="preserve">,"DisplayName":"Mt Rainier" </v>
      </c>
      <c r="P766" s="16" t="str">
        <f t="shared" si="248"/>
        <v xml:space="preserve">,"Description":"souv sheet" </v>
      </c>
      <c r="Q766" s="16" t="str">
        <f t="shared" si="249"/>
        <v xml:space="preserve">,"Country":"USA" </v>
      </c>
      <c r="R766" s="16" t="str">
        <f t="shared" si="250"/>
        <v xml:space="preserve">,"IsPostageStamp":true </v>
      </c>
      <c r="S766" s="16" t="str">
        <f t="shared" si="251"/>
        <v xml:space="preserve">,"ScottNumber":"750" </v>
      </c>
      <c r="T766" s="16" t="str">
        <f t="shared" si="252"/>
        <v xml:space="preserve">,"AlternateId":"" </v>
      </c>
      <c r="U766" s="16" t="str">
        <f t="shared" si="253"/>
        <v>,"IssueYearStart":1934</v>
      </c>
      <c r="V766" s="16" t="str">
        <f t="shared" si="254"/>
        <v>,"IssueYearEnd":0</v>
      </c>
      <c r="W766" s="16" t="str">
        <f t="shared" si="255"/>
        <v xml:space="preserve">,"FirstDayOfIssue":" " </v>
      </c>
      <c r="X766" s="16" t="str">
        <f t="shared" si="269"/>
        <v xml:space="preserve">,"Perforation":"" </v>
      </c>
      <c r="Y766" s="16" t="str">
        <f t="shared" si="256"/>
        <v xml:space="preserve">,"IsWatermarked":false </v>
      </c>
      <c r="Z766" s="16" t="str">
        <f t="shared" si="257"/>
        <v xml:space="preserve">,"CatalogImageCode":"" </v>
      </c>
      <c r="AA766" s="16" t="str">
        <f t="shared" si="258"/>
        <v xml:space="preserve">,"Color":"" </v>
      </c>
      <c r="AB766" s="16" t="str">
        <f t="shared" si="259"/>
        <v xml:space="preserve">,"Denomination":"3" </v>
      </c>
      <c r="AD766" s="16" t="str">
        <f t="shared" si="260"/>
        <v/>
      </c>
      <c r="AE766" s="16" t="str">
        <f t="shared" si="261"/>
        <v>{"CollectableType":"HomeCollector.Models.StampBase, HomeCollector, Version=1.0.0.0, Culture=neutral, PublicKeyToken=null"</v>
      </c>
      <c r="AF766" s="16" t="str">
        <f t="shared" si="262"/>
        <v xml:space="preserve">,"ItemDetails":"souv sheet" </v>
      </c>
      <c r="AG766" s="16" t="str">
        <f t="shared" si="263"/>
        <v xml:space="preserve">,"IsFavorite":false </v>
      </c>
      <c r="AH766" s="16" t="str">
        <f t="shared" si="264"/>
        <v xml:space="preserve">,"EstimatedValue":0 </v>
      </c>
      <c r="AI766" s="16" t="str">
        <f t="shared" si="265"/>
        <v xml:space="preserve">,"IsMintCondition":false </v>
      </c>
      <c r="AJ766" s="16" t="str">
        <f t="shared" si="266"/>
        <v xml:space="preserve">,"Condition":"UNDEFINED" </v>
      </c>
      <c r="AK766" s="16" t="str">
        <f xml:space="preserve"> IF($D766+$E766&gt;0,  CONCATENATE($AD766,$AE766,$AF766,$AG766,$AH766,$AI766,$AJ766) &amp; "} ]}","}")</f>
        <v>}</v>
      </c>
      <c r="AL766" s="16" t="str">
        <f t="shared" si="267"/>
        <v>,{"CollectableType":"HomeCollector.Models.StampBase, HomeCollector, Version=1.0.0.0, Culture=neutral, PublicKeyToken=null","DisplayName":"Mt Rainier" ,"Description":"souv sheet" ,"Country":"USA" ,"IsPostageStamp":true ,"ScottNumber":"750" ,"AlternateId":"" ,"IssueYearStart":1934,"IssueYearEnd":0,"FirstDayOfIssue":" " ,"Perforation":"" ,"IsWatermarked":false ,"CatalogImageCode":"" ,"Color":"" ,"Denomination":"3" }</v>
      </c>
    </row>
    <row r="767" spans="1:38" x14ac:dyDescent="0.25">
      <c r="A767" s="17" t="s">
        <v>474</v>
      </c>
      <c r="B767" s="29">
        <v>3</v>
      </c>
      <c r="C767" s="30"/>
      <c r="D767" s="31"/>
      <c r="E767" s="32">
        <v>1</v>
      </c>
      <c r="F767" s="28"/>
      <c r="G767" s="38" t="s">
        <v>455</v>
      </c>
      <c r="H767" s="19" t="s">
        <v>473</v>
      </c>
      <c r="I767" s="29">
        <v>1934</v>
      </c>
      <c r="J767" s="29">
        <v>1934</v>
      </c>
      <c r="K767" s="33" t="s">
        <v>1337</v>
      </c>
      <c r="L767" s="34">
        <v>3</v>
      </c>
      <c r="M767" s="29">
        <v>2.75</v>
      </c>
      <c r="N767" s="28" t="str">
        <f t="shared" si="268"/>
        <v>,{"CollectableType":"HomeCollector.Models.StampBase, HomeCollector, Version=1.0.0.0, Culture=neutral, PublicKeyToken=null"</v>
      </c>
      <c r="O767" s="16" t="str">
        <f t="shared" si="247"/>
        <v xml:space="preserve">,"DisplayName":"Mt Rainier" </v>
      </c>
      <c r="P767" s="16" t="str">
        <f t="shared" si="248"/>
        <v xml:space="preserve">,"Description":"from souv" </v>
      </c>
      <c r="Q767" s="16" t="str">
        <f t="shared" si="249"/>
        <v xml:space="preserve">,"Country":"USA" </v>
      </c>
      <c r="R767" s="16" t="str">
        <f t="shared" si="250"/>
        <v xml:space="preserve">,"IsPostageStamp":true </v>
      </c>
      <c r="S767" s="16" t="str">
        <f t="shared" si="251"/>
        <v xml:space="preserve">,"ScottNumber":"750a" </v>
      </c>
      <c r="T767" s="16" t="str">
        <f t="shared" si="252"/>
        <v xml:space="preserve">,"AlternateId":"" </v>
      </c>
      <c r="U767" s="16" t="str">
        <f t="shared" si="253"/>
        <v>,"IssueYearStart":1934</v>
      </c>
      <c r="V767" s="16" t="str">
        <f t="shared" si="254"/>
        <v>,"IssueYearEnd":0</v>
      </c>
      <c r="W767" s="16" t="str">
        <f t="shared" si="255"/>
        <v xml:space="preserve">,"FirstDayOfIssue":" " </v>
      </c>
      <c r="X767" s="16" t="str">
        <f t="shared" si="269"/>
        <v xml:space="preserve">,"Perforation":"" </v>
      </c>
      <c r="Y767" s="16" t="str">
        <f t="shared" si="256"/>
        <v xml:space="preserve">,"IsWatermarked":false </v>
      </c>
      <c r="Z767" s="16" t="str">
        <f t="shared" si="257"/>
        <v xml:space="preserve">,"CatalogImageCode":"" </v>
      </c>
      <c r="AA767" s="16" t="str">
        <f t="shared" si="258"/>
        <v xml:space="preserve">,"Color":"" </v>
      </c>
      <c r="AB767" s="16" t="str">
        <f t="shared" si="259"/>
        <v xml:space="preserve">,"Denomination":"3" </v>
      </c>
      <c r="AD767" s="16" t="str">
        <f t="shared" si="260"/>
        <v>,"ItemInstances":[</v>
      </c>
      <c r="AE767" s="16" t="str">
        <f t="shared" si="261"/>
        <v>{"CollectableType":"HomeCollector.Models.StampBase, HomeCollector, Version=1.0.0.0, Culture=neutral, PublicKeyToken=null"</v>
      </c>
      <c r="AF767" s="16" t="str">
        <f t="shared" si="262"/>
        <v xml:space="preserve">,"ItemDetails":"from souv" </v>
      </c>
      <c r="AG767" s="16" t="str">
        <f t="shared" si="263"/>
        <v xml:space="preserve">,"IsFavorite":false </v>
      </c>
      <c r="AH767" s="16" t="str">
        <f t="shared" si="264"/>
        <v xml:space="preserve">,"EstimatedValue":0 </v>
      </c>
      <c r="AI767" s="16" t="str">
        <f t="shared" si="265"/>
        <v xml:space="preserve">,"IsMintCondition":false </v>
      </c>
      <c r="AJ767" s="16" t="str">
        <f t="shared" si="266"/>
        <v xml:space="preserve">,"Condition":"UNDEFINED" </v>
      </c>
      <c r="AK767" s="16" t="str">
        <f xml:space="preserve"> IF($D767+$E767&gt;0,  CONCATENATE($AD767,$AE767,$AF767,$AG767,$AH767,$AI767,$AJ767) &amp; "} ]}","}")</f>
        <v>,"ItemInstances":[{"CollectableType":"HomeCollector.Models.StampBase, HomeCollector, Version=1.0.0.0, Culture=neutral, PublicKeyToken=null","ItemDetails":"from souv" ,"IsFavorite":false ,"EstimatedValue":0 ,"IsMintCondition":false ,"Condition":"UNDEFINED" } ]}</v>
      </c>
      <c r="AL767" s="16" t="str">
        <f t="shared" si="267"/>
        <v>,{"CollectableType":"HomeCollector.Models.StampBase, HomeCollector, Version=1.0.0.0, Culture=neutral, PublicKeyToken=null","DisplayName":"Mt Rainier" ,"Description":"from souv" ,"Country":"USA" ,"IsPostageStamp":true ,"ScottNumber":"750a" ,"AlternateId":"" ,"IssueYearStart":1934,"IssueYearEnd":0,"FirstDayOfIssue":"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PublicKeyToken=null","ItemDetails":"from souv" ,"IsFavorite":false ,"EstimatedValue":0 ,"IsMintCondition":false ,"Condition":"UNDEFINED" } ]}</v>
      </c>
    </row>
    <row r="768" spans="1:38" x14ac:dyDescent="0.25">
      <c r="A768" s="34" t="s">
        <v>1980</v>
      </c>
      <c r="B768" s="29">
        <v>1</v>
      </c>
      <c r="C768" s="30"/>
      <c r="D768" s="31"/>
      <c r="E768" s="32"/>
      <c r="F768" s="28"/>
      <c r="G768" s="38" t="s">
        <v>403</v>
      </c>
      <c r="H768" s="19" t="s">
        <v>463</v>
      </c>
      <c r="I768" s="29">
        <v>1934</v>
      </c>
      <c r="J768" s="29">
        <v>1934</v>
      </c>
      <c r="K768" s="33" t="s">
        <v>1337</v>
      </c>
      <c r="L768" s="34">
        <v>10</v>
      </c>
      <c r="M768" s="29">
        <v>10</v>
      </c>
      <c r="N768" s="28" t="str">
        <f t="shared" si="268"/>
        <v>,{"CollectableType":"HomeCollector.Models.StampBase, HomeCollector, Version=1.0.0.0, Culture=neutral, PublicKeyToken=null"</v>
      </c>
      <c r="O768" s="16" t="str">
        <f t="shared" si="247"/>
        <v xml:space="preserve">,"DisplayName":"Yosemite" </v>
      </c>
      <c r="P768" s="16" t="str">
        <f t="shared" si="248"/>
        <v xml:space="preserve">,"Description":"souv sheet" </v>
      </c>
      <c r="Q768" s="16" t="str">
        <f t="shared" si="249"/>
        <v xml:space="preserve">,"Country":"USA" </v>
      </c>
      <c r="R768" s="16" t="str">
        <f t="shared" si="250"/>
        <v xml:space="preserve">,"IsPostageStamp":true </v>
      </c>
      <c r="S768" s="16" t="str">
        <f t="shared" si="251"/>
        <v xml:space="preserve">,"ScottNumber":"751" </v>
      </c>
      <c r="T768" s="16" t="str">
        <f t="shared" si="252"/>
        <v xml:space="preserve">,"AlternateId":"" </v>
      </c>
      <c r="U768" s="16" t="str">
        <f t="shared" si="253"/>
        <v>,"IssueYearStart":1934</v>
      </c>
      <c r="V768" s="16" t="str">
        <f t="shared" si="254"/>
        <v>,"IssueYearEnd":0</v>
      </c>
      <c r="W768" s="16" t="str">
        <f t="shared" si="255"/>
        <v xml:space="preserve">,"FirstDayOfIssue":" " </v>
      </c>
      <c r="X768" s="16" t="str">
        <f t="shared" si="269"/>
        <v xml:space="preserve">,"Perforation":"" </v>
      </c>
      <c r="Y768" s="16" t="str">
        <f t="shared" si="256"/>
        <v xml:space="preserve">,"IsWatermarked":false </v>
      </c>
      <c r="Z768" s="16" t="str">
        <f t="shared" si="257"/>
        <v xml:space="preserve">,"CatalogImageCode":"" </v>
      </c>
      <c r="AA768" s="16" t="str">
        <f t="shared" si="258"/>
        <v xml:space="preserve">,"Color":"" </v>
      </c>
      <c r="AB768" s="16" t="str">
        <f t="shared" si="259"/>
        <v xml:space="preserve">,"Denomination":"1" </v>
      </c>
      <c r="AD768" s="16" t="str">
        <f t="shared" si="260"/>
        <v/>
      </c>
      <c r="AE768" s="16" t="str">
        <f t="shared" si="261"/>
        <v>{"CollectableType":"HomeCollector.Models.StampBase, HomeCollector, Version=1.0.0.0, Culture=neutral, PublicKeyToken=null"</v>
      </c>
      <c r="AF768" s="16" t="str">
        <f t="shared" si="262"/>
        <v xml:space="preserve">,"ItemDetails":"souv sheet" </v>
      </c>
      <c r="AG768" s="16" t="str">
        <f t="shared" si="263"/>
        <v xml:space="preserve">,"IsFavorite":false </v>
      </c>
      <c r="AH768" s="16" t="str">
        <f t="shared" si="264"/>
        <v xml:space="preserve">,"EstimatedValue":0 </v>
      </c>
      <c r="AI768" s="16" t="str">
        <f t="shared" si="265"/>
        <v xml:space="preserve">,"IsMintCondition":false </v>
      </c>
      <c r="AJ768" s="16" t="str">
        <f t="shared" si="266"/>
        <v xml:space="preserve">,"Condition":"UNDEFINED" </v>
      </c>
      <c r="AK768" s="16" t="str">
        <f xml:space="preserve"> IF($D768+$E768&gt;0,  CONCATENATE($AD768,$AE768,$AF768,$AG768,$AH768,$AI768,$AJ768) &amp; "} ]}","}")</f>
        <v>}</v>
      </c>
      <c r="AL768" s="16" t="str">
        <f t="shared" si="267"/>
        <v>,{"CollectableType":"HomeCollector.Models.StampBase, HomeCollector, Version=1.0.0.0, Culture=neutral, PublicKeyToken=null","DisplayName":"Yosemite" ,"Description":"souv sheet" ,"Country":"USA" ,"IsPostageStamp":true ,"ScottNumber":"751" ,"AlternateId":"" ,"IssueYearStart":1934,"IssueYearEnd":0,"FirstDayOfIssue":" " ,"Perforation":"" ,"IsWatermarked":false ,"CatalogImageCode":"" ,"Color":"" ,"Denomination":"1" }</v>
      </c>
    </row>
    <row r="769" spans="1:38" x14ac:dyDescent="0.25">
      <c r="A769" s="17" t="s">
        <v>475</v>
      </c>
      <c r="B769" s="29">
        <v>1</v>
      </c>
      <c r="C769" s="30"/>
      <c r="D769" s="28"/>
      <c r="E769" s="32">
        <v>1</v>
      </c>
      <c r="F769" s="28"/>
      <c r="G769" s="38" t="s">
        <v>455</v>
      </c>
      <c r="H769" s="19" t="s">
        <v>463</v>
      </c>
      <c r="I769" s="29">
        <v>1934</v>
      </c>
      <c r="J769" s="29">
        <v>1934</v>
      </c>
      <c r="K769" s="33" t="s">
        <v>1337</v>
      </c>
      <c r="L769" s="34">
        <v>1.25</v>
      </c>
      <c r="M769" s="29">
        <v>1.5</v>
      </c>
      <c r="N769" s="28" t="str">
        <f t="shared" si="268"/>
        <v>,{"CollectableType":"HomeCollector.Models.StampBase, HomeCollector, Version=1.0.0.0, Culture=neutral, PublicKeyToken=null"</v>
      </c>
      <c r="O769" s="16" t="str">
        <f t="shared" si="247"/>
        <v xml:space="preserve">,"DisplayName":"Yosemite" </v>
      </c>
      <c r="P769" s="16" t="str">
        <f t="shared" si="248"/>
        <v xml:space="preserve">,"Description":"from souv" </v>
      </c>
      <c r="Q769" s="16" t="str">
        <f t="shared" si="249"/>
        <v xml:space="preserve">,"Country":"USA" </v>
      </c>
      <c r="R769" s="16" t="str">
        <f t="shared" si="250"/>
        <v xml:space="preserve">,"IsPostageStamp":true </v>
      </c>
      <c r="S769" s="16" t="str">
        <f t="shared" si="251"/>
        <v xml:space="preserve">,"ScottNumber":"751a" </v>
      </c>
      <c r="T769" s="16" t="str">
        <f t="shared" si="252"/>
        <v xml:space="preserve">,"AlternateId":"" </v>
      </c>
      <c r="U769" s="16" t="str">
        <f t="shared" si="253"/>
        <v>,"IssueYearStart":1934</v>
      </c>
      <c r="V769" s="16" t="str">
        <f t="shared" si="254"/>
        <v>,"IssueYearEnd":0</v>
      </c>
      <c r="W769" s="16" t="str">
        <f t="shared" si="255"/>
        <v xml:space="preserve">,"FirstDayOfIssue":" " </v>
      </c>
      <c r="X769" s="16" t="str">
        <f t="shared" si="269"/>
        <v xml:space="preserve">,"Perforation":"" </v>
      </c>
      <c r="Y769" s="16" t="str">
        <f t="shared" si="256"/>
        <v xml:space="preserve">,"IsWatermarked":false </v>
      </c>
      <c r="Z769" s="16" t="str">
        <f t="shared" si="257"/>
        <v xml:space="preserve">,"CatalogImageCode":"" </v>
      </c>
      <c r="AA769" s="16" t="str">
        <f t="shared" si="258"/>
        <v xml:space="preserve">,"Color":"" </v>
      </c>
      <c r="AB769" s="16" t="str">
        <f t="shared" si="259"/>
        <v xml:space="preserve">,"Denomination":"1" </v>
      </c>
      <c r="AD769" s="16" t="str">
        <f t="shared" si="260"/>
        <v>,"ItemInstances":[</v>
      </c>
      <c r="AE769" s="16" t="str">
        <f t="shared" si="261"/>
        <v>{"CollectableType":"HomeCollector.Models.StampBase, HomeCollector, Version=1.0.0.0, Culture=neutral, PublicKeyToken=null"</v>
      </c>
      <c r="AF769" s="16" t="str">
        <f t="shared" si="262"/>
        <v xml:space="preserve">,"ItemDetails":"from souv" </v>
      </c>
      <c r="AG769" s="16" t="str">
        <f t="shared" si="263"/>
        <v xml:space="preserve">,"IsFavorite":false </v>
      </c>
      <c r="AH769" s="16" t="str">
        <f t="shared" si="264"/>
        <v xml:space="preserve">,"EstimatedValue":0 </v>
      </c>
      <c r="AI769" s="16" t="str">
        <f t="shared" si="265"/>
        <v xml:space="preserve">,"IsMintCondition":false </v>
      </c>
      <c r="AJ769" s="16" t="str">
        <f t="shared" si="266"/>
        <v xml:space="preserve">,"Condition":"UNDEFINED" </v>
      </c>
      <c r="AK769" s="16" t="str">
        <f xml:space="preserve"> IF($D769+$E769&gt;0,  CONCATENATE($AD769,$AE769,$AF769,$AG769,$AH769,$AI769,$AJ769) &amp; "} ]}","}")</f>
        <v>,"ItemInstances":[{"CollectableType":"HomeCollector.Models.StampBase, HomeCollector, Version=1.0.0.0, Culture=neutral, PublicKeyToken=null","ItemDetails":"from souv" ,"IsFavorite":false ,"EstimatedValue":0 ,"IsMintCondition":false ,"Condition":"UNDEFINED" } ]}</v>
      </c>
      <c r="AL769" s="16" t="str">
        <f t="shared" si="267"/>
        <v>,{"CollectableType":"HomeCollector.Models.StampBase, HomeCollector, Version=1.0.0.0, Culture=neutral, PublicKeyToken=null","DisplayName":"Yosemite" ,"Description":"from souv" ,"Country":"USA" ,"IsPostageStamp":true ,"ScottNumber":"751a" ,"AlternateId":"" ,"IssueYearStart":1934,"IssueYearEnd":0,"FirstDayOfIssue":"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PublicKeyToken=null","ItemDetails":"from souv" ,"IsFavorite":false ,"EstimatedValue":0 ,"IsMintCondition":false ,"Condition":"UNDEFINED" } ]}</v>
      </c>
    </row>
    <row r="770" spans="1:38" x14ac:dyDescent="0.25">
      <c r="A770" s="34" t="s">
        <v>1981</v>
      </c>
      <c r="B770" s="29">
        <v>3</v>
      </c>
      <c r="C770" s="30"/>
      <c r="D770" s="31"/>
      <c r="E770" s="32"/>
      <c r="F770" s="43" t="s">
        <v>1342</v>
      </c>
      <c r="G770" s="38" t="s">
        <v>476</v>
      </c>
      <c r="H770" s="19" t="s">
        <v>449</v>
      </c>
      <c r="I770" s="29">
        <v>1935</v>
      </c>
      <c r="J770" s="29">
        <v>1935</v>
      </c>
      <c r="K770" s="33" t="s">
        <v>1337</v>
      </c>
      <c r="L770" s="34">
        <v>0.15</v>
      </c>
      <c r="M770" s="29">
        <v>0.15</v>
      </c>
      <c r="N770" s="28" t="str">
        <f t="shared" si="268"/>
        <v>,{"CollectableType":"HomeCollector.Models.StampBase, HomeCollector, Version=1.0.0.0, Culture=neutral, PublicKeyToken=null"</v>
      </c>
      <c r="O770" s="16" t="str">
        <f t="shared" si="247"/>
        <v xml:space="preserve">,"DisplayName":"Peace 150th" </v>
      </c>
      <c r="P770" s="16" t="str">
        <f t="shared" si="248"/>
        <v xml:space="preserve">,"Description":"ungummed" </v>
      </c>
      <c r="Q770" s="16" t="str">
        <f t="shared" si="249"/>
        <v xml:space="preserve">,"Country":"USA" </v>
      </c>
      <c r="R770" s="16" t="str">
        <f t="shared" si="250"/>
        <v xml:space="preserve">,"IsPostageStamp":true </v>
      </c>
      <c r="S770" s="16" t="str">
        <f t="shared" si="251"/>
        <v xml:space="preserve">,"ScottNumber":"752" </v>
      </c>
      <c r="T770" s="16" t="str">
        <f t="shared" si="252"/>
        <v xml:space="preserve">,"AlternateId":"" </v>
      </c>
      <c r="U770" s="16" t="str">
        <f t="shared" si="253"/>
        <v>,"IssueYearStart":1935</v>
      </c>
      <c r="V770" s="16" t="str">
        <f t="shared" si="254"/>
        <v>,"IssueYearEnd":0</v>
      </c>
      <c r="W770" s="16" t="str">
        <f t="shared" si="255"/>
        <v xml:space="preserve">,"FirstDayOfIssue":" " </v>
      </c>
      <c r="X770" s="16" t="str">
        <f t="shared" si="269"/>
        <v xml:space="preserve">,"Perforation":"11" </v>
      </c>
      <c r="Y770" s="16" t="str">
        <f t="shared" si="256"/>
        <v xml:space="preserve">,"IsWatermarked":false </v>
      </c>
      <c r="Z770" s="16" t="str">
        <f t="shared" si="257"/>
        <v xml:space="preserve">,"CatalogImageCode":"" </v>
      </c>
      <c r="AA770" s="16" t="str">
        <f t="shared" si="258"/>
        <v xml:space="preserve">,"Color":"" </v>
      </c>
      <c r="AB770" s="16" t="str">
        <f t="shared" si="259"/>
        <v xml:space="preserve">,"Denomination":"3" </v>
      </c>
      <c r="AD770" s="16" t="str">
        <f t="shared" si="260"/>
        <v/>
      </c>
      <c r="AE770" s="16" t="str">
        <f t="shared" si="261"/>
        <v>{"CollectableType":"HomeCollector.Models.StampBase, HomeCollector, Version=1.0.0.0, Culture=neutral, PublicKeyToken=null"</v>
      </c>
      <c r="AF770" s="16" t="str">
        <f t="shared" si="262"/>
        <v xml:space="preserve">,"ItemDetails":"ungummed" </v>
      </c>
      <c r="AG770" s="16" t="str">
        <f t="shared" si="263"/>
        <v xml:space="preserve">,"IsFavorite":false </v>
      </c>
      <c r="AH770" s="16" t="str">
        <f t="shared" si="264"/>
        <v xml:space="preserve">,"EstimatedValue":0 </v>
      </c>
      <c r="AI770" s="16" t="str">
        <f t="shared" si="265"/>
        <v xml:space="preserve">,"IsMintCondition":false </v>
      </c>
      <c r="AJ770" s="16" t="str">
        <f t="shared" si="266"/>
        <v xml:space="preserve">,"Condition":"UNDEFINED" </v>
      </c>
      <c r="AK770" s="16" t="str">
        <f xml:space="preserve"> IF($D770+$E770&gt;0,  CONCATENATE($AD770,$AE770,$AF770,$AG770,$AH770,$AI770,$AJ770) &amp; "} ]}","}")</f>
        <v>}</v>
      </c>
      <c r="AL770" s="16" t="str">
        <f t="shared" si="267"/>
        <v>,{"CollectableType":"HomeCollector.Models.StampBase, HomeCollector, Version=1.0.0.0, Culture=neutral, PublicKeyToken=null","DisplayName":"Peace 150th" ,"Description":"ungummed" ,"Country":"USA" ,"IsPostageStamp":true ,"ScottNumber":"752" ,"AlternateId":"" ,"IssueYearStart":1935,"IssueYearEnd":0,"FirstDayOfIssue":" " ,"Perforation":"11" ,"IsWatermarked":false ,"CatalogImageCode":"" ,"Color":"" ,"Denomination":"3" }</v>
      </c>
    </row>
    <row r="771" spans="1:38" x14ac:dyDescent="0.25">
      <c r="A771" s="34" t="s">
        <v>1982</v>
      </c>
      <c r="B771" s="29">
        <v>3</v>
      </c>
      <c r="C771" s="30"/>
      <c r="D771" s="31"/>
      <c r="E771" s="32"/>
      <c r="F771" s="43" t="s">
        <v>1342</v>
      </c>
      <c r="G771" s="38" t="s">
        <v>476</v>
      </c>
      <c r="H771" s="19" t="s">
        <v>457</v>
      </c>
      <c r="I771" s="29">
        <v>1935</v>
      </c>
      <c r="J771" s="29">
        <v>1935</v>
      </c>
      <c r="K771" s="33" t="s">
        <v>1337</v>
      </c>
      <c r="L771" s="34">
        <v>0.4</v>
      </c>
      <c r="M771" s="29">
        <v>0.4</v>
      </c>
      <c r="N771" s="28" t="str">
        <f t="shared" si="268"/>
        <v>,{"CollectableType":"HomeCollector.Models.StampBase, HomeCollector, Version=1.0.0.0, Culture=neutral, PublicKeyToken=null"</v>
      </c>
      <c r="O771" s="16" t="str">
        <f t="shared" si="247"/>
        <v xml:space="preserve">,"DisplayName":"Byrd Antarctic" </v>
      </c>
      <c r="P771" s="16" t="str">
        <f t="shared" si="248"/>
        <v xml:space="preserve">,"Description":"ungummed" </v>
      </c>
      <c r="Q771" s="16" t="str">
        <f t="shared" si="249"/>
        <v xml:space="preserve">,"Country":"USA" </v>
      </c>
      <c r="R771" s="16" t="str">
        <f t="shared" si="250"/>
        <v xml:space="preserve">,"IsPostageStamp":true </v>
      </c>
      <c r="S771" s="16" t="str">
        <f t="shared" si="251"/>
        <v xml:space="preserve">,"ScottNumber":"753" </v>
      </c>
      <c r="T771" s="16" t="str">
        <f t="shared" si="252"/>
        <v xml:space="preserve">,"AlternateId":"" </v>
      </c>
      <c r="U771" s="16" t="str">
        <f t="shared" si="253"/>
        <v>,"IssueYearStart":1935</v>
      </c>
      <c r="V771" s="16" t="str">
        <f t="shared" si="254"/>
        <v>,"IssueYearEnd":0</v>
      </c>
      <c r="W771" s="16" t="str">
        <f t="shared" si="255"/>
        <v xml:space="preserve">,"FirstDayOfIssue":" " </v>
      </c>
      <c r="X771" s="16" t="str">
        <f t="shared" si="269"/>
        <v xml:space="preserve">,"Perforation":"11" </v>
      </c>
      <c r="Y771" s="16" t="str">
        <f t="shared" si="256"/>
        <v xml:space="preserve">,"IsWatermarked":false </v>
      </c>
      <c r="Z771" s="16" t="str">
        <f t="shared" si="257"/>
        <v xml:space="preserve">,"CatalogImageCode":"" </v>
      </c>
      <c r="AA771" s="16" t="str">
        <f t="shared" si="258"/>
        <v xml:space="preserve">,"Color":"" </v>
      </c>
      <c r="AB771" s="16" t="str">
        <f t="shared" si="259"/>
        <v xml:space="preserve">,"Denomination":"3" </v>
      </c>
      <c r="AD771" s="16" t="str">
        <f t="shared" si="260"/>
        <v/>
      </c>
      <c r="AE771" s="16" t="str">
        <f t="shared" si="261"/>
        <v>{"CollectableType":"HomeCollector.Models.StampBase, HomeCollector, Version=1.0.0.0, Culture=neutral, PublicKeyToken=null"</v>
      </c>
      <c r="AF771" s="16" t="str">
        <f t="shared" si="262"/>
        <v xml:space="preserve">,"ItemDetails":"ungummed" </v>
      </c>
      <c r="AG771" s="16" t="str">
        <f t="shared" si="263"/>
        <v xml:space="preserve">,"IsFavorite":false </v>
      </c>
      <c r="AH771" s="16" t="str">
        <f t="shared" si="264"/>
        <v xml:space="preserve">,"EstimatedValue":0 </v>
      </c>
      <c r="AI771" s="16" t="str">
        <f t="shared" si="265"/>
        <v xml:space="preserve">,"IsMintCondition":false </v>
      </c>
      <c r="AJ771" s="16" t="str">
        <f t="shared" si="266"/>
        <v xml:space="preserve">,"Condition":"UNDEFINED" </v>
      </c>
      <c r="AK771" s="16" t="str">
        <f xml:space="preserve"> IF($D771+$E771&gt;0,  CONCATENATE($AD771,$AE771,$AF771,$AG771,$AH771,$AI771,$AJ771) &amp; "} ]}","}")</f>
        <v>}</v>
      </c>
      <c r="AL771" s="16" t="str">
        <f t="shared" si="267"/>
        <v>,{"CollectableType":"HomeCollector.Models.StampBase, HomeCollector, Version=1.0.0.0, Culture=neutral, PublicKeyToken=null","DisplayName":"Byrd Antarctic" ,"Description":"ungummed" ,"Country":"USA" ,"IsPostageStamp":true ,"ScottNumber":"753" ,"AlternateId":"" ,"IssueYearStart":1935,"IssueYearEnd":0,"FirstDayOfIssue":" " ,"Perforation":"11" ,"IsWatermarked":false ,"CatalogImageCode":"" ,"Color":"" ,"Denomination":"3" }</v>
      </c>
    </row>
    <row r="772" spans="1:38" x14ac:dyDescent="0.25">
      <c r="A772" s="34" t="s">
        <v>1983</v>
      </c>
      <c r="B772" s="29">
        <v>3</v>
      </c>
      <c r="C772" s="30"/>
      <c r="D772" s="31">
        <v>1</v>
      </c>
      <c r="E772" s="32"/>
      <c r="F772" s="42" t="s">
        <v>12</v>
      </c>
      <c r="G772" s="38" t="s">
        <v>476</v>
      </c>
      <c r="H772" s="19" t="s">
        <v>461</v>
      </c>
      <c r="I772" s="29">
        <v>1935</v>
      </c>
      <c r="J772" s="29">
        <v>1935</v>
      </c>
      <c r="K772" s="33" t="s">
        <v>1337</v>
      </c>
      <c r="L772" s="34">
        <v>0.5</v>
      </c>
      <c r="M772" s="29">
        <v>0.5</v>
      </c>
      <c r="N772" s="28" t="str">
        <f t="shared" si="268"/>
        <v>,{"CollectableType":"HomeCollector.Models.StampBase, HomeCollector, Version=1.0.0.0, Culture=neutral, PublicKeyToken=null"</v>
      </c>
      <c r="O772" s="16" t="str">
        <f t="shared" si="247"/>
        <v xml:space="preserve">,"DisplayName":"Whistler's Mom" </v>
      </c>
      <c r="P772" s="16" t="str">
        <f t="shared" si="248"/>
        <v xml:space="preserve">,"Description":"ungummed" </v>
      </c>
      <c r="Q772" s="16" t="str">
        <f t="shared" si="249"/>
        <v xml:space="preserve">,"Country":"USA" </v>
      </c>
      <c r="R772" s="16" t="str">
        <f t="shared" si="250"/>
        <v xml:space="preserve">,"IsPostageStamp":true </v>
      </c>
      <c r="S772" s="16" t="str">
        <f t="shared" si="251"/>
        <v xml:space="preserve">,"ScottNumber":"754" </v>
      </c>
      <c r="T772" s="16" t="str">
        <f t="shared" si="252"/>
        <v xml:space="preserve">,"AlternateId":"" </v>
      </c>
      <c r="U772" s="16" t="str">
        <f t="shared" si="253"/>
        <v>,"IssueYearStart":1935</v>
      </c>
      <c r="V772" s="16" t="str">
        <f t="shared" si="254"/>
        <v>,"IssueYearEnd":0</v>
      </c>
      <c r="W772" s="16" t="str">
        <f t="shared" si="255"/>
        <v xml:space="preserve">,"FirstDayOfIssue":" " </v>
      </c>
      <c r="X772" s="16" t="str">
        <f t="shared" si="269"/>
        <v xml:space="preserve">,"Perforation":"imp" </v>
      </c>
      <c r="Y772" s="16" t="str">
        <f t="shared" si="256"/>
        <v xml:space="preserve">,"IsWatermarked":false </v>
      </c>
      <c r="Z772" s="16" t="str">
        <f t="shared" si="257"/>
        <v xml:space="preserve">,"CatalogImageCode":"" </v>
      </c>
      <c r="AA772" s="16" t="str">
        <f t="shared" si="258"/>
        <v xml:space="preserve">,"Color":"" </v>
      </c>
      <c r="AB772" s="16" t="str">
        <f t="shared" si="259"/>
        <v xml:space="preserve">,"Denomination":"3" </v>
      </c>
      <c r="AD772" s="16" t="str">
        <f t="shared" si="260"/>
        <v>,"ItemInstances":[</v>
      </c>
      <c r="AE772" s="16" t="str">
        <f t="shared" si="261"/>
        <v>{"CollectableType":"HomeCollector.Models.StampBase, HomeCollector, Version=1.0.0.0, Culture=neutral, PublicKeyToken=null"</v>
      </c>
      <c r="AF772" s="16" t="str">
        <f t="shared" si="262"/>
        <v xml:space="preserve">,"ItemDetails":"ungummed" </v>
      </c>
      <c r="AG772" s="16" t="str">
        <f t="shared" si="263"/>
        <v xml:space="preserve">,"IsFavorite":false </v>
      </c>
      <c r="AH772" s="16" t="str">
        <f t="shared" si="264"/>
        <v xml:space="preserve">,"EstimatedValue":0 </v>
      </c>
      <c r="AI772" s="16" t="str">
        <f t="shared" si="265"/>
        <v xml:space="preserve">,"IsMintCondition":true </v>
      </c>
      <c r="AJ772" s="16" t="str">
        <f t="shared" si="266"/>
        <v xml:space="preserve">,"Condition":"UNDEFINED" </v>
      </c>
      <c r="AK772" s="16" t="str">
        <f xml:space="preserve"> IF($D772+$E772&gt;0,  CONCATENATE($AD772,$AE772,$AF772,$AG772,$AH772,$AI772,$AJ772)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72" s="16" t="str">
        <f t="shared" si="267"/>
        <v>,{"CollectableType":"HomeCollector.Models.StampBase, HomeCollector, Version=1.0.0.0, Culture=neutral, PublicKeyToken=null","DisplayName":"Whistler's Mom" ,"Description":"ungummed" ,"Country":"USA" ,"IsPostageStamp":true ,"ScottNumber":"754" ,"AlternateId":"" ,"IssueYearStart":1935,"IssueYearEnd":0,"FirstDayOfIssue":" " ,"Perforation":"imp" ,"IsWatermarked":false ,"CatalogImageCode":"" ,"Color":"" ,"Denomination":"3"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73" spans="1:38" x14ac:dyDescent="0.25">
      <c r="A773" s="34" t="s">
        <v>1984</v>
      </c>
      <c r="B773" s="29">
        <v>3</v>
      </c>
      <c r="C773" s="30"/>
      <c r="D773" s="31">
        <v>1</v>
      </c>
      <c r="E773" s="32"/>
      <c r="F773" s="42" t="s">
        <v>12</v>
      </c>
      <c r="G773" s="38" t="s">
        <v>476</v>
      </c>
      <c r="H773" s="19" t="s">
        <v>477</v>
      </c>
      <c r="I773" s="29">
        <v>1935</v>
      </c>
      <c r="J773" s="29">
        <v>1935</v>
      </c>
      <c r="K773" s="33" t="s">
        <v>1337</v>
      </c>
      <c r="L773" s="34">
        <v>0.5</v>
      </c>
      <c r="M773" s="29">
        <v>0.5</v>
      </c>
      <c r="N773" s="28" t="str">
        <f t="shared" si="268"/>
        <v>,{"CollectableType":"HomeCollector.Models.StampBase, HomeCollector, Version=1.0.0.0, Culture=neutral, PublicKeyToken=null"</v>
      </c>
      <c r="O773" s="16" t="str">
        <f t="shared" ref="O773:O836" si="270">",""DisplayName"":""" &amp; $H773 &amp; """ "</f>
        <v xml:space="preserve">,"DisplayName":"Nicolet's Landing" </v>
      </c>
      <c r="P773" s="16" t="str">
        <f t="shared" ref="P773:P836" si="271">",""Description"":""" &amp; IF(ISBLANK($G773),"",$G773) &amp; """ "</f>
        <v xml:space="preserve">,"Description":"ungummed" </v>
      </c>
      <c r="Q773" s="16" t="str">
        <f t="shared" ref="Q773:Q836" si="272">",""Country"":""" &amp; $B$1 &amp; """ "</f>
        <v xml:space="preserve">,"Country":"USA" </v>
      </c>
      <c r="R773" s="16" t="str">
        <f t="shared" ref="R773:R836" si="273">",""IsPostageStamp"":" &amp; "true" &amp; " "</f>
        <v xml:space="preserve">,"IsPostageStamp":true </v>
      </c>
      <c r="S773" s="16" t="str">
        <f t="shared" ref="S773:S836" si="274">",""ScottNumber"":""" &amp; $A773 &amp; """ "</f>
        <v xml:space="preserve">,"ScottNumber":"755" </v>
      </c>
      <c r="T773" s="16" t="str">
        <f t="shared" ref="T773:T836" si="275">",""AlternateId"":""" &amp; "" &amp; """ "</f>
        <v xml:space="preserve">,"AlternateId":"" </v>
      </c>
      <c r="U773" s="16" t="str">
        <f t="shared" ref="U773:U836" si="276">",""IssueYearStart"":" &amp; TEXT(IF(ISNUMBER($J773)=0,0,$J773),"0")</f>
        <v>,"IssueYearStart":1935</v>
      </c>
      <c r="V773" s="16" t="str">
        <f t="shared" ref="V773:V836" si="277">",""IssueYearEnd"":" &amp; TEXT(IF(ISNUMBER($K773)=0,0,$K773),"0")</f>
        <v>,"IssueYearEnd":0</v>
      </c>
      <c r="W773" s="16" t="str">
        <f t="shared" ref="W773:W836" si="278">",""FirstDayOfIssue"":""" &amp; " " &amp; """ "</f>
        <v xml:space="preserve">,"FirstDayOfIssue":" " </v>
      </c>
      <c r="X773" s="16" t="str">
        <f t="shared" si="269"/>
        <v xml:space="preserve">,"Perforation":"imp" </v>
      </c>
      <c r="Y773" s="16" t="str">
        <f t="shared" ref="Y773:Y836" si="279">",""IsWatermarked"":" &amp; IF(ISNUMBER(FIND("mk",$G790)) =1,"true","false") &amp; " "</f>
        <v xml:space="preserve">,"IsWatermarked":false </v>
      </c>
      <c r="Z773" s="16" t="str">
        <f t="shared" ref="Z773:Z836" si="280">",""CatalogImageCode"":""" &amp; "" &amp; """ "</f>
        <v xml:space="preserve">,"CatalogImageCode":"" </v>
      </c>
      <c r="AA773" s="16" t="str">
        <f t="shared" ref="AA773:AA836" si="281">",""Color"":""" &amp; IF(ISBLANK($C773)=1,"",$C773) &amp; """ "</f>
        <v xml:space="preserve">,"Color":"" </v>
      </c>
      <c r="AB773" s="16" t="str">
        <f t="shared" ref="AB773:AB836" si="282">",""Denomination"":""" &amp; IF(ISNUMBER($B773),TEXT($B773,"0"),$B773) &amp; """ "</f>
        <v xml:space="preserve">,"Denomination":"3" </v>
      </c>
      <c r="AD773" s="16" t="str">
        <f t="shared" ref="AD773:AD836" si="283" xml:space="preserve"> IF($D773 + $E773 &gt; 0,",""ItemInstances"":[","")</f>
        <v>,"ItemInstances":[</v>
      </c>
      <c r="AE773" s="16" t="str">
        <f t="shared" ref="AE773:AE836" si="284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773" s="16" t="str">
        <f t="shared" ref="AF773:AF836" si="285">",""ItemDetails"":""" &amp; IF(ISBLANK($G773)=1,"",$G773) &amp; """ "</f>
        <v xml:space="preserve">,"ItemDetails":"ungummed" </v>
      </c>
      <c r="AG773" s="16" t="str">
        <f t="shared" ref="AG773:AG836" si="286">",""IsFavorite"":" &amp; "false" &amp; " "</f>
        <v xml:space="preserve">,"IsFavorite":false </v>
      </c>
      <c r="AH773" s="16" t="str">
        <f t="shared" ref="AH773:AH836" si="287">",""EstimatedValue"":" &amp; "0" &amp; " "</f>
        <v xml:space="preserve">,"EstimatedValue":0 </v>
      </c>
      <c r="AI773" s="16" t="str">
        <f t="shared" ref="AI773:AI836" si="288">",""IsMintCondition"":" &amp; IF($D773&gt;0,"true","false") &amp; " "</f>
        <v xml:space="preserve">,"IsMintCondition":true </v>
      </c>
      <c r="AJ773" s="16" t="str">
        <f t="shared" ref="AJ773:AJ836" si="289">",""Condition"":" &amp; """UNDEFINED""" &amp; " "</f>
        <v xml:space="preserve">,"Condition":"UNDEFINED" </v>
      </c>
      <c r="AK773" s="16" t="str">
        <f xml:space="preserve"> IF($D773+$E773&gt;0,  CONCATENATE($AD773,$AE773,$AF773,$AG773,$AH773,$AI773,$AJ773)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73" s="16" t="str">
        <f t="shared" ref="AL773:AL836" si="290">CONCATENATE( $N773, $O773, $P773,$Q773,$R773,$S773,$T773,$U773,$V773,$W773,$X773, $Y773,$Z773,$AA773, $AB773) &amp; $AK773</f>
        <v>,{"CollectableType":"HomeCollector.Models.StampBase, HomeCollector, Version=1.0.0.0, Culture=neutral, PublicKeyToken=null","DisplayName":"Nicolet's Landing" ,"Description":"ungummed" ,"Country":"USA" ,"IsPostageStamp":true ,"ScottNumber":"755" ,"AlternateId":"" ,"IssueYearStart":1935,"IssueYearEnd":0,"FirstDayOfIssue":" " ,"Perforation":"imp" ,"IsWatermarked":false ,"CatalogImageCode":"" ,"Color":"" ,"Denomination":"3"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74" spans="1:38" x14ac:dyDescent="0.25">
      <c r="A774" s="34" t="s">
        <v>1985</v>
      </c>
      <c r="B774" s="29">
        <v>1</v>
      </c>
      <c r="C774" s="30"/>
      <c r="D774" s="31">
        <v>1</v>
      </c>
      <c r="E774" s="32"/>
      <c r="F774" s="42" t="s">
        <v>12</v>
      </c>
      <c r="G774" s="38" t="s">
        <v>476</v>
      </c>
      <c r="H774" s="19" t="s">
        <v>463</v>
      </c>
      <c r="I774" s="29">
        <v>1935</v>
      </c>
      <c r="J774" s="29">
        <v>1935</v>
      </c>
      <c r="K774" s="33" t="s">
        <v>1337</v>
      </c>
      <c r="L774" s="34">
        <v>0.2</v>
      </c>
      <c r="M774" s="29">
        <v>0.2</v>
      </c>
      <c r="N774" s="28" t="str">
        <f t="shared" ref="N774:N837" si="291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774" s="16" t="str">
        <f t="shared" si="270"/>
        <v xml:space="preserve">,"DisplayName":"Yosemite" </v>
      </c>
      <c r="P774" s="16" t="str">
        <f t="shared" si="271"/>
        <v xml:space="preserve">,"Description":"ungummed" </v>
      </c>
      <c r="Q774" s="16" t="str">
        <f t="shared" si="272"/>
        <v xml:space="preserve">,"Country":"USA" </v>
      </c>
      <c r="R774" s="16" t="str">
        <f t="shared" si="273"/>
        <v xml:space="preserve">,"IsPostageStamp":true </v>
      </c>
      <c r="S774" s="16" t="str">
        <f t="shared" si="274"/>
        <v xml:space="preserve">,"ScottNumber":"756" </v>
      </c>
      <c r="T774" s="16" t="str">
        <f t="shared" si="275"/>
        <v xml:space="preserve">,"AlternateId":"" </v>
      </c>
      <c r="U774" s="16" t="str">
        <f t="shared" si="276"/>
        <v>,"IssueYearStart":1935</v>
      </c>
      <c r="V774" s="16" t="str">
        <f t="shared" si="277"/>
        <v>,"IssueYearEnd":0</v>
      </c>
      <c r="W774" s="16" t="str">
        <f t="shared" si="278"/>
        <v xml:space="preserve">,"FirstDayOfIssue":" " </v>
      </c>
      <c r="X774" s="16" t="str">
        <f t="shared" si="269"/>
        <v xml:space="preserve">,"Perforation":"imp" </v>
      </c>
      <c r="Y774" s="16" t="str">
        <f t="shared" si="279"/>
        <v xml:space="preserve">,"IsWatermarked":false </v>
      </c>
      <c r="Z774" s="16" t="str">
        <f t="shared" si="280"/>
        <v xml:space="preserve">,"CatalogImageCode":"" </v>
      </c>
      <c r="AA774" s="16" t="str">
        <f t="shared" si="281"/>
        <v xml:space="preserve">,"Color":"" </v>
      </c>
      <c r="AB774" s="16" t="str">
        <f t="shared" si="282"/>
        <v xml:space="preserve">,"Denomination":"1" </v>
      </c>
      <c r="AD774" s="16" t="str">
        <f t="shared" si="283"/>
        <v>,"ItemInstances":[</v>
      </c>
      <c r="AE774" s="16" t="str">
        <f t="shared" si="284"/>
        <v>{"CollectableType":"HomeCollector.Models.StampBase, HomeCollector, Version=1.0.0.0, Culture=neutral, PublicKeyToken=null"</v>
      </c>
      <c r="AF774" s="16" t="str">
        <f t="shared" si="285"/>
        <v xml:space="preserve">,"ItemDetails":"ungummed" </v>
      </c>
      <c r="AG774" s="16" t="str">
        <f t="shared" si="286"/>
        <v xml:space="preserve">,"IsFavorite":false </v>
      </c>
      <c r="AH774" s="16" t="str">
        <f t="shared" si="287"/>
        <v xml:space="preserve">,"EstimatedValue":0 </v>
      </c>
      <c r="AI774" s="16" t="str">
        <f t="shared" si="288"/>
        <v xml:space="preserve">,"IsMintCondition":true </v>
      </c>
      <c r="AJ774" s="16" t="str">
        <f t="shared" si="289"/>
        <v xml:space="preserve">,"Condition":"UNDEFINED" </v>
      </c>
      <c r="AK774" s="16" t="str">
        <f xml:space="preserve"> IF($D774+$E774&gt;0,  CONCATENATE($AD774,$AE774,$AF774,$AG774,$AH774,$AI774,$AJ774)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74" s="16" t="str">
        <f t="shared" si="290"/>
        <v>,{"CollectableType":"HomeCollector.Models.StampBase, HomeCollector, Version=1.0.0.0, Culture=neutral, PublicKeyToken=null","DisplayName":"Yosemite" ,"Description":"ungummed" ,"Country":"USA" ,"IsPostageStamp":true ,"ScottNumber":"756" ,"AlternateId":"" ,"IssueYearStart":1935,"IssueYearEnd":0,"FirstDayOfIssue":" " ,"Perforation":"imp" ,"IsWatermarked":false ,"CatalogImageCode":"" ,"Color":"" ,"Denomination":"1"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75" spans="1:38" x14ac:dyDescent="0.25">
      <c r="A775" s="34" t="s">
        <v>1986</v>
      </c>
      <c r="B775" s="29">
        <v>2</v>
      </c>
      <c r="C775" s="30"/>
      <c r="D775" s="31">
        <v>1</v>
      </c>
      <c r="E775" s="32"/>
      <c r="F775" s="42" t="s">
        <v>12</v>
      </c>
      <c r="G775" s="38" t="s">
        <v>476</v>
      </c>
      <c r="H775" s="19" t="s">
        <v>464</v>
      </c>
      <c r="I775" s="29">
        <v>1935</v>
      </c>
      <c r="J775" s="29">
        <v>1935</v>
      </c>
      <c r="K775" s="33" t="s">
        <v>1337</v>
      </c>
      <c r="L775" s="34">
        <v>0.22</v>
      </c>
      <c r="M775" s="29">
        <v>0.22</v>
      </c>
      <c r="N775" s="28" t="str">
        <f t="shared" si="291"/>
        <v>,{"CollectableType":"HomeCollector.Models.StampBase, HomeCollector, Version=1.0.0.0, Culture=neutral, PublicKeyToken=null"</v>
      </c>
      <c r="O775" s="16" t="str">
        <f t="shared" si="270"/>
        <v xml:space="preserve">,"DisplayName":"Grand Canyon" </v>
      </c>
      <c r="P775" s="16" t="str">
        <f t="shared" si="271"/>
        <v xml:space="preserve">,"Description":"ungummed" </v>
      </c>
      <c r="Q775" s="16" t="str">
        <f t="shared" si="272"/>
        <v xml:space="preserve">,"Country":"USA" </v>
      </c>
      <c r="R775" s="16" t="str">
        <f t="shared" si="273"/>
        <v xml:space="preserve">,"IsPostageStamp":true </v>
      </c>
      <c r="S775" s="16" t="str">
        <f t="shared" si="274"/>
        <v xml:space="preserve">,"ScottNumber":"757" </v>
      </c>
      <c r="T775" s="16" t="str">
        <f t="shared" si="275"/>
        <v xml:space="preserve">,"AlternateId":"" </v>
      </c>
      <c r="U775" s="16" t="str">
        <f t="shared" si="276"/>
        <v>,"IssueYearStart":1935</v>
      </c>
      <c r="V775" s="16" t="str">
        <f t="shared" si="277"/>
        <v>,"IssueYearEnd":0</v>
      </c>
      <c r="W775" s="16" t="str">
        <f t="shared" si="278"/>
        <v xml:space="preserve">,"FirstDayOfIssue":" " </v>
      </c>
      <c r="X775" s="16" t="str">
        <f t="shared" si="269"/>
        <v xml:space="preserve">,"Perforation":"imp" </v>
      </c>
      <c r="Y775" s="16" t="str">
        <f t="shared" si="279"/>
        <v xml:space="preserve">,"IsWatermarked":false </v>
      </c>
      <c r="Z775" s="16" t="str">
        <f t="shared" si="280"/>
        <v xml:space="preserve">,"CatalogImageCode":"" </v>
      </c>
      <c r="AA775" s="16" t="str">
        <f t="shared" si="281"/>
        <v xml:space="preserve">,"Color":"" </v>
      </c>
      <c r="AB775" s="16" t="str">
        <f t="shared" si="282"/>
        <v xml:space="preserve">,"Denomination":"2" </v>
      </c>
      <c r="AD775" s="16" t="str">
        <f t="shared" si="283"/>
        <v>,"ItemInstances":[</v>
      </c>
      <c r="AE775" s="16" t="str">
        <f t="shared" si="284"/>
        <v>{"CollectableType":"HomeCollector.Models.StampBase, HomeCollector, Version=1.0.0.0, Culture=neutral, PublicKeyToken=null"</v>
      </c>
      <c r="AF775" s="16" t="str">
        <f t="shared" si="285"/>
        <v xml:space="preserve">,"ItemDetails":"ungummed" </v>
      </c>
      <c r="AG775" s="16" t="str">
        <f t="shared" si="286"/>
        <v xml:space="preserve">,"IsFavorite":false </v>
      </c>
      <c r="AH775" s="16" t="str">
        <f t="shared" si="287"/>
        <v xml:space="preserve">,"EstimatedValue":0 </v>
      </c>
      <c r="AI775" s="16" t="str">
        <f t="shared" si="288"/>
        <v xml:space="preserve">,"IsMintCondition":true </v>
      </c>
      <c r="AJ775" s="16" t="str">
        <f t="shared" si="289"/>
        <v xml:space="preserve">,"Condition":"UNDEFINED" </v>
      </c>
      <c r="AK775" s="16" t="str">
        <f xml:space="preserve"> IF($D775+$E775&gt;0,  CONCATENATE($AD775,$AE775,$AF775,$AG775,$AH775,$AI775,$AJ775)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75" s="16" t="str">
        <f t="shared" si="290"/>
        <v>,{"CollectableType":"HomeCollector.Models.StampBase, HomeCollector, Version=1.0.0.0, Culture=neutral, PublicKeyToken=null","DisplayName":"Grand Canyon" ,"Description":"ungummed" ,"Country":"USA" ,"IsPostageStamp":true ,"ScottNumber":"757" ,"AlternateId":"" ,"IssueYearStart":1935,"IssueYearEnd":0,"FirstDayOfIssue":" " ,"Perforation":"imp" ,"IsWatermarked":false ,"CatalogImageCode":"" ,"Color":"" ,"Denomination":"2"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76" spans="1:38" x14ac:dyDescent="0.25">
      <c r="A776" s="34" t="s">
        <v>1987</v>
      </c>
      <c r="B776" s="29">
        <v>3</v>
      </c>
      <c r="C776" s="30"/>
      <c r="D776" s="31">
        <v>1</v>
      </c>
      <c r="E776" s="32"/>
      <c r="F776" s="42" t="s">
        <v>12</v>
      </c>
      <c r="G776" s="38" t="s">
        <v>476</v>
      </c>
      <c r="H776" s="19" t="s">
        <v>465</v>
      </c>
      <c r="I776" s="29">
        <v>1935</v>
      </c>
      <c r="J776" s="29">
        <v>1935</v>
      </c>
      <c r="K776" s="33" t="s">
        <v>1337</v>
      </c>
      <c r="L776" s="34">
        <v>0.45</v>
      </c>
      <c r="M776" s="29">
        <v>0.4</v>
      </c>
      <c r="N776" s="28" t="str">
        <f t="shared" si="291"/>
        <v>,{"CollectableType":"HomeCollector.Models.StampBase, HomeCollector, Version=1.0.0.0, Culture=neutral, PublicKeyToken=null"</v>
      </c>
      <c r="O776" s="16" t="str">
        <f t="shared" si="270"/>
        <v xml:space="preserve">,"DisplayName":"Mt. Rainier" </v>
      </c>
      <c r="P776" s="16" t="str">
        <f t="shared" si="271"/>
        <v xml:space="preserve">,"Description":"ungummed" </v>
      </c>
      <c r="Q776" s="16" t="str">
        <f t="shared" si="272"/>
        <v xml:space="preserve">,"Country":"USA" </v>
      </c>
      <c r="R776" s="16" t="str">
        <f t="shared" si="273"/>
        <v xml:space="preserve">,"IsPostageStamp":true </v>
      </c>
      <c r="S776" s="16" t="str">
        <f t="shared" si="274"/>
        <v xml:space="preserve">,"ScottNumber":"758" </v>
      </c>
      <c r="T776" s="16" t="str">
        <f t="shared" si="275"/>
        <v xml:space="preserve">,"AlternateId":"" </v>
      </c>
      <c r="U776" s="16" t="str">
        <f t="shared" si="276"/>
        <v>,"IssueYearStart":1935</v>
      </c>
      <c r="V776" s="16" t="str">
        <f t="shared" si="277"/>
        <v>,"IssueYearEnd":0</v>
      </c>
      <c r="W776" s="16" t="str">
        <f t="shared" si="278"/>
        <v xml:space="preserve">,"FirstDayOfIssue":" " </v>
      </c>
      <c r="X776" s="16" t="str">
        <f t="shared" si="269"/>
        <v xml:space="preserve">,"Perforation":"imp" </v>
      </c>
      <c r="Y776" s="16" t="str">
        <f t="shared" si="279"/>
        <v xml:space="preserve">,"IsWatermarked":false </v>
      </c>
      <c r="Z776" s="16" t="str">
        <f t="shared" si="280"/>
        <v xml:space="preserve">,"CatalogImageCode":"" </v>
      </c>
      <c r="AA776" s="16" t="str">
        <f t="shared" si="281"/>
        <v xml:space="preserve">,"Color":"" </v>
      </c>
      <c r="AB776" s="16" t="str">
        <f t="shared" si="282"/>
        <v xml:space="preserve">,"Denomination":"3" </v>
      </c>
      <c r="AD776" s="16" t="str">
        <f t="shared" si="283"/>
        <v>,"ItemInstances":[</v>
      </c>
      <c r="AE776" s="16" t="str">
        <f t="shared" si="284"/>
        <v>{"CollectableType":"HomeCollector.Models.StampBase, HomeCollector, Version=1.0.0.0, Culture=neutral, PublicKeyToken=null"</v>
      </c>
      <c r="AF776" s="16" t="str">
        <f t="shared" si="285"/>
        <v xml:space="preserve">,"ItemDetails":"ungummed" </v>
      </c>
      <c r="AG776" s="16" t="str">
        <f t="shared" si="286"/>
        <v xml:space="preserve">,"IsFavorite":false </v>
      </c>
      <c r="AH776" s="16" t="str">
        <f t="shared" si="287"/>
        <v xml:space="preserve">,"EstimatedValue":0 </v>
      </c>
      <c r="AI776" s="16" t="str">
        <f t="shared" si="288"/>
        <v xml:space="preserve">,"IsMintCondition":true </v>
      </c>
      <c r="AJ776" s="16" t="str">
        <f t="shared" si="289"/>
        <v xml:space="preserve">,"Condition":"UNDEFINED" </v>
      </c>
      <c r="AK776" s="16" t="str">
        <f xml:space="preserve"> IF($D776+$E776&gt;0,  CONCATENATE($AD776,$AE776,$AF776,$AG776,$AH776,$AI776,$AJ776)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76" s="16" t="str">
        <f t="shared" si="290"/>
        <v>,{"CollectableType":"HomeCollector.Models.StampBase, HomeCollector, Version=1.0.0.0, Culture=neutral, PublicKeyToken=null","DisplayName":"Mt. Rainier" ,"Description":"ungummed" ,"Country":"USA" ,"IsPostageStamp":true ,"ScottNumber":"758" ,"AlternateId":"" ,"IssueYearStart":1935,"IssueYearEnd":0,"FirstDayOfIssue":" " ,"Perforation":"imp" ,"IsWatermarked":false ,"CatalogImageCode":"" ,"Color":"" ,"Denomination":"3"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77" spans="1:38" x14ac:dyDescent="0.25">
      <c r="A777" s="34" t="s">
        <v>1988</v>
      </c>
      <c r="B777" s="29">
        <v>4</v>
      </c>
      <c r="C777" s="30"/>
      <c r="D777" s="31">
        <v>1</v>
      </c>
      <c r="E777" s="32">
        <v>1</v>
      </c>
      <c r="F777" s="42" t="s">
        <v>12</v>
      </c>
      <c r="G777" s="38" t="s">
        <v>476</v>
      </c>
      <c r="H777" s="19" t="s">
        <v>466</v>
      </c>
      <c r="I777" s="29">
        <v>1935</v>
      </c>
      <c r="J777" s="29">
        <v>1935</v>
      </c>
      <c r="K777" s="33" t="s">
        <v>1337</v>
      </c>
      <c r="L777" s="34">
        <v>0.9</v>
      </c>
      <c r="M777" s="29">
        <v>0.9</v>
      </c>
      <c r="N777" s="28" t="str">
        <f t="shared" si="291"/>
        <v>,{"CollectableType":"HomeCollector.Models.StampBase, HomeCollector, Version=1.0.0.0, Culture=neutral, PublicKeyToken=null"</v>
      </c>
      <c r="O777" s="16" t="str">
        <f t="shared" si="270"/>
        <v xml:space="preserve">,"DisplayName":"Mesa Verde" </v>
      </c>
      <c r="P777" s="16" t="str">
        <f t="shared" si="271"/>
        <v xml:space="preserve">,"Description":"ungummed" </v>
      </c>
      <c r="Q777" s="16" t="str">
        <f t="shared" si="272"/>
        <v xml:space="preserve">,"Country":"USA" </v>
      </c>
      <c r="R777" s="16" t="str">
        <f t="shared" si="273"/>
        <v xml:space="preserve">,"IsPostageStamp":true </v>
      </c>
      <c r="S777" s="16" t="str">
        <f t="shared" si="274"/>
        <v xml:space="preserve">,"ScottNumber":"759" </v>
      </c>
      <c r="T777" s="16" t="str">
        <f t="shared" si="275"/>
        <v xml:space="preserve">,"AlternateId":"" </v>
      </c>
      <c r="U777" s="16" t="str">
        <f t="shared" si="276"/>
        <v>,"IssueYearStart":1935</v>
      </c>
      <c r="V777" s="16" t="str">
        <f t="shared" si="277"/>
        <v>,"IssueYearEnd":0</v>
      </c>
      <c r="W777" s="16" t="str">
        <f t="shared" si="278"/>
        <v xml:space="preserve">,"FirstDayOfIssue":" " </v>
      </c>
      <c r="X777" s="16" t="str">
        <f t="shared" si="269"/>
        <v xml:space="preserve">,"Perforation":"imp" </v>
      </c>
      <c r="Y777" s="16" t="str">
        <f t="shared" si="279"/>
        <v xml:space="preserve">,"IsWatermarked":false </v>
      </c>
      <c r="Z777" s="16" t="str">
        <f t="shared" si="280"/>
        <v xml:space="preserve">,"CatalogImageCode":"" </v>
      </c>
      <c r="AA777" s="16" t="str">
        <f t="shared" si="281"/>
        <v xml:space="preserve">,"Color":"" </v>
      </c>
      <c r="AB777" s="16" t="str">
        <f t="shared" si="282"/>
        <v xml:space="preserve">,"Denomination":"4" </v>
      </c>
      <c r="AD777" s="16" t="str">
        <f t="shared" si="283"/>
        <v>,"ItemInstances":[</v>
      </c>
      <c r="AE777" s="16" t="str">
        <f t="shared" si="284"/>
        <v>{"CollectableType":"HomeCollector.Models.StampBase, HomeCollector, Version=1.0.0.0, Culture=neutral, PublicKeyToken=null"</v>
      </c>
      <c r="AF777" s="16" t="str">
        <f t="shared" si="285"/>
        <v xml:space="preserve">,"ItemDetails":"ungummed" </v>
      </c>
      <c r="AG777" s="16" t="str">
        <f t="shared" si="286"/>
        <v xml:space="preserve">,"IsFavorite":false </v>
      </c>
      <c r="AH777" s="16" t="str">
        <f t="shared" si="287"/>
        <v xml:space="preserve">,"EstimatedValue":0 </v>
      </c>
      <c r="AI777" s="16" t="str">
        <f t="shared" si="288"/>
        <v xml:space="preserve">,"IsMintCondition":true </v>
      </c>
      <c r="AJ777" s="16" t="str">
        <f t="shared" si="289"/>
        <v xml:space="preserve">,"Condition":"UNDEFINED" </v>
      </c>
      <c r="AK777" s="16" t="str">
        <f xml:space="preserve"> IF($D777+$E777&gt;0,  CONCATENATE($AD777,$AE777,$AF777,$AG777,$AH777,$AI777,$AJ777)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77" s="16" t="str">
        <f t="shared" si="290"/>
        <v>,{"CollectableType":"HomeCollector.Models.StampBase, HomeCollector, Version=1.0.0.0, Culture=neutral, PublicKeyToken=null","DisplayName":"Mesa Verde" ,"Description":"ungummed" ,"Country":"USA" ,"IsPostageStamp":true ,"ScottNumber":"759" ,"AlternateId":"" ,"IssueYearStart":1935,"IssueYearEnd":0,"FirstDayOfIssue":" " ,"Perforation":"imp" ,"IsWatermarked":false ,"CatalogImageCode":"" ,"Color":"" ,"Denomination":"4"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78" spans="1:38" x14ac:dyDescent="0.25">
      <c r="A778" s="34" t="s">
        <v>1989</v>
      </c>
      <c r="B778" s="29">
        <v>5</v>
      </c>
      <c r="C778" s="30"/>
      <c r="D778" s="31">
        <v>1</v>
      </c>
      <c r="E778" s="32"/>
      <c r="F778" s="42" t="s">
        <v>12</v>
      </c>
      <c r="G778" s="38" t="s">
        <v>476</v>
      </c>
      <c r="H778" s="19" t="s">
        <v>467</v>
      </c>
      <c r="I778" s="29">
        <v>1935</v>
      </c>
      <c r="J778" s="29">
        <v>1935</v>
      </c>
      <c r="K778" s="33" t="s">
        <v>1337</v>
      </c>
      <c r="L778" s="34">
        <v>1.4</v>
      </c>
      <c r="M778" s="29">
        <v>1.25</v>
      </c>
      <c r="N778" s="28" t="str">
        <f t="shared" si="291"/>
        <v>,{"CollectableType":"HomeCollector.Models.StampBase, HomeCollector, Version=1.0.0.0, Culture=neutral, PublicKeyToken=null"</v>
      </c>
      <c r="O778" s="16" t="str">
        <f t="shared" si="270"/>
        <v xml:space="preserve">,"DisplayName":"Yellowstone" </v>
      </c>
      <c r="P778" s="16" t="str">
        <f t="shared" si="271"/>
        <v xml:space="preserve">,"Description":"ungummed" </v>
      </c>
      <c r="Q778" s="16" t="str">
        <f t="shared" si="272"/>
        <v xml:space="preserve">,"Country":"USA" </v>
      </c>
      <c r="R778" s="16" t="str">
        <f t="shared" si="273"/>
        <v xml:space="preserve">,"IsPostageStamp":true </v>
      </c>
      <c r="S778" s="16" t="str">
        <f t="shared" si="274"/>
        <v xml:space="preserve">,"ScottNumber":"760" </v>
      </c>
      <c r="T778" s="16" t="str">
        <f t="shared" si="275"/>
        <v xml:space="preserve">,"AlternateId":"" </v>
      </c>
      <c r="U778" s="16" t="str">
        <f t="shared" si="276"/>
        <v>,"IssueYearStart":1935</v>
      </c>
      <c r="V778" s="16" t="str">
        <f t="shared" si="277"/>
        <v>,"IssueYearEnd":0</v>
      </c>
      <c r="W778" s="16" t="str">
        <f t="shared" si="278"/>
        <v xml:space="preserve">,"FirstDayOfIssue":" " </v>
      </c>
      <c r="X778" s="16" t="str">
        <f t="shared" si="269"/>
        <v xml:space="preserve">,"Perforation":"imp" </v>
      </c>
      <c r="Y778" s="16" t="str">
        <f t="shared" si="279"/>
        <v xml:space="preserve">,"IsWatermarked":false </v>
      </c>
      <c r="Z778" s="16" t="str">
        <f t="shared" si="280"/>
        <v xml:space="preserve">,"CatalogImageCode":"" </v>
      </c>
      <c r="AA778" s="16" t="str">
        <f t="shared" si="281"/>
        <v xml:space="preserve">,"Color":"" </v>
      </c>
      <c r="AB778" s="16" t="str">
        <f t="shared" si="282"/>
        <v xml:space="preserve">,"Denomination":"5" </v>
      </c>
      <c r="AD778" s="16" t="str">
        <f t="shared" si="283"/>
        <v>,"ItemInstances":[</v>
      </c>
      <c r="AE778" s="16" t="str">
        <f t="shared" si="284"/>
        <v>{"CollectableType":"HomeCollector.Models.StampBase, HomeCollector, Version=1.0.0.0, Culture=neutral, PublicKeyToken=null"</v>
      </c>
      <c r="AF778" s="16" t="str">
        <f t="shared" si="285"/>
        <v xml:space="preserve">,"ItemDetails":"ungummed" </v>
      </c>
      <c r="AG778" s="16" t="str">
        <f t="shared" si="286"/>
        <v xml:space="preserve">,"IsFavorite":false </v>
      </c>
      <c r="AH778" s="16" t="str">
        <f t="shared" si="287"/>
        <v xml:space="preserve">,"EstimatedValue":0 </v>
      </c>
      <c r="AI778" s="16" t="str">
        <f t="shared" si="288"/>
        <v xml:space="preserve">,"IsMintCondition":true </v>
      </c>
      <c r="AJ778" s="16" t="str">
        <f t="shared" si="289"/>
        <v xml:space="preserve">,"Condition":"UNDEFINED" </v>
      </c>
      <c r="AK778" s="16" t="str">
        <f xml:space="preserve"> IF($D778+$E778&gt;0,  CONCATENATE($AD778,$AE778,$AF778,$AG778,$AH778,$AI778,$AJ778)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78" s="16" t="str">
        <f t="shared" si="290"/>
        <v>,{"CollectableType":"HomeCollector.Models.StampBase, HomeCollector, Version=1.0.0.0, Culture=neutral, PublicKeyToken=null","DisplayName":"Yellowstone" ,"Description":"ungummed" ,"Country":"USA" ,"IsPostageStamp":true ,"ScottNumber":"760" ,"AlternateId":"" ,"IssueYearStart":1935,"IssueYearEnd":0,"FirstDayOfIssue":" " ,"Perforation":"imp" ,"IsWatermarked":false ,"CatalogImageCode":"" ,"Color":"" ,"Denomination":"5"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79" spans="1:38" x14ac:dyDescent="0.25">
      <c r="A779" s="34" t="s">
        <v>1990</v>
      </c>
      <c r="B779" s="29">
        <v>6</v>
      </c>
      <c r="C779" s="30"/>
      <c r="D779" s="31">
        <v>1</v>
      </c>
      <c r="E779" s="32">
        <v>1</v>
      </c>
      <c r="F779" s="42" t="s">
        <v>12</v>
      </c>
      <c r="G779" s="38" t="s">
        <v>476</v>
      </c>
      <c r="H779" s="19" t="s">
        <v>468</v>
      </c>
      <c r="I779" s="29">
        <v>1935</v>
      </c>
      <c r="J779" s="29">
        <v>1935</v>
      </c>
      <c r="K779" s="33" t="s">
        <v>1337</v>
      </c>
      <c r="L779" s="34">
        <v>2.25</v>
      </c>
      <c r="M779" s="29">
        <v>2</v>
      </c>
      <c r="N779" s="28" t="str">
        <f t="shared" si="291"/>
        <v>,{"CollectableType":"HomeCollector.Models.StampBase, HomeCollector, Version=1.0.0.0, Culture=neutral, PublicKeyToken=null"</v>
      </c>
      <c r="O779" s="16" t="str">
        <f t="shared" si="270"/>
        <v xml:space="preserve">,"DisplayName":"Crater Lake" </v>
      </c>
      <c r="P779" s="16" t="str">
        <f t="shared" si="271"/>
        <v xml:space="preserve">,"Description":"ungummed" </v>
      </c>
      <c r="Q779" s="16" t="str">
        <f t="shared" si="272"/>
        <v xml:space="preserve">,"Country":"USA" </v>
      </c>
      <c r="R779" s="16" t="str">
        <f t="shared" si="273"/>
        <v xml:space="preserve">,"IsPostageStamp":true </v>
      </c>
      <c r="S779" s="16" t="str">
        <f t="shared" si="274"/>
        <v xml:space="preserve">,"ScottNumber":"761" </v>
      </c>
      <c r="T779" s="16" t="str">
        <f t="shared" si="275"/>
        <v xml:space="preserve">,"AlternateId":"" </v>
      </c>
      <c r="U779" s="16" t="str">
        <f t="shared" si="276"/>
        <v>,"IssueYearStart":1935</v>
      </c>
      <c r="V779" s="16" t="str">
        <f t="shared" si="277"/>
        <v>,"IssueYearEnd":0</v>
      </c>
      <c r="W779" s="16" t="str">
        <f t="shared" si="278"/>
        <v xml:space="preserve">,"FirstDayOfIssue":" " </v>
      </c>
      <c r="X779" s="16" t="str">
        <f t="shared" si="269"/>
        <v xml:space="preserve">,"Perforation":"imp" </v>
      </c>
      <c r="Y779" s="16" t="str">
        <f t="shared" si="279"/>
        <v xml:space="preserve">,"IsWatermarked":false </v>
      </c>
      <c r="Z779" s="16" t="str">
        <f t="shared" si="280"/>
        <v xml:space="preserve">,"CatalogImageCode":"" </v>
      </c>
      <c r="AA779" s="16" t="str">
        <f t="shared" si="281"/>
        <v xml:space="preserve">,"Color":"" </v>
      </c>
      <c r="AB779" s="16" t="str">
        <f t="shared" si="282"/>
        <v xml:space="preserve">,"Denomination":"6" </v>
      </c>
      <c r="AD779" s="16" t="str">
        <f t="shared" si="283"/>
        <v>,"ItemInstances":[</v>
      </c>
      <c r="AE779" s="16" t="str">
        <f t="shared" si="284"/>
        <v>{"CollectableType":"HomeCollector.Models.StampBase, HomeCollector, Version=1.0.0.0, Culture=neutral, PublicKeyToken=null"</v>
      </c>
      <c r="AF779" s="16" t="str">
        <f t="shared" si="285"/>
        <v xml:space="preserve">,"ItemDetails":"ungummed" </v>
      </c>
      <c r="AG779" s="16" t="str">
        <f t="shared" si="286"/>
        <v xml:space="preserve">,"IsFavorite":false </v>
      </c>
      <c r="AH779" s="16" t="str">
        <f t="shared" si="287"/>
        <v xml:space="preserve">,"EstimatedValue":0 </v>
      </c>
      <c r="AI779" s="16" t="str">
        <f t="shared" si="288"/>
        <v xml:space="preserve">,"IsMintCondition":true </v>
      </c>
      <c r="AJ779" s="16" t="str">
        <f t="shared" si="289"/>
        <v xml:space="preserve">,"Condition":"UNDEFINED" </v>
      </c>
      <c r="AK779" s="16" t="str">
        <f xml:space="preserve"> IF($D779+$E779&gt;0,  CONCATENATE($AD779,$AE779,$AF779,$AG779,$AH779,$AI779,$AJ779)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79" s="16" t="str">
        <f t="shared" si="290"/>
        <v>,{"CollectableType":"HomeCollector.Models.StampBase, HomeCollector, Version=1.0.0.0, Culture=neutral, PublicKeyToken=null","DisplayName":"Crater Lake" ,"Description":"ungummed" ,"Country":"USA" ,"IsPostageStamp":true ,"ScottNumber":"761" ,"AlternateId":"" ,"IssueYearStart":1935,"IssueYearEnd":0,"FirstDayOfIssue":" " ,"Perforation":"imp" ,"IsWatermarked":false ,"CatalogImageCode":"" ,"Color":"" ,"Denomination":"6"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80" spans="1:38" x14ac:dyDescent="0.25">
      <c r="A780" s="34" t="s">
        <v>1991</v>
      </c>
      <c r="B780" s="29">
        <v>7</v>
      </c>
      <c r="C780" s="30"/>
      <c r="D780" s="31">
        <v>1</v>
      </c>
      <c r="E780" s="32"/>
      <c r="F780" s="42" t="s">
        <v>12</v>
      </c>
      <c r="G780" s="38" t="s">
        <v>476</v>
      </c>
      <c r="H780" s="19" t="s">
        <v>469</v>
      </c>
      <c r="I780" s="29">
        <v>1935</v>
      </c>
      <c r="J780" s="29">
        <v>1935</v>
      </c>
      <c r="K780" s="33" t="s">
        <v>1337</v>
      </c>
      <c r="L780" s="34">
        <v>1.4</v>
      </c>
      <c r="M780" s="29">
        <v>1.25</v>
      </c>
      <c r="N780" s="28" t="str">
        <f t="shared" si="291"/>
        <v>,{"CollectableType":"HomeCollector.Models.StampBase, HomeCollector, Version=1.0.0.0, Culture=neutral, PublicKeyToken=null"</v>
      </c>
      <c r="O780" s="16" t="str">
        <f t="shared" si="270"/>
        <v xml:space="preserve">,"DisplayName":"Acadia" </v>
      </c>
      <c r="P780" s="16" t="str">
        <f t="shared" si="271"/>
        <v xml:space="preserve">,"Description":"ungummed" </v>
      </c>
      <c r="Q780" s="16" t="str">
        <f t="shared" si="272"/>
        <v xml:space="preserve">,"Country":"USA" </v>
      </c>
      <c r="R780" s="16" t="str">
        <f t="shared" si="273"/>
        <v xml:space="preserve">,"IsPostageStamp":true </v>
      </c>
      <c r="S780" s="16" t="str">
        <f t="shared" si="274"/>
        <v xml:space="preserve">,"ScottNumber":"762" </v>
      </c>
      <c r="T780" s="16" t="str">
        <f t="shared" si="275"/>
        <v xml:space="preserve">,"AlternateId":"" </v>
      </c>
      <c r="U780" s="16" t="str">
        <f t="shared" si="276"/>
        <v>,"IssueYearStart":1935</v>
      </c>
      <c r="V780" s="16" t="str">
        <f t="shared" si="277"/>
        <v>,"IssueYearEnd":0</v>
      </c>
      <c r="W780" s="16" t="str">
        <f t="shared" si="278"/>
        <v xml:space="preserve">,"FirstDayOfIssue":" " </v>
      </c>
      <c r="X780" s="16" t="str">
        <f t="shared" si="269"/>
        <v xml:space="preserve">,"Perforation":"imp" </v>
      </c>
      <c r="Y780" s="16" t="str">
        <f t="shared" si="279"/>
        <v xml:space="preserve">,"IsWatermarked":false </v>
      </c>
      <c r="Z780" s="16" t="str">
        <f t="shared" si="280"/>
        <v xml:space="preserve">,"CatalogImageCode":"" </v>
      </c>
      <c r="AA780" s="16" t="str">
        <f t="shared" si="281"/>
        <v xml:space="preserve">,"Color":"" </v>
      </c>
      <c r="AB780" s="16" t="str">
        <f t="shared" si="282"/>
        <v xml:space="preserve">,"Denomination":"7" </v>
      </c>
      <c r="AD780" s="16" t="str">
        <f t="shared" si="283"/>
        <v>,"ItemInstances":[</v>
      </c>
      <c r="AE780" s="16" t="str">
        <f t="shared" si="284"/>
        <v>{"CollectableType":"HomeCollector.Models.StampBase, HomeCollector, Version=1.0.0.0, Culture=neutral, PublicKeyToken=null"</v>
      </c>
      <c r="AF780" s="16" t="str">
        <f t="shared" si="285"/>
        <v xml:space="preserve">,"ItemDetails":"ungummed" </v>
      </c>
      <c r="AG780" s="16" t="str">
        <f t="shared" si="286"/>
        <v xml:space="preserve">,"IsFavorite":false </v>
      </c>
      <c r="AH780" s="16" t="str">
        <f t="shared" si="287"/>
        <v xml:space="preserve">,"EstimatedValue":0 </v>
      </c>
      <c r="AI780" s="16" t="str">
        <f t="shared" si="288"/>
        <v xml:space="preserve">,"IsMintCondition":true </v>
      </c>
      <c r="AJ780" s="16" t="str">
        <f t="shared" si="289"/>
        <v xml:space="preserve">,"Condition":"UNDEFINED" </v>
      </c>
      <c r="AK780" s="16" t="str">
        <f xml:space="preserve"> IF($D780+$E780&gt;0,  CONCATENATE($AD780,$AE780,$AF780,$AG780,$AH780,$AI780,$AJ780)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80" s="16" t="str">
        <f t="shared" si="290"/>
        <v>,{"CollectableType":"HomeCollector.Models.StampBase, HomeCollector, Version=1.0.0.0, Culture=neutral, PublicKeyToken=null","DisplayName":"Acadia" ,"Description":"ungummed" ,"Country":"USA" ,"IsPostageStamp":true ,"ScottNumber":"762" ,"AlternateId":"" ,"IssueYearStart":1935,"IssueYearEnd":0,"FirstDayOfIssue":" " ,"Perforation":"imp" ,"IsWatermarked":false ,"CatalogImageCode":"" ,"Color":"" ,"Denomination":"7"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81" spans="1:38" x14ac:dyDescent="0.25">
      <c r="A781" s="34" t="s">
        <v>1992</v>
      </c>
      <c r="B781" s="29">
        <v>8</v>
      </c>
      <c r="C781" s="30"/>
      <c r="D781" s="31">
        <v>1</v>
      </c>
      <c r="E781" s="32"/>
      <c r="F781" s="42" t="s">
        <v>12</v>
      </c>
      <c r="G781" s="38" t="s">
        <v>476</v>
      </c>
      <c r="H781" s="19" t="s">
        <v>470</v>
      </c>
      <c r="I781" s="29">
        <v>1935</v>
      </c>
      <c r="J781" s="29">
        <v>1935</v>
      </c>
      <c r="K781" s="33" t="s">
        <v>1337</v>
      </c>
      <c r="L781" s="34">
        <v>1.5</v>
      </c>
      <c r="M781" s="29">
        <v>1.4</v>
      </c>
      <c r="N781" s="28" t="str">
        <f t="shared" si="291"/>
        <v>,{"CollectableType":"HomeCollector.Models.StampBase, HomeCollector, Version=1.0.0.0, Culture=neutral, PublicKeyToken=null"</v>
      </c>
      <c r="O781" s="16" t="str">
        <f t="shared" si="270"/>
        <v xml:space="preserve">,"DisplayName":"Zion" </v>
      </c>
      <c r="P781" s="16" t="str">
        <f t="shared" si="271"/>
        <v xml:space="preserve">,"Description":"ungummed" </v>
      </c>
      <c r="Q781" s="16" t="str">
        <f t="shared" si="272"/>
        <v xml:space="preserve">,"Country":"USA" </v>
      </c>
      <c r="R781" s="16" t="str">
        <f t="shared" si="273"/>
        <v xml:space="preserve">,"IsPostageStamp":true </v>
      </c>
      <c r="S781" s="16" t="str">
        <f t="shared" si="274"/>
        <v xml:space="preserve">,"ScottNumber":"763" </v>
      </c>
      <c r="T781" s="16" t="str">
        <f t="shared" si="275"/>
        <v xml:space="preserve">,"AlternateId":"" </v>
      </c>
      <c r="U781" s="16" t="str">
        <f t="shared" si="276"/>
        <v>,"IssueYearStart":1935</v>
      </c>
      <c r="V781" s="16" t="str">
        <f t="shared" si="277"/>
        <v>,"IssueYearEnd":0</v>
      </c>
      <c r="W781" s="16" t="str">
        <f t="shared" si="278"/>
        <v xml:space="preserve">,"FirstDayOfIssue":" " </v>
      </c>
      <c r="X781" s="16" t="str">
        <f t="shared" si="269"/>
        <v xml:space="preserve">,"Perforation":"imp" </v>
      </c>
      <c r="Y781" s="16" t="str">
        <f t="shared" si="279"/>
        <v xml:space="preserve">,"IsWatermarked":false </v>
      </c>
      <c r="Z781" s="16" t="str">
        <f t="shared" si="280"/>
        <v xml:space="preserve">,"CatalogImageCode":"" </v>
      </c>
      <c r="AA781" s="16" t="str">
        <f t="shared" si="281"/>
        <v xml:space="preserve">,"Color":"" </v>
      </c>
      <c r="AB781" s="16" t="str">
        <f t="shared" si="282"/>
        <v xml:space="preserve">,"Denomination":"8" </v>
      </c>
      <c r="AD781" s="16" t="str">
        <f t="shared" si="283"/>
        <v>,"ItemInstances":[</v>
      </c>
      <c r="AE781" s="16" t="str">
        <f t="shared" si="284"/>
        <v>{"CollectableType":"HomeCollector.Models.StampBase, HomeCollector, Version=1.0.0.0, Culture=neutral, PublicKeyToken=null"</v>
      </c>
      <c r="AF781" s="16" t="str">
        <f t="shared" si="285"/>
        <v xml:space="preserve">,"ItemDetails":"ungummed" </v>
      </c>
      <c r="AG781" s="16" t="str">
        <f t="shared" si="286"/>
        <v xml:space="preserve">,"IsFavorite":false </v>
      </c>
      <c r="AH781" s="16" t="str">
        <f t="shared" si="287"/>
        <v xml:space="preserve">,"EstimatedValue":0 </v>
      </c>
      <c r="AI781" s="16" t="str">
        <f t="shared" si="288"/>
        <v xml:space="preserve">,"IsMintCondition":true </v>
      </c>
      <c r="AJ781" s="16" t="str">
        <f t="shared" si="289"/>
        <v xml:space="preserve">,"Condition":"UNDEFINED" </v>
      </c>
      <c r="AK781" s="16" t="str">
        <f xml:space="preserve"> IF($D781+$E781&gt;0,  CONCATENATE($AD781,$AE781,$AF781,$AG781,$AH781,$AI781,$AJ781)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81" s="16" t="str">
        <f t="shared" si="290"/>
        <v>,{"CollectableType":"HomeCollector.Models.StampBase, HomeCollector, Version=1.0.0.0, Culture=neutral, PublicKeyToken=null","DisplayName":"Zion" ,"Description":"ungummed" ,"Country":"USA" ,"IsPostageStamp":true ,"ScottNumber":"763" ,"AlternateId":"" ,"IssueYearStart":1935,"IssueYearEnd":0,"FirstDayOfIssue":" " ,"Perforation":"imp" ,"IsWatermarked":false ,"CatalogImageCode":"" ,"Color":"" ,"Denomination":"8"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82" spans="1:38" x14ac:dyDescent="0.25">
      <c r="A782" s="34" t="s">
        <v>1993</v>
      </c>
      <c r="B782" s="29">
        <v>9</v>
      </c>
      <c r="C782" s="30"/>
      <c r="D782" s="31">
        <v>1</v>
      </c>
      <c r="E782" s="32"/>
      <c r="F782" s="42" t="s">
        <v>12</v>
      </c>
      <c r="G782" s="38" t="s">
        <v>476</v>
      </c>
      <c r="H782" s="19" t="s">
        <v>471</v>
      </c>
      <c r="I782" s="29">
        <v>1935</v>
      </c>
      <c r="J782" s="29">
        <v>1935</v>
      </c>
      <c r="K782" s="33" t="s">
        <v>1337</v>
      </c>
      <c r="L782" s="34">
        <v>1.75</v>
      </c>
      <c r="M782" s="29">
        <v>1.5</v>
      </c>
      <c r="N782" s="28" t="str">
        <f t="shared" si="291"/>
        <v>,{"CollectableType":"HomeCollector.Models.StampBase, HomeCollector, Version=1.0.0.0, Culture=neutral, PublicKeyToken=null"</v>
      </c>
      <c r="O782" s="16" t="str">
        <f t="shared" si="270"/>
        <v xml:space="preserve">,"DisplayName":"Glacier" </v>
      </c>
      <c r="P782" s="16" t="str">
        <f t="shared" si="271"/>
        <v xml:space="preserve">,"Description":"ungummed" </v>
      </c>
      <c r="Q782" s="16" t="str">
        <f t="shared" si="272"/>
        <v xml:space="preserve">,"Country":"USA" </v>
      </c>
      <c r="R782" s="16" t="str">
        <f t="shared" si="273"/>
        <v xml:space="preserve">,"IsPostageStamp":true </v>
      </c>
      <c r="S782" s="16" t="str">
        <f t="shared" si="274"/>
        <v xml:space="preserve">,"ScottNumber":"764" </v>
      </c>
      <c r="T782" s="16" t="str">
        <f t="shared" si="275"/>
        <v xml:space="preserve">,"AlternateId":"" </v>
      </c>
      <c r="U782" s="16" t="str">
        <f t="shared" si="276"/>
        <v>,"IssueYearStart":1935</v>
      </c>
      <c r="V782" s="16" t="str">
        <f t="shared" si="277"/>
        <v>,"IssueYearEnd":0</v>
      </c>
      <c r="W782" s="16" t="str">
        <f t="shared" si="278"/>
        <v xml:space="preserve">,"FirstDayOfIssue":" " </v>
      </c>
      <c r="X782" s="16" t="str">
        <f t="shared" si="269"/>
        <v xml:space="preserve">,"Perforation":"imp" </v>
      </c>
      <c r="Y782" s="16" t="str">
        <f t="shared" si="279"/>
        <v xml:space="preserve">,"IsWatermarked":false </v>
      </c>
      <c r="Z782" s="16" t="str">
        <f t="shared" si="280"/>
        <v xml:space="preserve">,"CatalogImageCode":"" </v>
      </c>
      <c r="AA782" s="16" t="str">
        <f t="shared" si="281"/>
        <v xml:space="preserve">,"Color":"" </v>
      </c>
      <c r="AB782" s="16" t="str">
        <f t="shared" si="282"/>
        <v xml:space="preserve">,"Denomination":"9" </v>
      </c>
      <c r="AD782" s="16" t="str">
        <f t="shared" si="283"/>
        <v>,"ItemInstances":[</v>
      </c>
      <c r="AE782" s="16" t="str">
        <f t="shared" si="284"/>
        <v>{"CollectableType":"HomeCollector.Models.StampBase, HomeCollector, Version=1.0.0.0, Culture=neutral, PublicKeyToken=null"</v>
      </c>
      <c r="AF782" s="16" t="str">
        <f t="shared" si="285"/>
        <v xml:space="preserve">,"ItemDetails":"ungummed" </v>
      </c>
      <c r="AG782" s="16" t="str">
        <f t="shared" si="286"/>
        <v xml:space="preserve">,"IsFavorite":false </v>
      </c>
      <c r="AH782" s="16" t="str">
        <f t="shared" si="287"/>
        <v xml:space="preserve">,"EstimatedValue":0 </v>
      </c>
      <c r="AI782" s="16" t="str">
        <f t="shared" si="288"/>
        <v xml:space="preserve">,"IsMintCondition":true </v>
      </c>
      <c r="AJ782" s="16" t="str">
        <f t="shared" si="289"/>
        <v xml:space="preserve">,"Condition":"UNDEFINED" </v>
      </c>
      <c r="AK782" s="16" t="str">
        <f xml:space="preserve"> IF($D782+$E782&gt;0,  CONCATENATE($AD782,$AE782,$AF782,$AG782,$AH782,$AI782,$AJ782)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82" s="16" t="str">
        <f t="shared" si="290"/>
        <v>,{"CollectableType":"HomeCollector.Models.StampBase, HomeCollector, Version=1.0.0.0, Culture=neutral, PublicKeyToken=null","DisplayName":"Glacier" ,"Description":"ungummed" ,"Country":"USA" ,"IsPostageStamp":true ,"ScottNumber":"764" ,"AlternateId":"" ,"IssueYearStart":1935,"IssueYearEnd":0,"FirstDayOfIssue":" " ,"Perforation":"imp" ,"IsWatermarked":false ,"CatalogImageCode":"" ,"Color":"" ,"Denomination":"9"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83" spans="1:38" x14ac:dyDescent="0.25">
      <c r="A783" s="34" t="s">
        <v>1994</v>
      </c>
      <c r="B783" s="29">
        <v>10</v>
      </c>
      <c r="C783" s="30"/>
      <c r="D783" s="31">
        <v>1</v>
      </c>
      <c r="E783" s="32"/>
      <c r="F783" s="42" t="s">
        <v>12</v>
      </c>
      <c r="G783" s="38" t="s">
        <v>476</v>
      </c>
      <c r="H783" s="19" t="s">
        <v>472</v>
      </c>
      <c r="I783" s="29">
        <v>1935</v>
      </c>
      <c r="J783" s="29">
        <v>1935</v>
      </c>
      <c r="K783" s="33" t="s">
        <v>1337</v>
      </c>
      <c r="L783" s="34">
        <v>3.5</v>
      </c>
      <c r="M783" s="29">
        <v>3</v>
      </c>
      <c r="N783" s="28" t="str">
        <f t="shared" si="291"/>
        <v>,{"CollectableType":"HomeCollector.Models.StampBase, HomeCollector, Version=1.0.0.0, Culture=neutral, PublicKeyToken=null"</v>
      </c>
      <c r="O783" s="16" t="str">
        <f t="shared" si="270"/>
        <v xml:space="preserve">,"DisplayName":"Great Smoky Mt" </v>
      </c>
      <c r="P783" s="16" t="str">
        <f t="shared" si="271"/>
        <v xml:space="preserve">,"Description":"ungummed" </v>
      </c>
      <c r="Q783" s="16" t="str">
        <f t="shared" si="272"/>
        <v xml:space="preserve">,"Country":"USA" </v>
      </c>
      <c r="R783" s="16" t="str">
        <f t="shared" si="273"/>
        <v xml:space="preserve">,"IsPostageStamp":true </v>
      </c>
      <c r="S783" s="16" t="str">
        <f t="shared" si="274"/>
        <v xml:space="preserve">,"ScottNumber":"765" </v>
      </c>
      <c r="T783" s="16" t="str">
        <f t="shared" si="275"/>
        <v xml:space="preserve">,"AlternateId":"" </v>
      </c>
      <c r="U783" s="16" t="str">
        <f t="shared" si="276"/>
        <v>,"IssueYearStart":1935</v>
      </c>
      <c r="V783" s="16" t="str">
        <f t="shared" si="277"/>
        <v>,"IssueYearEnd":0</v>
      </c>
      <c r="W783" s="16" t="str">
        <f t="shared" si="278"/>
        <v xml:space="preserve">,"FirstDayOfIssue":" " </v>
      </c>
      <c r="X783" s="16" t="str">
        <f t="shared" si="269"/>
        <v xml:space="preserve">,"Perforation":"imp" </v>
      </c>
      <c r="Y783" s="16" t="str">
        <f t="shared" si="279"/>
        <v xml:space="preserve">,"IsWatermarked":false </v>
      </c>
      <c r="Z783" s="16" t="str">
        <f t="shared" si="280"/>
        <v xml:space="preserve">,"CatalogImageCode":"" </v>
      </c>
      <c r="AA783" s="16" t="str">
        <f t="shared" si="281"/>
        <v xml:space="preserve">,"Color":"" </v>
      </c>
      <c r="AB783" s="16" t="str">
        <f t="shared" si="282"/>
        <v xml:space="preserve">,"Denomination":"10" </v>
      </c>
      <c r="AD783" s="16" t="str">
        <f t="shared" si="283"/>
        <v>,"ItemInstances":[</v>
      </c>
      <c r="AE783" s="16" t="str">
        <f t="shared" si="284"/>
        <v>{"CollectableType":"HomeCollector.Models.StampBase, HomeCollector, Version=1.0.0.0, Culture=neutral, PublicKeyToken=null"</v>
      </c>
      <c r="AF783" s="16" t="str">
        <f t="shared" si="285"/>
        <v xml:space="preserve">,"ItemDetails":"ungummed" </v>
      </c>
      <c r="AG783" s="16" t="str">
        <f t="shared" si="286"/>
        <v xml:space="preserve">,"IsFavorite":false </v>
      </c>
      <c r="AH783" s="16" t="str">
        <f t="shared" si="287"/>
        <v xml:space="preserve">,"EstimatedValue":0 </v>
      </c>
      <c r="AI783" s="16" t="str">
        <f t="shared" si="288"/>
        <v xml:space="preserve">,"IsMintCondition":true </v>
      </c>
      <c r="AJ783" s="16" t="str">
        <f t="shared" si="289"/>
        <v xml:space="preserve">,"Condition":"UNDEFINED" </v>
      </c>
      <c r="AK783" s="16" t="str">
        <f xml:space="preserve"> IF($D783+$E783&gt;0,  CONCATENATE($AD783,$AE783,$AF783,$AG783,$AH783,$AI783,$AJ783) &amp; "} ]}","}")</f>
        <v>,"ItemInstances":[{"CollectableType":"HomeCollector.Models.StampBase, HomeCollector, Version=1.0.0.0, Culture=neutral, PublicKeyToken=null","ItemDetails":"ungummed" ,"IsFavorite":false ,"EstimatedValue":0 ,"IsMintCondition":true ,"Condition":"UNDEFINED" } ]}</v>
      </c>
      <c r="AL783" s="16" t="str">
        <f t="shared" si="290"/>
        <v>,{"CollectableType":"HomeCollector.Models.StampBase, HomeCollector, Version=1.0.0.0, Culture=neutral, PublicKeyToken=null","DisplayName":"Great Smoky Mt" ,"Description":"ungummed" ,"Country":"USA" ,"IsPostageStamp":true ,"ScottNumber":"765" ,"AlternateId":"" ,"IssueYearStart":1935,"IssueYearEnd":0,"FirstDayOfIssue":" " ,"Perforation":"imp" ,"IsWatermarked":false ,"CatalogImageCode":"" ,"Color":"" ,"Denomination":"10" ,"ItemInstances":[{"CollectableType":"HomeCollector.Models.StampBase, HomeCollector, Version=1.0.0.0, Culture=neutral, PublicKeyToken=null","ItemDetails":"ungummed" ,"IsFavorite":false ,"EstimatedValue":0 ,"IsMintCondition":true ,"Condition":"UNDEFINED" } ]}</v>
      </c>
    </row>
    <row r="784" spans="1:38" x14ac:dyDescent="0.25">
      <c r="A784" s="34" t="s">
        <v>1995</v>
      </c>
      <c r="B784" s="29">
        <v>1</v>
      </c>
      <c r="C784" s="19" t="s">
        <v>394</v>
      </c>
      <c r="D784" s="31"/>
      <c r="E784" s="32"/>
      <c r="F784" s="42" t="s">
        <v>12</v>
      </c>
      <c r="G784" s="38" t="s">
        <v>478</v>
      </c>
      <c r="H784" s="19" t="s">
        <v>450</v>
      </c>
      <c r="I784" s="29">
        <v>1935</v>
      </c>
      <c r="J784" s="29">
        <v>1935</v>
      </c>
      <c r="K784" s="33" t="s">
        <v>1337</v>
      </c>
      <c r="L784" s="34">
        <v>24</v>
      </c>
      <c r="M784" s="29">
        <v>24</v>
      </c>
      <c r="N784" s="28" t="str">
        <f t="shared" si="291"/>
        <v>,{"CollectableType":"HomeCollector.Models.StampBase, HomeCollector, Version=1.0.0.0, Culture=neutral, PublicKeyToken=null"</v>
      </c>
      <c r="O784" s="16" t="str">
        <f t="shared" si="270"/>
        <v xml:space="preserve">,"DisplayName":"Fort Dearborn" </v>
      </c>
      <c r="P784" s="16" t="str">
        <f t="shared" si="271"/>
        <v xml:space="preserve">,"Description":"ungum sht" </v>
      </c>
      <c r="Q784" s="16" t="str">
        <f t="shared" si="272"/>
        <v xml:space="preserve">,"Country":"USA" </v>
      </c>
      <c r="R784" s="16" t="str">
        <f t="shared" si="273"/>
        <v xml:space="preserve">,"IsPostageStamp":true </v>
      </c>
      <c r="S784" s="16" t="str">
        <f t="shared" si="274"/>
        <v xml:space="preserve">,"ScottNumber":"766" </v>
      </c>
      <c r="T784" s="16" t="str">
        <f t="shared" si="275"/>
        <v xml:space="preserve">,"AlternateId":"" </v>
      </c>
      <c r="U784" s="16" t="str">
        <f t="shared" si="276"/>
        <v>,"IssueYearStart":1935</v>
      </c>
      <c r="V784" s="16" t="str">
        <f t="shared" si="277"/>
        <v>,"IssueYearEnd":0</v>
      </c>
      <c r="W784" s="16" t="str">
        <f t="shared" si="278"/>
        <v xml:space="preserve">,"FirstDayOfIssue":" " </v>
      </c>
      <c r="X784" s="16" t="str">
        <f t="shared" si="269"/>
        <v xml:space="preserve">,"Perforation":"imp" </v>
      </c>
      <c r="Y784" s="16" t="str">
        <f t="shared" si="279"/>
        <v xml:space="preserve">,"IsWatermarked":false </v>
      </c>
      <c r="Z784" s="16" t="str">
        <f t="shared" si="280"/>
        <v xml:space="preserve">,"CatalogImageCode":"" </v>
      </c>
      <c r="AA784" s="16" t="str">
        <f t="shared" si="281"/>
        <v xml:space="preserve">,"Color":"yellow gr" </v>
      </c>
      <c r="AB784" s="16" t="str">
        <f t="shared" si="282"/>
        <v xml:space="preserve">,"Denomination":"1" </v>
      </c>
      <c r="AD784" s="16" t="str">
        <f t="shared" si="283"/>
        <v/>
      </c>
      <c r="AE784" s="16" t="str">
        <f t="shared" si="284"/>
        <v>{"CollectableType":"HomeCollector.Models.StampBase, HomeCollector, Version=1.0.0.0, Culture=neutral, PublicKeyToken=null"</v>
      </c>
      <c r="AF784" s="16" t="str">
        <f t="shared" si="285"/>
        <v xml:space="preserve">,"ItemDetails":"ungum sht" </v>
      </c>
      <c r="AG784" s="16" t="str">
        <f t="shared" si="286"/>
        <v xml:space="preserve">,"IsFavorite":false </v>
      </c>
      <c r="AH784" s="16" t="str">
        <f t="shared" si="287"/>
        <v xml:space="preserve">,"EstimatedValue":0 </v>
      </c>
      <c r="AI784" s="16" t="str">
        <f t="shared" si="288"/>
        <v xml:space="preserve">,"IsMintCondition":false </v>
      </c>
      <c r="AJ784" s="16" t="str">
        <f t="shared" si="289"/>
        <v xml:space="preserve">,"Condition":"UNDEFINED" </v>
      </c>
      <c r="AK784" s="16" t="str">
        <f xml:space="preserve"> IF($D784+$E784&gt;0,  CONCATENATE($AD784,$AE784,$AF784,$AG784,$AH784,$AI784,$AJ784) &amp; "} ]}","}")</f>
        <v>}</v>
      </c>
      <c r="AL784" s="16" t="str">
        <f t="shared" si="290"/>
        <v>,{"CollectableType":"HomeCollector.Models.StampBase, HomeCollector, Version=1.0.0.0, Culture=neutral, PublicKeyToken=null","DisplayName":"Fort Dearborn" ,"Description":"ungum sht" ,"Country":"USA" ,"IsPostageStamp":true ,"ScottNumber":"766" ,"AlternateId":"" ,"IssueYearStart":1935,"IssueYearEnd":0,"FirstDayOfIssue":" " ,"Perforation":"imp" ,"IsWatermarked":false ,"CatalogImageCode":"" ,"Color":"yellow gr" ,"Denomination":"1" }</v>
      </c>
    </row>
    <row r="785" spans="1:38" x14ac:dyDescent="0.25">
      <c r="A785" s="17" t="s">
        <v>479</v>
      </c>
      <c r="B785" s="29">
        <v>1</v>
      </c>
      <c r="C785" s="19" t="s">
        <v>394</v>
      </c>
      <c r="D785" s="31"/>
      <c r="E785" s="32"/>
      <c r="F785" s="42" t="s">
        <v>12</v>
      </c>
      <c r="G785" s="38" t="s">
        <v>480</v>
      </c>
      <c r="H785" s="19" t="s">
        <v>450</v>
      </c>
      <c r="I785" s="29">
        <v>1935</v>
      </c>
      <c r="J785" s="29">
        <v>1935</v>
      </c>
      <c r="K785" s="33" t="s">
        <v>1337</v>
      </c>
      <c r="L785" s="34">
        <v>0.65</v>
      </c>
      <c r="M785" s="29">
        <v>0.35</v>
      </c>
      <c r="N785" s="28" t="str">
        <f t="shared" si="291"/>
        <v>,{"CollectableType":"HomeCollector.Models.StampBase, HomeCollector, Version=1.0.0.0, Culture=neutral, PublicKeyToken=null"</v>
      </c>
      <c r="O785" s="16" t="str">
        <f t="shared" si="270"/>
        <v xml:space="preserve">,"DisplayName":"Fort Dearborn" </v>
      </c>
      <c r="P785" s="16" t="str">
        <f t="shared" si="271"/>
        <v xml:space="preserve">,"Description":"from sheet" </v>
      </c>
      <c r="Q785" s="16" t="str">
        <f t="shared" si="272"/>
        <v xml:space="preserve">,"Country":"USA" </v>
      </c>
      <c r="R785" s="16" t="str">
        <f t="shared" si="273"/>
        <v xml:space="preserve">,"IsPostageStamp":true </v>
      </c>
      <c r="S785" s="16" t="str">
        <f t="shared" si="274"/>
        <v xml:space="preserve">,"ScottNumber":"766a" </v>
      </c>
      <c r="T785" s="16" t="str">
        <f t="shared" si="275"/>
        <v xml:space="preserve">,"AlternateId":"" </v>
      </c>
      <c r="U785" s="16" t="str">
        <f t="shared" si="276"/>
        <v>,"IssueYearStart":1935</v>
      </c>
      <c r="V785" s="16" t="str">
        <f t="shared" si="277"/>
        <v>,"IssueYearEnd":0</v>
      </c>
      <c r="W785" s="16" t="str">
        <f t="shared" si="278"/>
        <v xml:space="preserve">,"FirstDayOfIssue":" " </v>
      </c>
      <c r="X785" s="16" t="str">
        <f t="shared" si="269"/>
        <v xml:space="preserve">,"Perforation":"imp" </v>
      </c>
      <c r="Y785" s="16" t="str">
        <f t="shared" si="279"/>
        <v xml:space="preserve">,"IsWatermarked":false </v>
      </c>
      <c r="Z785" s="16" t="str">
        <f t="shared" si="280"/>
        <v xml:space="preserve">,"CatalogImageCode":"" </v>
      </c>
      <c r="AA785" s="16" t="str">
        <f t="shared" si="281"/>
        <v xml:space="preserve">,"Color":"yellow gr" </v>
      </c>
      <c r="AB785" s="16" t="str">
        <f t="shared" si="282"/>
        <v xml:space="preserve">,"Denomination":"1" </v>
      </c>
      <c r="AD785" s="16" t="str">
        <f t="shared" si="283"/>
        <v/>
      </c>
      <c r="AE785" s="16" t="str">
        <f t="shared" si="284"/>
        <v>{"CollectableType":"HomeCollector.Models.StampBase, HomeCollector, Version=1.0.0.0, Culture=neutral, PublicKeyToken=null"</v>
      </c>
      <c r="AF785" s="16" t="str">
        <f t="shared" si="285"/>
        <v xml:space="preserve">,"ItemDetails":"from sheet" </v>
      </c>
      <c r="AG785" s="16" t="str">
        <f t="shared" si="286"/>
        <v xml:space="preserve">,"IsFavorite":false </v>
      </c>
      <c r="AH785" s="16" t="str">
        <f t="shared" si="287"/>
        <v xml:space="preserve">,"EstimatedValue":0 </v>
      </c>
      <c r="AI785" s="16" t="str">
        <f t="shared" si="288"/>
        <v xml:space="preserve">,"IsMintCondition":false </v>
      </c>
      <c r="AJ785" s="16" t="str">
        <f t="shared" si="289"/>
        <v xml:space="preserve">,"Condition":"UNDEFINED" </v>
      </c>
      <c r="AK785" s="16" t="str">
        <f xml:space="preserve"> IF($D785+$E785&gt;0,  CONCATENATE($AD785,$AE785,$AF785,$AG785,$AH785,$AI785,$AJ785) &amp; "} ]}","}")</f>
        <v>}</v>
      </c>
      <c r="AL785" s="16" t="str">
        <f t="shared" si="290"/>
        <v>,{"CollectableType":"HomeCollector.Models.StampBase, HomeCollector, Version=1.0.0.0, Culture=neutral, PublicKeyToken=null","DisplayName":"Fort Dearborn" ,"Description":"from sheet" ,"Country":"USA" ,"IsPostageStamp":true ,"ScottNumber":"766a" ,"AlternateId":"" ,"IssueYearStart":1935,"IssueYearEnd":0,"FirstDayOfIssue":" " ,"Perforation":"imp" ,"IsWatermarked":false ,"CatalogImageCode":"" ,"Color":"yellow gr" ,"Denomination":"1" }</v>
      </c>
    </row>
    <row r="786" spans="1:38" x14ac:dyDescent="0.25">
      <c r="A786" s="34" t="s">
        <v>1996</v>
      </c>
      <c r="B786" s="29">
        <v>3</v>
      </c>
      <c r="C786" s="19" t="s">
        <v>99</v>
      </c>
      <c r="D786" s="31"/>
      <c r="E786" s="32"/>
      <c r="F786" s="42" t="s">
        <v>12</v>
      </c>
      <c r="G786" s="38" t="s">
        <v>478</v>
      </c>
      <c r="H786" s="19" t="s">
        <v>451</v>
      </c>
      <c r="I786" s="29">
        <v>1935</v>
      </c>
      <c r="J786" s="29">
        <v>1935</v>
      </c>
      <c r="K786" s="33" t="s">
        <v>1337</v>
      </c>
      <c r="L786" s="34">
        <v>22.5</v>
      </c>
      <c r="M786" s="29">
        <v>22.5</v>
      </c>
      <c r="N786" s="28" t="str">
        <f t="shared" si="291"/>
        <v>,{"CollectableType":"HomeCollector.Models.StampBase, HomeCollector, Version=1.0.0.0, Culture=neutral, PublicKeyToken=null"</v>
      </c>
      <c r="O786" s="16" t="str">
        <f t="shared" si="270"/>
        <v xml:space="preserve">,"DisplayName":"Federal Building" </v>
      </c>
      <c r="P786" s="16" t="str">
        <f t="shared" si="271"/>
        <v xml:space="preserve">,"Description":"ungum sht" </v>
      </c>
      <c r="Q786" s="16" t="str">
        <f t="shared" si="272"/>
        <v xml:space="preserve">,"Country":"USA" </v>
      </c>
      <c r="R786" s="16" t="str">
        <f t="shared" si="273"/>
        <v xml:space="preserve">,"IsPostageStamp":true </v>
      </c>
      <c r="S786" s="16" t="str">
        <f t="shared" si="274"/>
        <v xml:space="preserve">,"ScottNumber":"767" </v>
      </c>
      <c r="T786" s="16" t="str">
        <f t="shared" si="275"/>
        <v xml:space="preserve">,"AlternateId":"" </v>
      </c>
      <c r="U786" s="16" t="str">
        <f t="shared" si="276"/>
        <v>,"IssueYearStart":1935</v>
      </c>
      <c r="V786" s="16" t="str">
        <f t="shared" si="277"/>
        <v>,"IssueYearEnd":0</v>
      </c>
      <c r="W786" s="16" t="str">
        <f t="shared" si="278"/>
        <v xml:space="preserve">,"FirstDayOfIssue":" " </v>
      </c>
      <c r="X786" s="16" t="str">
        <f t="shared" si="269"/>
        <v xml:space="preserve">,"Perforation":"imp" </v>
      </c>
      <c r="Y786" s="16" t="str">
        <f t="shared" si="279"/>
        <v xml:space="preserve">,"IsWatermarked":false </v>
      </c>
      <c r="Z786" s="16" t="str">
        <f t="shared" si="280"/>
        <v xml:space="preserve">,"CatalogImageCode":"" </v>
      </c>
      <c r="AA786" s="16" t="str">
        <f t="shared" si="281"/>
        <v xml:space="preserve">,"Color":"violet" </v>
      </c>
      <c r="AB786" s="16" t="str">
        <f t="shared" si="282"/>
        <v xml:space="preserve">,"Denomination":"3" </v>
      </c>
      <c r="AD786" s="16" t="str">
        <f t="shared" si="283"/>
        <v/>
      </c>
      <c r="AE786" s="16" t="str">
        <f t="shared" si="284"/>
        <v>{"CollectableType":"HomeCollector.Models.StampBase, HomeCollector, Version=1.0.0.0, Culture=neutral, PublicKeyToken=null"</v>
      </c>
      <c r="AF786" s="16" t="str">
        <f t="shared" si="285"/>
        <v xml:space="preserve">,"ItemDetails":"ungum sht" </v>
      </c>
      <c r="AG786" s="16" t="str">
        <f t="shared" si="286"/>
        <v xml:space="preserve">,"IsFavorite":false </v>
      </c>
      <c r="AH786" s="16" t="str">
        <f t="shared" si="287"/>
        <v xml:space="preserve">,"EstimatedValue":0 </v>
      </c>
      <c r="AI786" s="16" t="str">
        <f t="shared" si="288"/>
        <v xml:space="preserve">,"IsMintCondition":false </v>
      </c>
      <c r="AJ786" s="16" t="str">
        <f t="shared" si="289"/>
        <v xml:space="preserve">,"Condition":"UNDEFINED" </v>
      </c>
      <c r="AK786" s="16" t="str">
        <f xml:space="preserve"> IF($D786+$E786&gt;0,  CONCATENATE($AD786,$AE786,$AF786,$AG786,$AH786,$AI786,$AJ786) &amp; "} ]}","}")</f>
        <v>}</v>
      </c>
      <c r="AL786" s="16" t="str">
        <f t="shared" si="290"/>
        <v>,{"CollectableType":"HomeCollector.Models.StampBase, HomeCollector, Version=1.0.0.0, Culture=neutral, PublicKeyToken=null","DisplayName":"Federal Building" ,"Description":"ungum sht" ,"Country":"USA" ,"IsPostageStamp":true ,"ScottNumber":"767" ,"AlternateId":"" ,"IssueYearStart":1935,"IssueYearEnd":0,"FirstDayOfIssue":" " ,"Perforation":"imp" ,"IsWatermarked":false ,"CatalogImageCode":"" ,"Color":"violet" ,"Denomination":"3" }</v>
      </c>
    </row>
    <row r="787" spans="1:38" x14ac:dyDescent="0.25">
      <c r="A787" s="17" t="s">
        <v>481</v>
      </c>
      <c r="B787" s="29">
        <v>3</v>
      </c>
      <c r="C787" s="19" t="s">
        <v>99</v>
      </c>
      <c r="D787" s="31"/>
      <c r="E787" s="32"/>
      <c r="F787" s="42" t="s">
        <v>12</v>
      </c>
      <c r="G787" s="38" t="s">
        <v>480</v>
      </c>
      <c r="H787" s="19" t="s">
        <v>451</v>
      </c>
      <c r="I787" s="29">
        <v>1935</v>
      </c>
      <c r="J787" s="29">
        <v>1935</v>
      </c>
      <c r="K787" s="33" t="s">
        <v>1337</v>
      </c>
      <c r="L787" s="34">
        <v>0.5</v>
      </c>
      <c r="M787" s="29">
        <v>0.35</v>
      </c>
      <c r="N787" s="28" t="str">
        <f t="shared" si="291"/>
        <v>,{"CollectableType":"HomeCollector.Models.StampBase, HomeCollector, Version=1.0.0.0, Culture=neutral, PublicKeyToken=null"</v>
      </c>
      <c r="O787" s="16" t="str">
        <f t="shared" si="270"/>
        <v xml:space="preserve">,"DisplayName":"Federal Building" </v>
      </c>
      <c r="P787" s="16" t="str">
        <f t="shared" si="271"/>
        <v xml:space="preserve">,"Description":"from sheet" </v>
      </c>
      <c r="Q787" s="16" t="str">
        <f t="shared" si="272"/>
        <v xml:space="preserve">,"Country":"USA" </v>
      </c>
      <c r="R787" s="16" t="str">
        <f t="shared" si="273"/>
        <v xml:space="preserve">,"IsPostageStamp":true </v>
      </c>
      <c r="S787" s="16" t="str">
        <f t="shared" si="274"/>
        <v xml:space="preserve">,"ScottNumber":"767a" </v>
      </c>
      <c r="T787" s="16" t="str">
        <f t="shared" si="275"/>
        <v xml:space="preserve">,"AlternateId":"" </v>
      </c>
      <c r="U787" s="16" t="str">
        <f t="shared" si="276"/>
        <v>,"IssueYearStart":1935</v>
      </c>
      <c r="V787" s="16" t="str">
        <f t="shared" si="277"/>
        <v>,"IssueYearEnd":0</v>
      </c>
      <c r="W787" s="16" t="str">
        <f t="shared" si="278"/>
        <v xml:space="preserve">,"FirstDayOfIssue":" " </v>
      </c>
      <c r="X787" s="16" t="str">
        <f t="shared" si="269"/>
        <v xml:space="preserve">,"Perforation":"imp" </v>
      </c>
      <c r="Y787" s="16" t="str">
        <f t="shared" si="279"/>
        <v xml:space="preserve">,"IsWatermarked":false </v>
      </c>
      <c r="Z787" s="16" t="str">
        <f t="shared" si="280"/>
        <v xml:space="preserve">,"CatalogImageCode":"" </v>
      </c>
      <c r="AA787" s="16" t="str">
        <f t="shared" si="281"/>
        <v xml:space="preserve">,"Color":"violet" </v>
      </c>
      <c r="AB787" s="16" t="str">
        <f t="shared" si="282"/>
        <v xml:space="preserve">,"Denomination":"3" </v>
      </c>
      <c r="AD787" s="16" t="str">
        <f t="shared" si="283"/>
        <v/>
      </c>
      <c r="AE787" s="16" t="str">
        <f t="shared" si="284"/>
        <v>{"CollectableType":"HomeCollector.Models.StampBase, HomeCollector, Version=1.0.0.0, Culture=neutral, PublicKeyToken=null"</v>
      </c>
      <c r="AF787" s="16" t="str">
        <f t="shared" si="285"/>
        <v xml:space="preserve">,"ItemDetails":"from sheet" </v>
      </c>
      <c r="AG787" s="16" t="str">
        <f t="shared" si="286"/>
        <v xml:space="preserve">,"IsFavorite":false </v>
      </c>
      <c r="AH787" s="16" t="str">
        <f t="shared" si="287"/>
        <v xml:space="preserve">,"EstimatedValue":0 </v>
      </c>
      <c r="AI787" s="16" t="str">
        <f t="shared" si="288"/>
        <v xml:space="preserve">,"IsMintCondition":false </v>
      </c>
      <c r="AJ787" s="16" t="str">
        <f t="shared" si="289"/>
        <v xml:space="preserve">,"Condition":"UNDEFINED" </v>
      </c>
      <c r="AK787" s="16" t="str">
        <f xml:space="preserve"> IF($D787+$E787&gt;0,  CONCATENATE($AD787,$AE787,$AF787,$AG787,$AH787,$AI787,$AJ787) &amp; "} ]}","}")</f>
        <v>}</v>
      </c>
      <c r="AL787" s="16" t="str">
        <f t="shared" si="290"/>
        <v>,{"CollectableType":"HomeCollector.Models.StampBase, HomeCollector, Version=1.0.0.0, Culture=neutral, PublicKeyToken=null","DisplayName":"Federal Building" ,"Description":"from sheet" ,"Country":"USA" ,"IsPostageStamp":true ,"ScottNumber":"767a" ,"AlternateId":"" ,"IssueYearStart":1935,"IssueYearEnd":0,"FirstDayOfIssue":" " ,"Perforation":"imp" ,"IsWatermarked":false ,"CatalogImageCode":"" ,"Color":"violet" ,"Denomination":"3" }</v>
      </c>
    </row>
    <row r="788" spans="1:38" x14ac:dyDescent="0.25">
      <c r="A788" s="34" t="s">
        <v>1997</v>
      </c>
      <c r="B788" s="29">
        <v>3</v>
      </c>
      <c r="C788" s="19" t="s">
        <v>25</v>
      </c>
      <c r="D788" s="31"/>
      <c r="E788" s="32"/>
      <c r="F788" s="42" t="s">
        <v>12</v>
      </c>
      <c r="G788" s="38" t="s">
        <v>478</v>
      </c>
      <c r="H788" s="19" t="s">
        <v>457</v>
      </c>
      <c r="I788" s="29">
        <v>1935</v>
      </c>
      <c r="J788" s="29">
        <v>1935</v>
      </c>
      <c r="K788" s="33" t="s">
        <v>1337</v>
      </c>
      <c r="L788" s="34">
        <v>18</v>
      </c>
      <c r="M788" s="29">
        <v>12.5</v>
      </c>
      <c r="N788" s="28" t="str">
        <f t="shared" si="291"/>
        <v>,{"CollectableType":"HomeCollector.Models.StampBase, HomeCollector, Version=1.0.0.0, Culture=neutral, PublicKeyToken=null"</v>
      </c>
      <c r="O788" s="16" t="str">
        <f t="shared" si="270"/>
        <v xml:space="preserve">,"DisplayName":"Byrd Antarctic" </v>
      </c>
      <c r="P788" s="16" t="str">
        <f t="shared" si="271"/>
        <v xml:space="preserve">,"Description":"ungum sht" </v>
      </c>
      <c r="Q788" s="16" t="str">
        <f t="shared" si="272"/>
        <v xml:space="preserve">,"Country":"USA" </v>
      </c>
      <c r="R788" s="16" t="str">
        <f t="shared" si="273"/>
        <v xml:space="preserve">,"IsPostageStamp":true </v>
      </c>
      <c r="S788" s="16" t="str">
        <f t="shared" si="274"/>
        <v xml:space="preserve">,"ScottNumber":"768" </v>
      </c>
      <c r="T788" s="16" t="str">
        <f t="shared" si="275"/>
        <v xml:space="preserve">,"AlternateId":"" </v>
      </c>
      <c r="U788" s="16" t="str">
        <f t="shared" si="276"/>
        <v>,"IssueYearStart":1935</v>
      </c>
      <c r="V788" s="16" t="str">
        <f t="shared" si="277"/>
        <v>,"IssueYearEnd":0</v>
      </c>
      <c r="W788" s="16" t="str">
        <f t="shared" si="278"/>
        <v xml:space="preserve">,"FirstDayOfIssue":" " </v>
      </c>
      <c r="X788" s="16" t="str">
        <f t="shared" si="269"/>
        <v xml:space="preserve">,"Perforation":"imp" </v>
      </c>
      <c r="Y788" s="16" t="str">
        <f t="shared" si="279"/>
        <v xml:space="preserve">,"IsWatermarked":false </v>
      </c>
      <c r="Z788" s="16" t="str">
        <f t="shared" si="280"/>
        <v xml:space="preserve">,"CatalogImageCode":"" </v>
      </c>
      <c r="AA788" s="16" t="str">
        <f t="shared" si="281"/>
        <v xml:space="preserve">,"Color":"dk blue" </v>
      </c>
      <c r="AB788" s="16" t="str">
        <f t="shared" si="282"/>
        <v xml:space="preserve">,"Denomination":"3" </v>
      </c>
      <c r="AD788" s="16" t="str">
        <f t="shared" si="283"/>
        <v/>
      </c>
      <c r="AE788" s="16" t="str">
        <f t="shared" si="284"/>
        <v>{"CollectableType":"HomeCollector.Models.StampBase, HomeCollector, Version=1.0.0.0, Culture=neutral, PublicKeyToken=null"</v>
      </c>
      <c r="AF788" s="16" t="str">
        <f t="shared" si="285"/>
        <v xml:space="preserve">,"ItemDetails":"ungum sht" </v>
      </c>
      <c r="AG788" s="16" t="str">
        <f t="shared" si="286"/>
        <v xml:space="preserve">,"IsFavorite":false </v>
      </c>
      <c r="AH788" s="16" t="str">
        <f t="shared" si="287"/>
        <v xml:space="preserve">,"EstimatedValue":0 </v>
      </c>
      <c r="AI788" s="16" t="str">
        <f t="shared" si="288"/>
        <v xml:space="preserve">,"IsMintCondition":false </v>
      </c>
      <c r="AJ788" s="16" t="str">
        <f t="shared" si="289"/>
        <v xml:space="preserve">,"Condition":"UNDEFINED" </v>
      </c>
      <c r="AK788" s="16" t="str">
        <f xml:space="preserve"> IF($D788+$E788&gt;0,  CONCATENATE($AD788,$AE788,$AF788,$AG788,$AH788,$AI788,$AJ788) &amp; "} ]}","}")</f>
        <v>}</v>
      </c>
      <c r="AL788" s="16" t="str">
        <f t="shared" si="290"/>
        <v>,{"CollectableType":"HomeCollector.Models.StampBase, HomeCollector, Version=1.0.0.0, Culture=neutral, PublicKeyToken=null","DisplayName":"Byrd Antarctic" ,"Description":"ungum sht" ,"Country":"USA" ,"IsPostageStamp":true ,"ScottNumber":"768" ,"AlternateId":"" ,"IssueYearStart":1935,"IssueYearEnd":0,"FirstDayOfIssue":" " ,"Perforation":"imp" ,"IsWatermarked":false ,"CatalogImageCode":"" ,"Color":"dk blue" ,"Denomination":"3" }</v>
      </c>
    </row>
    <row r="789" spans="1:38" x14ac:dyDescent="0.25">
      <c r="A789" s="17" t="s">
        <v>482</v>
      </c>
      <c r="B789" s="29">
        <v>3</v>
      </c>
      <c r="C789" s="19" t="s">
        <v>25</v>
      </c>
      <c r="D789" s="31"/>
      <c r="E789" s="32"/>
      <c r="F789" s="42" t="s">
        <v>12</v>
      </c>
      <c r="G789" s="38" t="s">
        <v>480</v>
      </c>
      <c r="H789" s="19" t="s">
        <v>457</v>
      </c>
      <c r="I789" s="29">
        <v>1935</v>
      </c>
      <c r="J789" s="29">
        <v>1935</v>
      </c>
      <c r="K789" s="33" t="s">
        <v>1337</v>
      </c>
      <c r="L789" s="34">
        <v>2.5</v>
      </c>
      <c r="M789" s="29">
        <v>2</v>
      </c>
      <c r="N789" s="28" t="str">
        <f t="shared" si="291"/>
        <v>,{"CollectableType":"HomeCollector.Models.StampBase, HomeCollector, Version=1.0.0.0, Culture=neutral, PublicKeyToken=null"</v>
      </c>
      <c r="O789" s="16" t="str">
        <f t="shared" si="270"/>
        <v xml:space="preserve">,"DisplayName":"Byrd Antarctic" </v>
      </c>
      <c r="P789" s="16" t="str">
        <f t="shared" si="271"/>
        <v xml:space="preserve">,"Description":"from sheet" </v>
      </c>
      <c r="Q789" s="16" t="str">
        <f t="shared" si="272"/>
        <v xml:space="preserve">,"Country":"USA" </v>
      </c>
      <c r="R789" s="16" t="str">
        <f t="shared" si="273"/>
        <v xml:space="preserve">,"IsPostageStamp":true </v>
      </c>
      <c r="S789" s="16" t="str">
        <f t="shared" si="274"/>
        <v xml:space="preserve">,"ScottNumber":"768a" </v>
      </c>
      <c r="T789" s="16" t="str">
        <f t="shared" si="275"/>
        <v xml:space="preserve">,"AlternateId":"" </v>
      </c>
      <c r="U789" s="16" t="str">
        <f t="shared" si="276"/>
        <v>,"IssueYearStart":1935</v>
      </c>
      <c r="V789" s="16" t="str">
        <f t="shared" si="277"/>
        <v>,"IssueYearEnd":0</v>
      </c>
      <c r="W789" s="16" t="str">
        <f t="shared" si="278"/>
        <v xml:space="preserve">,"FirstDayOfIssue":" " </v>
      </c>
      <c r="X789" s="16" t="str">
        <f t="shared" si="269"/>
        <v xml:space="preserve">,"Perforation":"imp" </v>
      </c>
      <c r="Y789" s="16" t="str">
        <f t="shared" si="279"/>
        <v xml:space="preserve">,"IsWatermarked":false </v>
      </c>
      <c r="Z789" s="16" t="str">
        <f t="shared" si="280"/>
        <v xml:space="preserve">,"CatalogImageCode":"" </v>
      </c>
      <c r="AA789" s="16" t="str">
        <f t="shared" si="281"/>
        <v xml:space="preserve">,"Color":"dk blue" </v>
      </c>
      <c r="AB789" s="16" t="str">
        <f t="shared" si="282"/>
        <v xml:space="preserve">,"Denomination":"3" </v>
      </c>
      <c r="AD789" s="16" t="str">
        <f t="shared" si="283"/>
        <v/>
      </c>
      <c r="AE789" s="16" t="str">
        <f t="shared" si="284"/>
        <v>{"CollectableType":"HomeCollector.Models.StampBase, HomeCollector, Version=1.0.0.0, Culture=neutral, PublicKeyToken=null"</v>
      </c>
      <c r="AF789" s="16" t="str">
        <f t="shared" si="285"/>
        <v xml:space="preserve">,"ItemDetails":"from sheet" </v>
      </c>
      <c r="AG789" s="16" t="str">
        <f t="shared" si="286"/>
        <v xml:space="preserve">,"IsFavorite":false </v>
      </c>
      <c r="AH789" s="16" t="str">
        <f t="shared" si="287"/>
        <v xml:space="preserve">,"EstimatedValue":0 </v>
      </c>
      <c r="AI789" s="16" t="str">
        <f t="shared" si="288"/>
        <v xml:space="preserve">,"IsMintCondition":false </v>
      </c>
      <c r="AJ789" s="16" t="str">
        <f t="shared" si="289"/>
        <v xml:space="preserve">,"Condition":"UNDEFINED" </v>
      </c>
      <c r="AK789" s="16" t="str">
        <f xml:space="preserve"> IF($D789+$E789&gt;0,  CONCATENATE($AD789,$AE789,$AF789,$AG789,$AH789,$AI789,$AJ789) &amp; "} ]}","}")</f>
        <v>}</v>
      </c>
      <c r="AL789" s="16" t="str">
        <f t="shared" si="290"/>
        <v>,{"CollectableType":"HomeCollector.Models.StampBase, HomeCollector, Version=1.0.0.0, Culture=neutral, PublicKeyToken=null","DisplayName":"Byrd Antarctic" ,"Description":"from sheet" ,"Country":"USA" ,"IsPostageStamp":true ,"ScottNumber":"768a" ,"AlternateId":"" ,"IssueYearStart":1935,"IssueYearEnd":0,"FirstDayOfIssue":" " ,"Perforation":"imp" ,"IsWatermarked":false ,"CatalogImageCode":"" ,"Color":"dk blue" ,"Denomination":"3" }</v>
      </c>
    </row>
    <row r="790" spans="1:38" x14ac:dyDescent="0.25">
      <c r="A790" s="34" t="s">
        <v>1998</v>
      </c>
      <c r="B790" s="29">
        <v>1</v>
      </c>
      <c r="C790" s="19" t="s">
        <v>38</v>
      </c>
      <c r="D790" s="31"/>
      <c r="E790" s="32"/>
      <c r="F790" s="42" t="s">
        <v>12</v>
      </c>
      <c r="G790" s="38" t="s">
        <v>478</v>
      </c>
      <c r="H790" s="19" t="s">
        <v>463</v>
      </c>
      <c r="I790" s="29">
        <v>1935</v>
      </c>
      <c r="J790" s="29">
        <v>1935</v>
      </c>
      <c r="K790" s="33" t="s">
        <v>1337</v>
      </c>
      <c r="L790" s="34">
        <v>12</v>
      </c>
      <c r="M790" s="29">
        <v>9</v>
      </c>
      <c r="N790" s="28" t="str">
        <f t="shared" si="291"/>
        <v>,{"CollectableType":"HomeCollector.Models.StampBase, HomeCollector, Version=1.0.0.0, Culture=neutral, PublicKeyToken=null"</v>
      </c>
      <c r="O790" s="16" t="str">
        <f t="shared" si="270"/>
        <v xml:space="preserve">,"DisplayName":"Yosemite" </v>
      </c>
      <c r="P790" s="16" t="str">
        <f t="shared" si="271"/>
        <v xml:space="preserve">,"Description":"ungum sht" </v>
      </c>
      <c r="Q790" s="16" t="str">
        <f t="shared" si="272"/>
        <v xml:space="preserve">,"Country":"USA" </v>
      </c>
      <c r="R790" s="16" t="str">
        <f t="shared" si="273"/>
        <v xml:space="preserve">,"IsPostageStamp":true </v>
      </c>
      <c r="S790" s="16" t="str">
        <f t="shared" si="274"/>
        <v xml:space="preserve">,"ScottNumber":"769" </v>
      </c>
      <c r="T790" s="16" t="str">
        <f t="shared" si="275"/>
        <v xml:space="preserve">,"AlternateId":"" </v>
      </c>
      <c r="U790" s="16" t="str">
        <f t="shared" si="276"/>
        <v>,"IssueYearStart":1935</v>
      </c>
      <c r="V790" s="16" t="str">
        <f t="shared" si="277"/>
        <v>,"IssueYearEnd":0</v>
      </c>
      <c r="W790" s="16" t="str">
        <f t="shared" si="278"/>
        <v xml:space="preserve">,"FirstDayOfIssue":" " </v>
      </c>
      <c r="X790" s="16" t="str">
        <f t="shared" si="269"/>
        <v xml:space="preserve">,"Perforation":"imp" </v>
      </c>
      <c r="Y790" s="16" t="str">
        <f t="shared" si="279"/>
        <v xml:space="preserve">,"IsWatermarked":false </v>
      </c>
      <c r="Z790" s="16" t="str">
        <f t="shared" si="280"/>
        <v xml:space="preserve">,"CatalogImageCode":"" </v>
      </c>
      <c r="AA790" s="16" t="str">
        <f t="shared" si="281"/>
        <v xml:space="preserve">,"Color":"green" </v>
      </c>
      <c r="AB790" s="16" t="str">
        <f t="shared" si="282"/>
        <v xml:space="preserve">,"Denomination":"1" </v>
      </c>
      <c r="AD790" s="16" t="str">
        <f t="shared" si="283"/>
        <v/>
      </c>
      <c r="AE790" s="16" t="str">
        <f t="shared" si="284"/>
        <v>{"CollectableType":"HomeCollector.Models.StampBase, HomeCollector, Version=1.0.0.0, Culture=neutral, PublicKeyToken=null"</v>
      </c>
      <c r="AF790" s="16" t="str">
        <f t="shared" si="285"/>
        <v xml:space="preserve">,"ItemDetails":"ungum sht" </v>
      </c>
      <c r="AG790" s="16" t="str">
        <f t="shared" si="286"/>
        <v xml:space="preserve">,"IsFavorite":false </v>
      </c>
      <c r="AH790" s="16" t="str">
        <f t="shared" si="287"/>
        <v xml:space="preserve">,"EstimatedValue":0 </v>
      </c>
      <c r="AI790" s="16" t="str">
        <f t="shared" si="288"/>
        <v xml:space="preserve">,"IsMintCondition":false </v>
      </c>
      <c r="AJ790" s="16" t="str">
        <f t="shared" si="289"/>
        <v xml:space="preserve">,"Condition":"UNDEFINED" </v>
      </c>
      <c r="AK790" s="16" t="str">
        <f xml:space="preserve"> IF($D790+$E790&gt;0,  CONCATENATE($AD790,$AE790,$AF790,$AG790,$AH790,$AI790,$AJ790) &amp; "} ]}","}")</f>
        <v>}</v>
      </c>
      <c r="AL790" s="16" t="str">
        <f t="shared" si="290"/>
        <v>,{"CollectableType":"HomeCollector.Models.StampBase, HomeCollector, Version=1.0.0.0, Culture=neutral, PublicKeyToken=null","DisplayName":"Yosemite" ,"Description":"ungum sht" ,"Country":"USA" ,"IsPostageStamp":true ,"ScottNumber":"769" ,"AlternateId":"" ,"IssueYearStart":1935,"IssueYearEnd":0,"FirstDayOfIssue":" " ,"Perforation":"imp" ,"IsWatermarked":false ,"CatalogImageCode":"" ,"Color":"green" ,"Denomination":"1" }</v>
      </c>
    </row>
    <row r="791" spans="1:38" x14ac:dyDescent="0.25">
      <c r="A791" s="17" t="s">
        <v>483</v>
      </c>
      <c r="B791" s="29">
        <v>1</v>
      </c>
      <c r="C791" s="19" t="s">
        <v>38</v>
      </c>
      <c r="D791" s="31"/>
      <c r="E791" s="32"/>
      <c r="F791" s="42" t="s">
        <v>12</v>
      </c>
      <c r="G791" s="38" t="s">
        <v>480</v>
      </c>
      <c r="H791" s="19" t="s">
        <v>463</v>
      </c>
      <c r="I791" s="29">
        <v>1935</v>
      </c>
      <c r="J791" s="29">
        <v>1935</v>
      </c>
      <c r="K791" s="33" t="s">
        <v>1337</v>
      </c>
      <c r="L791" s="34">
        <v>1.75</v>
      </c>
      <c r="M791" s="29">
        <v>1.5</v>
      </c>
      <c r="N791" s="28" t="str">
        <f t="shared" si="291"/>
        <v>,{"CollectableType":"HomeCollector.Models.StampBase, HomeCollector, Version=1.0.0.0, Culture=neutral, PublicKeyToken=null"</v>
      </c>
      <c r="O791" s="16" t="str">
        <f t="shared" si="270"/>
        <v xml:space="preserve">,"DisplayName":"Yosemite" </v>
      </c>
      <c r="P791" s="16" t="str">
        <f t="shared" si="271"/>
        <v xml:space="preserve">,"Description":"from sheet" </v>
      </c>
      <c r="Q791" s="16" t="str">
        <f t="shared" si="272"/>
        <v xml:space="preserve">,"Country":"USA" </v>
      </c>
      <c r="R791" s="16" t="str">
        <f t="shared" si="273"/>
        <v xml:space="preserve">,"IsPostageStamp":true </v>
      </c>
      <c r="S791" s="16" t="str">
        <f t="shared" si="274"/>
        <v xml:space="preserve">,"ScottNumber":"769a" </v>
      </c>
      <c r="T791" s="16" t="str">
        <f t="shared" si="275"/>
        <v xml:space="preserve">,"AlternateId":"" </v>
      </c>
      <c r="U791" s="16" t="str">
        <f t="shared" si="276"/>
        <v>,"IssueYearStart":1935</v>
      </c>
      <c r="V791" s="16" t="str">
        <f t="shared" si="277"/>
        <v>,"IssueYearEnd":0</v>
      </c>
      <c r="W791" s="16" t="str">
        <f t="shared" si="278"/>
        <v xml:space="preserve">,"FirstDayOfIssue":" " </v>
      </c>
      <c r="X791" s="16" t="str">
        <f t="shared" si="269"/>
        <v xml:space="preserve">,"Perforation":"imp" </v>
      </c>
      <c r="Y791" s="16" t="str">
        <f t="shared" si="279"/>
        <v xml:space="preserve">,"IsWatermarked":false </v>
      </c>
      <c r="Z791" s="16" t="str">
        <f t="shared" si="280"/>
        <v xml:space="preserve">,"CatalogImageCode":"" </v>
      </c>
      <c r="AA791" s="16" t="str">
        <f t="shared" si="281"/>
        <v xml:space="preserve">,"Color":"green" </v>
      </c>
      <c r="AB791" s="16" t="str">
        <f t="shared" si="282"/>
        <v xml:space="preserve">,"Denomination":"1" </v>
      </c>
      <c r="AD791" s="16" t="str">
        <f t="shared" si="283"/>
        <v/>
      </c>
      <c r="AE791" s="16" t="str">
        <f t="shared" si="284"/>
        <v>{"CollectableType":"HomeCollector.Models.StampBase, HomeCollector, Version=1.0.0.0, Culture=neutral, PublicKeyToken=null"</v>
      </c>
      <c r="AF791" s="16" t="str">
        <f t="shared" si="285"/>
        <v xml:space="preserve">,"ItemDetails":"from sheet" </v>
      </c>
      <c r="AG791" s="16" t="str">
        <f t="shared" si="286"/>
        <v xml:space="preserve">,"IsFavorite":false </v>
      </c>
      <c r="AH791" s="16" t="str">
        <f t="shared" si="287"/>
        <v xml:space="preserve">,"EstimatedValue":0 </v>
      </c>
      <c r="AI791" s="16" t="str">
        <f t="shared" si="288"/>
        <v xml:space="preserve">,"IsMintCondition":false </v>
      </c>
      <c r="AJ791" s="16" t="str">
        <f t="shared" si="289"/>
        <v xml:space="preserve">,"Condition":"UNDEFINED" </v>
      </c>
      <c r="AK791" s="16" t="str">
        <f xml:space="preserve"> IF($D791+$E791&gt;0,  CONCATENATE($AD791,$AE791,$AF791,$AG791,$AH791,$AI791,$AJ791) &amp; "} ]}","}")</f>
        <v>}</v>
      </c>
      <c r="AL791" s="16" t="str">
        <f t="shared" si="290"/>
        <v>,{"CollectableType":"HomeCollector.Models.StampBase, HomeCollector, Version=1.0.0.0, Culture=neutral, PublicKeyToken=null","DisplayName":"Yosemite" ,"Description":"from sheet" ,"Country":"USA" ,"IsPostageStamp":true ,"ScottNumber":"769a" ,"AlternateId":"" ,"IssueYearStart":1935,"IssueYearEnd":0,"FirstDayOfIssue":" " ,"Perforation":"imp" ,"IsWatermarked":false ,"CatalogImageCode":"" ,"Color":"green" ,"Denomination":"1" }</v>
      </c>
    </row>
    <row r="792" spans="1:38" x14ac:dyDescent="0.25">
      <c r="A792" s="34" t="s">
        <v>1999</v>
      </c>
      <c r="B792" s="29">
        <v>3</v>
      </c>
      <c r="C792" s="19" t="s">
        <v>296</v>
      </c>
      <c r="D792" s="31"/>
      <c r="E792" s="32"/>
      <c r="F792" s="42" t="s">
        <v>12</v>
      </c>
      <c r="G792" s="38" t="s">
        <v>478</v>
      </c>
      <c r="H792" s="19" t="s">
        <v>484</v>
      </c>
      <c r="I792" s="29">
        <v>1935</v>
      </c>
      <c r="J792" s="29">
        <v>1935</v>
      </c>
      <c r="K792" s="33" t="s">
        <v>1337</v>
      </c>
      <c r="L792" s="34">
        <v>27.5</v>
      </c>
      <c r="M792" s="29">
        <v>22.5</v>
      </c>
      <c r="N792" s="28" t="str">
        <f t="shared" si="291"/>
        <v>,{"CollectableType":"HomeCollector.Models.StampBase, HomeCollector, Version=1.0.0.0, Culture=neutral, PublicKeyToken=null"</v>
      </c>
      <c r="O792" s="16" t="str">
        <f t="shared" si="270"/>
        <v xml:space="preserve">,"DisplayName":"Mount Rainier" </v>
      </c>
      <c r="P792" s="16" t="str">
        <f t="shared" si="271"/>
        <v xml:space="preserve">,"Description":"ungum sht" </v>
      </c>
      <c r="Q792" s="16" t="str">
        <f t="shared" si="272"/>
        <v xml:space="preserve">,"Country":"USA" </v>
      </c>
      <c r="R792" s="16" t="str">
        <f t="shared" si="273"/>
        <v xml:space="preserve">,"IsPostageStamp":true </v>
      </c>
      <c r="S792" s="16" t="str">
        <f t="shared" si="274"/>
        <v xml:space="preserve">,"ScottNumber":"770" </v>
      </c>
      <c r="T792" s="16" t="str">
        <f t="shared" si="275"/>
        <v xml:space="preserve">,"AlternateId":"" </v>
      </c>
      <c r="U792" s="16" t="str">
        <f t="shared" si="276"/>
        <v>,"IssueYearStart":1935</v>
      </c>
      <c r="V792" s="16" t="str">
        <f t="shared" si="277"/>
        <v>,"IssueYearEnd":0</v>
      </c>
      <c r="W792" s="16" t="str">
        <f t="shared" si="278"/>
        <v xml:space="preserve">,"FirstDayOfIssue":" " </v>
      </c>
      <c r="X792" s="16" t="str">
        <f t="shared" si="269"/>
        <v xml:space="preserve">,"Perforation":"imp" </v>
      </c>
      <c r="Y792" s="16" t="str">
        <f t="shared" si="279"/>
        <v xml:space="preserve">,"IsWatermarked":false </v>
      </c>
      <c r="Z792" s="16" t="str">
        <f t="shared" si="280"/>
        <v xml:space="preserve">,"CatalogImageCode":"" </v>
      </c>
      <c r="AA792" s="16" t="str">
        <f t="shared" si="281"/>
        <v xml:space="preserve">,"Color":"deep violet" </v>
      </c>
      <c r="AB792" s="16" t="str">
        <f t="shared" si="282"/>
        <v xml:space="preserve">,"Denomination":"3" </v>
      </c>
      <c r="AD792" s="16" t="str">
        <f t="shared" si="283"/>
        <v/>
      </c>
      <c r="AE792" s="16" t="str">
        <f t="shared" si="284"/>
        <v>{"CollectableType":"HomeCollector.Models.StampBase, HomeCollector, Version=1.0.0.0, Culture=neutral, PublicKeyToken=null"</v>
      </c>
      <c r="AF792" s="16" t="str">
        <f t="shared" si="285"/>
        <v xml:space="preserve">,"ItemDetails":"ungum sht" </v>
      </c>
      <c r="AG792" s="16" t="str">
        <f t="shared" si="286"/>
        <v xml:space="preserve">,"IsFavorite":false </v>
      </c>
      <c r="AH792" s="16" t="str">
        <f t="shared" si="287"/>
        <v xml:space="preserve">,"EstimatedValue":0 </v>
      </c>
      <c r="AI792" s="16" t="str">
        <f t="shared" si="288"/>
        <v xml:space="preserve">,"IsMintCondition":false </v>
      </c>
      <c r="AJ792" s="16" t="str">
        <f t="shared" si="289"/>
        <v xml:space="preserve">,"Condition":"UNDEFINED" </v>
      </c>
      <c r="AK792" s="16" t="str">
        <f xml:space="preserve"> IF($D792+$E792&gt;0,  CONCATENATE($AD792,$AE792,$AF792,$AG792,$AH792,$AI792,$AJ792) &amp; "} ]}","}")</f>
        <v>}</v>
      </c>
      <c r="AL792" s="16" t="str">
        <f t="shared" si="290"/>
        <v>,{"CollectableType":"HomeCollector.Models.StampBase, HomeCollector, Version=1.0.0.0, Culture=neutral, PublicKeyToken=null","DisplayName":"Mount Rainier" ,"Description":"ungum sht" ,"Country":"USA" ,"IsPostageStamp":true ,"ScottNumber":"770" ,"AlternateId":"" ,"IssueYearStart":1935,"IssueYearEnd":0,"FirstDayOfIssue":" " ,"Perforation":"imp" ,"IsWatermarked":false ,"CatalogImageCode":"" ,"Color":"deep violet" ,"Denomination":"3" }</v>
      </c>
    </row>
    <row r="793" spans="1:38" x14ac:dyDescent="0.25">
      <c r="A793" s="17" t="s">
        <v>485</v>
      </c>
      <c r="B793" s="29">
        <v>3</v>
      </c>
      <c r="C793" s="19" t="s">
        <v>296</v>
      </c>
      <c r="D793" s="31"/>
      <c r="E793" s="32"/>
      <c r="F793" s="42" t="s">
        <v>12</v>
      </c>
      <c r="G793" s="38" t="s">
        <v>480</v>
      </c>
      <c r="H793" s="19" t="s">
        <v>484</v>
      </c>
      <c r="I793" s="29">
        <v>1935</v>
      </c>
      <c r="J793" s="29">
        <v>1935</v>
      </c>
      <c r="K793" s="33" t="s">
        <v>1337</v>
      </c>
      <c r="L793" s="34">
        <v>3</v>
      </c>
      <c r="M793" s="29">
        <v>3</v>
      </c>
      <c r="N793" s="28" t="str">
        <f t="shared" si="291"/>
        <v>,{"CollectableType":"HomeCollector.Models.StampBase, HomeCollector, Version=1.0.0.0, Culture=neutral, PublicKeyToken=null"</v>
      </c>
      <c r="O793" s="16" t="str">
        <f t="shared" si="270"/>
        <v xml:space="preserve">,"DisplayName":"Mount Rainier" </v>
      </c>
      <c r="P793" s="16" t="str">
        <f t="shared" si="271"/>
        <v xml:space="preserve">,"Description":"from sheet" </v>
      </c>
      <c r="Q793" s="16" t="str">
        <f t="shared" si="272"/>
        <v xml:space="preserve">,"Country":"USA" </v>
      </c>
      <c r="R793" s="16" t="str">
        <f t="shared" si="273"/>
        <v xml:space="preserve">,"IsPostageStamp":true </v>
      </c>
      <c r="S793" s="16" t="str">
        <f t="shared" si="274"/>
        <v xml:space="preserve">,"ScottNumber":"770a" </v>
      </c>
      <c r="T793" s="16" t="str">
        <f t="shared" si="275"/>
        <v xml:space="preserve">,"AlternateId":"" </v>
      </c>
      <c r="U793" s="16" t="str">
        <f t="shared" si="276"/>
        <v>,"IssueYearStart":1935</v>
      </c>
      <c r="V793" s="16" t="str">
        <f t="shared" si="277"/>
        <v>,"IssueYearEnd":0</v>
      </c>
      <c r="W793" s="16" t="str">
        <f t="shared" si="278"/>
        <v xml:space="preserve">,"FirstDayOfIssue":" " </v>
      </c>
      <c r="X793" s="16" t="str">
        <f t="shared" ref="X793:X856" si="292">",""Perforation"":""" &amp; IF(ISBLANK($F793)=1,"",$F793) &amp; """ "</f>
        <v xml:space="preserve">,"Perforation":"imp" </v>
      </c>
      <c r="Y793" s="16" t="str">
        <f t="shared" si="279"/>
        <v xml:space="preserve">,"IsWatermarked":false </v>
      </c>
      <c r="Z793" s="16" t="str">
        <f t="shared" si="280"/>
        <v xml:space="preserve">,"CatalogImageCode":"" </v>
      </c>
      <c r="AA793" s="16" t="str">
        <f t="shared" si="281"/>
        <v xml:space="preserve">,"Color":"deep violet" </v>
      </c>
      <c r="AB793" s="16" t="str">
        <f t="shared" si="282"/>
        <v xml:space="preserve">,"Denomination":"3" </v>
      </c>
      <c r="AD793" s="16" t="str">
        <f t="shared" si="283"/>
        <v/>
      </c>
      <c r="AE793" s="16" t="str">
        <f t="shared" si="284"/>
        <v>{"CollectableType":"HomeCollector.Models.StampBase, HomeCollector, Version=1.0.0.0, Culture=neutral, PublicKeyToken=null"</v>
      </c>
      <c r="AF793" s="16" t="str">
        <f t="shared" si="285"/>
        <v xml:space="preserve">,"ItemDetails":"from sheet" </v>
      </c>
      <c r="AG793" s="16" t="str">
        <f t="shared" si="286"/>
        <v xml:space="preserve">,"IsFavorite":false </v>
      </c>
      <c r="AH793" s="16" t="str">
        <f t="shared" si="287"/>
        <v xml:space="preserve">,"EstimatedValue":0 </v>
      </c>
      <c r="AI793" s="16" t="str">
        <f t="shared" si="288"/>
        <v xml:space="preserve">,"IsMintCondition":false </v>
      </c>
      <c r="AJ793" s="16" t="str">
        <f t="shared" si="289"/>
        <v xml:space="preserve">,"Condition":"UNDEFINED" </v>
      </c>
      <c r="AK793" s="16" t="str">
        <f xml:space="preserve"> IF($D793+$E793&gt;0,  CONCATENATE($AD793,$AE793,$AF793,$AG793,$AH793,$AI793,$AJ793) &amp; "} ]}","}")</f>
        <v>}</v>
      </c>
      <c r="AL793" s="16" t="str">
        <f t="shared" si="290"/>
        <v>,{"CollectableType":"HomeCollector.Models.StampBase, HomeCollector, Version=1.0.0.0, Culture=neutral, PublicKeyToken=null","DisplayName":"Mount Rainier" ,"Description":"from sheet" ,"Country":"USA" ,"IsPostageStamp":true ,"ScottNumber":"770a" ,"AlternateId":"" ,"IssueYearStart":1935,"IssueYearEnd":0,"FirstDayOfIssue":" " ,"Perforation":"imp" ,"IsWatermarked":false ,"CatalogImageCode":"" ,"Color":"deep violet" ,"Denomination":"3" }</v>
      </c>
    </row>
    <row r="794" spans="1:38" x14ac:dyDescent="0.25">
      <c r="A794" s="34" t="s">
        <v>2000</v>
      </c>
      <c r="B794" s="29">
        <v>16</v>
      </c>
      <c r="C794" s="19" t="s">
        <v>25</v>
      </c>
      <c r="D794" s="31"/>
      <c r="E794" s="32"/>
      <c r="F794" s="42" t="s">
        <v>12</v>
      </c>
      <c r="G794" s="38" t="s">
        <v>478</v>
      </c>
      <c r="H794" s="19" t="s">
        <v>486</v>
      </c>
      <c r="I794" s="29">
        <v>1935</v>
      </c>
      <c r="J794" s="29">
        <v>1935</v>
      </c>
      <c r="K794" s="33" t="s">
        <v>1337</v>
      </c>
      <c r="L794" s="34">
        <v>2</v>
      </c>
      <c r="M794" s="29">
        <v>2</v>
      </c>
      <c r="N794" s="28" t="str">
        <f t="shared" si="291"/>
        <v>,{"CollectableType":"HomeCollector.Models.StampBase, HomeCollector, Version=1.0.0.0, Culture=neutral, PublicKeyToken=null"</v>
      </c>
      <c r="O794" s="16" t="str">
        <f t="shared" si="270"/>
        <v xml:space="preserve">,"DisplayName":"Airmail Sp Del" </v>
      </c>
      <c r="P794" s="16" t="str">
        <f t="shared" si="271"/>
        <v xml:space="preserve">,"Description":"ungum sht" </v>
      </c>
      <c r="Q794" s="16" t="str">
        <f t="shared" si="272"/>
        <v xml:space="preserve">,"Country":"USA" </v>
      </c>
      <c r="R794" s="16" t="str">
        <f t="shared" si="273"/>
        <v xml:space="preserve">,"IsPostageStamp":true </v>
      </c>
      <c r="S794" s="16" t="str">
        <f t="shared" si="274"/>
        <v xml:space="preserve">,"ScottNumber":"771" </v>
      </c>
      <c r="T794" s="16" t="str">
        <f t="shared" si="275"/>
        <v xml:space="preserve">,"AlternateId":"" </v>
      </c>
      <c r="U794" s="16" t="str">
        <f t="shared" si="276"/>
        <v>,"IssueYearStart":1935</v>
      </c>
      <c r="V794" s="16" t="str">
        <f t="shared" si="277"/>
        <v>,"IssueYearEnd":0</v>
      </c>
      <c r="W794" s="16" t="str">
        <f t="shared" si="278"/>
        <v xml:space="preserve">,"FirstDayOfIssue":" " </v>
      </c>
      <c r="X794" s="16" t="str">
        <f t="shared" si="292"/>
        <v xml:space="preserve">,"Perforation":"imp" </v>
      </c>
      <c r="Y794" s="16" t="str">
        <f t="shared" si="279"/>
        <v xml:space="preserve">,"IsWatermarked":false </v>
      </c>
      <c r="Z794" s="16" t="str">
        <f t="shared" si="280"/>
        <v xml:space="preserve">,"CatalogImageCode":"" </v>
      </c>
      <c r="AA794" s="16" t="str">
        <f t="shared" si="281"/>
        <v xml:space="preserve">,"Color":"dk blue" </v>
      </c>
      <c r="AB794" s="16" t="str">
        <f t="shared" si="282"/>
        <v xml:space="preserve">,"Denomination":"16" </v>
      </c>
      <c r="AD794" s="16" t="str">
        <f t="shared" si="283"/>
        <v/>
      </c>
      <c r="AE794" s="16" t="str">
        <f t="shared" si="284"/>
        <v>{"CollectableType":"HomeCollector.Models.StampBase, HomeCollector, Version=1.0.0.0, Culture=neutral, PublicKeyToken=null"</v>
      </c>
      <c r="AF794" s="16" t="str">
        <f t="shared" si="285"/>
        <v xml:space="preserve">,"ItemDetails":"ungum sht" </v>
      </c>
      <c r="AG794" s="16" t="str">
        <f t="shared" si="286"/>
        <v xml:space="preserve">,"IsFavorite":false </v>
      </c>
      <c r="AH794" s="16" t="str">
        <f t="shared" si="287"/>
        <v xml:space="preserve">,"EstimatedValue":0 </v>
      </c>
      <c r="AI794" s="16" t="str">
        <f t="shared" si="288"/>
        <v xml:space="preserve">,"IsMintCondition":false </v>
      </c>
      <c r="AJ794" s="16" t="str">
        <f t="shared" si="289"/>
        <v xml:space="preserve">,"Condition":"UNDEFINED" </v>
      </c>
      <c r="AK794" s="16" t="str">
        <f xml:space="preserve"> IF($D794+$E794&gt;0,  CONCATENATE($AD794,$AE794,$AF794,$AG794,$AH794,$AI794,$AJ794) &amp; "} ]}","}")</f>
        <v>}</v>
      </c>
      <c r="AL794" s="16" t="str">
        <f t="shared" si="290"/>
        <v>,{"CollectableType":"HomeCollector.Models.StampBase, HomeCollector, Version=1.0.0.0, Culture=neutral, PublicKeyToken=null","DisplayName":"Airmail Sp Del" ,"Description":"ungum sht" ,"Country":"USA" ,"IsPostageStamp":true ,"ScottNumber":"771" ,"AlternateId":"" ,"IssueYearStart":1935,"IssueYearEnd":0,"FirstDayOfIssue":" " ,"Perforation":"imp" ,"IsWatermarked":false ,"CatalogImageCode":"" ,"Color":"dk blue" ,"Denomination":"16" }</v>
      </c>
    </row>
    <row r="795" spans="1:38" x14ac:dyDescent="0.25">
      <c r="A795" s="34" t="s">
        <v>2001</v>
      </c>
      <c r="B795" s="29">
        <v>3</v>
      </c>
      <c r="C795" s="30"/>
      <c r="D795" s="31"/>
      <c r="E795" s="32">
        <v>1</v>
      </c>
      <c r="F795" s="28"/>
      <c r="G795" s="30"/>
      <c r="H795" s="19" t="s">
        <v>487</v>
      </c>
      <c r="I795" s="29">
        <v>1935</v>
      </c>
      <c r="J795" s="29">
        <v>1935</v>
      </c>
      <c r="K795" s="33" t="s">
        <v>1337</v>
      </c>
      <c r="L795" s="34">
        <v>0.15</v>
      </c>
      <c r="M795" s="29">
        <v>0.15</v>
      </c>
      <c r="N795" s="28" t="str">
        <f t="shared" si="291"/>
        <v>,{"CollectableType":"HomeCollector.Models.StampBase, HomeCollector, Version=1.0.0.0, Culture=neutral, PublicKeyToken=null"</v>
      </c>
      <c r="O795" s="16" t="str">
        <f t="shared" si="270"/>
        <v xml:space="preserve">,"DisplayName":"Connecticut 300" </v>
      </c>
      <c r="P795" s="16" t="str">
        <f t="shared" si="271"/>
        <v xml:space="preserve">,"Description":"" </v>
      </c>
      <c r="Q795" s="16" t="str">
        <f t="shared" si="272"/>
        <v xml:space="preserve">,"Country":"USA" </v>
      </c>
      <c r="R795" s="16" t="str">
        <f t="shared" si="273"/>
        <v xml:space="preserve">,"IsPostageStamp":true </v>
      </c>
      <c r="S795" s="16" t="str">
        <f t="shared" si="274"/>
        <v xml:space="preserve">,"ScottNumber":"772" </v>
      </c>
      <c r="T795" s="16" t="str">
        <f t="shared" si="275"/>
        <v xml:space="preserve">,"AlternateId":"" </v>
      </c>
      <c r="U795" s="16" t="str">
        <f t="shared" si="276"/>
        <v>,"IssueYearStart":1935</v>
      </c>
      <c r="V795" s="16" t="str">
        <f t="shared" si="277"/>
        <v>,"IssueYearEnd":0</v>
      </c>
      <c r="W795" s="16" t="str">
        <f t="shared" si="278"/>
        <v xml:space="preserve">,"FirstDayOfIssue":" " </v>
      </c>
      <c r="X795" s="16" t="str">
        <f t="shared" si="292"/>
        <v xml:space="preserve">,"Perforation":"" </v>
      </c>
      <c r="Y795" s="16" t="str">
        <f t="shared" si="279"/>
        <v xml:space="preserve">,"IsWatermarked":false </v>
      </c>
      <c r="Z795" s="16" t="str">
        <f t="shared" si="280"/>
        <v xml:space="preserve">,"CatalogImageCode":"" </v>
      </c>
      <c r="AA795" s="16" t="str">
        <f t="shared" si="281"/>
        <v xml:space="preserve">,"Color":"" </v>
      </c>
      <c r="AB795" s="16" t="str">
        <f t="shared" si="282"/>
        <v xml:space="preserve">,"Denomination":"3" </v>
      </c>
      <c r="AD795" s="16" t="str">
        <f t="shared" si="283"/>
        <v>,"ItemInstances":[</v>
      </c>
      <c r="AE795" s="16" t="str">
        <f t="shared" si="284"/>
        <v>{"CollectableType":"HomeCollector.Models.StampBase, HomeCollector, Version=1.0.0.0, Culture=neutral, PublicKeyToken=null"</v>
      </c>
      <c r="AF795" s="16" t="str">
        <f t="shared" si="285"/>
        <v xml:space="preserve">,"ItemDetails":"" </v>
      </c>
      <c r="AG795" s="16" t="str">
        <f t="shared" si="286"/>
        <v xml:space="preserve">,"IsFavorite":false </v>
      </c>
      <c r="AH795" s="16" t="str">
        <f t="shared" si="287"/>
        <v xml:space="preserve">,"EstimatedValue":0 </v>
      </c>
      <c r="AI795" s="16" t="str">
        <f t="shared" si="288"/>
        <v xml:space="preserve">,"IsMintCondition":false </v>
      </c>
      <c r="AJ795" s="16" t="str">
        <f t="shared" si="289"/>
        <v xml:space="preserve">,"Condition":"UNDEFINED" </v>
      </c>
      <c r="AK795" s="16" t="str">
        <f xml:space="preserve"> IF($D795+$E795&gt;0,  CONCATENATE($AD795,$AE795,$AF795,$AG795,$AH795,$AI795,$AJ795)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95" s="16" t="str">
        <f t="shared" si="290"/>
        <v>,{"CollectableType":"HomeCollector.Models.StampBase, HomeCollector, Version=1.0.0.0, Culture=neutral, PublicKeyToken=null","DisplayName":"Connecticut 300" ,"Description":"" ,"Country":"USA" ,"IsPostageStamp":true ,"ScottNumber":"772" ,"AlternateId":"" ,"IssueYearStart":1935,"IssueYearEnd":0,"FirstDayOfIssue":"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96" spans="1:38" x14ac:dyDescent="0.25">
      <c r="A796" s="34" t="s">
        <v>2002</v>
      </c>
      <c r="B796" s="29">
        <v>3</v>
      </c>
      <c r="C796" s="30"/>
      <c r="D796" s="31"/>
      <c r="E796" s="32">
        <v>2</v>
      </c>
      <c r="F796" s="28"/>
      <c r="G796" s="30"/>
      <c r="H796" s="19" t="s">
        <v>488</v>
      </c>
      <c r="I796" s="29">
        <v>1935</v>
      </c>
      <c r="J796" s="29">
        <v>1935</v>
      </c>
      <c r="K796" s="33" t="s">
        <v>1337</v>
      </c>
      <c r="L796" s="34">
        <v>0.15</v>
      </c>
      <c r="M796" s="29">
        <v>0.15</v>
      </c>
      <c r="N796" s="28" t="str">
        <f t="shared" si="291"/>
        <v>,{"CollectableType":"HomeCollector.Models.StampBase, HomeCollector, Version=1.0.0.0, Culture=neutral, PublicKeyToken=null"</v>
      </c>
      <c r="O796" s="16" t="str">
        <f t="shared" si="270"/>
        <v xml:space="preserve">,"DisplayName":"Calif-Pacific" </v>
      </c>
      <c r="P796" s="16" t="str">
        <f t="shared" si="271"/>
        <v xml:space="preserve">,"Description":"" </v>
      </c>
      <c r="Q796" s="16" t="str">
        <f t="shared" si="272"/>
        <v xml:space="preserve">,"Country":"USA" </v>
      </c>
      <c r="R796" s="16" t="str">
        <f t="shared" si="273"/>
        <v xml:space="preserve">,"IsPostageStamp":true </v>
      </c>
      <c r="S796" s="16" t="str">
        <f t="shared" si="274"/>
        <v xml:space="preserve">,"ScottNumber":"773" </v>
      </c>
      <c r="T796" s="16" t="str">
        <f t="shared" si="275"/>
        <v xml:space="preserve">,"AlternateId":"" </v>
      </c>
      <c r="U796" s="16" t="str">
        <f t="shared" si="276"/>
        <v>,"IssueYearStart":1935</v>
      </c>
      <c r="V796" s="16" t="str">
        <f t="shared" si="277"/>
        <v>,"IssueYearEnd":0</v>
      </c>
      <c r="W796" s="16" t="str">
        <f t="shared" si="278"/>
        <v xml:space="preserve">,"FirstDayOfIssue":" " </v>
      </c>
      <c r="X796" s="16" t="str">
        <f t="shared" si="292"/>
        <v xml:space="preserve">,"Perforation":"" </v>
      </c>
      <c r="Y796" s="16" t="str">
        <f t="shared" si="279"/>
        <v xml:space="preserve">,"IsWatermarked":false </v>
      </c>
      <c r="Z796" s="16" t="str">
        <f t="shared" si="280"/>
        <v xml:space="preserve">,"CatalogImageCode":"" </v>
      </c>
      <c r="AA796" s="16" t="str">
        <f t="shared" si="281"/>
        <v xml:space="preserve">,"Color":"" </v>
      </c>
      <c r="AB796" s="16" t="str">
        <f t="shared" si="282"/>
        <v xml:space="preserve">,"Denomination":"3" </v>
      </c>
      <c r="AD796" s="16" t="str">
        <f t="shared" si="283"/>
        <v>,"ItemInstances":[</v>
      </c>
      <c r="AE796" s="16" t="str">
        <f t="shared" si="284"/>
        <v>{"CollectableType":"HomeCollector.Models.StampBase, HomeCollector, Version=1.0.0.0, Culture=neutral, PublicKeyToken=null"</v>
      </c>
      <c r="AF796" s="16" t="str">
        <f t="shared" si="285"/>
        <v xml:space="preserve">,"ItemDetails":"" </v>
      </c>
      <c r="AG796" s="16" t="str">
        <f t="shared" si="286"/>
        <v xml:space="preserve">,"IsFavorite":false </v>
      </c>
      <c r="AH796" s="16" t="str">
        <f t="shared" si="287"/>
        <v xml:space="preserve">,"EstimatedValue":0 </v>
      </c>
      <c r="AI796" s="16" t="str">
        <f t="shared" si="288"/>
        <v xml:space="preserve">,"IsMintCondition":false </v>
      </c>
      <c r="AJ796" s="16" t="str">
        <f t="shared" si="289"/>
        <v xml:space="preserve">,"Condition":"UNDEFINED" </v>
      </c>
      <c r="AK796" s="16" t="str">
        <f xml:space="preserve"> IF($D796+$E796&gt;0,  CONCATENATE($AD796,$AE796,$AF796,$AG796,$AH796,$AI796,$AJ796)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96" s="16" t="str">
        <f t="shared" si="290"/>
        <v>,{"CollectableType":"HomeCollector.Models.StampBase, HomeCollector, Version=1.0.0.0, Culture=neutral, PublicKeyToken=null","DisplayName":"Calif-Pacific" ,"Description":"" ,"Country":"USA" ,"IsPostageStamp":true ,"ScottNumber":"773" ,"AlternateId":"" ,"IssueYearStart":1935,"IssueYearEnd":0,"FirstDayOfIssue":"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97" spans="1:38" x14ac:dyDescent="0.25">
      <c r="A797" s="34" t="s">
        <v>2003</v>
      </c>
      <c r="B797" s="29">
        <v>3</v>
      </c>
      <c r="C797" s="30"/>
      <c r="D797" s="31">
        <v>1</v>
      </c>
      <c r="E797" s="32">
        <v>1</v>
      </c>
      <c r="F797" s="28"/>
      <c r="G797" s="30"/>
      <c r="H797" s="19" t="s">
        <v>489</v>
      </c>
      <c r="I797" s="29">
        <v>1935</v>
      </c>
      <c r="J797" s="29">
        <v>1935</v>
      </c>
      <c r="K797" s="33" t="s">
        <v>1337</v>
      </c>
      <c r="L797" s="34">
        <v>0.15</v>
      </c>
      <c r="M797" s="29">
        <v>0.15</v>
      </c>
      <c r="N797" s="28" t="str">
        <f t="shared" si="291"/>
        <v>,{"CollectableType":"HomeCollector.Models.StampBase, HomeCollector, Version=1.0.0.0, Culture=neutral, PublicKeyToken=null"</v>
      </c>
      <c r="O797" s="16" t="str">
        <f t="shared" si="270"/>
        <v xml:space="preserve">,"DisplayName":"Boulder Dam" </v>
      </c>
      <c r="P797" s="16" t="str">
        <f t="shared" si="271"/>
        <v xml:space="preserve">,"Description":"" </v>
      </c>
      <c r="Q797" s="16" t="str">
        <f t="shared" si="272"/>
        <v xml:space="preserve">,"Country":"USA" </v>
      </c>
      <c r="R797" s="16" t="str">
        <f t="shared" si="273"/>
        <v xml:space="preserve">,"IsPostageStamp":true </v>
      </c>
      <c r="S797" s="16" t="str">
        <f t="shared" si="274"/>
        <v xml:space="preserve">,"ScottNumber":"774" </v>
      </c>
      <c r="T797" s="16" t="str">
        <f t="shared" si="275"/>
        <v xml:space="preserve">,"AlternateId":"" </v>
      </c>
      <c r="U797" s="16" t="str">
        <f t="shared" si="276"/>
        <v>,"IssueYearStart":1935</v>
      </c>
      <c r="V797" s="16" t="str">
        <f t="shared" si="277"/>
        <v>,"IssueYearEnd":0</v>
      </c>
      <c r="W797" s="16" t="str">
        <f t="shared" si="278"/>
        <v xml:space="preserve">,"FirstDayOfIssue":" " </v>
      </c>
      <c r="X797" s="16" t="str">
        <f t="shared" si="292"/>
        <v xml:space="preserve">,"Perforation":"" </v>
      </c>
      <c r="Y797" s="16" t="str">
        <f t="shared" si="279"/>
        <v xml:space="preserve">,"IsWatermarked":false </v>
      </c>
      <c r="Z797" s="16" t="str">
        <f t="shared" si="280"/>
        <v xml:space="preserve">,"CatalogImageCode":"" </v>
      </c>
      <c r="AA797" s="16" t="str">
        <f t="shared" si="281"/>
        <v xml:space="preserve">,"Color":"" </v>
      </c>
      <c r="AB797" s="16" t="str">
        <f t="shared" si="282"/>
        <v xml:space="preserve">,"Denomination":"3" </v>
      </c>
      <c r="AD797" s="16" t="str">
        <f t="shared" si="283"/>
        <v>,"ItemInstances":[</v>
      </c>
      <c r="AE797" s="16" t="str">
        <f t="shared" si="284"/>
        <v>{"CollectableType":"HomeCollector.Models.StampBase, HomeCollector, Version=1.0.0.0, Culture=neutral, PublicKeyToken=null"</v>
      </c>
      <c r="AF797" s="16" t="str">
        <f t="shared" si="285"/>
        <v xml:space="preserve">,"ItemDetails":"" </v>
      </c>
      <c r="AG797" s="16" t="str">
        <f t="shared" si="286"/>
        <v xml:space="preserve">,"IsFavorite":false </v>
      </c>
      <c r="AH797" s="16" t="str">
        <f t="shared" si="287"/>
        <v xml:space="preserve">,"EstimatedValue":0 </v>
      </c>
      <c r="AI797" s="16" t="str">
        <f t="shared" si="288"/>
        <v xml:space="preserve">,"IsMintCondition":true </v>
      </c>
      <c r="AJ797" s="16" t="str">
        <f t="shared" si="289"/>
        <v xml:space="preserve">,"Condition":"UNDEFINED" </v>
      </c>
      <c r="AK797" s="16" t="str">
        <f xml:space="preserve"> IF($D797+$E797&gt;0,  CONCATENATE($AD797,$AE797,$AF797,$AG797,$AH797,$AI797,$AJ797)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797" s="16" t="str">
        <f t="shared" si="290"/>
        <v>,{"CollectableType":"HomeCollector.Models.StampBase, HomeCollector, Version=1.0.0.0, Culture=neutral, PublicKeyToken=null","DisplayName":"Boulder Dam" ,"Description":"" ,"Country":"USA" ,"IsPostageStamp":true ,"ScottNumber":"774" ,"AlternateId":"" ,"IssueYearStart":1935,"IssueYearEnd":0,"FirstDayOfIssue":"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798" spans="1:38" x14ac:dyDescent="0.25">
      <c r="A798" s="34" t="s">
        <v>2004</v>
      </c>
      <c r="B798" s="29">
        <v>3</v>
      </c>
      <c r="C798" s="30"/>
      <c r="D798" s="31"/>
      <c r="E798" s="32">
        <v>1</v>
      </c>
      <c r="F798" s="28"/>
      <c r="G798" s="30"/>
      <c r="H798" s="19" t="s">
        <v>490</v>
      </c>
      <c r="I798" s="29">
        <v>1935</v>
      </c>
      <c r="J798" s="29">
        <v>1935</v>
      </c>
      <c r="K798" s="33" t="s">
        <v>1337</v>
      </c>
      <c r="L798" s="34">
        <v>0.15</v>
      </c>
      <c r="M798" s="29">
        <v>0.15</v>
      </c>
      <c r="N798" s="28" t="str">
        <f t="shared" si="291"/>
        <v>,{"CollectableType":"HomeCollector.Models.StampBase, HomeCollector, Version=1.0.0.0, Culture=neutral, PublicKeyToken=null"</v>
      </c>
      <c r="O798" s="16" t="str">
        <f t="shared" si="270"/>
        <v xml:space="preserve">,"DisplayName":"Michigan 300th" </v>
      </c>
      <c r="P798" s="16" t="str">
        <f t="shared" si="271"/>
        <v xml:space="preserve">,"Description":"" </v>
      </c>
      <c r="Q798" s="16" t="str">
        <f t="shared" si="272"/>
        <v xml:space="preserve">,"Country":"USA" </v>
      </c>
      <c r="R798" s="16" t="str">
        <f t="shared" si="273"/>
        <v xml:space="preserve">,"IsPostageStamp":true </v>
      </c>
      <c r="S798" s="16" t="str">
        <f t="shared" si="274"/>
        <v xml:space="preserve">,"ScottNumber":"775" </v>
      </c>
      <c r="T798" s="16" t="str">
        <f t="shared" si="275"/>
        <v xml:space="preserve">,"AlternateId":"" </v>
      </c>
      <c r="U798" s="16" t="str">
        <f t="shared" si="276"/>
        <v>,"IssueYearStart":1935</v>
      </c>
      <c r="V798" s="16" t="str">
        <f t="shared" si="277"/>
        <v>,"IssueYearEnd":0</v>
      </c>
      <c r="W798" s="16" t="str">
        <f t="shared" si="278"/>
        <v xml:space="preserve">,"FirstDayOfIssue":" " </v>
      </c>
      <c r="X798" s="16" t="str">
        <f t="shared" si="292"/>
        <v xml:space="preserve">,"Perforation":"" </v>
      </c>
      <c r="Y798" s="16" t="str">
        <f t="shared" si="279"/>
        <v xml:space="preserve">,"IsWatermarked":false </v>
      </c>
      <c r="Z798" s="16" t="str">
        <f t="shared" si="280"/>
        <v xml:space="preserve">,"CatalogImageCode":"" </v>
      </c>
      <c r="AA798" s="16" t="str">
        <f t="shared" si="281"/>
        <v xml:space="preserve">,"Color":"" </v>
      </c>
      <c r="AB798" s="16" t="str">
        <f t="shared" si="282"/>
        <v xml:space="preserve">,"Denomination":"3" </v>
      </c>
      <c r="AD798" s="16" t="str">
        <f t="shared" si="283"/>
        <v>,"ItemInstances":[</v>
      </c>
      <c r="AE798" s="16" t="str">
        <f t="shared" si="284"/>
        <v>{"CollectableType":"HomeCollector.Models.StampBase, HomeCollector, Version=1.0.0.0, Culture=neutral, PublicKeyToken=null"</v>
      </c>
      <c r="AF798" s="16" t="str">
        <f t="shared" si="285"/>
        <v xml:space="preserve">,"ItemDetails":"" </v>
      </c>
      <c r="AG798" s="16" t="str">
        <f t="shared" si="286"/>
        <v xml:space="preserve">,"IsFavorite":false </v>
      </c>
      <c r="AH798" s="16" t="str">
        <f t="shared" si="287"/>
        <v xml:space="preserve">,"EstimatedValue":0 </v>
      </c>
      <c r="AI798" s="16" t="str">
        <f t="shared" si="288"/>
        <v xml:space="preserve">,"IsMintCondition":false </v>
      </c>
      <c r="AJ798" s="16" t="str">
        <f t="shared" si="289"/>
        <v xml:space="preserve">,"Condition":"UNDEFINED" </v>
      </c>
      <c r="AK798" s="16" t="str">
        <f xml:space="preserve"> IF($D798+$E798&gt;0,  CONCATENATE($AD798,$AE798,$AF798,$AG798,$AH798,$AI798,$AJ798)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98" s="16" t="str">
        <f t="shared" si="290"/>
        <v>,{"CollectableType":"HomeCollector.Models.StampBase, HomeCollector, Version=1.0.0.0, Culture=neutral, PublicKeyToken=null","DisplayName":"Michigan 300th" ,"Description":"" ,"Country":"USA" ,"IsPostageStamp":true ,"ScottNumber":"775" ,"AlternateId":"" ,"IssueYearStart":1935,"IssueYearEnd":0,"FirstDayOfIssue":"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99" spans="1:38" x14ac:dyDescent="0.25">
      <c r="A799" s="34" t="s">
        <v>2005</v>
      </c>
      <c r="B799" s="29">
        <v>3</v>
      </c>
      <c r="C799" s="30"/>
      <c r="D799" s="31"/>
      <c r="E799" s="32">
        <v>2</v>
      </c>
      <c r="F799" s="28"/>
      <c r="G799" s="30"/>
      <c r="H799" s="19" t="s">
        <v>491</v>
      </c>
      <c r="I799" s="29">
        <v>1936</v>
      </c>
      <c r="J799" s="29">
        <v>1936</v>
      </c>
      <c r="K799" s="33" t="s">
        <v>1337</v>
      </c>
      <c r="L799" s="34">
        <v>0.15</v>
      </c>
      <c r="M799" s="29">
        <v>0.15</v>
      </c>
      <c r="N799" s="28" t="str">
        <f t="shared" si="291"/>
        <v>,{"CollectableType":"HomeCollector.Models.StampBase, HomeCollector, Version=1.0.0.0, Culture=neutral, PublicKeyToken=null"</v>
      </c>
      <c r="O799" s="16" t="str">
        <f t="shared" si="270"/>
        <v xml:space="preserve">,"DisplayName":"Texas 100th" </v>
      </c>
      <c r="P799" s="16" t="str">
        <f t="shared" si="271"/>
        <v xml:space="preserve">,"Description":"" </v>
      </c>
      <c r="Q799" s="16" t="str">
        <f t="shared" si="272"/>
        <v xml:space="preserve">,"Country":"USA" </v>
      </c>
      <c r="R799" s="16" t="str">
        <f t="shared" si="273"/>
        <v xml:space="preserve">,"IsPostageStamp":true </v>
      </c>
      <c r="S799" s="16" t="str">
        <f t="shared" si="274"/>
        <v xml:space="preserve">,"ScottNumber":"776" </v>
      </c>
      <c r="T799" s="16" t="str">
        <f t="shared" si="275"/>
        <v xml:space="preserve">,"AlternateId":"" </v>
      </c>
      <c r="U799" s="16" t="str">
        <f t="shared" si="276"/>
        <v>,"IssueYearStart":1936</v>
      </c>
      <c r="V799" s="16" t="str">
        <f t="shared" si="277"/>
        <v>,"IssueYearEnd":0</v>
      </c>
      <c r="W799" s="16" t="str">
        <f t="shared" si="278"/>
        <v xml:space="preserve">,"FirstDayOfIssue":" " </v>
      </c>
      <c r="X799" s="16" t="str">
        <f t="shared" si="292"/>
        <v xml:space="preserve">,"Perforation":"" </v>
      </c>
      <c r="Y799" s="16" t="str">
        <f t="shared" si="279"/>
        <v xml:space="preserve">,"IsWatermarked":false </v>
      </c>
      <c r="Z799" s="16" t="str">
        <f t="shared" si="280"/>
        <v xml:space="preserve">,"CatalogImageCode":"" </v>
      </c>
      <c r="AA799" s="16" t="str">
        <f t="shared" si="281"/>
        <v xml:space="preserve">,"Color":"" </v>
      </c>
      <c r="AB799" s="16" t="str">
        <f t="shared" si="282"/>
        <v xml:space="preserve">,"Denomination":"3" </v>
      </c>
      <c r="AD799" s="16" t="str">
        <f t="shared" si="283"/>
        <v>,"ItemInstances":[</v>
      </c>
      <c r="AE799" s="16" t="str">
        <f t="shared" si="284"/>
        <v>{"CollectableType":"HomeCollector.Models.StampBase, HomeCollector, Version=1.0.0.0, Culture=neutral, PublicKeyToken=null"</v>
      </c>
      <c r="AF799" s="16" t="str">
        <f t="shared" si="285"/>
        <v xml:space="preserve">,"ItemDetails":"" </v>
      </c>
      <c r="AG799" s="16" t="str">
        <f t="shared" si="286"/>
        <v xml:space="preserve">,"IsFavorite":false </v>
      </c>
      <c r="AH799" s="16" t="str">
        <f t="shared" si="287"/>
        <v xml:space="preserve">,"EstimatedValue":0 </v>
      </c>
      <c r="AI799" s="16" t="str">
        <f t="shared" si="288"/>
        <v xml:space="preserve">,"IsMintCondition":false </v>
      </c>
      <c r="AJ799" s="16" t="str">
        <f t="shared" si="289"/>
        <v xml:space="preserve">,"Condition":"UNDEFINED" </v>
      </c>
      <c r="AK799" s="16" t="str">
        <f xml:space="preserve"> IF($D799+$E799&gt;0,  CONCATENATE($AD799,$AE799,$AF799,$AG799,$AH799,$AI799,$AJ799)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99" s="16" t="str">
        <f t="shared" si="290"/>
        <v>,{"CollectableType":"HomeCollector.Models.StampBase, HomeCollector, Version=1.0.0.0, Culture=neutral, PublicKeyToken=null","DisplayName":"Texas 100th" ,"Description":"" ,"Country":"USA" ,"IsPostageStamp":true ,"ScottNumber":"776" ,"AlternateId":"" ,"IssueYearStart":1936,"IssueYearEnd":0,"FirstDayOfIssue":"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00" spans="1:38" x14ac:dyDescent="0.25">
      <c r="A800" s="34" t="s">
        <v>2006</v>
      </c>
      <c r="B800" s="29">
        <v>3</v>
      </c>
      <c r="C800" s="30"/>
      <c r="D800" s="31"/>
      <c r="E800" s="32">
        <v>2</v>
      </c>
      <c r="F800" s="28"/>
      <c r="G800" s="30"/>
      <c r="H800" s="19" t="s">
        <v>492</v>
      </c>
      <c r="I800" s="29">
        <v>1936</v>
      </c>
      <c r="J800" s="29">
        <v>1936</v>
      </c>
      <c r="K800" s="33" t="s">
        <v>1337</v>
      </c>
      <c r="L800" s="34">
        <v>0.15</v>
      </c>
      <c r="M800" s="29">
        <v>0.15</v>
      </c>
      <c r="N800" s="28" t="str">
        <f t="shared" si="291"/>
        <v>,{"CollectableType":"HomeCollector.Models.StampBase, HomeCollector, Version=1.0.0.0, Culture=neutral, PublicKeyToken=null"</v>
      </c>
      <c r="O800" s="16" t="str">
        <f t="shared" si="270"/>
        <v xml:space="preserve">,"DisplayName":"Rhode Island" </v>
      </c>
      <c r="P800" s="16" t="str">
        <f t="shared" si="271"/>
        <v xml:space="preserve">,"Description":"" </v>
      </c>
      <c r="Q800" s="16" t="str">
        <f t="shared" si="272"/>
        <v xml:space="preserve">,"Country":"USA" </v>
      </c>
      <c r="R800" s="16" t="str">
        <f t="shared" si="273"/>
        <v xml:space="preserve">,"IsPostageStamp":true </v>
      </c>
      <c r="S800" s="16" t="str">
        <f t="shared" si="274"/>
        <v xml:space="preserve">,"ScottNumber":"777" </v>
      </c>
      <c r="T800" s="16" t="str">
        <f t="shared" si="275"/>
        <v xml:space="preserve">,"AlternateId":"" </v>
      </c>
      <c r="U800" s="16" t="str">
        <f t="shared" si="276"/>
        <v>,"IssueYearStart":1936</v>
      </c>
      <c r="V800" s="16" t="str">
        <f t="shared" si="277"/>
        <v>,"IssueYearEnd":0</v>
      </c>
      <c r="W800" s="16" t="str">
        <f t="shared" si="278"/>
        <v xml:space="preserve">,"FirstDayOfIssue":" " </v>
      </c>
      <c r="X800" s="16" t="str">
        <f t="shared" si="292"/>
        <v xml:space="preserve">,"Perforation":"" </v>
      </c>
      <c r="Y800" s="16" t="str">
        <f t="shared" si="279"/>
        <v xml:space="preserve">,"IsWatermarked":false </v>
      </c>
      <c r="Z800" s="16" t="str">
        <f t="shared" si="280"/>
        <v xml:space="preserve">,"CatalogImageCode":"" </v>
      </c>
      <c r="AA800" s="16" t="str">
        <f t="shared" si="281"/>
        <v xml:space="preserve">,"Color":"" </v>
      </c>
      <c r="AB800" s="16" t="str">
        <f t="shared" si="282"/>
        <v xml:space="preserve">,"Denomination":"3" </v>
      </c>
      <c r="AD800" s="16" t="str">
        <f t="shared" si="283"/>
        <v>,"ItemInstances":[</v>
      </c>
      <c r="AE800" s="16" t="str">
        <f t="shared" si="284"/>
        <v>{"CollectableType":"HomeCollector.Models.StampBase, HomeCollector, Version=1.0.0.0, Culture=neutral, PublicKeyToken=null"</v>
      </c>
      <c r="AF800" s="16" t="str">
        <f t="shared" si="285"/>
        <v xml:space="preserve">,"ItemDetails":"" </v>
      </c>
      <c r="AG800" s="16" t="str">
        <f t="shared" si="286"/>
        <v xml:space="preserve">,"IsFavorite":false </v>
      </c>
      <c r="AH800" s="16" t="str">
        <f t="shared" si="287"/>
        <v xml:space="preserve">,"EstimatedValue":0 </v>
      </c>
      <c r="AI800" s="16" t="str">
        <f t="shared" si="288"/>
        <v xml:space="preserve">,"IsMintCondition":false </v>
      </c>
      <c r="AJ800" s="16" t="str">
        <f t="shared" si="289"/>
        <v xml:space="preserve">,"Condition":"UNDEFINED" </v>
      </c>
      <c r="AK800" s="16" t="str">
        <f xml:space="preserve"> IF($D800+$E800&gt;0,  CONCATENATE($AD800,$AE800,$AF800,$AG800,$AH800,$AI800,$AJ800)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00" s="16" t="str">
        <f t="shared" si="290"/>
        <v>,{"CollectableType":"HomeCollector.Models.StampBase, HomeCollector, Version=1.0.0.0, Culture=neutral, PublicKeyToken=null","DisplayName":"Rhode Island" ,"Description":"" ,"Country":"USA" ,"IsPostageStamp":true ,"ScottNumber":"777" ,"AlternateId":"" ,"IssueYearStart":1936,"IssueYearEnd":0,"FirstDayOfIssue":"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01" spans="1:38" x14ac:dyDescent="0.25">
      <c r="A801" s="34" t="s">
        <v>2007</v>
      </c>
      <c r="B801" s="29">
        <v>3</v>
      </c>
      <c r="C801" s="30"/>
      <c r="D801" s="31">
        <v>1</v>
      </c>
      <c r="E801" s="32"/>
      <c r="F801" s="28"/>
      <c r="G801" s="38" t="s">
        <v>403</v>
      </c>
      <c r="H801" s="19" t="s">
        <v>493</v>
      </c>
      <c r="I801" s="29">
        <v>1936</v>
      </c>
      <c r="J801" s="29">
        <v>1936</v>
      </c>
      <c r="K801" s="33" t="s">
        <v>1337</v>
      </c>
      <c r="L801" s="34">
        <v>1.75</v>
      </c>
      <c r="M801" s="29">
        <v>1.75</v>
      </c>
      <c r="N801" s="28" t="str">
        <f t="shared" si="291"/>
        <v>,{"CollectableType":"HomeCollector.Models.StampBase, HomeCollector, Version=1.0.0.0, Culture=neutral, PublicKeyToken=null"</v>
      </c>
      <c r="O801" s="16" t="str">
        <f t="shared" si="270"/>
        <v xml:space="preserve">,"DisplayName":"TIPEX" </v>
      </c>
      <c r="P801" s="16" t="str">
        <f t="shared" si="271"/>
        <v xml:space="preserve">,"Description":"souv sheet" </v>
      </c>
      <c r="Q801" s="16" t="str">
        <f t="shared" si="272"/>
        <v xml:space="preserve">,"Country":"USA" </v>
      </c>
      <c r="R801" s="16" t="str">
        <f t="shared" si="273"/>
        <v xml:space="preserve">,"IsPostageStamp":true </v>
      </c>
      <c r="S801" s="16" t="str">
        <f t="shared" si="274"/>
        <v xml:space="preserve">,"ScottNumber":"778" </v>
      </c>
      <c r="T801" s="16" t="str">
        <f t="shared" si="275"/>
        <v xml:space="preserve">,"AlternateId":"" </v>
      </c>
      <c r="U801" s="16" t="str">
        <f t="shared" si="276"/>
        <v>,"IssueYearStart":1936</v>
      </c>
      <c r="V801" s="16" t="str">
        <f t="shared" si="277"/>
        <v>,"IssueYearEnd":0</v>
      </c>
      <c r="W801" s="16" t="str">
        <f t="shared" si="278"/>
        <v xml:space="preserve">,"FirstDayOfIssue":" " </v>
      </c>
      <c r="X801" s="16" t="str">
        <f t="shared" si="292"/>
        <v xml:space="preserve">,"Perforation":"" </v>
      </c>
      <c r="Y801" s="16" t="str">
        <f t="shared" si="279"/>
        <v xml:space="preserve">,"IsWatermarked":false </v>
      </c>
      <c r="Z801" s="16" t="str">
        <f t="shared" si="280"/>
        <v xml:space="preserve">,"CatalogImageCode":"" </v>
      </c>
      <c r="AA801" s="16" t="str">
        <f t="shared" si="281"/>
        <v xml:space="preserve">,"Color":"" </v>
      </c>
      <c r="AB801" s="16" t="str">
        <f t="shared" si="282"/>
        <v xml:space="preserve">,"Denomination":"3" </v>
      </c>
      <c r="AD801" s="16" t="str">
        <f t="shared" si="283"/>
        <v>,"ItemInstances":[</v>
      </c>
      <c r="AE801" s="16" t="str">
        <f t="shared" si="284"/>
        <v>{"CollectableType":"HomeCollector.Models.StampBase, HomeCollector, Version=1.0.0.0, Culture=neutral, PublicKeyToken=null"</v>
      </c>
      <c r="AF801" s="16" t="str">
        <f t="shared" si="285"/>
        <v xml:space="preserve">,"ItemDetails":"souv sheet" </v>
      </c>
      <c r="AG801" s="16" t="str">
        <f t="shared" si="286"/>
        <v xml:space="preserve">,"IsFavorite":false </v>
      </c>
      <c r="AH801" s="16" t="str">
        <f t="shared" si="287"/>
        <v xml:space="preserve">,"EstimatedValue":0 </v>
      </c>
      <c r="AI801" s="16" t="str">
        <f t="shared" si="288"/>
        <v xml:space="preserve">,"IsMintCondition":true </v>
      </c>
      <c r="AJ801" s="16" t="str">
        <f t="shared" si="289"/>
        <v xml:space="preserve">,"Condition":"UNDEFINED" </v>
      </c>
      <c r="AK801" s="16" t="str">
        <f xml:space="preserve"> IF($D801+$E801&gt;0,  CONCATENATE($AD801,$AE801,$AF801,$AG801,$AH801,$AI801,$AJ801) &amp; "} ]}","}")</f>
        <v>,"ItemInstances":[{"CollectableType":"HomeCollector.Models.StampBase, HomeCollector, Version=1.0.0.0, Culture=neutral, PublicKeyToken=null","ItemDetails":"souv sheet" ,"IsFavorite":false ,"EstimatedValue":0 ,"IsMintCondition":true ,"Condition":"UNDEFINED" } ]}</v>
      </c>
      <c r="AL801" s="16" t="str">
        <f t="shared" si="290"/>
        <v>,{"CollectableType":"HomeCollector.Models.StampBase, HomeCollector, Version=1.0.0.0, Culture=neutral, PublicKeyToken=null","DisplayName":"TIPEX" ,"Description":"souv sheet" ,"Country":"USA" ,"IsPostageStamp":true ,"ScottNumber":"778" ,"AlternateId":"" ,"IssueYearStart":1936,"IssueYearEnd":0,"FirstDayOfIssue":"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PublicKeyToken=null","ItemDetails":"souv sheet" ,"IsFavorite":false ,"EstimatedValue":0 ,"IsMintCondition":true ,"Condition":"UNDEFINED" } ]}</v>
      </c>
    </row>
    <row r="802" spans="1:38" x14ac:dyDescent="0.25">
      <c r="A802" s="34" t="s">
        <v>2008</v>
      </c>
      <c r="B802" s="29">
        <v>3</v>
      </c>
      <c r="C802" s="30"/>
      <c r="D802" s="31"/>
      <c r="E802" s="32">
        <v>1</v>
      </c>
      <c r="F802" s="28"/>
      <c r="G802" s="30"/>
      <c r="H802" s="19" t="s">
        <v>494</v>
      </c>
      <c r="I802" s="29">
        <v>1936</v>
      </c>
      <c r="J802" s="29">
        <v>1936</v>
      </c>
      <c r="K802" s="33" t="s">
        <v>1337</v>
      </c>
      <c r="L802" s="34">
        <v>0.15</v>
      </c>
      <c r="M802" s="29">
        <v>0.15</v>
      </c>
      <c r="N802" s="28" t="str">
        <f t="shared" si="291"/>
        <v>,{"CollectableType":"HomeCollector.Models.StampBase, HomeCollector, Version=1.0.0.0, Culture=neutral, PublicKeyToken=null"</v>
      </c>
      <c r="O802" s="16" t="str">
        <f t="shared" si="270"/>
        <v xml:space="preserve">,"DisplayName":"Arkansas 100th" </v>
      </c>
      <c r="P802" s="16" t="str">
        <f t="shared" si="271"/>
        <v xml:space="preserve">,"Description":"" </v>
      </c>
      <c r="Q802" s="16" t="str">
        <f t="shared" si="272"/>
        <v xml:space="preserve">,"Country":"USA" </v>
      </c>
      <c r="R802" s="16" t="str">
        <f t="shared" si="273"/>
        <v xml:space="preserve">,"IsPostageStamp":true </v>
      </c>
      <c r="S802" s="16" t="str">
        <f t="shared" si="274"/>
        <v xml:space="preserve">,"ScottNumber":"782" </v>
      </c>
      <c r="T802" s="16" t="str">
        <f t="shared" si="275"/>
        <v xml:space="preserve">,"AlternateId":"" </v>
      </c>
      <c r="U802" s="16" t="str">
        <f t="shared" si="276"/>
        <v>,"IssueYearStart":1936</v>
      </c>
      <c r="V802" s="16" t="str">
        <f t="shared" si="277"/>
        <v>,"IssueYearEnd":0</v>
      </c>
      <c r="W802" s="16" t="str">
        <f t="shared" si="278"/>
        <v xml:space="preserve">,"FirstDayOfIssue":" " </v>
      </c>
      <c r="X802" s="16" t="str">
        <f t="shared" si="292"/>
        <v xml:space="preserve">,"Perforation":"" </v>
      </c>
      <c r="Y802" s="16" t="str">
        <f t="shared" si="279"/>
        <v xml:space="preserve">,"IsWatermarked":false </v>
      </c>
      <c r="Z802" s="16" t="str">
        <f t="shared" si="280"/>
        <v xml:space="preserve">,"CatalogImageCode":"" </v>
      </c>
      <c r="AA802" s="16" t="str">
        <f t="shared" si="281"/>
        <v xml:space="preserve">,"Color":"" </v>
      </c>
      <c r="AB802" s="16" t="str">
        <f t="shared" si="282"/>
        <v xml:space="preserve">,"Denomination":"3" </v>
      </c>
      <c r="AD802" s="16" t="str">
        <f t="shared" si="283"/>
        <v>,"ItemInstances":[</v>
      </c>
      <c r="AE802" s="16" t="str">
        <f t="shared" si="284"/>
        <v>{"CollectableType":"HomeCollector.Models.StampBase, HomeCollector, Version=1.0.0.0, Culture=neutral, PublicKeyToken=null"</v>
      </c>
      <c r="AF802" s="16" t="str">
        <f t="shared" si="285"/>
        <v xml:space="preserve">,"ItemDetails":"" </v>
      </c>
      <c r="AG802" s="16" t="str">
        <f t="shared" si="286"/>
        <v xml:space="preserve">,"IsFavorite":false </v>
      </c>
      <c r="AH802" s="16" t="str">
        <f t="shared" si="287"/>
        <v xml:space="preserve">,"EstimatedValue":0 </v>
      </c>
      <c r="AI802" s="16" t="str">
        <f t="shared" si="288"/>
        <v xml:space="preserve">,"IsMintCondition":false </v>
      </c>
      <c r="AJ802" s="16" t="str">
        <f t="shared" si="289"/>
        <v xml:space="preserve">,"Condition":"UNDEFINED" </v>
      </c>
      <c r="AK802" s="16" t="str">
        <f xml:space="preserve"> IF($D802+$E802&gt;0,  CONCATENATE($AD802,$AE802,$AF802,$AG802,$AH802,$AI802,$AJ802)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02" s="16" t="str">
        <f t="shared" si="290"/>
        <v>,{"CollectableType":"HomeCollector.Models.StampBase, HomeCollector, Version=1.0.0.0, Culture=neutral, PublicKeyToken=null","DisplayName":"Arkansas 100th" ,"Description":"" ,"Country":"USA" ,"IsPostageStamp":true ,"ScottNumber":"782" ,"AlternateId":"" ,"IssueYearStart":1936,"IssueYearEnd":0,"FirstDayOfIssue":"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03" spans="1:38" x14ac:dyDescent="0.25">
      <c r="A803" s="34" t="s">
        <v>2009</v>
      </c>
      <c r="B803" s="29">
        <v>3</v>
      </c>
      <c r="C803" s="30"/>
      <c r="D803" s="31">
        <v>2</v>
      </c>
      <c r="E803" s="32">
        <v>1</v>
      </c>
      <c r="F803" s="28"/>
      <c r="G803" s="30"/>
      <c r="H803" s="19" t="s">
        <v>495</v>
      </c>
      <c r="I803" s="29">
        <v>1936</v>
      </c>
      <c r="J803" s="29">
        <v>1936</v>
      </c>
      <c r="K803" s="33" t="s">
        <v>1337</v>
      </c>
      <c r="L803" s="34">
        <v>0.15</v>
      </c>
      <c r="M803" s="29">
        <v>0.15</v>
      </c>
      <c r="N803" s="28" t="str">
        <f t="shared" si="291"/>
        <v>,{"CollectableType":"HomeCollector.Models.StampBase, HomeCollector, Version=1.0.0.0, Culture=neutral, PublicKeyToken=null"</v>
      </c>
      <c r="O803" s="16" t="str">
        <f t="shared" si="270"/>
        <v xml:space="preserve">,"DisplayName":"Oregon Territory" </v>
      </c>
      <c r="P803" s="16" t="str">
        <f t="shared" si="271"/>
        <v xml:space="preserve">,"Description":"" </v>
      </c>
      <c r="Q803" s="16" t="str">
        <f t="shared" si="272"/>
        <v xml:space="preserve">,"Country":"USA" </v>
      </c>
      <c r="R803" s="16" t="str">
        <f t="shared" si="273"/>
        <v xml:space="preserve">,"IsPostageStamp":true </v>
      </c>
      <c r="S803" s="16" t="str">
        <f t="shared" si="274"/>
        <v xml:space="preserve">,"ScottNumber":"783" </v>
      </c>
      <c r="T803" s="16" t="str">
        <f t="shared" si="275"/>
        <v xml:space="preserve">,"AlternateId":"" </v>
      </c>
      <c r="U803" s="16" t="str">
        <f t="shared" si="276"/>
        <v>,"IssueYearStart":1936</v>
      </c>
      <c r="V803" s="16" t="str">
        <f t="shared" si="277"/>
        <v>,"IssueYearEnd":0</v>
      </c>
      <c r="W803" s="16" t="str">
        <f t="shared" si="278"/>
        <v xml:space="preserve">,"FirstDayOfIssue":" " </v>
      </c>
      <c r="X803" s="16" t="str">
        <f t="shared" si="292"/>
        <v xml:space="preserve">,"Perforation":"" </v>
      </c>
      <c r="Y803" s="16" t="str">
        <f t="shared" si="279"/>
        <v xml:space="preserve">,"IsWatermarked":false </v>
      </c>
      <c r="Z803" s="16" t="str">
        <f t="shared" si="280"/>
        <v xml:space="preserve">,"CatalogImageCode":"" </v>
      </c>
      <c r="AA803" s="16" t="str">
        <f t="shared" si="281"/>
        <v xml:space="preserve">,"Color":"" </v>
      </c>
      <c r="AB803" s="16" t="str">
        <f t="shared" si="282"/>
        <v xml:space="preserve">,"Denomination":"3" </v>
      </c>
      <c r="AD803" s="16" t="str">
        <f t="shared" si="283"/>
        <v>,"ItemInstances":[</v>
      </c>
      <c r="AE803" s="16" t="str">
        <f t="shared" si="284"/>
        <v>{"CollectableType":"HomeCollector.Models.StampBase, HomeCollector, Version=1.0.0.0, Culture=neutral, PublicKeyToken=null"</v>
      </c>
      <c r="AF803" s="16" t="str">
        <f t="shared" si="285"/>
        <v xml:space="preserve">,"ItemDetails":"" </v>
      </c>
      <c r="AG803" s="16" t="str">
        <f t="shared" si="286"/>
        <v xml:space="preserve">,"IsFavorite":false </v>
      </c>
      <c r="AH803" s="16" t="str">
        <f t="shared" si="287"/>
        <v xml:space="preserve">,"EstimatedValue":0 </v>
      </c>
      <c r="AI803" s="16" t="str">
        <f t="shared" si="288"/>
        <v xml:space="preserve">,"IsMintCondition":true </v>
      </c>
      <c r="AJ803" s="16" t="str">
        <f t="shared" si="289"/>
        <v xml:space="preserve">,"Condition":"UNDEFINED" </v>
      </c>
      <c r="AK803" s="16" t="str">
        <f xml:space="preserve"> IF($D803+$E803&gt;0,  CONCATENATE($AD803,$AE803,$AF803,$AG803,$AH803,$AI803,$AJ803)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03" s="16" t="str">
        <f t="shared" si="290"/>
        <v>,{"CollectableType":"HomeCollector.Models.StampBase, HomeCollector, Version=1.0.0.0, Culture=neutral, PublicKeyToken=null","DisplayName":"Oregon Territory" ,"Description":"" ,"Country":"USA" ,"IsPostageStamp":true ,"ScottNumber":"783" ,"AlternateId":"" ,"IssueYearStart":1936,"IssueYearEnd":0,"FirstDayOfIssue":"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04" spans="1:38" x14ac:dyDescent="0.25">
      <c r="A804" s="34" t="s">
        <v>2010</v>
      </c>
      <c r="B804" s="29">
        <v>3</v>
      </c>
      <c r="C804" s="30"/>
      <c r="D804" s="31">
        <v>1</v>
      </c>
      <c r="E804" s="32">
        <v>1</v>
      </c>
      <c r="F804" s="28"/>
      <c r="G804" s="30"/>
      <c r="H804" s="19" t="s">
        <v>496</v>
      </c>
      <c r="I804" s="29">
        <v>1936</v>
      </c>
      <c r="J804" s="29">
        <v>1936</v>
      </c>
      <c r="K804" s="33" t="s">
        <v>1337</v>
      </c>
      <c r="L804" s="34">
        <v>0.15</v>
      </c>
      <c r="M804" s="29">
        <v>0.15</v>
      </c>
      <c r="N804" s="28" t="str">
        <f t="shared" si="291"/>
        <v>,{"CollectableType":"HomeCollector.Models.StampBase, HomeCollector, Version=1.0.0.0, Culture=neutral, PublicKeyToken=null"</v>
      </c>
      <c r="O804" s="16" t="str">
        <f t="shared" si="270"/>
        <v xml:space="preserve">,"DisplayName":"Susan B. Anthony" </v>
      </c>
      <c r="P804" s="16" t="str">
        <f t="shared" si="271"/>
        <v xml:space="preserve">,"Description":"" </v>
      </c>
      <c r="Q804" s="16" t="str">
        <f t="shared" si="272"/>
        <v xml:space="preserve">,"Country":"USA" </v>
      </c>
      <c r="R804" s="16" t="str">
        <f t="shared" si="273"/>
        <v xml:space="preserve">,"IsPostageStamp":true </v>
      </c>
      <c r="S804" s="16" t="str">
        <f t="shared" si="274"/>
        <v xml:space="preserve">,"ScottNumber":"784" </v>
      </c>
      <c r="T804" s="16" t="str">
        <f t="shared" si="275"/>
        <v xml:space="preserve">,"AlternateId":"" </v>
      </c>
      <c r="U804" s="16" t="str">
        <f t="shared" si="276"/>
        <v>,"IssueYearStart":1936</v>
      </c>
      <c r="V804" s="16" t="str">
        <f t="shared" si="277"/>
        <v>,"IssueYearEnd":0</v>
      </c>
      <c r="W804" s="16" t="str">
        <f t="shared" si="278"/>
        <v xml:space="preserve">,"FirstDayOfIssue":" " </v>
      </c>
      <c r="X804" s="16" t="str">
        <f t="shared" si="292"/>
        <v xml:space="preserve">,"Perforation":"" </v>
      </c>
      <c r="Y804" s="16" t="str">
        <f t="shared" si="279"/>
        <v xml:space="preserve">,"IsWatermarked":false </v>
      </c>
      <c r="Z804" s="16" t="str">
        <f t="shared" si="280"/>
        <v xml:space="preserve">,"CatalogImageCode":"" </v>
      </c>
      <c r="AA804" s="16" t="str">
        <f t="shared" si="281"/>
        <v xml:space="preserve">,"Color":"" </v>
      </c>
      <c r="AB804" s="16" t="str">
        <f t="shared" si="282"/>
        <v xml:space="preserve">,"Denomination":"3" </v>
      </c>
      <c r="AD804" s="16" t="str">
        <f t="shared" si="283"/>
        <v>,"ItemInstances":[</v>
      </c>
      <c r="AE804" s="16" t="str">
        <f t="shared" si="284"/>
        <v>{"CollectableType":"HomeCollector.Models.StampBase, HomeCollector, Version=1.0.0.0, Culture=neutral, PublicKeyToken=null"</v>
      </c>
      <c r="AF804" s="16" t="str">
        <f t="shared" si="285"/>
        <v xml:space="preserve">,"ItemDetails":"" </v>
      </c>
      <c r="AG804" s="16" t="str">
        <f t="shared" si="286"/>
        <v xml:space="preserve">,"IsFavorite":false </v>
      </c>
      <c r="AH804" s="16" t="str">
        <f t="shared" si="287"/>
        <v xml:space="preserve">,"EstimatedValue":0 </v>
      </c>
      <c r="AI804" s="16" t="str">
        <f t="shared" si="288"/>
        <v xml:space="preserve">,"IsMintCondition":true </v>
      </c>
      <c r="AJ804" s="16" t="str">
        <f t="shared" si="289"/>
        <v xml:space="preserve">,"Condition":"UNDEFINED" </v>
      </c>
      <c r="AK804" s="16" t="str">
        <f xml:space="preserve"> IF($D804+$E804&gt;0,  CONCATENATE($AD804,$AE804,$AF804,$AG804,$AH804,$AI804,$AJ804)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04" s="16" t="str">
        <f t="shared" si="290"/>
        <v>,{"CollectableType":"HomeCollector.Models.StampBase, HomeCollector, Version=1.0.0.0, Culture=neutral, PublicKeyToken=null","DisplayName":"Susan B. Anthony" ,"Description":"" ,"Country":"USA" ,"IsPostageStamp":true ,"ScottNumber":"784" ,"AlternateId":"" ,"IssueYearStart":1936,"IssueYearEnd":0,"FirstDayOfIssue":"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05" spans="1:38" x14ac:dyDescent="0.25">
      <c r="A805" s="34" t="s">
        <v>2011</v>
      </c>
      <c r="B805" s="29">
        <v>1</v>
      </c>
      <c r="C805" s="30"/>
      <c r="D805" s="31"/>
      <c r="E805" s="32">
        <v>1</v>
      </c>
      <c r="F805" s="42" t="s">
        <v>404</v>
      </c>
      <c r="G805" s="30"/>
      <c r="H805" s="19" t="s">
        <v>497</v>
      </c>
      <c r="I805" s="29">
        <v>1936</v>
      </c>
      <c r="J805" s="29">
        <v>1936</v>
      </c>
      <c r="K805" s="33" t="s">
        <v>1337</v>
      </c>
      <c r="L805" s="34">
        <v>0.15</v>
      </c>
      <c r="M805" s="29">
        <v>0.15</v>
      </c>
      <c r="N805" s="28" t="str">
        <f t="shared" si="291"/>
        <v>,{"CollectableType":"HomeCollector.Models.StampBase, HomeCollector, Version=1.0.0.0, Culture=neutral, PublicKeyToken=null"</v>
      </c>
      <c r="O805" s="16" t="str">
        <f t="shared" si="270"/>
        <v xml:space="preserve">,"DisplayName":"Wash.&amp; Greene" </v>
      </c>
      <c r="P805" s="16" t="str">
        <f t="shared" si="271"/>
        <v xml:space="preserve">,"Description":"" </v>
      </c>
      <c r="Q805" s="16" t="str">
        <f t="shared" si="272"/>
        <v xml:space="preserve">,"Country":"USA" </v>
      </c>
      <c r="R805" s="16" t="str">
        <f t="shared" si="273"/>
        <v xml:space="preserve">,"IsPostageStamp":true </v>
      </c>
      <c r="S805" s="16" t="str">
        <f t="shared" si="274"/>
        <v xml:space="preserve">,"ScottNumber":"785" </v>
      </c>
      <c r="T805" s="16" t="str">
        <f t="shared" si="275"/>
        <v xml:space="preserve">,"AlternateId":"" </v>
      </c>
      <c r="U805" s="16" t="str">
        <f t="shared" si="276"/>
        <v>,"IssueYearStart":1936</v>
      </c>
      <c r="V805" s="16" t="str">
        <f t="shared" si="277"/>
        <v>,"IssueYearEnd":0</v>
      </c>
      <c r="W805" s="16" t="str">
        <f t="shared" si="278"/>
        <v xml:space="preserve">,"FirstDayOfIssue":" " </v>
      </c>
      <c r="X805" s="16" t="str">
        <f t="shared" si="292"/>
        <v xml:space="preserve">,"Perforation":"11x10.5" </v>
      </c>
      <c r="Y805" s="16" t="str">
        <f t="shared" si="279"/>
        <v xml:space="preserve">,"IsWatermarked":false </v>
      </c>
      <c r="Z805" s="16" t="str">
        <f t="shared" si="280"/>
        <v xml:space="preserve">,"CatalogImageCode":"" </v>
      </c>
      <c r="AA805" s="16" t="str">
        <f t="shared" si="281"/>
        <v xml:space="preserve">,"Color":"" </v>
      </c>
      <c r="AB805" s="16" t="str">
        <f t="shared" si="282"/>
        <v xml:space="preserve">,"Denomination":"1" </v>
      </c>
      <c r="AD805" s="16" t="str">
        <f t="shared" si="283"/>
        <v>,"ItemInstances":[</v>
      </c>
      <c r="AE805" s="16" t="str">
        <f t="shared" si="284"/>
        <v>{"CollectableType":"HomeCollector.Models.StampBase, HomeCollector, Version=1.0.0.0, Culture=neutral, PublicKeyToken=null"</v>
      </c>
      <c r="AF805" s="16" t="str">
        <f t="shared" si="285"/>
        <v xml:space="preserve">,"ItemDetails":"" </v>
      </c>
      <c r="AG805" s="16" t="str">
        <f t="shared" si="286"/>
        <v xml:space="preserve">,"IsFavorite":false </v>
      </c>
      <c r="AH805" s="16" t="str">
        <f t="shared" si="287"/>
        <v xml:space="preserve">,"EstimatedValue":0 </v>
      </c>
      <c r="AI805" s="16" t="str">
        <f t="shared" si="288"/>
        <v xml:space="preserve">,"IsMintCondition":false </v>
      </c>
      <c r="AJ805" s="16" t="str">
        <f t="shared" si="289"/>
        <v xml:space="preserve">,"Condition":"UNDEFINED" </v>
      </c>
      <c r="AK805" s="16" t="str">
        <f xml:space="preserve"> IF($D805+$E805&gt;0,  CONCATENATE($AD805,$AE805,$AF805,$AG805,$AH805,$AI805,$AJ805)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05" s="16" t="str">
        <f t="shared" si="290"/>
        <v>,{"CollectableType":"HomeCollector.Models.StampBase, HomeCollector, Version=1.0.0.0, Culture=neutral, PublicKeyToken=null","DisplayName":"Wash.&amp; Greene" ,"Description":"" ,"Country":"USA" ,"IsPostageStamp":true ,"ScottNumber":"785" ,"AlternateId":"" ,"IssueYearStart":1936,"IssueYearEnd":0,"FirstDayOfIssue":" " ,"Perforation":"11x10.5"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06" spans="1:38" x14ac:dyDescent="0.25">
      <c r="A806" s="34" t="s">
        <v>2012</v>
      </c>
      <c r="B806" s="29">
        <v>2</v>
      </c>
      <c r="C806" s="30"/>
      <c r="D806" s="31"/>
      <c r="E806" s="32">
        <v>2</v>
      </c>
      <c r="F806" s="42" t="s">
        <v>404</v>
      </c>
      <c r="G806" s="30"/>
      <c r="H806" s="19" t="s">
        <v>498</v>
      </c>
      <c r="I806" s="29">
        <v>1937</v>
      </c>
      <c r="J806" s="29">
        <v>1937</v>
      </c>
      <c r="K806" s="33" t="s">
        <v>1337</v>
      </c>
      <c r="L806" s="34">
        <v>0.15</v>
      </c>
      <c r="M806" s="29">
        <v>0.15</v>
      </c>
      <c r="N806" s="28" t="str">
        <f t="shared" si="291"/>
        <v>,{"CollectableType":"HomeCollector.Models.StampBase, HomeCollector, Version=1.0.0.0, Culture=neutral, PublicKeyToken=null"</v>
      </c>
      <c r="O806" s="16" t="str">
        <f t="shared" si="270"/>
        <v xml:space="preserve">,"DisplayName":"Jacks.&amp; Scott" </v>
      </c>
      <c r="P806" s="16" t="str">
        <f t="shared" si="271"/>
        <v xml:space="preserve">,"Description":"" </v>
      </c>
      <c r="Q806" s="16" t="str">
        <f t="shared" si="272"/>
        <v xml:space="preserve">,"Country":"USA" </v>
      </c>
      <c r="R806" s="16" t="str">
        <f t="shared" si="273"/>
        <v xml:space="preserve">,"IsPostageStamp":true </v>
      </c>
      <c r="S806" s="16" t="str">
        <f t="shared" si="274"/>
        <v xml:space="preserve">,"ScottNumber":"786" </v>
      </c>
      <c r="T806" s="16" t="str">
        <f t="shared" si="275"/>
        <v xml:space="preserve">,"AlternateId":"" </v>
      </c>
      <c r="U806" s="16" t="str">
        <f t="shared" si="276"/>
        <v>,"IssueYearStart":1937</v>
      </c>
      <c r="V806" s="16" t="str">
        <f t="shared" si="277"/>
        <v>,"IssueYearEnd":0</v>
      </c>
      <c r="W806" s="16" t="str">
        <f t="shared" si="278"/>
        <v xml:space="preserve">,"FirstDayOfIssue":" " </v>
      </c>
      <c r="X806" s="16" t="str">
        <f t="shared" si="292"/>
        <v xml:space="preserve">,"Perforation":"11x10.5" </v>
      </c>
      <c r="Y806" s="16" t="str">
        <f t="shared" si="279"/>
        <v xml:space="preserve">,"IsWatermarked":false </v>
      </c>
      <c r="Z806" s="16" t="str">
        <f t="shared" si="280"/>
        <v xml:space="preserve">,"CatalogImageCode":"" </v>
      </c>
      <c r="AA806" s="16" t="str">
        <f t="shared" si="281"/>
        <v xml:space="preserve">,"Color":"" </v>
      </c>
      <c r="AB806" s="16" t="str">
        <f t="shared" si="282"/>
        <v xml:space="preserve">,"Denomination":"2" </v>
      </c>
      <c r="AD806" s="16" t="str">
        <f t="shared" si="283"/>
        <v>,"ItemInstances":[</v>
      </c>
      <c r="AE806" s="16" t="str">
        <f t="shared" si="284"/>
        <v>{"CollectableType":"HomeCollector.Models.StampBase, HomeCollector, Version=1.0.0.0, Culture=neutral, PublicKeyToken=null"</v>
      </c>
      <c r="AF806" s="16" t="str">
        <f t="shared" si="285"/>
        <v xml:space="preserve">,"ItemDetails":"" </v>
      </c>
      <c r="AG806" s="16" t="str">
        <f t="shared" si="286"/>
        <v xml:space="preserve">,"IsFavorite":false </v>
      </c>
      <c r="AH806" s="16" t="str">
        <f t="shared" si="287"/>
        <v xml:space="preserve">,"EstimatedValue":0 </v>
      </c>
      <c r="AI806" s="16" t="str">
        <f t="shared" si="288"/>
        <v xml:space="preserve">,"IsMintCondition":false </v>
      </c>
      <c r="AJ806" s="16" t="str">
        <f t="shared" si="289"/>
        <v xml:space="preserve">,"Condition":"UNDEFINED" </v>
      </c>
      <c r="AK806" s="16" t="str">
        <f xml:space="preserve"> IF($D806+$E806&gt;0,  CONCATENATE($AD806,$AE806,$AF806,$AG806,$AH806,$AI806,$AJ806)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06" s="16" t="str">
        <f t="shared" si="290"/>
        <v>,{"CollectableType":"HomeCollector.Models.StampBase, HomeCollector, Version=1.0.0.0, Culture=neutral, PublicKeyToken=null","DisplayName":"Jacks.&amp; Scott" ,"Description":"" ,"Country":"USA" ,"IsPostageStamp":true ,"ScottNumber":"786" ,"AlternateId":"" ,"IssueYearStart":1937,"IssueYearEnd":0,"FirstDayOfIssue":" " ,"Perforation":"11x10.5"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07" spans="1:38" x14ac:dyDescent="0.25">
      <c r="A807" s="34" t="s">
        <v>2013</v>
      </c>
      <c r="B807" s="29">
        <v>3</v>
      </c>
      <c r="C807" s="30"/>
      <c r="D807" s="31">
        <v>1</v>
      </c>
      <c r="E807" s="32">
        <v>2</v>
      </c>
      <c r="F807" s="42" t="s">
        <v>404</v>
      </c>
      <c r="G807" s="30"/>
      <c r="H807" s="19" t="s">
        <v>499</v>
      </c>
      <c r="I807" s="29">
        <v>1937</v>
      </c>
      <c r="J807" s="29">
        <v>1937</v>
      </c>
      <c r="K807" s="33" t="s">
        <v>1337</v>
      </c>
      <c r="L807" s="34">
        <v>0.15</v>
      </c>
      <c r="M807" s="29">
        <v>0.15</v>
      </c>
      <c r="N807" s="28" t="str">
        <f t="shared" si="291"/>
        <v>,{"CollectableType":"HomeCollector.Models.StampBase, HomeCollector, Version=1.0.0.0, Culture=neutral, PublicKeyToken=null"</v>
      </c>
      <c r="O807" s="16" t="str">
        <f t="shared" si="270"/>
        <v xml:space="preserve">,"DisplayName":"Shr,Grant,Sherid" </v>
      </c>
      <c r="P807" s="16" t="str">
        <f t="shared" si="271"/>
        <v xml:space="preserve">,"Description":"" </v>
      </c>
      <c r="Q807" s="16" t="str">
        <f t="shared" si="272"/>
        <v xml:space="preserve">,"Country":"USA" </v>
      </c>
      <c r="R807" s="16" t="str">
        <f t="shared" si="273"/>
        <v xml:space="preserve">,"IsPostageStamp":true </v>
      </c>
      <c r="S807" s="16" t="str">
        <f t="shared" si="274"/>
        <v xml:space="preserve">,"ScottNumber":"787" </v>
      </c>
      <c r="T807" s="16" t="str">
        <f t="shared" si="275"/>
        <v xml:space="preserve">,"AlternateId":"" </v>
      </c>
      <c r="U807" s="16" t="str">
        <f t="shared" si="276"/>
        <v>,"IssueYearStart":1937</v>
      </c>
      <c r="V807" s="16" t="str">
        <f t="shared" si="277"/>
        <v>,"IssueYearEnd":0</v>
      </c>
      <c r="W807" s="16" t="str">
        <f t="shared" si="278"/>
        <v xml:space="preserve">,"FirstDayOfIssue":" " </v>
      </c>
      <c r="X807" s="16" t="str">
        <f t="shared" si="292"/>
        <v xml:space="preserve">,"Perforation":"11x10.5" </v>
      </c>
      <c r="Y807" s="16" t="str">
        <f t="shared" si="279"/>
        <v xml:space="preserve">,"IsWatermarked":false </v>
      </c>
      <c r="Z807" s="16" t="str">
        <f t="shared" si="280"/>
        <v xml:space="preserve">,"CatalogImageCode":"" </v>
      </c>
      <c r="AA807" s="16" t="str">
        <f t="shared" si="281"/>
        <v xml:space="preserve">,"Color":"" </v>
      </c>
      <c r="AB807" s="16" t="str">
        <f t="shared" si="282"/>
        <v xml:space="preserve">,"Denomination":"3" </v>
      </c>
      <c r="AD807" s="16" t="str">
        <f t="shared" si="283"/>
        <v>,"ItemInstances":[</v>
      </c>
      <c r="AE807" s="16" t="str">
        <f t="shared" si="284"/>
        <v>{"CollectableType":"HomeCollector.Models.StampBase, HomeCollector, Version=1.0.0.0, Culture=neutral, PublicKeyToken=null"</v>
      </c>
      <c r="AF807" s="16" t="str">
        <f t="shared" si="285"/>
        <v xml:space="preserve">,"ItemDetails":"" </v>
      </c>
      <c r="AG807" s="16" t="str">
        <f t="shared" si="286"/>
        <v xml:space="preserve">,"IsFavorite":false </v>
      </c>
      <c r="AH807" s="16" t="str">
        <f t="shared" si="287"/>
        <v xml:space="preserve">,"EstimatedValue":0 </v>
      </c>
      <c r="AI807" s="16" t="str">
        <f t="shared" si="288"/>
        <v xml:space="preserve">,"IsMintCondition":true </v>
      </c>
      <c r="AJ807" s="16" t="str">
        <f t="shared" si="289"/>
        <v xml:space="preserve">,"Condition":"UNDEFINED" </v>
      </c>
      <c r="AK807" s="16" t="str">
        <f xml:space="preserve"> IF($D807+$E807&gt;0,  CONCATENATE($AD807,$AE807,$AF807,$AG807,$AH807,$AI807,$AJ807)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07" s="16" t="str">
        <f t="shared" si="290"/>
        <v>,{"CollectableType":"HomeCollector.Models.StampBase, HomeCollector, Version=1.0.0.0, Culture=neutral, PublicKeyToken=null","DisplayName":"Shr,Grant,Sherid" ,"Description":"" ,"Country":"USA" ,"IsPostageStamp":true ,"ScottNumber":"787" ,"AlternateId":"" ,"IssueYearStart":1937,"IssueYearEnd":0,"FirstDayOfIssue":"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08" spans="1:38" x14ac:dyDescent="0.25">
      <c r="A808" s="34" t="s">
        <v>2014</v>
      </c>
      <c r="B808" s="29">
        <v>4</v>
      </c>
      <c r="C808" s="30"/>
      <c r="D808" s="31"/>
      <c r="E808" s="32">
        <v>2</v>
      </c>
      <c r="F808" s="42" t="s">
        <v>404</v>
      </c>
      <c r="G808" s="30"/>
      <c r="H808" s="19" t="s">
        <v>500</v>
      </c>
      <c r="I808" s="29">
        <v>1937</v>
      </c>
      <c r="J808" s="29">
        <v>1937</v>
      </c>
      <c r="K808" s="33" t="s">
        <v>1337</v>
      </c>
      <c r="L808" s="34">
        <v>0.3</v>
      </c>
      <c r="M808" s="29">
        <v>0.15</v>
      </c>
      <c r="N808" s="28" t="str">
        <f t="shared" si="291"/>
        <v>,{"CollectableType":"HomeCollector.Models.StampBase, HomeCollector, Version=1.0.0.0, Culture=neutral, PublicKeyToken=null"</v>
      </c>
      <c r="O808" s="16" t="str">
        <f t="shared" si="270"/>
        <v xml:space="preserve">,"DisplayName":"Lee &amp; Jackson" </v>
      </c>
      <c r="P808" s="16" t="str">
        <f t="shared" si="271"/>
        <v xml:space="preserve">,"Description":"" </v>
      </c>
      <c r="Q808" s="16" t="str">
        <f t="shared" si="272"/>
        <v xml:space="preserve">,"Country":"USA" </v>
      </c>
      <c r="R808" s="16" t="str">
        <f t="shared" si="273"/>
        <v xml:space="preserve">,"IsPostageStamp":true </v>
      </c>
      <c r="S808" s="16" t="str">
        <f t="shared" si="274"/>
        <v xml:space="preserve">,"ScottNumber":"788" </v>
      </c>
      <c r="T808" s="16" t="str">
        <f t="shared" si="275"/>
        <v xml:space="preserve">,"AlternateId":"" </v>
      </c>
      <c r="U808" s="16" t="str">
        <f t="shared" si="276"/>
        <v>,"IssueYearStart":1937</v>
      </c>
      <c r="V808" s="16" t="str">
        <f t="shared" si="277"/>
        <v>,"IssueYearEnd":0</v>
      </c>
      <c r="W808" s="16" t="str">
        <f t="shared" si="278"/>
        <v xml:space="preserve">,"FirstDayOfIssue":" " </v>
      </c>
      <c r="X808" s="16" t="str">
        <f t="shared" si="292"/>
        <v xml:space="preserve">,"Perforation":"11x10.5" </v>
      </c>
      <c r="Y808" s="16" t="str">
        <f t="shared" si="279"/>
        <v xml:space="preserve">,"IsWatermarked":false </v>
      </c>
      <c r="Z808" s="16" t="str">
        <f t="shared" si="280"/>
        <v xml:space="preserve">,"CatalogImageCode":"" </v>
      </c>
      <c r="AA808" s="16" t="str">
        <f t="shared" si="281"/>
        <v xml:space="preserve">,"Color":"" </v>
      </c>
      <c r="AB808" s="16" t="str">
        <f t="shared" si="282"/>
        <v xml:space="preserve">,"Denomination":"4" </v>
      </c>
      <c r="AD808" s="16" t="str">
        <f t="shared" si="283"/>
        <v>,"ItemInstances":[</v>
      </c>
      <c r="AE808" s="16" t="str">
        <f t="shared" si="284"/>
        <v>{"CollectableType":"HomeCollector.Models.StampBase, HomeCollector, Version=1.0.0.0, Culture=neutral, PublicKeyToken=null"</v>
      </c>
      <c r="AF808" s="16" t="str">
        <f t="shared" si="285"/>
        <v xml:space="preserve">,"ItemDetails":"" </v>
      </c>
      <c r="AG808" s="16" t="str">
        <f t="shared" si="286"/>
        <v xml:space="preserve">,"IsFavorite":false </v>
      </c>
      <c r="AH808" s="16" t="str">
        <f t="shared" si="287"/>
        <v xml:space="preserve">,"EstimatedValue":0 </v>
      </c>
      <c r="AI808" s="16" t="str">
        <f t="shared" si="288"/>
        <v xml:space="preserve">,"IsMintCondition":false </v>
      </c>
      <c r="AJ808" s="16" t="str">
        <f t="shared" si="289"/>
        <v xml:space="preserve">,"Condition":"UNDEFINED" </v>
      </c>
      <c r="AK808" s="16" t="str">
        <f xml:space="preserve"> IF($D808+$E808&gt;0,  CONCATENATE($AD808,$AE808,$AF808,$AG808,$AH808,$AI808,$AJ808)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08" s="16" t="str">
        <f t="shared" si="290"/>
        <v>,{"CollectableType":"HomeCollector.Models.StampBase, HomeCollector, Version=1.0.0.0, Culture=neutral, PublicKeyToken=null","DisplayName":"Lee &amp; Jackson" ,"Description":"" ,"Country":"USA" ,"IsPostageStamp":true ,"ScottNumber":"788" ,"AlternateId":"" ,"IssueYearStart":1937,"IssueYearEnd":0,"FirstDayOfIssue":" " ,"Perforation":"11x10.5"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09" spans="1:38" x14ac:dyDescent="0.25">
      <c r="A809" s="34" t="s">
        <v>2015</v>
      </c>
      <c r="B809" s="29">
        <v>5</v>
      </c>
      <c r="C809" s="30"/>
      <c r="D809" s="31">
        <v>1</v>
      </c>
      <c r="E809" s="32">
        <v>1</v>
      </c>
      <c r="F809" s="42" t="s">
        <v>404</v>
      </c>
      <c r="G809" s="30"/>
      <c r="H809" s="19" t="s">
        <v>501</v>
      </c>
      <c r="I809" s="29">
        <v>1937</v>
      </c>
      <c r="J809" s="29">
        <v>1937</v>
      </c>
      <c r="K809" s="33" t="s">
        <v>1337</v>
      </c>
      <c r="L809" s="34">
        <v>0.6</v>
      </c>
      <c r="M809" s="29">
        <v>0.15</v>
      </c>
      <c r="N809" s="28" t="str">
        <f t="shared" si="291"/>
        <v>,{"CollectableType":"HomeCollector.Models.StampBase, HomeCollector, Version=1.0.0.0, Culture=neutral, PublicKeyToken=null"</v>
      </c>
      <c r="O809" s="16" t="str">
        <f t="shared" si="270"/>
        <v xml:space="preserve">,"DisplayName":"West Point" </v>
      </c>
      <c r="P809" s="16" t="str">
        <f t="shared" si="271"/>
        <v xml:space="preserve">,"Description":"" </v>
      </c>
      <c r="Q809" s="16" t="str">
        <f t="shared" si="272"/>
        <v xml:space="preserve">,"Country":"USA" </v>
      </c>
      <c r="R809" s="16" t="str">
        <f t="shared" si="273"/>
        <v xml:space="preserve">,"IsPostageStamp":true </v>
      </c>
      <c r="S809" s="16" t="str">
        <f t="shared" si="274"/>
        <v xml:space="preserve">,"ScottNumber":"789" </v>
      </c>
      <c r="T809" s="16" t="str">
        <f t="shared" si="275"/>
        <v xml:space="preserve">,"AlternateId":"" </v>
      </c>
      <c r="U809" s="16" t="str">
        <f t="shared" si="276"/>
        <v>,"IssueYearStart":1937</v>
      </c>
      <c r="V809" s="16" t="str">
        <f t="shared" si="277"/>
        <v>,"IssueYearEnd":0</v>
      </c>
      <c r="W809" s="16" t="str">
        <f t="shared" si="278"/>
        <v xml:space="preserve">,"FirstDayOfIssue":" " </v>
      </c>
      <c r="X809" s="16" t="str">
        <f t="shared" si="292"/>
        <v xml:space="preserve">,"Perforation":"11x10.5" </v>
      </c>
      <c r="Y809" s="16" t="str">
        <f t="shared" si="279"/>
        <v xml:space="preserve">,"IsWatermarked":false </v>
      </c>
      <c r="Z809" s="16" t="str">
        <f t="shared" si="280"/>
        <v xml:space="preserve">,"CatalogImageCode":"" </v>
      </c>
      <c r="AA809" s="16" t="str">
        <f t="shared" si="281"/>
        <v xml:space="preserve">,"Color":"" </v>
      </c>
      <c r="AB809" s="16" t="str">
        <f t="shared" si="282"/>
        <v xml:space="preserve">,"Denomination":"5" </v>
      </c>
      <c r="AD809" s="16" t="str">
        <f t="shared" si="283"/>
        <v>,"ItemInstances":[</v>
      </c>
      <c r="AE809" s="16" t="str">
        <f t="shared" si="284"/>
        <v>{"CollectableType":"HomeCollector.Models.StampBase, HomeCollector, Version=1.0.0.0, Culture=neutral, PublicKeyToken=null"</v>
      </c>
      <c r="AF809" s="16" t="str">
        <f t="shared" si="285"/>
        <v xml:space="preserve">,"ItemDetails":"" </v>
      </c>
      <c r="AG809" s="16" t="str">
        <f t="shared" si="286"/>
        <v xml:space="preserve">,"IsFavorite":false </v>
      </c>
      <c r="AH809" s="16" t="str">
        <f t="shared" si="287"/>
        <v xml:space="preserve">,"EstimatedValue":0 </v>
      </c>
      <c r="AI809" s="16" t="str">
        <f t="shared" si="288"/>
        <v xml:space="preserve">,"IsMintCondition":true </v>
      </c>
      <c r="AJ809" s="16" t="str">
        <f t="shared" si="289"/>
        <v xml:space="preserve">,"Condition":"UNDEFINED" </v>
      </c>
      <c r="AK809" s="16" t="str">
        <f xml:space="preserve"> IF($D809+$E809&gt;0,  CONCATENATE($AD809,$AE809,$AF809,$AG809,$AH809,$AI809,$AJ809)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09" s="16" t="str">
        <f t="shared" si="290"/>
        <v>,{"CollectableType":"HomeCollector.Models.StampBase, HomeCollector, Version=1.0.0.0, Culture=neutral, PublicKeyToken=null","DisplayName":"West Point" ,"Description":"" ,"Country":"USA" ,"IsPostageStamp":true ,"ScottNumber":"789" ,"AlternateId":"" ,"IssueYearStart":1937,"IssueYearEnd":0,"FirstDayOfIssue":" " ,"Perforation":"11x10.5"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10" spans="1:38" x14ac:dyDescent="0.25">
      <c r="A810" s="34" t="s">
        <v>2016</v>
      </c>
      <c r="B810" s="29">
        <v>1</v>
      </c>
      <c r="C810" s="30"/>
      <c r="D810" s="31"/>
      <c r="E810" s="32">
        <v>1</v>
      </c>
      <c r="F810" s="42" t="s">
        <v>404</v>
      </c>
      <c r="G810" s="30"/>
      <c r="H810" s="19" t="s">
        <v>502</v>
      </c>
      <c r="I810" s="29">
        <v>1936</v>
      </c>
      <c r="J810" s="29">
        <v>1936</v>
      </c>
      <c r="K810" s="33" t="s">
        <v>1337</v>
      </c>
      <c r="L810" s="34">
        <v>0.15</v>
      </c>
      <c r="M810" s="29">
        <v>0.15</v>
      </c>
      <c r="N810" s="28" t="str">
        <f t="shared" si="291"/>
        <v>,{"CollectableType":"HomeCollector.Models.StampBase, HomeCollector, Version=1.0.0.0, Culture=neutral, PublicKeyToken=null"</v>
      </c>
      <c r="O810" s="16" t="str">
        <f t="shared" si="270"/>
        <v xml:space="preserve">,"DisplayName":"Jones &amp; Barry" </v>
      </c>
      <c r="P810" s="16" t="str">
        <f t="shared" si="271"/>
        <v xml:space="preserve">,"Description":"" </v>
      </c>
      <c r="Q810" s="16" t="str">
        <f t="shared" si="272"/>
        <v xml:space="preserve">,"Country":"USA" </v>
      </c>
      <c r="R810" s="16" t="str">
        <f t="shared" si="273"/>
        <v xml:space="preserve">,"IsPostageStamp":true </v>
      </c>
      <c r="S810" s="16" t="str">
        <f t="shared" si="274"/>
        <v xml:space="preserve">,"ScottNumber":"790" </v>
      </c>
      <c r="T810" s="16" t="str">
        <f t="shared" si="275"/>
        <v xml:space="preserve">,"AlternateId":"" </v>
      </c>
      <c r="U810" s="16" t="str">
        <f t="shared" si="276"/>
        <v>,"IssueYearStart":1936</v>
      </c>
      <c r="V810" s="16" t="str">
        <f t="shared" si="277"/>
        <v>,"IssueYearEnd":0</v>
      </c>
      <c r="W810" s="16" t="str">
        <f t="shared" si="278"/>
        <v xml:space="preserve">,"FirstDayOfIssue":" " </v>
      </c>
      <c r="X810" s="16" t="str">
        <f t="shared" si="292"/>
        <v xml:space="preserve">,"Perforation":"11x10.5" </v>
      </c>
      <c r="Y810" s="16" t="str">
        <f t="shared" si="279"/>
        <v xml:space="preserve">,"IsWatermarked":false </v>
      </c>
      <c r="Z810" s="16" t="str">
        <f t="shared" si="280"/>
        <v xml:space="preserve">,"CatalogImageCode":"" </v>
      </c>
      <c r="AA810" s="16" t="str">
        <f t="shared" si="281"/>
        <v xml:space="preserve">,"Color":"" </v>
      </c>
      <c r="AB810" s="16" t="str">
        <f t="shared" si="282"/>
        <v xml:space="preserve">,"Denomination":"1" </v>
      </c>
      <c r="AD810" s="16" t="str">
        <f t="shared" si="283"/>
        <v>,"ItemInstances":[</v>
      </c>
      <c r="AE810" s="16" t="str">
        <f t="shared" si="284"/>
        <v>{"CollectableType":"HomeCollector.Models.StampBase, HomeCollector, Version=1.0.0.0, Culture=neutral, PublicKeyToken=null"</v>
      </c>
      <c r="AF810" s="16" t="str">
        <f t="shared" si="285"/>
        <v xml:space="preserve">,"ItemDetails":"" </v>
      </c>
      <c r="AG810" s="16" t="str">
        <f t="shared" si="286"/>
        <v xml:space="preserve">,"IsFavorite":false </v>
      </c>
      <c r="AH810" s="16" t="str">
        <f t="shared" si="287"/>
        <v xml:space="preserve">,"EstimatedValue":0 </v>
      </c>
      <c r="AI810" s="16" t="str">
        <f t="shared" si="288"/>
        <v xml:space="preserve">,"IsMintCondition":false </v>
      </c>
      <c r="AJ810" s="16" t="str">
        <f t="shared" si="289"/>
        <v xml:space="preserve">,"Condition":"UNDEFINED" </v>
      </c>
      <c r="AK810" s="16" t="str">
        <f xml:space="preserve"> IF($D810+$E810&gt;0,  CONCATENATE($AD810,$AE810,$AF810,$AG810,$AH810,$AI810,$AJ810)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10" s="16" t="str">
        <f t="shared" si="290"/>
        <v>,{"CollectableType":"HomeCollector.Models.StampBase, HomeCollector, Version=1.0.0.0, Culture=neutral, PublicKeyToken=null","DisplayName":"Jones &amp; Barry" ,"Description":"" ,"Country":"USA" ,"IsPostageStamp":true ,"ScottNumber":"790" ,"AlternateId":"" ,"IssueYearStart":1936,"IssueYearEnd":0,"FirstDayOfIssue":" " ,"Perforation":"11x10.5"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11" spans="1:38" x14ac:dyDescent="0.25">
      <c r="A811" s="34" t="s">
        <v>2017</v>
      </c>
      <c r="B811" s="29">
        <v>2</v>
      </c>
      <c r="C811" s="30"/>
      <c r="D811" s="31"/>
      <c r="E811" s="32">
        <v>1</v>
      </c>
      <c r="F811" s="42" t="s">
        <v>404</v>
      </c>
      <c r="G811" s="30"/>
      <c r="H811" s="19" t="s">
        <v>503</v>
      </c>
      <c r="I811" s="29">
        <v>1937</v>
      </c>
      <c r="J811" s="29">
        <v>1937</v>
      </c>
      <c r="K811" s="33" t="s">
        <v>1337</v>
      </c>
      <c r="L811" s="34">
        <v>0.15</v>
      </c>
      <c r="M811" s="29">
        <v>0.15</v>
      </c>
      <c r="N811" s="28" t="str">
        <f t="shared" si="291"/>
        <v>,{"CollectableType":"HomeCollector.Models.StampBase, HomeCollector, Version=1.0.0.0, Culture=neutral, PublicKeyToken=null"</v>
      </c>
      <c r="O811" s="16" t="str">
        <f t="shared" si="270"/>
        <v xml:space="preserve">,"DisplayName":"Decatur&amp;Macdonough" </v>
      </c>
      <c r="P811" s="16" t="str">
        <f t="shared" si="271"/>
        <v xml:space="preserve">,"Description":"" </v>
      </c>
      <c r="Q811" s="16" t="str">
        <f t="shared" si="272"/>
        <v xml:space="preserve">,"Country":"USA" </v>
      </c>
      <c r="R811" s="16" t="str">
        <f t="shared" si="273"/>
        <v xml:space="preserve">,"IsPostageStamp":true </v>
      </c>
      <c r="S811" s="16" t="str">
        <f t="shared" si="274"/>
        <v xml:space="preserve">,"ScottNumber":"791" </v>
      </c>
      <c r="T811" s="16" t="str">
        <f t="shared" si="275"/>
        <v xml:space="preserve">,"AlternateId":"" </v>
      </c>
      <c r="U811" s="16" t="str">
        <f t="shared" si="276"/>
        <v>,"IssueYearStart":1937</v>
      </c>
      <c r="V811" s="16" t="str">
        <f t="shared" si="277"/>
        <v>,"IssueYearEnd":0</v>
      </c>
      <c r="W811" s="16" t="str">
        <f t="shared" si="278"/>
        <v xml:space="preserve">,"FirstDayOfIssue":" " </v>
      </c>
      <c r="X811" s="16" t="str">
        <f t="shared" si="292"/>
        <v xml:space="preserve">,"Perforation":"11x10.5" </v>
      </c>
      <c r="Y811" s="16" t="str">
        <f t="shared" si="279"/>
        <v xml:space="preserve">,"IsWatermarked":false </v>
      </c>
      <c r="Z811" s="16" t="str">
        <f t="shared" si="280"/>
        <v xml:space="preserve">,"CatalogImageCode":"" </v>
      </c>
      <c r="AA811" s="16" t="str">
        <f t="shared" si="281"/>
        <v xml:space="preserve">,"Color":"" </v>
      </c>
      <c r="AB811" s="16" t="str">
        <f t="shared" si="282"/>
        <v xml:space="preserve">,"Denomination":"2" </v>
      </c>
      <c r="AD811" s="16" t="str">
        <f t="shared" si="283"/>
        <v>,"ItemInstances":[</v>
      </c>
      <c r="AE811" s="16" t="str">
        <f t="shared" si="284"/>
        <v>{"CollectableType":"HomeCollector.Models.StampBase, HomeCollector, Version=1.0.0.0, Culture=neutral, PublicKeyToken=null"</v>
      </c>
      <c r="AF811" s="16" t="str">
        <f t="shared" si="285"/>
        <v xml:space="preserve">,"ItemDetails":"" </v>
      </c>
      <c r="AG811" s="16" t="str">
        <f t="shared" si="286"/>
        <v xml:space="preserve">,"IsFavorite":false </v>
      </c>
      <c r="AH811" s="16" t="str">
        <f t="shared" si="287"/>
        <v xml:space="preserve">,"EstimatedValue":0 </v>
      </c>
      <c r="AI811" s="16" t="str">
        <f t="shared" si="288"/>
        <v xml:space="preserve">,"IsMintCondition":false </v>
      </c>
      <c r="AJ811" s="16" t="str">
        <f t="shared" si="289"/>
        <v xml:space="preserve">,"Condition":"UNDEFINED" </v>
      </c>
      <c r="AK811" s="16" t="str">
        <f xml:space="preserve"> IF($D811+$E811&gt;0,  CONCATENATE($AD811,$AE811,$AF811,$AG811,$AH811,$AI811,$AJ811)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11" s="16" t="str">
        <f t="shared" si="290"/>
        <v>,{"CollectableType":"HomeCollector.Models.StampBase, HomeCollector, Version=1.0.0.0, Culture=neutral, PublicKeyToken=null","DisplayName":"Decatur&amp;Macdonough" ,"Description":"" ,"Country":"USA" ,"IsPostageStamp":true ,"ScottNumber":"791" ,"AlternateId":"" ,"IssueYearStart":1937,"IssueYearEnd":0,"FirstDayOfIssue":" " ,"Perforation":"11x10.5"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12" spans="1:38" x14ac:dyDescent="0.25">
      <c r="A812" s="34" t="s">
        <v>2018</v>
      </c>
      <c r="B812" s="29">
        <v>3</v>
      </c>
      <c r="C812" s="30"/>
      <c r="D812" s="31"/>
      <c r="E812" s="32">
        <v>2</v>
      </c>
      <c r="F812" s="42" t="s">
        <v>404</v>
      </c>
      <c r="G812" s="30"/>
      <c r="H812" s="19" t="s">
        <v>504</v>
      </c>
      <c r="I812" s="29">
        <v>1937</v>
      </c>
      <c r="J812" s="29">
        <v>1937</v>
      </c>
      <c r="K812" s="33" t="s">
        <v>1337</v>
      </c>
      <c r="L812" s="34">
        <v>0.15</v>
      </c>
      <c r="M812" s="29">
        <v>0.15</v>
      </c>
      <c r="N812" s="28" t="str">
        <f t="shared" si="291"/>
        <v>,{"CollectableType":"HomeCollector.Models.StampBase, HomeCollector, Version=1.0.0.0, Culture=neutral, PublicKeyToken=null"</v>
      </c>
      <c r="O812" s="16" t="str">
        <f t="shared" si="270"/>
        <v xml:space="preserve">,"DisplayName":"Farragut&amp;Porter" </v>
      </c>
      <c r="P812" s="16" t="str">
        <f t="shared" si="271"/>
        <v xml:space="preserve">,"Description":"" </v>
      </c>
      <c r="Q812" s="16" t="str">
        <f t="shared" si="272"/>
        <v xml:space="preserve">,"Country":"USA" </v>
      </c>
      <c r="R812" s="16" t="str">
        <f t="shared" si="273"/>
        <v xml:space="preserve">,"IsPostageStamp":true </v>
      </c>
      <c r="S812" s="16" t="str">
        <f t="shared" si="274"/>
        <v xml:space="preserve">,"ScottNumber":"792" </v>
      </c>
      <c r="T812" s="16" t="str">
        <f t="shared" si="275"/>
        <v xml:space="preserve">,"AlternateId":"" </v>
      </c>
      <c r="U812" s="16" t="str">
        <f t="shared" si="276"/>
        <v>,"IssueYearStart":1937</v>
      </c>
      <c r="V812" s="16" t="str">
        <f t="shared" si="277"/>
        <v>,"IssueYearEnd":0</v>
      </c>
      <c r="W812" s="16" t="str">
        <f t="shared" si="278"/>
        <v xml:space="preserve">,"FirstDayOfIssue":" " </v>
      </c>
      <c r="X812" s="16" t="str">
        <f t="shared" si="292"/>
        <v xml:space="preserve">,"Perforation":"11x10.5" </v>
      </c>
      <c r="Y812" s="16" t="str">
        <f t="shared" si="279"/>
        <v xml:space="preserve">,"IsWatermarked":false </v>
      </c>
      <c r="Z812" s="16" t="str">
        <f t="shared" si="280"/>
        <v xml:space="preserve">,"CatalogImageCode":"" </v>
      </c>
      <c r="AA812" s="16" t="str">
        <f t="shared" si="281"/>
        <v xml:space="preserve">,"Color":"" </v>
      </c>
      <c r="AB812" s="16" t="str">
        <f t="shared" si="282"/>
        <v xml:space="preserve">,"Denomination":"3" </v>
      </c>
      <c r="AD812" s="16" t="str">
        <f t="shared" si="283"/>
        <v>,"ItemInstances":[</v>
      </c>
      <c r="AE812" s="16" t="str">
        <f t="shared" si="284"/>
        <v>{"CollectableType":"HomeCollector.Models.StampBase, HomeCollector, Version=1.0.0.0, Culture=neutral, PublicKeyToken=null"</v>
      </c>
      <c r="AF812" s="16" t="str">
        <f t="shared" si="285"/>
        <v xml:space="preserve">,"ItemDetails":"" </v>
      </c>
      <c r="AG812" s="16" t="str">
        <f t="shared" si="286"/>
        <v xml:space="preserve">,"IsFavorite":false </v>
      </c>
      <c r="AH812" s="16" t="str">
        <f t="shared" si="287"/>
        <v xml:space="preserve">,"EstimatedValue":0 </v>
      </c>
      <c r="AI812" s="16" t="str">
        <f t="shared" si="288"/>
        <v xml:space="preserve">,"IsMintCondition":false </v>
      </c>
      <c r="AJ812" s="16" t="str">
        <f t="shared" si="289"/>
        <v xml:space="preserve">,"Condition":"UNDEFINED" </v>
      </c>
      <c r="AK812" s="16" t="str">
        <f xml:space="preserve"> IF($D812+$E812&gt;0,  CONCATENATE($AD812,$AE812,$AF812,$AG812,$AH812,$AI812,$AJ812)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12" s="16" t="str">
        <f t="shared" si="290"/>
        <v>,{"CollectableType":"HomeCollector.Models.StampBase, HomeCollector, Version=1.0.0.0, Culture=neutral, PublicKeyToken=null","DisplayName":"Farragut&amp;Porter" ,"Description":"" ,"Country":"USA" ,"IsPostageStamp":true ,"ScottNumber":"792" ,"AlternateId":"" ,"IssueYearStart":1937,"IssueYearEnd":0,"FirstDayOfIssue":"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13" spans="1:38" x14ac:dyDescent="0.25">
      <c r="A813" s="34" t="s">
        <v>2019</v>
      </c>
      <c r="B813" s="29">
        <v>4</v>
      </c>
      <c r="C813" s="30"/>
      <c r="D813" s="31">
        <v>1</v>
      </c>
      <c r="E813" s="32">
        <v>1</v>
      </c>
      <c r="F813" s="42" t="s">
        <v>404</v>
      </c>
      <c r="G813" s="30"/>
      <c r="H813" s="19" t="s">
        <v>505</v>
      </c>
      <c r="I813" s="29">
        <v>1937</v>
      </c>
      <c r="J813" s="29">
        <v>1937</v>
      </c>
      <c r="K813" s="33" t="s">
        <v>1337</v>
      </c>
      <c r="L813" s="34">
        <v>0.3</v>
      </c>
      <c r="M813" s="29">
        <v>0.15</v>
      </c>
      <c r="N813" s="28" t="str">
        <f t="shared" si="291"/>
        <v>,{"CollectableType":"HomeCollector.Models.StampBase, HomeCollector, Version=1.0.0.0, Culture=neutral, PublicKeyToken=null"</v>
      </c>
      <c r="O813" s="16" t="str">
        <f t="shared" si="270"/>
        <v xml:space="preserve">,"DisplayName":"Samp,Dewey,Schley" </v>
      </c>
      <c r="P813" s="16" t="str">
        <f t="shared" si="271"/>
        <v xml:space="preserve">,"Description":"" </v>
      </c>
      <c r="Q813" s="16" t="str">
        <f t="shared" si="272"/>
        <v xml:space="preserve">,"Country":"USA" </v>
      </c>
      <c r="R813" s="16" t="str">
        <f t="shared" si="273"/>
        <v xml:space="preserve">,"IsPostageStamp":true </v>
      </c>
      <c r="S813" s="16" t="str">
        <f t="shared" si="274"/>
        <v xml:space="preserve">,"ScottNumber":"793" </v>
      </c>
      <c r="T813" s="16" t="str">
        <f t="shared" si="275"/>
        <v xml:space="preserve">,"AlternateId":"" </v>
      </c>
      <c r="U813" s="16" t="str">
        <f t="shared" si="276"/>
        <v>,"IssueYearStart":1937</v>
      </c>
      <c r="V813" s="16" t="str">
        <f t="shared" si="277"/>
        <v>,"IssueYearEnd":0</v>
      </c>
      <c r="W813" s="16" t="str">
        <f t="shared" si="278"/>
        <v xml:space="preserve">,"FirstDayOfIssue":" " </v>
      </c>
      <c r="X813" s="16" t="str">
        <f t="shared" si="292"/>
        <v xml:space="preserve">,"Perforation":"11x10.5" </v>
      </c>
      <c r="Y813" s="16" t="str">
        <f t="shared" si="279"/>
        <v xml:space="preserve">,"IsWatermarked":false </v>
      </c>
      <c r="Z813" s="16" t="str">
        <f t="shared" si="280"/>
        <v xml:space="preserve">,"CatalogImageCode":"" </v>
      </c>
      <c r="AA813" s="16" t="str">
        <f t="shared" si="281"/>
        <v xml:space="preserve">,"Color":"" </v>
      </c>
      <c r="AB813" s="16" t="str">
        <f t="shared" si="282"/>
        <v xml:space="preserve">,"Denomination":"4" </v>
      </c>
      <c r="AD813" s="16" t="str">
        <f t="shared" si="283"/>
        <v>,"ItemInstances":[</v>
      </c>
      <c r="AE813" s="16" t="str">
        <f t="shared" si="284"/>
        <v>{"CollectableType":"HomeCollector.Models.StampBase, HomeCollector, Version=1.0.0.0, Culture=neutral, PublicKeyToken=null"</v>
      </c>
      <c r="AF813" s="16" t="str">
        <f t="shared" si="285"/>
        <v xml:space="preserve">,"ItemDetails":"" </v>
      </c>
      <c r="AG813" s="16" t="str">
        <f t="shared" si="286"/>
        <v xml:space="preserve">,"IsFavorite":false </v>
      </c>
      <c r="AH813" s="16" t="str">
        <f t="shared" si="287"/>
        <v xml:space="preserve">,"EstimatedValue":0 </v>
      </c>
      <c r="AI813" s="16" t="str">
        <f t="shared" si="288"/>
        <v xml:space="preserve">,"IsMintCondition":true </v>
      </c>
      <c r="AJ813" s="16" t="str">
        <f t="shared" si="289"/>
        <v xml:space="preserve">,"Condition":"UNDEFINED" </v>
      </c>
      <c r="AK813" s="16" t="str">
        <f xml:space="preserve"> IF($D813+$E813&gt;0,  CONCATENATE($AD813,$AE813,$AF813,$AG813,$AH813,$AI813,$AJ813)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13" s="16" t="str">
        <f t="shared" si="290"/>
        <v>,{"CollectableType":"HomeCollector.Models.StampBase, HomeCollector, Version=1.0.0.0, Culture=neutral, PublicKeyToken=null","DisplayName":"Samp,Dewey,Schley" ,"Description":"" ,"Country":"USA" ,"IsPostageStamp":true ,"ScottNumber":"793" ,"AlternateId":"" ,"IssueYearStart":1937,"IssueYearEnd":0,"FirstDayOfIssue":" " ,"Perforation":"11x10.5"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14" spans="1:38" x14ac:dyDescent="0.25">
      <c r="A814" s="34" t="s">
        <v>2020</v>
      </c>
      <c r="B814" s="29">
        <v>5</v>
      </c>
      <c r="C814" s="30"/>
      <c r="D814" s="31"/>
      <c r="E814" s="32">
        <v>1</v>
      </c>
      <c r="F814" s="42" t="s">
        <v>404</v>
      </c>
      <c r="G814" s="30"/>
      <c r="H814" s="19" t="s">
        <v>506</v>
      </c>
      <c r="I814" s="29">
        <v>1937</v>
      </c>
      <c r="J814" s="29">
        <v>1937</v>
      </c>
      <c r="K814" s="33" t="s">
        <v>1337</v>
      </c>
      <c r="L814" s="34">
        <v>0.6</v>
      </c>
      <c r="M814" s="29">
        <v>0.15</v>
      </c>
      <c r="N814" s="28" t="str">
        <f t="shared" si="291"/>
        <v>,{"CollectableType":"HomeCollector.Models.StampBase, HomeCollector, Version=1.0.0.0, Culture=neutral, PublicKeyToken=null"</v>
      </c>
      <c r="O814" s="16" t="str">
        <f t="shared" si="270"/>
        <v xml:space="preserve">,"DisplayName":"Naval Academy" </v>
      </c>
      <c r="P814" s="16" t="str">
        <f t="shared" si="271"/>
        <v xml:space="preserve">,"Description":"" </v>
      </c>
      <c r="Q814" s="16" t="str">
        <f t="shared" si="272"/>
        <v xml:space="preserve">,"Country":"USA" </v>
      </c>
      <c r="R814" s="16" t="str">
        <f t="shared" si="273"/>
        <v xml:space="preserve">,"IsPostageStamp":true </v>
      </c>
      <c r="S814" s="16" t="str">
        <f t="shared" si="274"/>
        <v xml:space="preserve">,"ScottNumber":"794" </v>
      </c>
      <c r="T814" s="16" t="str">
        <f t="shared" si="275"/>
        <v xml:space="preserve">,"AlternateId":"" </v>
      </c>
      <c r="U814" s="16" t="str">
        <f t="shared" si="276"/>
        <v>,"IssueYearStart":1937</v>
      </c>
      <c r="V814" s="16" t="str">
        <f t="shared" si="277"/>
        <v>,"IssueYearEnd":0</v>
      </c>
      <c r="W814" s="16" t="str">
        <f t="shared" si="278"/>
        <v xml:space="preserve">,"FirstDayOfIssue":" " </v>
      </c>
      <c r="X814" s="16" t="str">
        <f t="shared" si="292"/>
        <v xml:space="preserve">,"Perforation":"11x10.5" </v>
      </c>
      <c r="Y814" s="16" t="str">
        <f t="shared" si="279"/>
        <v xml:space="preserve">,"IsWatermarked":false </v>
      </c>
      <c r="Z814" s="16" t="str">
        <f t="shared" si="280"/>
        <v xml:space="preserve">,"CatalogImageCode":"" </v>
      </c>
      <c r="AA814" s="16" t="str">
        <f t="shared" si="281"/>
        <v xml:space="preserve">,"Color":"" </v>
      </c>
      <c r="AB814" s="16" t="str">
        <f t="shared" si="282"/>
        <v xml:space="preserve">,"Denomination":"5" </v>
      </c>
      <c r="AD814" s="16" t="str">
        <f t="shared" si="283"/>
        <v>,"ItemInstances":[</v>
      </c>
      <c r="AE814" s="16" t="str">
        <f t="shared" si="284"/>
        <v>{"CollectableType":"HomeCollector.Models.StampBase, HomeCollector, Version=1.0.0.0, Culture=neutral, PublicKeyToken=null"</v>
      </c>
      <c r="AF814" s="16" t="str">
        <f t="shared" si="285"/>
        <v xml:space="preserve">,"ItemDetails":"" </v>
      </c>
      <c r="AG814" s="16" t="str">
        <f t="shared" si="286"/>
        <v xml:space="preserve">,"IsFavorite":false </v>
      </c>
      <c r="AH814" s="16" t="str">
        <f t="shared" si="287"/>
        <v xml:space="preserve">,"EstimatedValue":0 </v>
      </c>
      <c r="AI814" s="16" t="str">
        <f t="shared" si="288"/>
        <v xml:space="preserve">,"IsMintCondition":false </v>
      </c>
      <c r="AJ814" s="16" t="str">
        <f t="shared" si="289"/>
        <v xml:space="preserve">,"Condition":"UNDEFINED" </v>
      </c>
      <c r="AK814" s="16" t="str">
        <f xml:space="preserve"> IF($D814+$E814&gt;0,  CONCATENATE($AD814,$AE814,$AF814,$AG814,$AH814,$AI814,$AJ814)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14" s="16" t="str">
        <f t="shared" si="290"/>
        <v>,{"CollectableType":"HomeCollector.Models.StampBase, HomeCollector, Version=1.0.0.0, Culture=neutral, PublicKeyToken=null","DisplayName":"Naval Academy" ,"Description":"" ,"Country":"USA" ,"IsPostageStamp":true ,"ScottNumber":"794" ,"AlternateId":"" ,"IssueYearStart":1937,"IssueYearEnd":0,"FirstDayOfIssue":" " ,"Perforation":"11x10.5"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15" spans="1:38" x14ac:dyDescent="0.25">
      <c r="A815" s="34" t="s">
        <v>2021</v>
      </c>
      <c r="B815" s="29">
        <v>3</v>
      </c>
      <c r="C815" s="30"/>
      <c r="D815" s="31">
        <v>2</v>
      </c>
      <c r="E815" s="32">
        <v>1</v>
      </c>
      <c r="F815" s="28"/>
      <c r="G815" s="30"/>
      <c r="H815" s="19" t="s">
        <v>507</v>
      </c>
      <c r="I815" s="29">
        <v>1937</v>
      </c>
      <c r="J815" s="29">
        <v>1937</v>
      </c>
      <c r="K815" s="33" t="s">
        <v>1337</v>
      </c>
      <c r="L815" s="34">
        <v>0.15</v>
      </c>
      <c r="M815" s="29">
        <v>0.15</v>
      </c>
      <c r="N815" s="28" t="str">
        <f t="shared" si="291"/>
        <v>,{"CollectableType":"HomeCollector.Models.StampBase, HomeCollector, Version=1.0.0.0, Culture=neutral, PublicKeyToken=null"</v>
      </c>
      <c r="O815" s="16" t="str">
        <f t="shared" si="270"/>
        <v xml:space="preserve">,"DisplayName":"Northwest Terr" </v>
      </c>
      <c r="P815" s="16" t="str">
        <f t="shared" si="271"/>
        <v xml:space="preserve">,"Description":"" </v>
      </c>
      <c r="Q815" s="16" t="str">
        <f t="shared" si="272"/>
        <v xml:space="preserve">,"Country":"USA" </v>
      </c>
      <c r="R815" s="16" t="str">
        <f t="shared" si="273"/>
        <v xml:space="preserve">,"IsPostageStamp":true </v>
      </c>
      <c r="S815" s="16" t="str">
        <f t="shared" si="274"/>
        <v xml:space="preserve">,"ScottNumber":"795" </v>
      </c>
      <c r="T815" s="16" t="str">
        <f t="shared" si="275"/>
        <v xml:space="preserve">,"AlternateId":"" </v>
      </c>
      <c r="U815" s="16" t="str">
        <f t="shared" si="276"/>
        <v>,"IssueYearStart":1937</v>
      </c>
      <c r="V815" s="16" t="str">
        <f t="shared" si="277"/>
        <v>,"IssueYearEnd":0</v>
      </c>
      <c r="W815" s="16" t="str">
        <f t="shared" si="278"/>
        <v xml:space="preserve">,"FirstDayOfIssue":" " </v>
      </c>
      <c r="X815" s="16" t="str">
        <f t="shared" si="292"/>
        <v xml:space="preserve">,"Perforation":"" </v>
      </c>
      <c r="Y815" s="16" t="str">
        <f t="shared" si="279"/>
        <v xml:space="preserve">,"IsWatermarked":false </v>
      </c>
      <c r="Z815" s="16" t="str">
        <f t="shared" si="280"/>
        <v xml:space="preserve">,"CatalogImageCode":"" </v>
      </c>
      <c r="AA815" s="16" t="str">
        <f t="shared" si="281"/>
        <v xml:space="preserve">,"Color":"" </v>
      </c>
      <c r="AB815" s="16" t="str">
        <f t="shared" si="282"/>
        <v xml:space="preserve">,"Denomination":"3" </v>
      </c>
      <c r="AD815" s="16" t="str">
        <f t="shared" si="283"/>
        <v>,"ItemInstances":[</v>
      </c>
      <c r="AE815" s="16" t="str">
        <f t="shared" si="284"/>
        <v>{"CollectableType":"HomeCollector.Models.StampBase, HomeCollector, Version=1.0.0.0, Culture=neutral, PublicKeyToken=null"</v>
      </c>
      <c r="AF815" s="16" t="str">
        <f t="shared" si="285"/>
        <v xml:space="preserve">,"ItemDetails":"" </v>
      </c>
      <c r="AG815" s="16" t="str">
        <f t="shared" si="286"/>
        <v xml:space="preserve">,"IsFavorite":false </v>
      </c>
      <c r="AH815" s="16" t="str">
        <f t="shared" si="287"/>
        <v xml:space="preserve">,"EstimatedValue":0 </v>
      </c>
      <c r="AI815" s="16" t="str">
        <f t="shared" si="288"/>
        <v xml:space="preserve">,"IsMintCondition":true </v>
      </c>
      <c r="AJ815" s="16" t="str">
        <f t="shared" si="289"/>
        <v xml:space="preserve">,"Condition":"UNDEFINED" </v>
      </c>
      <c r="AK815" s="16" t="str">
        <f xml:space="preserve"> IF($D815+$E815&gt;0,  CONCATENATE($AD815,$AE815,$AF815,$AG815,$AH815,$AI815,$AJ815)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15" s="16" t="str">
        <f t="shared" si="290"/>
        <v>,{"CollectableType":"HomeCollector.Models.StampBase, HomeCollector, Version=1.0.0.0, Culture=neutral, PublicKeyToken=null","DisplayName":"Northwest Terr" ,"Description":"" ,"Country":"USA" ,"IsPostageStamp":true ,"ScottNumber":"795" ,"AlternateId":"" ,"IssueYearStart":1937,"IssueYearEnd":0,"FirstDayOfIssue":"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16" spans="1:38" x14ac:dyDescent="0.25">
      <c r="A816" s="34" t="s">
        <v>2022</v>
      </c>
      <c r="B816" s="29" t="s">
        <v>3055</v>
      </c>
      <c r="C816" s="30"/>
      <c r="D816" s="31">
        <v>1</v>
      </c>
      <c r="E816" s="32"/>
      <c r="F816" s="43" t="s">
        <v>1342</v>
      </c>
      <c r="G816" s="30"/>
      <c r="H816" s="19" t="s">
        <v>508</v>
      </c>
      <c r="I816" s="29">
        <v>1937</v>
      </c>
      <c r="J816" s="29">
        <v>1937</v>
      </c>
      <c r="K816" s="33" t="s">
        <v>1337</v>
      </c>
      <c r="L816" s="34">
        <v>0.2</v>
      </c>
      <c r="M816" s="29">
        <v>0.18</v>
      </c>
      <c r="N816" s="28" t="str">
        <f t="shared" si="291"/>
        <v>,{"CollectableType":"HomeCollector.Models.StampBase, HomeCollector, Version=1.0.0.0, Culture=neutral, PublicKeyToken=null"</v>
      </c>
      <c r="O816" s="16" t="str">
        <f t="shared" si="270"/>
        <v xml:space="preserve">,"DisplayName":"Virginia Dare" </v>
      </c>
      <c r="P816" s="16" t="str">
        <f t="shared" si="271"/>
        <v xml:space="preserve">,"Description":"" </v>
      </c>
      <c r="Q816" s="16" t="str">
        <f t="shared" si="272"/>
        <v xml:space="preserve">,"Country":"USA" </v>
      </c>
      <c r="R816" s="16" t="str">
        <f t="shared" si="273"/>
        <v xml:space="preserve">,"IsPostageStamp":true </v>
      </c>
      <c r="S816" s="16" t="str">
        <f t="shared" si="274"/>
        <v xml:space="preserve">,"ScottNumber":"796" </v>
      </c>
      <c r="T816" s="16" t="str">
        <f t="shared" si="275"/>
        <v xml:space="preserve">,"AlternateId":"" </v>
      </c>
      <c r="U816" s="16" t="str">
        <f t="shared" si="276"/>
        <v>,"IssueYearStart":1937</v>
      </c>
      <c r="V816" s="16" t="str">
        <f t="shared" si="277"/>
        <v>,"IssueYearEnd":0</v>
      </c>
      <c r="W816" s="16" t="str">
        <f t="shared" si="278"/>
        <v xml:space="preserve">,"FirstDayOfIssue":" " </v>
      </c>
      <c r="X816" s="16" t="str">
        <f t="shared" si="292"/>
        <v xml:space="preserve">,"Perforation":"11" </v>
      </c>
      <c r="Y816" s="16" t="str">
        <f t="shared" si="279"/>
        <v xml:space="preserve">,"IsWatermarked":false </v>
      </c>
      <c r="Z816" s="16" t="str">
        <f t="shared" si="280"/>
        <v xml:space="preserve">,"CatalogImageCode":"" </v>
      </c>
      <c r="AA816" s="16" t="str">
        <f t="shared" si="281"/>
        <v xml:space="preserve">,"Color":"" </v>
      </c>
      <c r="AB816" s="16" t="str">
        <f t="shared" si="282"/>
        <v xml:space="preserve">,"Denomination":" " </v>
      </c>
      <c r="AD816" s="16" t="str">
        <f t="shared" si="283"/>
        <v>,"ItemInstances":[</v>
      </c>
      <c r="AE816" s="16" t="str">
        <f t="shared" si="284"/>
        <v>{"CollectableType":"HomeCollector.Models.StampBase, HomeCollector, Version=1.0.0.0, Culture=neutral, PublicKeyToken=null"</v>
      </c>
      <c r="AF816" s="16" t="str">
        <f t="shared" si="285"/>
        <v xml:space="preserve">,"ItemDetails":"" </v>
      </c>
      <c r="AG816" s="16" t="str">
        <f t="shared" si="286"/>
        <v xml:space="preserve">,"IsFavorite":false </v>
      </c>
      <c r="AH816" s="16" t="str">
        <f t="shared" si="287"/>
        <v xml:space="preserve">,"EstimatedValue":0 </v>
      </c>
      <c r="AI816" s="16" t="str">
        <f t="shared" si="288"/>
        <v xml:space="preserve">,"IsMintCondition":true </v>
      </c>
      <c r="AJ816" s="16" t="str">
        <f t="shared" si="289"/>
        <v xml:space="preserve">,"Condition":"UNDEFINED" </v>
      </c>
      <c r="AK816" s="16" t="str">
        <f xml:space="preserve"> IF($D816+$E816&gt;0,  CONCATENATE($AD816,$AE816,$AF816,$AG816,$AH816,$AI816,$AJ816)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16" s="16" t="str">
        <f t="shared" si="290"/>
        <v>,{"CollectableType":"HomeCollector.Models.StampBase, HomeCollector, Version=1.0.0.0, Culture=neutral, PublicKeyToken=null","DisplayName":"Virginia Dare" ,"Description":"" ,"Country":"USA" ,"IsPostageStamp":true ,"ScottNumber":"796" ,"AlternateId":"" ,"IssueYearStart":1937,"IssueYearEnd":0,"FirstDayOfIssue":" " ,"Perforation":"11" ,"IsWatermarked":false ,"CatalogImageCode":"" ,"Color":"" ,"Denomination":" 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17" spans="1:38" x14ac:dyDescent="0.25">
      <c r="A817" s="34" t="s">
        <v>2023</v>
      </c>
      <c r="B817" s="29">
        <v>10</v>
      </c>
      <c r="C817" s="19" t="s">
        <v>193</v>
      </c>
      <c r="D817" s="31">
        <v>1</v>
      </c>
      <c r="E817" s="32">
        <v>1</v>
      </c>
      <c r="F817" s="28"/>
      <c r="G817" s="38" t="s">
        <v>403</v>
      </c>
      <c r="H817" s="19" t="s">
        <v>509</v>
      </c>
      <c r="I817" s="29">
        <v>1937</v>
      </c>
      <c r="J817" s="29">
        <v>1937</v>
      </c>
      <c r="K817" s="33" t="s">
        <v>1337</v>
      </c>
      <c r="L817" s="34">
        <v>0.6</v>
      </c>
      <c r="M817" s="29">
        <v>0.4</v>
      </c>
      <c r="N817" s="28" t="str">
        <f t="shared" si="291"/>
        <v>,{"CollectableType":"HomeCollector.Models.StampBase, HomeCollector, Version=1.0.0.0, Culture=neutral, PublicKeyToken=null"</v>
      </c>
      <c r="O817" s="16" t="str">
        <f t="shared" si="270"/>
        <v xml:space="preserve">,"DisplayName":"Soc. Phil Am" </v>
      </c>
      <c r="P817" s="16" t="str">
        <f t="shared" si="271"/>
        <v xml:space="preserve">,"Description":"souv sheet" </v>
      </c>
      <c r="Q817" s="16" t="str">
        <f t="shared" si="272"/>
        <v xml:space="preserve">,"Country":"USA" </v>
      </c>
      <c r="R817" s="16" t="str">
        <f t="shared" si="273"/>
        <v xml:space="preserve">,"IsPostageStamp":true </v>
      </c>
      <c r="S817" s="16" t="str">
        <f t="shared" si="274"/>
        <v xml:space="preserve">,"ScottNumber":"797" </v>
      </c>
      <c r="T817" s="16" t="str">
        <f t="shared" si="275"/>
        <v xml:space="preserve">,"AlternateId":"" </v>
      </c>
      <c r="U817" s="16" t="str">
        <f t="shared" si="276"/>
        <v>,"IssueYearStart":1937</v>
      </c>
      <c r="V817" s="16" t="str">
        <f t="shared" si="277"/>
        <v>,"IssueYearEnd":0</v>
      </c>
      <c r="W817" s="16" t="str">
        <f t="shared" si="278"/>
        <v xml:space="preserve">,"FirstDayOfIssue":" " </v>
      </c>
      <c r="X817" s="16" t="str">
        <f t="shared" si="292"/>
        <v xml:space="preserve">,"Perforation":"" </v>
      </c>
      <c r="Y817" s="16" t="str">
        <f t="shared" si="279"/>
        <v xml:space="preserve">,"IsWatermarked":false </v>
      </c>
      <c r="Z817" s="16" t="str">
        <f t="shared" si="280"/>
        <v xml:space="preserve">,"CatalogImageCode":"" </v>
      </c>
      <c r="AA817" s="16" t="str">
        <f t="shared" si="281"/>
        <v xml:space="preserve">,"Color":"bl green" </v>
      </c>
      <c r="AB817" s="16" t="str">
        <f t="shared" si="282"/>
        <v xml:space="preserve">,"Denomination":"10" </v>
      </c>
      <c r="AD817" s="16" t="str">
        <f t="shared" si="283"/>
        <v>,"ItemInstances":[</v>
      </c>
      <c r="AE817" s="16" t="str">
        <f t="shared" si="284"/>
        <v>{"CollectableType":"HomeCollector.Models.StampBase, HomeCollector, Version=1.0.0.0, Culture=neutral, PublicKeyToken=null"</v>
      </c>
      <c r="AF817" s="16" t="str">
        <f t="shared" si="285"/>
        <v xml:space="preserve">,"ItemDetails":"souv sheet" </v>
      </c>
      <c r="AG817" s="16" t="str">
        <f t="shared" si="286"/>
        <v xml:space="preserve">,"IsFavorite":false </v>
      </c>
      <c r="AH817" s="16" t="str">
        <f t="shared" si="287"/>
        <v xml:space="preserve">,"EstimatedValue":0 </v>
      </c>
      <c r="AI817" s="16" t="str">
        <f t="shared" si="288"/>
        <v xml:space="preserve">,"IsMintCondition":true </v>
      </c>
      <c r="AJ817" s="16" t="str">
        <f t="shared" si="289"/>
        <v xml:space="preserve">,"Condition":"UNDEFINED" </v>
      </c>
      <c r="AK817" s="16" t="str">
        <f xml:space="preserve"> IF($D817+$E817&gt;0,  CONCATENATE($AD817,$AE817,$AF817,$AG817,$AH817,$AI817,$AJ817) &amp; "} ]}","}")</f>
        <v>,"ItemInstances":[{"CollectableType":"HomeCollector.Models.StampBase, HomeCollector, Version=1.0.0.0, Culture=neutral, PublicKeyToken=null","ItemDetails":"souv sheet" ,"IsFavorite":false ,"EstimatedValue":0 ,"IsMintCondition":true ,"Condition":"UNDEFINED" } ]}</v>
      </c>
      <c r="AL817" s="16" t="str">
        <f t="shared" si="290"/>
        <v>,{"CollectableType":"HomeCollector.Models.StampBase, HomeCollector, Version=1.0.0.0, Culture=neutral, PublicKeyToken=null","DisplayName":"Soc. Phil Am" ,"Description":"souv sheet" ,"Country":"USA" ,"IsPostageStamp":true ,"ScottNumber":"797" ,"AlternateId":"" ,"IssueYearStart":1937,"IssueYearEnd":0,"FirstDayOfIssue":" " ,"Perforation":"" ,"IsWatermarked":false ,"CatalogImageCode":"" ,"Color":"bl green" ,"Denomination":"10" ,"ItemInstances":[{"CollectableType":"HomeCollector.Models.StampBase, HomeCollector, Version=1.0.0.0, Culture=neutral, PublicKeyToken=null","ItemDetails":"souv sheet" ,"IsFavorite":false ,"EstimatedValue":0 ,"IsMintCondition":true ,"Condition":"UNDEFINED" } ]}</v>
      </c>
    </row>
    <row r="818" spans="1:38" x14ac:dyDescent="0.25">
      <c r="A818" s="34" t="s">
        <v>2024</v>
      </c>
      <c r="B818" s="29" t="s">
        <v>3055</v>
      </c>
      <c r="C818" s="30"/>
      <c r="D818" s="31">
        <v>1</v>
      </c>
      <c r="E818" s="32">
        <v>1</v>
      </c>
      <c r="F818" s="28"/>
      <c r="G818" s="30"/>
      <c r="H818" s="19" t="s">
        <v>510</v>
      </c>
      <c r="I818" s="29">
        <v>1937</v>
      </c>
      <c r="J818" s="29">
        <v>1937</v>
      </c>
      <c r="K818" s="33" t="s">
        <v>1337</v>
      </c>
      <c r="L818" s="34">
        <v>0.15</v>
      </c>
      <c r="M818" s="29">
        <v>0.15</v>
      </c>
      <c r="N818" s="28" t="str">
        <f t="shared" si="291"/>
        <v>,{"CollectableType":"HomeCollector.Models.StampBase, HomeCollector, Version=1.0.0.0, Culture=neutral, PublicKeyToken=null"</v>
      </c>
      <c r="O818" s="16" t="str">
        <f t="shared" si="270"/>
        <v xml:space="preserve">,"DisplayName":"Constit 150th" </v>
      </c>
      <c r="P818" s="16" t="str">
        <f t="shared" si="271"/>
        <v xml:space="preserve">,"Description":"" </v>
      </c>
      <c r="Q818" s="16" t="str">
        <f t="shared" si="272"/>
        <v xml:space="preserve">,"Country":"USA" </v>
      </c>
      <c r="R818" s="16" t="str">
        <f t="shared" si="273"/>
        <v xml:space="preserve">,"IsPostageStamp":true </v>
      </c>
      <c r="S818" s="16" t="str">
        <f t="shared" si="274"/>
        <v xml:space="preserve">,"ScottNumber":"798" </v>
      </c>
      <c r="T818" s="16" t="str">
        <f t="shared" si="275"/>
        <v xml:space="preserve">,"AlternateId":"" </v>
      </c>
      <c r="U818" s="16" t="str">
        <f t="shared" si="276"/>
        <v>,"IssueYearStart":1937</v>
      </c>
      <c r="V818" s="16" t="str">
        <f t="shared" si="277"/>
        <v>,"IssueYearEnd":0</v>
      </c>
      <c r="W818" s="16" t="str">
        <f t="shared" si="278"/>
        <v xml:space="preserve">,"FirstDayOfIssue":" " </v>
      </c>
      <c r="X818" s="16" t="str">
        <f t="shared" si="292"/>
        <v xml:space="preserve">,"Perforation":"" </v>
      </c>
      <c r="Y818" s="16" t="str">
        <f t="shared" si="279"/>
        <v xml:space="preserve">,"IsWatermarked":false </v>
      </c>
      <c r="Z818" s="16" t="str">
        <f t="shared" si="280"/>
        <v xml:space="preserve">,"CatalogImageCode":"" </v>
      </c>
      <c r="AA818" s="16" t="str">
        <f t="shared" si="281"/>
        <v xml:space="preserve">,"Color":"" </v>
      </c>
      <c r="AB818" s="16" t="str">
        <f t="shared" si="282"/>
        <v xml:space="preserve">,"Denomination":" " </v>
      </c>
      <c r="AD818" s="16" t="str">
        <f t="shared" si="283"/>
        <v>,"ItemInstances":[</v>
      </c>
      <c r="AE818" s="16" t="str">
        <f t="shared" si="284"/>
        <v>{"CollectableType":"HomeCollector.Models.StampBase, HomeCollector, Version=1.0.0.0, Culture=neutral, PublicKeyToken=null"</v>
      </c>
      <c r="AF818" s="16" t="str">
        <f t="shared" si="285"/>
        <v xml:space="preserve">,"ItemDetails":"" </v>
      </c>
      <c r="AG818" s="16" t="str">
        <f t="shared" si="286"/>
        <v xml:space="preserve">,"IsFavorite":false </v>
      </c>
      <c r="AH818" s="16" t="str">
        <f t="shared" si="287"/>
        <v xml:space="preserve">,"EstimatedValue":0 </v>
      </c>
      <c r="AI818" s="16" t="str">
        <f t="shared" si="288"/>
        <v xml:space="preserve">,"IsMintCondition":true </v>
      </c>
      <c r="AJ818" s="16" t="str">
        <f t="shared" si="289"/>
        <v xml:space="preserve">,"Condition":"UNDEFINED" </v>
      </c>
      <c r="AK818" s="16" t="str">
        <f xml:space="preserve"> IF($D818+$E818&gt;0,  CONCATENATE($AD818,$AE818,$AF818,$AG818,$AH818,$AI818,$AJ818)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18" s="16" t="str">
        <f t="shared" si="290"/>
        <v>,{"CollectableType":"HomeCollector.Models.StampBase, HomeCollector, Version=1.0.0.0, Culture=neutral, PublicKeyToken=null","DisplayName":"Constit 150th" ,"Description":"" ,"Country":"USA" ,"IsPostageStamp":true ,"ScottNumber":"798" ,"AlternateId":"" ,"IssueYearStart":1937,"IssueYearEnd":0,"FirstDayOfIssue":" " ,"Perforation":"" ,"IsWatermarked":false ,"CatalogImageCode":"" ,"Color":"" ,"Denomination":" 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19" spans="1:38" x14ac:dyDescent="0.25">
      <c r="A819" s="34" t="s">
        <v>2025</v>
      </c>
      <c r="B819" s="29">
        <v>3</v>
      </c>
      <c r="C819" s="30"/>
      <c r="D819" s="31">
        <v>1</v>
      </c>
      <c r="E819" s="32">
        <v>1</v>
      </c>
      <c r="F819" s="42" t="s">
        <v>436</v>
      </c>
      <c r="G819" s="30"/>
      <c r="H819" s="19" t="s">
        <v>511</v>
      </c>
      <c r="I819" s="29">
        <v>1937</v>
      </c>
      <c r="J819" s="29">
        <v>1937</v>
      </c>
      <c r="K819" s="33" t="s">
        <v>1337</v>
      </c>
      <c r="L819" s="34">
        <v>0.15</v>
      </c>
      <c r="M819" s="29">
        <v>0.15</v>
      </c>
      <c r="N819" s="28" t="str">
        <f t="shared" si="291"/>
        <v>,{"CollectableType":"HomeCollector.Models.StampBase, HomeCollector, Version=1.0.0.0, Culture=neutral, PublicKeyToken=null"</v>
      </c>
      <c r="O819" s="16" t="str">
        <f t="shared" si="270"/>
        <v xml:space="preserve">,"DisplayName":"Hawaii" </v>
      </c>
      <c r="P819" s="16" t="str">
        <f t="shared" si="271"/>
        <v xml:space="preserve">,"Description":"" </v>
      </c>
      <c r="Q819" s="16" t="str">
        <f t="shared" si="272"/>
        <v xml:space="preserve">,"Country":"USA" </v>
      </c>
      <c r="R819" s="16" t="str">
        <f t="shared" si="273"/>
        <v xml:space="preserve">,"IsPostageStamp":true </v>
      </c>
      <c r="S819" s="16" t="str">
        <f t="shared" si="274"/>
        <v xml:space="preserve">,"ScottNumber":"799" </v>
      </c>
      <c r="T819" s="16" t="str">
        <f t="shared" si="275"/>
        <v xml:space="preserve">,"AlternateId":"" </v>
      </c>
      <c r="U819" s="16" t="str">
        <f t="shared" si="276"/>
        <v>,"IssueYearStart":1937</v>
      </c>
      <c r="V819" s="16" t="str">
        <f t="shared" si="277"/>
        <v>,"IssueYearEnd":0</v>
      </c>
      <c r="W819" s="16" t="str">
        <f t="shared" si="278"/>
        <v xml:space="preserve">,"FirstDayOfIssue":" " </v>
      </c>
      <c r="X819" s="16" t="str">
        <f t="shared" si="292"/>
        <v xml:space="preserve">,"Perforation":"10.5x11" </v>
      </c>
      <c r="Y819" s="16" t="str">
        <f t="shared" si="279"/>
        <v xml:space="preserve">,"IsWatermarked":false </v>
      </c>
      <c r="Z819" s="16" t="str">
        <f t="shared" si="280"/>
        <v xml:space="preserve">,"CatalogImageCode":"" </v>
      </c>
      <c r="AA819" s="16" t="str">
        <f t="shared" si="281"/>
        <v xml:space="preserve">,"Color":"" </v>
      </c>
      <c r="AB819" s="16" t="str">
        <f t="shared" si="282"/>
        <v xml:space="preserve">,"Denomination":"3" </v>
      </c>
      <c r="AD819" s="16" t="str">
        <f t="shared" si="283"/>
        <v>,"ItemInstances":[</v>
      </c>
      <c r="AE819" s="16" t="str">
        <f t="shared" si="284"/>
        <v>{"CollectableType":"HomeCollector.Models.StampBase, HomeCollector, Version=1.0.0.0, Culture=neutral, PublicKeyToken=null"</v>
      </c>
      <c r="AF819" s="16" t="str">
        <f t="shared" si="285"/>
        <v xml:space="preserve">,"ItemDetails":"" </v>
      </c>
      <c r="AG819" s="16" t="str">
        <f t="shared" si="286"/>
        <v xml:space="preserve">,"IsFavorite":false </v>
      </c>
      <c r="AH819" s="16" t="str">
        <f t="shared" si="287"/>
        <v xml:space="preserve">,"EstimatedValue":0 </v>
      </c>
      <c r="AI819" s="16" t="str">
        <f t="shared" si="288"/>
        <v xml:space="preserve">,"IsMintCondition":true </v>
      </c>
      <c r="AJ819" s="16" t="str">
        <f t="shared" si="289"/>
        <v xml:space="preserve">,"Condition":"UNDEFINED" </v>
      </c>
      <c r="AK819" s="16" t="str">
        <f xml:space="preserve"> IF($D819+$E819&gt;0,  CONCATENATE($AD819,$AE819,$AF819,$AG819,$AH819,$AI819,$AJ819)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19" s="16" t="str">
        <f t="shared" si="290"/>
        <v>,{"CollectableType":"HomeCollector.Models.StampBase, HomeCollector, Version=1.0.0.0, Culture=neutral, PublicKeyToken=null","DisplayName":"Hawaii" ,"Description":"" ,"Country":"USA" ,"IsPostageStamp":true ,"ScottNumber":"799" ,"AlternateId":"" ,"IssueYearStart":1937,"IssueYearEnd":0,"FirstDayOfIssue":"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20" spans="1:38" x14ac:dyDescent="0.25">
      <c r="A820" s="34" t="s">
        <v>2026</v>
      </c>
      <c r="B820" s="29">
        <v>3</v>
      </c>
      <c r="C820" s="30"/>
      <c r="D820" s="31"/>
      <c r="E820" s="32">
        <v>2</v>
      </c>
      <c r="F820" s="42" t="s">
        <v>404</v>
      </c>
      <c r="G820" s="30"/>
      <c r="H820" s="19" t="s">
        <v>512</v>
      </c>
      <c r="I820" s="29">
        <v>1937</v>
      </c>
      <c r="J820" s="29">
        <v>1937</v>
      </c>
      <c r="K820" s="33" t="s">
        <v>1337</v>
      </c>
      <c r="L820" s="34">
        <v>0.15</v>
      </c>
      <c r="M820" s="29">
        <v>0.15</v>
      </c>
      <c r="N820" s="28" t="str">
        <f t="shared" si="291"/>
        <v>,{"CollectableType":"HomeCollector.Models.StampBase, HomeCollector, Version=1.0.0.0, Culture=neutral, PublicKeyToken=null"</v>
      </c>
      <c r="O820" s="16" t="str">
        <f t="shared" si="270"/>
        <v xml:space="preserve">,"DisplayName":"Alaska" </v>
      </c>
      <c r="P820" s="16" t="str">
        <f t="shared" si="271"/>
        <v xml:space="preserve">,"Description":"" </v>
      </c>
      <c r="Q820" s="16" t="str">
        <f t="shared" si="272"/>
        <v xml:space="preserve">,"Country":"USA" </v>
      </c>
      <c r="R820" s="16" t="str">
        <f t="shared" si="273"/>
        <v xml:space="preserve">,"IsPostageStamp":true </v>
      </c>
      <c r="S820" s="16" t="str">
        <f t="shared" si="274"/>
        <v xml:space="preserve">,"ScottNumber":"800" </v>
      </c>
      <c r="T820" s="16" t="str">
        <f t="shared" si="275"/>
        <v xml:space="preserve">,"AlternateId":"" </v>
      </c>
      <c r="U820" s="16" t="str">
        <f t="shared" si="276"/>
        <v>,"IssueYearStart":1937</v>
      </c>
      <c r="V820" s="16" t="str">
        <f t="shared" si="277"/>
        <v>,"IssueYearEnd":0</v>
      </c>
      <c r="W820" s="16" t="str">
        <f t="shared" si="278"/>
        <v xml:space="preserve">,"FirstDayOfIssue":" " </v>
      </c>
      <c r="X820" s="16" t="str">
        <f t="shared" si="292"/>
        <v xml:space="preserve">,"Perforation":"11x10.5" </v>
      </c>
      <c r="Y820" s="16" t="str">
        <f t="shared" si="279"/>
        <v xml:space="preserve">,"IsWatermarked":false </v>
      </c>
      <c r="Z820" s="16" t="str">
        <f t="shared" si="280"/>
        <v xml:space="preserve">,"CatalogImageCode":"" </v>
      </c>
      <c r="AA820" s="16" t="str">
        <f t="shared" si="281"/>
        <v xml:space="preserve">,"Color":"" </v>
      </c>
      <c r="AB820" s="16" t="str">
        <f t="shared" si="282"/>
        <v xml:space="preserve">,"Denomination":"3" </v>
      </c>
      <c r="AD820" s="16" t="str">
        <f t="shared" si="283"/>
        <v>,"ItemInstances":[</v>
      </c>
      <c r="AE820" s="16" t="str">
        <f t="shared" si="284"/>
        <v>{"CollectableType":"HomeCollector.Models.StampBase, HomeCollector, Version=1.0.0.0, Culture=neutral, PublicKeyToken=null"</v>
      </c>
      <c r="AF820" s="16" t="str">
        <f t="shared" si="285"/>
        <v xml:space="preserve">,"ItemDetails":"" </v>
      </c>
      <c r="AG820" s="16" t="str">
        <f t="shared" si="286"/>
        <v xml:space="preserve">,"IsFavorite":false </v>
      </c>
      <c r="AH820" s="16" t="str">
        <f t="shared" si="287"/>
        <v xml:space="preserve">,"EstimatedValue":0 </v>
      </c>
      <c r="AI820" s="16" t="str">
        <f t="shared" si="288"/>
        <v xml:space="preserve">,"IsMintCondition":false </v>
      </c>
      <c r="AJ820" s="16" t="str">
        <f t="shared" si="289"/>
        <v xml:space="preserve">,"Condition":"UNDEFINED" </v>
      </c>
      <c r="AK820" s="16" t="str">
        <f xml:space="preserve"> IF($D820+$E820&gt;0,  CONCATENATE($AD820,$AE820,$AF820,$AG820,$AH820,$AI820,$AJ820)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20" s="16" t="str">
        <f t="shared" si="290"/>
        <v>,{"CollectableType":"HomeCollector.Models.StampBase, HomeCollector, Version=1.0.0.0, Culture=neutral, PublicKeyToken=null","DisplayName":"Alaska" ,"Description":"" ,"Country":"USA" ,"IsPostageStamp":true ,"ScottNumber":"800" ,"AlternateId":"" ,"IssueYearStart":1937,"IssueYearEnd":0,"FirstDayOfIssue":"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21" spans="1:38" x14ac:dyDescent="0.25">
      <c r="A821" s="34" t="s">
        <v>2027</v>
      </c>
      <c r="B821" s="29">
        <v>3</v>
      </c>
      <c r="C821" s="30"/>
      <c r="D821" s="31"/>
      <c r="E821" s="32">
        <v>1</v>
      </c>
      <c r="F821" s="42" t="s">
        <v>404</v>
      </c>
      <c r="G821" s="30"/>
      <c r="H821" s="19" t="s">
        <v>513</v>
      </c>
      <c r="I821" s="29">
        <v>1937</v>
      </c>
      <c r="J821" s="29">
        <v>1937</v>
      </c>
      <c r="K821" s="33" t="s">
        <v>1337</v>
      </c>
      <c r="L821" s="34">
        <v>0.15</v>
      </c>
      <c r="M821" s="29">
        <v>0.15</v>
      </c>
      <c r="N821" s="28" t="str">
        <f t="shared" si="291"/>
        <v>,{"CollectableType":"HomeCollector.Models.StampBase, HomeCollector, Version=1.0.0.0, Culture=neutral, PublicKeyToken=null"</v>
      </c>
      <c r="O821" s="16" t="str">
        <f t="shared" si="270"/>
        <v xml:space="preserve">,"DisplayName":"Puerto Rico" </v>
      </c>
      <c r="P821" s="16" t="str">
        <f t="shared" si="271"/>
        <v xml:space="preserve">,"Description":"" </v>
      </c>
      <c r="Q821" s="16" t="str">
        <f t="shared" si="272"/>
        <v xml:space="preserve">,"Country":"USA" </v>
      </c>
      <c r="R821" s="16" t="str">
        <f t="shared" si="273"/>
        <v xml:space="preserve">,"IsPostageStamp":true </v>
      </c>
      <c r="S821" s="16" t="str">
        <f t="shared" si="274"/>
        <v xml:space="preserve">,"ScottNumber":"801" </v>
      </c>
      <c r="T821" s="16" t="str">
        <f t="shared" si="275"/>
        <v xml:space="preserve">,"AlternateId":"" </v>
      </c>
      <c r="U821" s="16" t="str">
        <f t="shared" si="276"/>
        <v>,"IssueYearStart":1937</v>
      </c>
      <c r="V821" s="16" t="str">
        <f t="shared" si="277"/>
        <v>,"IssueYearEnd":0</v>
      </c>
      <c r="W821" s="16" t="str">
        <f t="shared" si="278"/>
        <v xml:space="preserve">,"FirstDayOfIssue":" " </v>
      </c>
      <c r="X821" s="16" t="str">
        <f t="shared" si="292"/>
        <v xml:space="preserve">,"Perforation":"11x10.5" </v>
      </c>
      <c r="Y821" s="16" t="str">
        <f t="shared" si="279"/>
        <v xml:space="preserve">,"IsWatermarked":false </v>
      </c>
      <c r="Z821" s="16" t="str">
        <f t="shared" si="280"/>
        <v xml:space="preserve">,"CatalogImageCode":"" </v>
      </c>
      <c r="AA821" s="16" t="str">
        <f t="shared" si="281"/>
        <v xml:space="preserve">,"Color":"" </v>
      </c>
      <c r="AB821" s="16" t="str">
        <f t="shared" si="282"/>
        <v xml:space="preserve">,"Denomination":"3" </v>
      </c>
      <c r="AD821" s="16" t="str">
        <f t="shared" si="283"/>
        <v>,"ItemInstances":[</v>
      </c>
      <c r="AE821" s="16" t="str">
        <f t="shared" si="284"/>
        <v>{"CollectableType":"HomeCollector.Models.StampBase, HomeCollector, Version=1.0.0.0, Culture=neutral, PublicKeyToken=null"</v>
      </c>
      <c r="AF821" s="16" t="str">
        <f t="shared" si="285"/>
        <v xml:space="preserve">,"ItemDetails":"" </v>
      </c>
      <c r="AG821" s="16" t="str">
        <f t="shared" si="286"/>
        <v xml:space="preserve">,"IsFavorite":false </v>
      </c>
      <c r="AH821" s="16" t="str">
        <f t="shared" si="287"/>
        <v xml:space="preserve">,"EstimatedValue":0 </v>
      </c>
      <c r="AI821" s="16" t="str">
        <f t="shared" si="288"/>
        <v xml:space="preserve">,"IsMintCondition":false </v>
      </c>
      <c r="AJ821" s="16" t="str">
        <f t="shared" si="289"/>
        <v xml:space="preserve">,"Condition":"UNDEFINED" </v>
      </c>
      <c r="AK821" s="16" t="str">
        <f xml:space="preserve"> IF($D821+$E821&gt;0,  CONCATENATE($AD821,$AE821,$AF821,$AG821,$AH821,$AI821,$AJ821)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21" s="16" t="str">
        <f t="shared" si="290"/>
        <v>,{"CollectableType":"HomeCollector.Models.StampBase, HomeCollector, Version=1.0.0.0, Culture=neutral, PublicKeyToken=null","DisplayName":"Puerto Rico" ,"Description":"" ,"Country":"USA" ,"IsPostageStamp":true ,"ScottNumber":"801" ,"AlternateId":"" ,"IssueYearStart":1937,"IssueYearEnd":0,"FirstDayOfIssue":"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22" spans="1:38" x14ac:dyDescent="0.25">
      <c r="A822" s="34" t="s">
        <v>2028</v>
      </c>
      <c r="B822" s="29">
        <v>3</v>
      </c>
      <c r="C822" s="30"/>
      <c r="D822" s="31"/>
      <c r="E822" s="32">
        <v>2</v>
      </c>
      <c r="F822" s="42" t="s">
        <v>404</v>
      </c>
      <c r="G822" s="30"/>
      <c r="H822" s="19" t="s">
        <v>514</v>
      </c>
      <c r="I822" s="29">
        <v>1937</v>
      </c>
      <c r="J822" s="29">
        <v>1937</v>
      </c>
      <c r="K822" s="33" t="s">
        <v>1337</v>
      </c>
      <c r="L822" s="34">
        <v>0.15</v>
      </c>
      <c r="M822" s="29">
        <v>0.15</v>
      </c>
      <c r="N822" s="28" t="str">
        <f t="shared" si="291"/>
        <v>,{"CollectableType":"HomeCollector.Models.StampBase, HomeCollector, Version=1.0.0.0, Culture=neutral, PublicKeyToken=null"</v>
      </c>
      <c r="O822" s="16" t="str">
        <f t="shared" si="270"/>
        <v xml:space="preserve">,"DisplayName":"Virgin Islands" </v>
      </c>
      <c r="P822" s="16" t="str">
        <f t="shared" si="271"/>
        <v xml:space="preserve">,"Description":"" </v>
      </c>
      <c r="Q822" s="16" t="str">
        <f t="shared" si="272"/>
        <v xml:space="preserve">,"Country":"USA" </v>
      </c>
      <c r="R822" s="16" t="str">
        <f t="shared" si="273"/>
        <v xml:space="preserve">,"IsPostageStamp":true </v>
      </c>
      <c r="S822" s="16" t="str">
        <f t="shared" si="274"/>
        <v xml:space="preserve">,"ScottNumber":"802" </v>
      </c>
      <c r="T822" s="16" t="str">
        <f t="shared" si="275"/>
        <v xml:space="preserve">,"AlternateId":"" </v>
      </c>
      <c r="U822" s="16" t="str">
        <f t="shared" si="276"/>
        <v>,"IssueYearStart":1937</v>
      </c>
      <c r="V822" s="16" t="str">
        <f t="shared" si="277"/>
        <v>,"IssueYearEnd":0</v>
      </c>
      <c r="W822" s="16" t="str">
        <f t="shared" si="278"/>
        <v xml:space="preserve">,"FirstDayOfIssue":" " </v>
      </c>
      <c r="X822" s="16" t="str">
        <f t="shared" si="292"/>
        <v xml:space="preserve">,"Perforation":"11x10.5" </v>
      </c>
      <c r="Y822" s="16" t="str">
        <f t="shared" si="279"/>
        <v xml:space="preserve">,"IsWatermarked":false </v>
      </c>
      <c r="Z822" s="16" t="str">
        <f t="shared" si="280"/>
        <v xml:space="preserve">,"CatalogImageCode":"" </v>
      </c>
      <c r="AA822" s="16" t="str">
        <f t="shared" si="281"/>
        <v xml:space="preserve">,"Color":"" </v>
      </c>
      <c r="AB822" s="16" t="str">
        <f t="shared" si="282"/>
        <v xml:space="preserve">,"Denomination":"3" </v>
      </c>
      <c r="AD822" s="16" t="str">
        <f t="shared" si="283"/>
        <v>,"ItemInstances":[</v>
      </c>
      <c r="AE822" s="16" t="str">
        <f t="shared" si="284"/>
        <v>{"CollectableType":"HomeCollector.Models.StampBase, HomeCollector, Version=1.0.0.0, Culture=neutral, PublicKeyToken=null"</v>
      </c>
      <c r="AF822" s="16" t="str">
        <f t="shared" si="285"/>
        <v xml:space="preserve">,"ItemDetails":"" </v>
      </c>
      <c r="AG822" s="16" t="str">
        <f t="shared" si="286"/>
        <v xml:space="preserve">,"IsFavorite":false </v>
      </c>
      <c r="AH822" s="16" t="str">
        <f t="shared" si="287"/>
        <v xml:space="preserve">,"EstimatedValue":0 </v>
      </c>
      <c r="AI822" s="16" t="str">
        <f t="shared" si="288"/>
        <v xml:space="preserve">,"IsMintCondition":false </v>
      </c>
      <c r="AJ822" s="16" t="str">
        <f t="shared" si="289"/>
        <v xml:space="preserve">,"Condition":"UNDEFINED" </v>
      </c>
      <c r="AK822" s="16" t="str">
        <f xml:space="preserve"> IF($D822+$E822&gt;0,  CONCATENATE($AD822,$AE822,$AF822,$AG822,$AH822,$AI822,$AJ822)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22" s="16" t="str">
        <f t="shared" si="290"/>
        <v>,{"CollectableType":"HomeCollector.Models.StampBase, HomeCollector, Version=1.0.0.0, Culture=neutral, PublicKeyToken=null","DisplayName":"Virgin Islands" ,"Description":"" ,"Country":"USA" ,"IsPostageStamp":true ,"ScottNumber":"802" ,"AlternateId":"" ,"IssueYearStart":1937,"IssueYearEnd":0,"FirstDayOfIssue":"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23" spans="1:38" x14ac:dyDescent="0.25">
      <c r="A823" s="34" t="s">
        <v>2029</v>
      </c>
      <c r="B823" s="19" t="s">
        <v>371</v>
      </c>
      <c r="C823" s="30"/>
      <c r="D823" s="31">
        <v>2</v>
      </c>
      <c r="E823" s="32">
        <v>3</v>
      </c>
      <c r="F823" s="42" t="s">
        <v>404</v>
      </c>
      <c r="G823" s="30"/>
      <c r="H823" s="19" t="s">
        <v>13</v>
      </c>
      <c r="I823" s="29">
        <v>1938</v>
      </c>
      <c r="J823" s="29">
        <v>1938</v>
      </c>
      <c r="K823" s="33" t="s">
        <v>1337</v>
      </c>
      <c r="L823" s="34">
        <v>0.15</v>
      </c>
      <c r="M823" s="29">
        <v>0.15</v>
      </c>
      <c r="N823" s="28" t="str">
        <f t="shared" si="291"/>
        <v>,{"CollectableType":"HomeCollector.Models.StampBase, HomeCollector, Version=1.0.0.0, Culture=neutral, PublicKeyToken=null"</v>
      </c>
      <c r="O823" s="16" t="str">
        <f t="shared" si="270"/>
        <v xml:space="preserve">,"DisplayName":"Franklin" </v>
      </c>
      <c r="P823" s="16" t="str">
        <f t="shared" si="271"/>
        <v xml:space="preserve">,"Description":"" </v>
      </c>
      <c r="Q823" s="16" t="str">
        <f t="shared" si="272"/>
        <v xml:space="preserve">,"Country":"USA" </v>
      </c>
      <c r="R823" s="16" t="str">
        <f t="shared" si="273"/>
        <v xml:space="preserve">,"IsPostageStamp":true </v>
      </c>
      <c r="S823" s="16" t="str">
        <f t="shared" si="274"/>
        <v xml:space="preserve">,"ScottNumber":"803" </v>
      </c>
      <c r="T823" s="16" t="str">
        <f t="shared" si="275"/>
        <v xml:space="preserve">,"AlternateId":"" </v>
      </c>
      <c r="U823" s="16" t="str">
        <f t="shared" si="276"/>
        <v>,"IssueYearStart":1938</v>
      </c>
      <c r="V823" s="16" t="str">
        <f t="shared" si="277"/>
        <v>,"IssueYearEnd":0</v>
      </c>
      <c r="W823" s="16" t="str">
        <f t="shared" si="278"/>
        <v xml:space="preserve">,"FirstDayOfIssue":" " </v>
      </c>
      <c r="X823" s="16" t="str">
        <f t="shared" si="292"/>
        <v xml:space="preserve">,"Perforation":"11x10.5" </v>
      </c>
      <c r="Y823" s="16" t="str">
        <f t="shared" si="279"/>
        <v xml:space="preserve">,"IsWatermarked":false </v>
      </c>
      <c r="Z823" s="16" t="str">
        <f t="shared" si="280"/>
        <v xml:space="preserve">,"CatalogImageCode":"" </v>
      </c>
      <c r="AA823" s="16" t="str">
        <f t="shared" si="281"/>
        <v xml:space="preserve">,"Color":"" </v>
      </c>
      <c r="AB823" s="16" t="str">
        <f t="shared" si="282"/>
        <v xml:space="preserve">,"Denomination":"1/2" </v>
      </c>
      <c r="AD823" s="16" t="str">
        <f t="shared" si="283"/>
        <v>,"ItemInstances":[</v>
      </c>
      <c r="AE823" s="16" t="str">
        <f t="shared" si="284"/>
        <v>{"CollectableType":"HomeCollector.Models.StampBase, HomeCollector, Version=1.0.0.0, Culture=neutral, PublicKeyToken=null"</v>
      </c>
      <c r="AF823" s="16" t="str">
        <f t="shared" si="285"/>
        <v xml:space="preserve">,"ItemDetails":"" </v>
      </c>
      <c r="AG823" s="16" t="str">
        <f t="shared" si="286"/>
        <v xml:space="preserve">,"IsFavorite":false </v>
      </c>
      <c r="AH823" s="16" t="str">
        <f t="shared" si="287"/>
        <v xml:space="preserve">,"EstimatedValue":0 </v>
      </c>
      <c r="AI823" s="16" t="str">
        <f t="shared" si="288"/>
        <v xml:space="preserve">,"IsMintCondition":true </v>
      </c>
      <c r="AJ823" s="16" t="str">
        <f t="shared" si="289"/>
        <v xml:space="preserve">,"Condition":"UNDEFINED" </v>
      </c>
      <c r="AK823" s="16" t="str">
        <f xml:space="preserve"> IF($D823+$E823&gt;0,  CONCATENATE($AD823,$AE823,$AF823,$AG823,$AH823,$AI823,$AJ823)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23" s="16" t="str">
        <f t="shared" si="290"/>
        <v>,{"CollectableType":"HomeCollector.Models.StampBase, HomeCollector, Version=1.0.0.0, Culture=neutral, PublicKeyToken=null","DisplayName":"Franklin" ,"Description":"" ,"Country":"USA" ,"IsPostageStamp":true ,"ScottNumber":"803" ,"AlternateId":"" ,"IssueYearStart":1938,"IssueYearEnd":0,"FirstDayOfIssue":" " ,"Perforation":"11x10.5" ,"IsWatermarked":false ,"CatalogImageCode":"" ,"Color":"" ,"Denomination":"1/2"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24" spans="1:38" x14ac:dyDescent="0.25">
      <c r="A824" s="34" t="s">
        <v>2030</v>
      </c>
      <c r="B824" s="29">
        <v>1</v>
      </c>
      <c r="C824" s="30"/>
      <c r="D824" s="31"/>
      <c r="E824" s="32">
        <v>6</v>
      </c>
      <c r="F824" s="42" t="s">
        <v>404</v>
      </c>
      <c r="G824" s="30"/>
      <c r="H824" s="19" t="s">
        <v>15</v>
      </c>
      <c r="I824" s="29">
        <v>1938</v>
      </c>
      <c r="J824" s="29">
        <v>1938</v>
      </c>
      <c r="K824" s="33" t="s">
        <v>1337</v>
      </c>
      <c r="L824" s="34">
        <v>0.15</v>
      </c>
      <c r="M824" s="29">
        <v>0.15</v>
      </c>
      <c r="N824" s="28" t="str">
        <f t="shared" si="291"/>
        <v>,{"CollectableType":"HomeCollector.Models.StampBase, HomeCollector, Version=1.0.0.0, Culture=neutral, PublicKeyToken=null"</v>
      </c>
      <c r="O824" s="16" t="str">
        <f t="shared" si="270"/>
        <v xml:space="preserve">,"DisplayName":"Washington" </v>
      </c>
      <c r="P824" s="16" t="str">
        <f t="shared" si="271"/>
        <v xml:space="preserve">,"Description":"" </v>
      </c>
      <c r="Q824" s="16" t="str">
        <f t="shared" si="272"/>
        <v xml:space="preserve">,"Country":"USA" </v>
      </c>
      <c r="R824" s="16" t="str">
        <f t="shared" si="273"/>
        <v xml:space="preserve">,"IsPostageStamp":true </v>
      </c>
      <c r="S824" s="16" t="str">
        <f t="shared" si="274"/>
        <v xml:space="preserve">,"ScottNumber":"804" </v>
      </c>
      <c r="T824" s="16" t="str">
        <f t="shared" si="275"/>
        <v xml:space="preserve">,"AlternateId":"" </v>
      </c>
      <c r="U824" s="16" t="str">
        <f t="shared" si="276"/>
        <v>,"IssueYearStart":1938</v>
      </c>
      <c r="V824" s="16" t="str">
        <f t="shared" si="277"/>
        <v>,"IssueYearEnd":0</v>
      </c>
      <c r="W824" s="16" t="str">
        <f t="shared" si="278"/>
        <v xml:space="preserve">,"FirstDayOfIssue":" " </v>
      </c>
      <c r="X824" s="16" t="str">
        <f t="shared" si="292"/>
        <v xml:space="preserve">,"Perforation":"11x10.5" </v>
      </c>
      <c r="Y824" s="16" t="str">
        <f t="shared" si="279"/>
        <v xml:space="preserve">,"IsWatermarked":false </v>
      </c>
      <c r="Z824" s="16" t="str">
        <f t="shared" si="280"/>
        <v xml:space="preserve">,"CatalogImageCode":"" </v>
      </c>
      <c r="AA824" s="16" t="str">
        <f t="shared" si="281"/>
        <v xml:space="preserve">,"Color":"" </v>
      </c>
      <c r="AB824" s="16" t="str">
        <f t="shared" si="282"/>
        <v xml:space="preserve">,"Denomination":"1" </v>
      </c>
      <c r="AD824" s="16" t="str">
        <f t="shared" si="283"/>
        <v>,"ItemInstances":[</v>
      </c>
      <c r="AE824" s="16" t="str">
        <f t="shared" si="284"/>
        <v>{"CollectableType":"HomeCollector.Models.StampBase, HomeCollector, Version=1.0.0.0, Culture=neutral, PublicKeyToken=null"</v>
      </c>
      <c r="AF824" s="16" t="str">
        <f t="shared" si="285"/>
        <v xml:space="preserve">,"ItemDetails":"" </v>
      </c>
      <c r="AG824" s="16" t="str">
        <f t="shared" si="286"/>
        <v xml:space="preserve">,"IsFavorite":false </v>
      </c>
      <c r="AH824" s="16" t="str">
        <f t="shared" si="287"/>
        <v xml:space="preserve">,"EstimatedValue":0 </v>
      </c>
      <c r="AI824" s="16" t="str">
        <f t="shared" si="288"/>
        <v xml:space="preserve">,"IsMintCondition":false </v>
      </c>
      <c r="AJ824" s="16" t="str">
        <f t="shared" si="289"/>
        <v xml:space="preserve">,"Condition":"UNDEFINED" </v>
      </c>
      <c r="AK824" s="16" t="str">
        <f xml:space="preserve"> IF($D824+$E824&gt;0,  CONCATENATE($AD824,$AE824,$AF824,$AG824,$AH824,$AI824,$AJ824)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24" s="16" t="str">
        <f t="shared" si="290"/>
        <v>,{"CollectableType":"HomeCollector.Models.StampBase, HomeCollector, Version=1.0.0.0, Culture=neutral, PublicKeyToken=null","DisplayName":"Washington" ,"Description":"" ,"Country":"USA" ,"IsPostageStamp":true ,"ScottNumber":"804" ,"AlternateId":"" ,"IssueYearStart":1938,"IssueYearEnd":0,"FirstDayOfIssue":" " ,"Perforation":"11x10.5"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25" spans="1:38" x14ac:dyDescent="0.25">
      <c r="A825" s="34" t="s">
        <v>2031</v>
      </c>
      <c r="B825" s="19" t="s">
        <v>374</v>
      </c>
      <c r="C825" s="30"/>
      <c r="D825" s="31">
        <v>1</v>
      </c>
      <c r="E825" s="32">
        <v>5</v>
      </c>
      <c r="F825" s="42" t="s">
        <v>404</v>
      </c>
      <c r="G825" s="30"/>
      <c r="H825" s="19" t="s">
        <v>286</v>
      </c>
      <c r="I825" s="29">
        <v>1938</v>
      </c>
      <c r="J825" s="29">
        <v>1938</v>
      </c>
      <c r="K825" s="33" t="s">
        <v>1337</v>
      </c>
      <c r="L825" s="34">
        <v>0.15</v>
      </c>
      <c r="M825" s="29">
        <v>0.15</v>
      </c>
      <c r="N825" s="28" t="str">
        <f t="shared" si="291"/>
        <v>,{"CollectableType":"HomeCollector.Models.StampBase, HomeCollector, Version=1.0.0.0, Culture=neutral, PublicKeyToken=null"</v>
      </c>
      <c r="O825" s="16" t="str">
        <f t="shared" si="270"/>
        <v xml:space="preserve">,"DisplayName":"M. Washington" </v>
      </c>
      <c r="P825" s="16" t="str">
        <f t="shared" si="271"/>
        <v xml:space="preserve">,"Description":"" </v>
      </c>
      <c r="Q825" s="16" t="str">
        <f t="shared" si="272"/>
        <v xml:space="preserve">,"Country":"USA" </v>
      </c>
      <c r="R825" s="16" t="str">
        <f t="shared" si="273"/>
        <v xml:space="preserve">,"IsPostageStamp":true </v>
      </c>
      <c r="S825" s="16" t="str">
        <f t="shared" si="274"/>
        <v xml:space="preserve">,"ScottNumber":"805" </v>
      </c>
      <c r="T825" s="16" t="str">
        <f t="shared" si="275"/>
        <v xml:space="preserve">,"AlternateId":"" </v>
      </c>
      <c r="U825" s="16" t="str">
        <f t="shared" si="276"/>
        <v>,"IssueYearStart":1938</v>
      </c>
      <c r="V825" s="16" t="str">
        <f t="shared" si="277"/>
        <v>,"IssueYearEnd":0</v>
      </c>
      <c r="W825" s="16" t="str">
        <f t="shared" si="278"/>
        <v xml:space="preserve">,"FirstDayOfIssue":" " </v>
      </c>
      <c r="X825" s="16" t="str">
        <f t="shared" si="292"/>
        <v xml:space="preserve">,"Perforation":"11x10.5" </v>
      </c>
      <c r="Y825" s="16" t="str">
        <f t="shared" si="279"/>
        <v xml:space="preserve">,"IsWatermarked":false </v>
      </c>
      <c r="Z825" s="16" t="str">
        <f t="shared" si="280"/>
        <v xml:space="preserve">,"CatalogImageCode":"" </v>
      </c>
      <c r="AA825" s="16" t="str">
        <f t="shared" si="281"/>
        <v xml:space="preserve">,"Color":"" </v>
      </c>
      <c r="AB825" s="16" t="str">
        <f t="shared" si="282"/>
        <v xml:space="preserve">,"Denomination":"1.5" </v>
      </c>
      <c r="AD825" s="16" t="str">
        <f t="shared" si="283"/>
        <v>,"ItemInstances":[</v>
      </c>
      <c r="AE825" s="16" t="str">
        <f t="shared" si="284"/>
        <v>{"CollectableType":"HomeCollector.Models.StampBase, HomeCollector, Version=1.0.0.0, Culture=neutral, PublicKeyToken=null"</v>
      </c>
      <c r="AF825" s="16" t="str">
        <f t="shared" si="285"/>
        <v xml:space="preserve">,"ItemDetails":"" </v>
      </c>
      <c r="AG825" s="16" t="str">
        <f t="shared" si="286"/>
        <v xml:space="preserve">,"IsFavorite":false </v>
      </c>
      <c r="AH825" s="16" t="str">
        <f t="shared" si="287"/>
        <v xml:space="preserve">,"EstimatedValue":0 </v>
      </c>
      <c r="AI825" s="16" t="str">
        <f t="shared" si="288"/>
        <v xml:space="preserve">,"IsMintCondition":true </v>
      </c>
      <c r="AJ825" s="16" t="str">
        <f t="shared" si="289"/>
        <v xml:space="preserve">,"Condition":"UNDEFINED" </v>
      </c>
      <c r="AK825" s="16" t="str">
        <f xml:space="preserve"> IF($D825+$E825&gt;0,  CONCATENATE($AD825,$AE825,$AF825,$AG825,$AH825,$AI825,$AJ825)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25" s="16" t="str">
        <f t="shared" si="290"/>
        <v>,{"CollectableType":"HomeCollector.Models.StampBase, HomeCollector, Version=1.0.0.0, Culture=neutral, PublicKeyToken=null","DisplayName":"M. Washington" ,"Description":"" ,"Country":"USA" ,"IsPostageStamp":true ,"ScottNumber":"805" ,"AlternateId":"" ,"IssueYearStart":1938,"IssueYearEnd":0,"FirstDayOfIssue":" " ,"Perforation":"11x10.5" ,"IsWatermarked":false ,"CatalogImageCode":"" ,"Color":"" ,"Denomination":"1.5"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26" spans="1:38" x14ac:dyDescent="0.25">
      <c r="A826" s="34" t="s">
        <v>2032</v>
      </c>
      <c r="B826" s="29">
        <v>2</v>
      </c>
      <c r="C826" s="30"/>
      <c r="D826" s="31"/>
      <c r="E826" s="32">
        <v>3</v>
      </c>
      <c r="F826" s="42" t="s">
        <v>404</v>
      </c>
      <c r="G826" s="30"/>
      <c r="H826" s="19" t="s">
        <v>515</v>
      </c>
      <c r="I826" s="29">
        <v>1938</v>
      </c>
      <c r="J826" s="29">
        <v>1938</v>
      </c>
      <c r="K826" s="33" t="s">
        <v>1337</v>
      </c>
      <c r="L826" s="34">
        <v>0.15</v>
      </c>
      <c r="M826" s="29">
        <v>0.15</v>
      </c>
      <c r="N826" s="28" t="str">
        <f t="shared" si="291"/>
        <v>,{"CollectableType":"HomeCollector.Models.StampBase, HomeCollector, Version=1.0.0.0, Culture=neutral, PublicKeyToken=null"</v>
      </c>
      <c r="O826" s="16" t="str">
        <f t="shared" si="270"/>
        <v xml:space="preserve">,"DisplayName":"John Adams" </v>
      </c>
      <c r="P826" s="16" t="str">
        <f t="shared" si="271"/>
        <v xml:space="preserve">,"Description":"" </v>
      </c>
      <c r="Q826" s="16" t="str">
        <f t="shared" si="272"/>
        <v xml:space="preserve">,"Country":"USA" </v>
      </c>
      <c r="R826" s="16" t="str">
        <f t="shared" si="273"/>
        <v xml:space="preserve">,"IsPostageStamp":true </v>
      </c>
      <c r="S826" s="16" t="str">
        <f t="shared" si="274"/>
        <v xml:space="preserve">,"ScottNumber":"806" </v>
      </c>
      <c r="T826" s="16" t="str">
        <f t="shared" si="275"/>
        <v xml:space="preserve">,"AlternateId":"" </v>
      </c>
      <c r="U826" s="16" t="str">
        <f t="shared" si="276"/>
        <v>,"IssueYearStart":1938</v>
      </c>
      <c r="V826" s="16" t="str">
        <f t="shared" si="277"/>
        <v>,"IssueYearEnd":0</v>
      </c>
      <c r="W826" s="16" t="str">
        <f t="shared" si="278"/>
        <v xml:space="preserve">,"FirstDayOfIssue":" " </v>
      </c>
      <c r="X826" s="16" t="str">
        <f t="shared" si="292"/>
        <v xml:space="preserve">,"Perforation":"11x10.5" </v>
      </c>
      <c r="Y826" s="16" t="str">
        <f t="shared" si="279"/>
        <v xml:space="preserve">,"IsWatermarked":false </v>
      </c>
      <c r="Z826" s="16" t="str">
        <f t="shared" si="280"/>
        <v xml:space="preserve">,"CatalogImageCode":"" </v>
      </c>
      <c r="AA826" s="16" t="str">
        <f t="shared" si="281"/>
        <v xml:space="preserve">,"Color":"" </v>
      </c>
      <c r="AB826" s="16" t="str">
        <f t="shared" si="282"/>
        <v xml:space="preserve">,"Denomination":"2" </v>
      </c>
      <c r="AD826" s="16" t="str">
        <f t="shared" si="283"/>
        <v>,"ItemInstances":[</v>
      </c>
      <c r="AE826" s="16" t="str">
        <f t="shared" si="284"/>
        <v>{"CollectableType":"HomeCollector.Models.StampBase, HomeCollector, Version=1.0.0.0, Culture=neutral, PublicKeyToken=null"</v>
      </c>
      <c r="AF826" s="16" t="str">
        <f t="shared" si="285"/>
        <v xml:space="preserve">,"ItemDetails":"" </v>
      </c>
      <c r="AG826" s="16" t="str">
        <f t="shared" si="286"/>
        <v xml:space="preserve">,"IsFavorite":false </v>
      </c>
      <c r="AH826" s="16" t="str">
        <f t="shared" si="287"/>
        <v xml:space="preserve">,"EstimatedValue":0 </v>
      </c>
      <c r="AI826" s="16" t="str">
        <f t="shared" si="288"/>
        <v xml:space="preserve">,"IsMintCondition":false </v>
      </c>
      <c r="AJ826" s="16" t="str">
        <f t="shared" si="289"/>
        <v xml:space="preserve">,"Condition":"UNDEFINED" </v>
      </c>
      <c r="AK826" s="16" t="str">
        <f xml:space="preserve"> IF($D826+$E826&gt;0,  CONCATENATE($AD826,$AE826,$AF826,$AG826,$AH826,$AI826,$AJ826)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26" s="16" t="str">
        <f t="shared" si="290"/>
        <v>,{"CollectableType":"HomeCollector.Models.StampBase, HomeCollector, Version=1.0.0.0, Culture=neutral, PublicKeyToken=null","DisplayName":"John Adams" ,"Description":"" ,"Country":"USA" ,"IsPostageStamp":true ,"ScottNumber":"806" ,"AlternateId":"" ,"IssueYearStart":1938,"IssueYearEnd":0,"FirstDayOfIssue":" " ,"Perforation":"11x10.5"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27" spans="1:38" x14ac:dyDescent="0.25">
      <c r="A827" s="34" t="s">
        <v>2033</v>
      </c>
      <c r="B827" s="29">
        <v>3</v>
      </c>
      <c r="C827" s="30"/>
      <c r="D827" s="31"/>
      <c r="E827" s="32">
        <v>3</v>
      </c>
      <c r="F827" s="42" t="s">
        <v>404</v>
      </c>
      <c r="G827" s="30"/>
      <c r="H827" s="19" t="s">
        <v>37</v>
      </c>
      <c r="I827" s="29">
        <v>1938</v>
      </c>
      <c r="J827" s="29">
        <v>1938</v>
      </c>
      <c r="K827" s="33" t="s">
        <v>1337</v>
      </c>
      <c r="L827" s="34">
        <v>0.15</v>
      </c>
      <c r="M827" s="29">
        <v>0.15</v>
      </c>
      <c r="N827" s="28" t="str">
        <f t="shared" si="291"/>
        <v>,{"CollectableType":"HomeCollector.Models.StampBase, HomeCollector, Version=1.0.0.0, Culture=neutral, PublicKeyToken=null"</v>
      </c>
      <c r="O827" s="16" t="str">
        <f t="shared" si="270"/>
        <v xml:space="preserve">,"DisplayName":"Jefferson" </v>
      </c>
      <c r="P827" s="16" t="str">
        <f t="shared" si="271"/>
        <v xml:space="preserve">,"Description":"" </v>
      </c>
      <c r="Q827" s="16" t="str">
        <f t="shared" si="272"/>
        <v xml:space="preserve">,"Country":"USA" </v>
      </c>
      <c r="R827" s="16" t="str">
        <f t="shared" si="273"/>
        <v xml:space="preserve">,"IsPostageStamp":true </v>
      </c>
      <c r="S827" s="16" t="str">
        <f t="shared" si="274"/>
        <v xml:space="preserve">,"ScottNumber":"807" </v>
      </c>
      <c r="T827" s="16" t="str">
        <f t="shared" si="275"/>
        <v xml:space="preserve">,"AlternateId":"" </v>
      </c>
      <c r="U827" s="16" t="str">
        <f t="shared" si="276"/>
        <v>,"IssueYearStart":1938</v>
      </c>
      <c r="V827" s="16" t="str">
        <f t="shared" si="277"/>
        <v>,"IssueYearEnd":0</v>
      </c>
      <c r="W827" s="16" t="str">
        <f t="shared" si="278"/>
        <v xml:space="preserve">,"FirstDayOfIssue":" " </v>
      </c>
      <c r="X827" s="16" t="str">
        <f t="shared" si="292"/>
        <v xml:space="preserve">,"Perforation":"11x10.5" </v>
      </c>
      <c r="Y827" s="16" t="str">
        <f t="shared" si="279"/>
        <v xml:space="preserve">,"IsWatermarked":false </v>
      </c>
      <c r="Z827" s="16" t="str">
        <f t="shared" si="280"/>
        <v xml:space="preserve">,"CatalogImageCode":"" </v>
      </c>
      <c r="AA827" s="16" t="str">
        <f t="shared" si="281"/>
        <v xml:space="preserve">,"Color":"" </v>
      </c>
      <c r="AB827" s="16" t="str">
        <f t="shared" si="282"/>
        <v xml:space="preserve">,"Denomination":"3" </v>
      </c>
      <c r="AD827" s="16" t="str">
        <f t="shared" si="283"/>
        <v>,"ItemInstances":[</v>
      </c>
      <c r="AE827" s="16" t="str">
        <f t="shared" si="284"/>
        <v>{"CollectableType":"HomeCollector.Models.StampBase, HomeCollector, Version=1.0.0.0, Culture=neutral, PublicKeyToken=null"</v>
      </c>
      <c r="AF827" s="16" t="str">
        <f t="shared" si="285"/>
        <v xml:space="preserve">,"ItemDetails":"" </v>
      </c>
      <c r="AG827" s="16" t="str">
        <f t="shared" si="286"/>
        <v xml:space="preserve">,"IsFavorite":false </v>
      </c>
      <c r="AH827" s="16" t="str">
        <f t="shared" si="287"/>
        <v xml:space="preserve">,"EstimatedValue":0 </v>
      </c>
      <c r="AI827" s="16" t="str">
        <f t="shared" si="288"/>
        <v xml:space="preserve">,"IsMintCondition":false </v>
      </c>
      <c r="AJ827" s="16" t="str">
        <f t="shared" si="289"/>
        <v xml:space="preserve">,"Condition":"UNDEFINED" </v>
      </c>
      <c r="AK827" s="16" t="str">
        <f xml:space="preserve"> IF($D827+$E827&gt;0,  CONCATENATE($AD827,$AE827,$AF827,$AG827,$AH827,$AI827,$AJ827)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27" s="16" t="str">
        <f t="shared" si="290"/>
        <v>,{"CollectableType":"HomeCollector.Models.StampBase, HomeCollector, Version=1.0.0.0, Culture=neutral, PublicKeyToken=null","DisplayName":"Jefferson" ,"Description":"" ,"Country":"USA" ,"IsPostageStamp":true ,"ScottNumber":"807" ,"AlternateId":"" ,"IssueYearStart":1938,"IssueYearEnd":0,"FirstDayOfIssue":"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28" spans="1:38" x14ac:dyDescent="0.25">
      <c r="A828" s="34" t="s">
        <v>2034</v>
      </c>
      <c r="B828" s="29">
        <v>4</v>
      </c>
      <c r="C828" s="30"/>
      <c r="D828" s="31"/>
      <c r="E828" s="32">
        <v>1</v>
      </c>
      <c r="F828" s="42" t="s">
        <v>404</v>
      </c>
      <c r="G828" s="30"/>
      <c r="H828" s="19" t="s">
        <v>267</v>
      </c>
      <c r="I828" s="29">
        <v>1938</v>
      </c>
      <c r="J828" s="29">
        <v>1938</v>
      </c>
      <c r="K828" s="33" t="s">
        <v>1337</v>
      </c>
      <c r="L828" s="34">
        <v>0.8</v>
      </c>
      <c r="M828" s="29">
        <v>0.15</v>
      </c>
      <c r="N828" s="28" t="str">
        <f t="shared" si="291"/>
        <v>,{"CollectableType":"HomeCollector.Models.StampBase, HomeCollector, Version=1.0.0.0, Culture=neutral, PublicKeyToken=null"</v>
      </c>
      <c r="O828" s="16" t="str">
        <f t="shared" si="270"/>
        <v xml:space="preserve">,"DisplayName":"Madison" </v>
      </c>
      <c r="P828" s="16" t="str">
        <f t="shared" si="271"/>
        <v xml:space="preserve">,"Description":"" </v>
      </c>
      <c r="Q828" s="16" t="str">
        <f t="shared" si="272"/>
        <v xml:space="preserve">,"Country":"USA" </v>
      </c>
      <c r="R828" s="16" t="str">
        <f t="shared" si="273"/>
        <v xml:space="preserve">,"IsPostageStamp":true </v>
      </c>
      <c r="S828" s="16" t="str">
        <f t="shared" si="274"/>
        <v xml:space="preserve">,"ScottNumber":"808" </v>
      </c>
      <c r="T828" s="16" t="str">
        <f t="shared" si="275"/>
        <v xml:space="preserve">,"AlternateId":"" </v>
      </c>
      <c r="U828" s="16" t="str">
        <f t="shared" si="276"/>
        <v>,"IssueYearStart":1938</v>
      </c>
      <c r="V828" s="16" t="str">
        <f t="shared" si="277"/>
        <v>,"IssueYearEnd":0</v>
      </c>
      <c r="W828" s="16" t="str">
        <f t="shared" si="278"/>
        <v xml:space="preserve">,"FirstDayOfIssue":" " </v>
      </c>
      <c r="X828" s="16" t="str">
        <f t="shared" si="292"/>
        <v xml:space="preserve">,"Perforation":"11x10.5" </v>
      </c>
      <c r="Y828" s="16" t="str">
        <f t="shared" si="279"/>
        <v xml:space="preserve">,"IsWatermarked":false </v>
      </c>
      <c r="Z828" s="16" t="str">
        <f t="shared" si="280"/>
        <v xml:space="preserve">,"CatalogImageCode":"" </v>
      </c>
      <c r="AA828" s="16" t="str">
        <f t="shared" si="281"/>
        <v xml:space="preserve">,"Color":"" </v>
      </c>
      <c r="AB828" s="16" t="str">
        <f t="shared" si="282"/>
        <v xml:space="preserve">,"Denomination":"4" </v>
      </c>
      <c r="AD828" s="16" t="str">
        <f t="shared" si="283"/>
        <v>,"ItemInstances":[</v>
      </c>
      <c r="AE828" s="16" t="str">
        <f t="shared" si="284"/>
        <v>{"CollectableType":"HomeCollector.Models.StampBase, HomeCollector, Version=1.0.0.0, Culture=neutral, PublicKeyToken=null"</v>
      </c>
      <c r="AF828" s="16" t="str">
        <f t="shared" si="285"/>
        <v xml:space="preserve">,"ItemDetails":"" </v>
      </c>
      <c r="AG828" s="16" t="str">
        <f t="shared" si="286"/>
        <v xml:space="preserve">,"IsFavorite":false </v>
      </c>
      <c r="AH828" s="16" t="str">
        <f t="shared" si="287"/>
        <v xml:space="preserve">,"EstimatedValue":0 </v>
      </c>
      <c r="AI828" s="16" t="str">
        <f t="shared" si="288"/>
        <v xml:space="preserve">,"IsMintCondition":false </v>
      </c>
      <c r="AJ828" s="16" t="str">
        <f t="shared" si="289"/>
        <v xml:space="preserve">,"Condition":"UNDEFINED" </v>
      </c>
      <c r="AK828" s="16" t="str">
        <f xml:space="preserve"> IF($D828+$E828&gt;0,  CONCATENATE($AD828,$AE828,$AF828,$AG828,$AH828,$AI828,$AJ828)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28" s="16" t="str">
        <f t="shared" si="290"/>
        <v>,{"CollectableType":"HomeCollector.Models.StampBase, HomeCollector, Version=1.0.0.0, Culture=neutral, PublicKeyToken=null","DisplayName":"Madison" ,"Description":"" ,"Country":"USA" ,"IsPostageStamp":true ,"ScottNumber":"808" ,"AlternateId":"" ,"IssueYearStart":1938,"IssueYearEnd":0,"FirstDayOfIssue":" " ,"Perforation":"11x10.5"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29" spans="1:38" x14ac:dyDescent="0.25">
      <c r="A829" s="34" t="s">
        <v>2035</v>
      </c>
      <c r="B829" s="19" t="s">
        <v>516</v>
      </c>
      <c r="C829" s="30"/>
      <c r="D829" s="31">
        <v>1</v>
      </c>
      <c r="E829" s="32">
        <v>1</v>
      </c>
      <c r="F829" s="42" t="s">
        <v>404</v>
      </c>
      <c r="G829" s="30"/>
      <c r="H829" s="19" t="s">
        <v>517</v>
      </c>
      <c r="I829" s="29">
        <v>1938</v>
      </c>
      <c r="J829" s="29">
        <v>1938</v>
      </c>
      <c r="K829" s="33" t="s">
        <v>1337</v>
      </c>
      <c r="L829" s="34">
        <v>0.15</v>
      </c>
      <c r="M829" s="29">
        <v>0.15</v>
      </c>
      <c r="N829" s="28" t="str">
        <f t="shared" si="291"/>
        <v>,{"CollectableType":"HomeCollector.Models.StampBase, HomeCollector, Version=1.0.0.0, Culture=neutral, PublicKeyToken=null"</v>
      </c>
      <c r="O829" s="16" t="str">
        <f t="shared" si="270"/>
        <v xml:space="preserve">,"DisplayName":"White House" </v>
      </c>
      <c r="P829" s="16" t="str">
        <f t="shared" si="271"/>
        <v xml:space="preserve">,"Description":"" </v>
      </c>
      <c r="Q829" s="16" t="str">
        <f t="shared" si="272"/>
        <v xml:space="preserve">,"Country":"USA" </v>
      </c>
      <c r="R829" s="16" t="str">
        <f t="shared" si="273"/>
        <v xml:space="preserve">,"IsPostageStamp":true </v>
      </c>
      <c r="S829" s="16" t="str">
        <f t="shared" si="274"/>
        <v xml:space="preserve">,"ScottNumber":"809" </v>
      </c>
      <c r="T829" s="16" t="str">
        <f t="shared" si="275"/>
        <v xml:space="preserve">,"AlternateId":"" </v>
      </c>
      <c r="U829" s="16" t="str">
        <f t="shared" si="276"/>
        <v>,"IssueYearStart":1938</v>
      </c>
      <c r="V829" s="16" t="str">
        <f t="shared" si="277"/>
        <v>,"IssueYearEnd":0</v>
      </c>
      <c r="W829" s="16" t="str">
        <f t="shared" si="278"/>
        <v xml:space="preserve">,"FirstDayOfIssue":" " </v>
      </c>
      <c r="X829" s="16" t="str">
        <f t="shared" si="292"/>
        <v xml:space="preserve">,"Perforation":"11x10.5" </v>
      </c>
      <c r="Y829" s="16" t="str">
        <f t="shared" si="279"/>
        <v xml:space="preserve">,"IsWatermarked":false </v>
      </c>
      <c r="Z829" s="16" t="str">
        <f t="shared" si="280"/>
        <v xml:space="preserve">,"CatalogImageCode":"" </v>
      </c>
      <c r="AA829" s="16" t="str">
        <f t="shared" si="281"/>
        <v xml:space="preserve">,"Color":"" </v>
      </c>
      <c r="AB829" s="16" t="str">
        <f t="shared" si="282"/>
        <v xml:space="preserve">,"Denomination":"4.5" </v>
      </c>
      <c r="AD829" s="16" t="str">
        <f t="shared" si="283"/>
        <v>,"ItemInstances":[</v>
      </c>
      <c r="AE829" s="16" t="str">
        <f t="shared" si="284"/>
        <v>{"CollectableType":"HomeCollector.Models.StampBase, HomeCollector, Version=1.0.0.0, Culture=neutral, PublicKeyToken=null"</v>
      </c>
      <c r="AF829" s="16" t="str">
        <f t="shared" si="285"/>
        <v xml:space="preserve">,"ItemDetails":"" </v>
      </c>
      <c r="AG829" s="16" t="str">
        <f t="shared" si="286"/>
        <v xml:space="preserve">,"IsFavorite":false </v>
      </c>
      <c r="AH829" s="16" t="str">
        <f t="shared" si="287"/>
        <v xml:space="preserve">,"EstimatedValue":0 </v>
      </c>
      <c r="AI829" s="16" t="str">
        <f t="shared" si="288"/>
        <v xml:space="preserve">,"IsMintCondition":true </v>
      </c>
      <c r="AJ829" s="16" t="str">
        <f t="shared" si="289"/>
        <v xml:space="preserve">,"Condition":"UNDEFINED" </v>
      </c>
      <c r="AK829" s="16" t="str">
        <f xml:space="preserve"> IF($D829+$E829&gt;0,  CONCATENATE($AD829,$AE829,$AF829,$AG829,$AH829,$AI829,$AJ829)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29" s="16" t="str">
        <f t="shared" si="290"/>
        <v>,{"CollectableType":"HomeCollector.Models.StampBase, HomeCollector, Version=1.0.0.0, Culture=neutral, PublicKeyToken=null","DisplayName":"White House" ,"Description":"" ,"Country":"USA" ,"IsPostageStamp":true ,"ScottNumber":"809" ,"AlternateId":"" ,"IssueYearStart":1938,"IssueYearEnd":0,"FirstDayOfIssue":" " ,"Perforation":"11x10.5" ,"IsWatermarked":false ,"CatalogImageCode":"" ,"Color":"" ,"Denomination":"4.5"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30" spans="1:38" x14ac:dyDescent="0.25">
      <c r="A830" s="34" t="s">
        <v>2036</v>
      </c>
      <c r="B830" s="29">
        <v>5</v>
      </c>
      <c r="C830" s="30"/>
      <c r="D830" s="31"/>
      <c r="E830" s="32">
        <v>2</v>
      </c>
      <c r="F830" s="42" t="s">
        <v>404</v>
      </c>
      <c r="G830" s="30"/>
      <c r="H830" s="19" t="s">
        <v>378</v>
      </c>
      <c r="I830" s="29">
        <v>1938</v>
      </c>
      <c r="J830" s="29">
        <v>1938</v>
      </c>
      <c r="K830" s="33" t="s">
        <v>1337</v>
      </c>
      <c r="L830" s="34">
        <v>0.22</v>
      </c>
      <c r="M830" s="29">
        <v>0.15</v>
      </c>
      <c r="N830" s="28" t="str">
        <f t="shared" si="291"/>
        <v>,{"CollectableType":"HomeCollector.Models.StampBase, HomeCollector, Version=1.0.0.0, Culture=neutral, PublicKeyToken=null"</v>
      </c>
      <c r="O830" s="16" t="str">
        <f t="shared" si="270"/>
        <v xml:space="preserve">,"DisplayName":"Monroe" </v>
      </c>
      <c r="P830" s="16" t="str">
        <f t="shared" si="271"/>
        <v xml:space="preserve">,"Description":"" </v>
      </c>
      <c r="Q830" s="16" t="str">
        <f t="shared" si="272"/>
        <v xml:space="preserve">,"Country":"USA" </v>
      </c>
      <c r="R830" s="16" t="str">
        <f t="shared" si="273"/>
        <v xml:space="preserve">,"IsPostageStamp":true </v>
      </c>
      <c r="S830" s="16" t="str">
        <f t="shared" si="274"/>
        <v xml:space="preserve">,"ScottNumber":"810" </v>
      </c>
      <c r="T830" s="16" t="str">
        <f t="shared" si="275"/>
        <v xml:space="preserve">,"AlternateId":"" </v>
      </c>
      <c r="U830" s="16" t="str">
        <f t="shared" si="276"/>
        <v>,"IssueYearStart":1938</v>
      </c>
      <c r="V830" s="16" t="str">
        <f t="shared" si="277"/>
        <v>,"IssueYearEnd":0</v>
      </c>
      <c r="W830" s="16" t="str">
        <f t="shared" si="278"/>
        <v xml:space="preserve">,"FirstDayOfIssue":" " </v>
      </c>
      <c r="X830" s="16" t="str">
        <f t="shared" si="292"/>
        <v xml:space="preserve">,"Perforation":"11x10.5" </v>
      </c>
      <c r="Y830" s="16" t="str">
        <f t="shared" si="279"/>
        <v xml:space="preserve">,"IsWatermarked":false </v>
      </c>
      <c r="Z830" s="16" t="str">
        <f t="shared" si="280"/>
        <v xml:space="preserve">,"CatalogImageCode":"" </v>
      </c>
      <c r="AA830" s="16" t="str">
        <f t="shared" si="281"/>
        <v xml:space="preserve">,"Color":"" </v>
      </c>
      <c r="AB830" s="16" t="str">
        <f t="shared" si="282"/>
        <v xml:space="preserve">,"Denomination":"5" </v>
      </c>
      <c r="AD830" s="16" t="str">
        <f t="shared" si="283"/>
        <v>,"ItemInstances":[</v>
      </c>
      <c r="AE830" s="16" t="str">
        <f t="shared" si="284"/>
        <v>{"CollectableType":"HomeCollector.Models.StampBase, HomeCollector, Version=1.0.0.0, Culture=neutral, PublicKeyToken=null"</v>
      </c>
      <c r="AF830" s="16" t="str">
        <f t="shared" si="285"/>
        <v xml:space="preserve">,"ItemDetails":"" </v>
      </c>
      <c r="AG830" s="16" t="str">
        <f t="shared" si="286"/>
        <v xml:space="preserve">,"IsFavorite":false </v>
      </c>
      <c r="AH830" s="16" t="str">
        <f t="shared" si="287"/>
        <v xml:space="preserve">,"EstimatedValue":0 </v>
      </c>
      <c r="AI830" s="16" t="str">
        <f t="shared" si="288"/>
        <v xml:space="preserve">,"IsMintCondition":false </v>
      </c>
      <c r="AJ830" s="16" t="str">
        <f t="shared" si="289"/>
        <v xml:space="preserve">,"Condition":"UNDEFINED" </v>
      </c>
      <c r="AK830" s="16" t="str">
        <f xml:space="preserve"> IF($D830+$E830&gt;0,  CONCATENATE($AD830,$AE830,$AF830,$AG830,$AH830,$AI830,$AJ830)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0" s="16" t="str">
        <f t="shared" si="290"/>
        <v>,{"CollectableType":"HomeCollector.Models.StampBase, HomeCollector, Version=1.0.0.0, Culture=neutral, PublicKeyToken=null","DisplayName":"Monroe" ,"Description":"" ,"Country":"USA" ,"IsPostageStamp":true ,"ScottNumber":"810" ,"AlternateId":"" ,"IssueYearStart":1938,"IssueYearEnd":0,"FirstDayOfIssue":" " ,"Perforation":"11x10.5"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31" spans="1:38" x14ac:dyDescent="0.25">
      <c r="A831" s="34" t="s">
        <v>2037</v>
      </c>
      <c r="B831" s="29">
        <v>6</v>
      </c>
      <c r="C831" s="30"/>
      <c r="D831" s="31"/>
      <c r="E831" s="32">
        <v>2</v>
      </c>
      <c r="F831" s="42" t="s">
        <v>404</v>
      </c>
      <c r="G831" s="30"/>
      <c r="H831" s="19" t="s">
        <v>518</v>
      </c>
      <c r="I831" s="29">
        <v>1938</v>
      </c>
      <c r="J831" s="29">
        <v>1938</v>
      </c>
      <c r="K831" s="33" t="s">
        <v>1337</v>
      </c>
      <c r="L831" s="34">
        <v>0.25</v>
      </c>
      <c r="M831" s="29">
        <v>0.15</v>
      </c>
      <c r="N831" s="28" t="str">
        <f t="shared" si="291"/>
        <v>,{"CollectableType":"HomeCollector.Models.StampBase, HomeCollector, Version=1.0.0.0, Culture=neutral, PublicKeyToken=null"</v>
      </c>
      <c r="O831" s="16" t="str">
        <f t="shared" si="270"/>
        <v xml:space="preserve">,"DisplayName":"J.Q. Adams" </v>
      </c>
      <c r="P831" s="16" t="str">
        <f t="shared" si="271"/>
        <v xml:space="preserve">,"Description":"" </v>
      </c>
      <c r="Q831" s="16" t="str">
        <f t="shared" si="272"/>
        <v xml:space="preserve">,"Country":"USA" </v>
      </c>
      <c r="R831" s="16" t="str">
        <f t="shared" si="273"/>
        <v xml:space="preserve">,"IsPostageStamp":true </v>
      </c>
      <c r="S831" s="16" t="str">
        <f t="shared" si="274"/>
        <v xml:space="preserve">,"ScottNumber":"811" </v>
      </c>
      <c r="T831" s="16" t="str">
        <f t="shared" si="275"/>
        <v xml:space="preserve">,"AlternateId":"" </v>
      </c>
      <c r="U831" s="16" t="str">
        <f t="shared" si="276"/>
        <v>,"IssueYearStart":1938</v>
      </c>
      <c r="V831" s="16" t="str">
        <f t="shared" si="277"/>
        <v>,"IssueYearEnd":0</v>
      </c>
      <c r="W831" s="16" t="str">
        <f t="shared" si="278"/>
        <v xml:space="preserve">,"FirstDayOfIssue":" " </v>
      </c>
      <c r="X831" s="16" t="str">
        <f t="shared" si="292"/>
        <v xml:space="preserve">,"Perforation":"11x10.5" </v>
      </c>
      <c r="Y831" s="16" t="str">
        <f t="shared" si="279"/>
        <v xml:space="preserve">,"IsWatermarked":false </v>
      </c>
      <c r="Z831" s="16" t="str">
        <f t="shared" si="280"/>
        <v xml:space="preserve">,"CatalogImageCode":"" </v>
      </c>
      <c r="AA831" s="16" t="str">
        <f t="shared" si="281"/>
        <v xml:space="preserve">,"Color":"" </v>
      </c>
      <c r="AB831" s="16" t="str">
        <f t="shared" si="282"/>
        <v xml:space="preserve">,"Denomination":"6" </v>
      </c>
      <c r="AD831" s="16" t="str">
        <f t="shared" si="283"/>
        <v>,"ItemInstances":[</v>
      </c>
      <c r="AE831" s="16" t="str">
        <f t="shared" si="284"/>
        <v>{"CollectableType":"HomeCollector.Models.StampBase, HomeCollector, Version=1.0.0.0, Culture=neutral, PublicKeyToken=null"</v>
      </c>
      <c r="AF831" s="16" t="str">
        <f t="shared" si="285"/>
        <v xml:space="preserve">,"ItemDetails":"" </v>
      </c>
      <c r="AG831" s="16" t="str">
        <f t="shared" si="286"/>
        <v xml:space="preserve">,"IsFavorite":false </v>
      </c>
      <c r="AH831" s="16" t="str">
        <f t="shared" si="287"/>
        <v xml:space="preserve">,"EstimatedValue":0 </v>
      </c>
      <c r="AI831" s="16" t="str">
        <f t="shared" si="288"/>
        <v xml:space="preserve">,"IsMintCondition":false </v>
      </c>
      <c r="AJ831" s="16" t="str">
        <f t="shared" si="289"/>
        <v xml:space="preserve">,"Condition":"UNDEFINED" </v>
      </c>
      <c r="AK831" s="16" t="str">
        <f xml:space="preserve"> IF($D831+$E831&gt;0,  CONCATENATE($AD831,$AE831,$AF831,$AG831,$AH831,$AI831,$AJ831)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1" s="16" t="str">
        <f t="shared" si="290"/>
        <v>,{"CollectableType":"HomeCollector.Models.StampBase, HomeCollector, Version=1.0.0.0, Culture=neutral, PublicKeyToken=null","DisplayName":"J.Q. Adams" ,"Description":"" ,"Country":"USA" ,"IsPostageStamp":true ,"ScottNumber":"811" ,"AlternateId":"" ,"IssueYearStart":1938,"IssueYearEnd":0,"FirstDayOfIssue":" " ,"Perforation":"11x10.5"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32" spans="1:38" x14ac:dyDescent="0.25">
      <c r="A832" s="34" t="s">
        <v>2038</v>
      </c>
      <c r="B832" s="29">
        <v>7</v>
      </c>
      <c r="C832" s="30"/>
      <c r="D832" s="31"/>
      <c r="E832" s="32">
        <v>4</v>
      </c>
      <c r="F832" s="42" t="s">
        <v>404</v>
      </c>
      <c r="G832" s="30"/>
      <c r="H832" s="19" t="s">
        <v>101</v>
      </c>
      <c r="I832" s="29">
        <v>1938</v>
      </c>
      <c r="J832" s="29">
        <v>1938</v>
      </c>
      <c r="K832" s="33" t="s">
        <v>1337</v>
      </c>
      <c r="L832" s="34">
        <v>0.28000000000000003</v>
      </c>
      <c r="M832" s="29">
        <v>0.15</v>
      </c>
      <c r="N832" s="28" t="str">
        <f t="shared" si="291"/>
        <v>,{"CollectableType":"HomeCollector.Models.StampBase, HomeCollector, Version=1.0.0.0, Culture=neutral, PublicKeyToken=null"</v>
      </c>
      <c r="O832" s="16" t="str">
        <f t="shared" si="270"/>
        <v xml:space="preserve">,"DisplayName":"Jackson" </v>
      </c>
      <c r="P832" s="16" t="str">
        <f t="shared" si="271"/>
        <v xml:space="preserve">,"Description":"" </v>
      </c>
      <c r="Q832" s="16" t="str">
        <f t="shared" si="272"/>
        <v xml:space="preserve">,"Country":"USA" </v>
      </c>
      <c r="R832" s="16" t="str">
        <f t="shared" si="273"/>
        <v xml:space="preserve">,"IsPostageStamp":true </v>
      </c>
      <c r="S832" s="16" t="str">
        <f t="shared" si="274"/>
        <v xml:space="preserve">,"ScottNumber":"812" </v>
      </c>
      <c r="T832" s="16" t="str">
        <f t="shared" si="275"/>
        <v xml:space="preserve">,"AlternateId":"" </v>
      </c>
      <c r="U832" s="16" t="str">
        <f t="shared" si="276"/>
        <v>,"IssueYearStart":1938</v>
      </c>
      <c r="V832" s="16" t="str">
        <f t="shared" si="277"/>
        <v>,"IssueYearEnd":0</v>
      </c>
      <c r="W832" s="16" t="str">
        <f t="shared" si="278"/>
        <v xml:space="preserve">,"FirstDayOfIssue":" " </v>
      </c>
      <c r="X832" s="16" t="str">
        <f t="shared" si="292"/>
        <v xml:space="preserve">,"Perforation":"11x10.5" </v>
      </c>
      <c r="Y832" s="16" t="str">
        <f t="shared" si="279"/>
        <v xml:space="preserve">,"IsWatermarked":false </v>
      </c>
      <c r="Z832" s="16" t="str">
        <f t="shared" si="280"/>
        <v xml:space="preserve">,"CatalogImageCode":"" </v>
      </c>
      <c r="AA832" s="16" t="str">
        <f t="shared" si="281"/>
        <v xml:space="preserve">,"Color":"" </v>
      </c>
      <c r="AB832" s="16" t="str">
        <f t="shared" si="282"/>
        <v xml:space="preserve">,"Denomination":"7" </v>
      </c>
      <c r="AD832" s="16" t="str">
        <f t="shared" si="283"/>
        <v>,"ItemInstances":[</v>
      </c>
      <c r="AE832" s="16" t="str">
        <f t="shared" si="284"/>
        <v>{"CollectableType":"HomeCollector.Models.StampBase, HomeCollector, Version=1.0.0.0, Culture=neutral, PublicKeyToken=null"</v>
      </c>
      <c r="AF832" s="16" t="str">
        <f t="shared" si="285"/>
        <v xml:space="preserve">,"ItemDetails":"" </v>
      </c>
      <c r="AG832" s="16" t="str">
        <f t="shared" si="286"/>
        <v xml:space="preserve">,"IsFavorite":false </v>
      </c>
      <c r="AH832" s="16" t="str">
        <f t="shared" si="287"/>
        <v xml:space="preserve">,"EstimatedValue":0 </v>
      </c>
      <c r="AI832" s="16" t="str">
        <f t="shared" si="288"/>
        <v xml:space="preserve">,"IsMintCondition":false </v>
      </c>
      <c r="AJ832" s="16" t="str">
        <f t="shared" si="289"/>
        <v xml:space="preserve">,"Condition":"UNDEFINED" </v>
      </c>
      <c r="AK832" s="16" t="str">
        <f xml:space="preserve"> IF($D832+$E832&gt;0,  CONCATENATE($AD832,$AE832,$AF832,$AG832,$AH832,$AI832,$AJ832)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2" s="16" t="str">
        <f t="shared" si="290"/>
        <v>,{"CollectableType":"HomeCollector.Models.StampBase, HomeCollector, Version=1.0.0.0, Culture=neutral, PublicKeyToken=null","DisplayName":"Jackson" ,"Description":"" ,"Country":"USA" ,"IsPostageStamp":true ,"ScottNumber":"812" ,"AlternateId":"" ,"IssueYearStart":1938,"IssueYearEnd":0,"FirstDayOfIssue":" " ,"Perforation":"11x10.5"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33" spans="1:38" x14ac:dyDescent="0.25">
      <c r="A833" s="34" t="s">
        <v>2039</v>
      </c>
      <c r="B833" s="29">
        <v>8</v>
      </c>
      <c r="C833" s="30"/>
      <c r="D833" s="31"/>
      <c r="E833" s="32">
        <v>2</v>
      </c>
      <c r="F833" s="42" t="s">
        <v>404</v>
      </c>
      <c r="G833" s="30"/>
      <c r="H833" s="19" t="s">
        <v>519</v>
      </c>
      <c r="I833" s="29">
        <v>1938</v>
      </c>
      <c r="J833" s="29">
        <v>1938</v>
      </c>
      <c r="K833" s="33" t="s">
        <v>1337</v>
      </c>
      <c r="L833" s="34">
        <v>0.3</v>
      </c>
      <c r="M833" s="29">
        <v>0.15</v>
      </c>
      <c r="N833" s="28" t="str">
        <f t="shared" si="291"/>
        <v>,{"CollectableType":"HomeCollector.Models.StampBase, HomeCollector, Version=1.0.0.0, Culture=neutral, PublicKeyToken=null"</v>
      </c>
      <c r="O833" s="16" t="str">
        <f t="shared" si="270"/>
        <v xml:space="preserve">,"DisplayName":"Van Buren" </v>
      </c>
      <c r="P833" s="16" t="str">
        <f t="shared" si="271"/>
        <v xml:space="preserve">,"Description":"" </v>
      </c>
      <c r="Q833" s="16" t="str">
        <f t="shared" si="272"/>
        <v xml:space="preserve">,"Country":"USA" </v>
      </c>
      <c r="R833" s="16" t="str">
        <f t="shared" si="273"/>
        <v xml:space="preserve">,"IsPostageStamp":true </v>
      </c>
      <c r="S833" s="16" t="str">
        <f t="shared" si="274"/>
        <v xml:space="preserve">,"ScottNumber":"813" </v>
      </c>
      <c r="T833" s="16" t="str">
        <f t="shared" si="275"/>
        <v xml:space="preserve">,"AlternateId":"" </v>
      </c>
      <c r="U833" s="16" t="str">
        <f t="shared" si="276"/>
        <v>,"IssueYearStart":1938</v>
      </c>
      <c r="V833" s="16" t="str">
        <f t="shared" si="277"/>
        <v>,"IssueYearEnd":0</v>
      </c>
      <c r="W833" s="16" t="str">
        <f t="shared" si="278"/>
        <v xml:space="preserve">,"FirstDayOfIssue":" " </v>
      </c>
      <c r="X833" s="16" t="str">
        <f t="shared" si="292"/>
        <v xml:space="preserve">,"Perforation":"11x10.5" </v>
      </c>
      <c r="Y833" s="16" t="str">
        <f t="shared" si="279"/>
        <v xml:space="preserve">,"IsWatermarked":false </v>
      </c>
      <c r="Z833" s="16" t="str">
        <f t="shared" si="280"/>
        <v xml:space="preserve">,"CatalogImageCode":"" </v>
      </c>
      <c r="AA833" s="16" t="str">
        <f t="shared" si="281"/>
        <v xml:space="preserve">,"Color":"" </v>
      </c>
      <c r="AB833" s="16" t="str">
        <f t="shared" si="282"/>
        <v xml:space="preserve">,"Denomination":"8" </v>
      </c>
      <c r="AD833" s="16" t="str">
        <f t="shared" si="283"/>
        <v>,"ItemInstances":[</v>
      </c>
      <c r="AE833" s="16" t="str">
        <f t="shared" si="284"/>
        <v>{"CollectableType":"HomeCollector.Models.StampBase, HomeCollector, Version=1.0.0.0, Culture=neutral, PublicKeyToken=null"</v>
      </c>
      <c r="AF833" s="16" t="str">
        <f t="shared" si="285"/>
        <v xml:space="preserve">,"ItemDetails":"" </v>
      </c>
      <c r="AG833" s="16" t="str">
        <f t="shared" si="286"/>
        <v xml:space="preserve">,"IsFavorite":false </v>
      </c>
      <c r="AH833" s="16" t="str">
        <f t="shared" si="287"/>
        <v xml:space="preserve">,"EstimatedValue":0 </v>
      </c>
      <c r="AI833" s="16" t="str">
        <f t="shared" si="288"/>
        <v xml:space="preserve">,"IsMintCondition":false </v>
      </c>
      <c r="AJ833" s="16" t="str">
        <f t="shared" si="289"/>
        <v xml:space="preserve">,"Condition":"UNDEFINED" </v>
      </c>
      <c r="AK833" s="16" t="str">
        <f xml:space="preserve"> IF($D833+$E833&gt;0,  CONCATENATE($AD833,$AE833,$AF833,$AG833,$AH833,$AI833,$AJ833)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3" s="16" t="str">
        <f t="shared" si="290"/>
        <v>,{"CollectableType":"HomeCollector.Models.StampBase, HomeCollector, Version=1.0.0.0, Culture=neutral, PublicKeyToken=null","DisplayName":"Van Buren" ,"Description":"" ,"Country":"USA" ,"IsPostageStamp":true ,"ScottNumber":"813" ,"AlternateId":"" ,"IssueYearStart":1938,"IssueYearEnd":0,"FirstDayOfIssue":" " ,"Perforation":"11x10.5"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34" spans="1:38" x14ac:dyDescent="0.25">
      <c r="A834" s="34" t="s">
        <v>2040</v>
      </c>
      <c r="B834" s="29">
        <v>9</v>
      </c>
      <c r="C834" s="30"/>
      <c r="D834" s="31"/>
      <c r="E834" s="32">
        <v>2</v>
      </c>
      <c r="F834" s="42" t="s">
        <v>404</v>
      </c>
      <c r="G834" s="30"/>
      <c r="H834" s="19" t="s">
        <v>287</v>
      </c>
      <c r="I834" s="29">
        <v>1938</v>
      </c>
      <c r="J834" s="29">
        <v>1938</v>
      </c>
      <c r="K834" s="33" t="s">
        <v>1337</v>
      </c>
      <c r="L834" s="34">
        <v>0.38</v>
      </c>
      <c r="M834" s="29">
        <v>0.15</v>
      </c>
      <c r="N834" s="28" t="str">
        <f t="shared" si="291"/>
        <v>,{"CollectableType":"HomeCollector.Models.StampBase, HomeCollector, Version=1.0.0.0, Culture=neutral, PublicKeyToken=null"</v>
      </c>
      <c r="O834" s="16" t="str">
        <f t="shared" si="270"/>
        <v xml:space="preserve">,"DisplayName":"Harrison" </v>
      </c>
      <c r="P834" s="16" t="str">
        <f t="shared" si="271"/>
        <v xml:space="preserve">,"Description":"" </v>
      </c>
      <c r="Q834" s="16" t="str">
        <f t="shared" si="272"/>
        <v xml:space="preserve">,"Country":"USA" </v>
      </c>
      <c r="R834" s="16" t="str">
        <f t="shared" si="273"/>
        <v xml:space="preserve">,"IsPostageStamp":true </v>
      </c>
      <c r="S834" s="16" t="str">
        <f t="shared" si="274"/>
        <v xml:space="preserve">,"ScottNumber":"814" </v>
      </c>
      <c r="T834" s="16" t="str">
        <f t="shared" si="275"/>
        <v xml:space="preserve">,"AlternateId":"" </v>
      </c>
      <c r="U834" s="16" t="str">
        <f t="shared" si="276"/>
        <v>,"IssueYearStart":1938</v>
      </c>
      <c r="V834" s="16" t="str">
        <f t="shared" si="277"/>
        <v>,"IssueYearEnd":0</v>
      </c>
      <c r="W834" s="16" t="str">
        <f t="shared" si="278"/>
        <v xml:space="preserve">,"FirstDayOfIssue":" " </v>
      </c>
      <c r="X834" s="16" t="str">
        <f t="shared" si="292"/>
        <v xml:space="preserve">,"Perforation":"11x10.5" </v>
      </c>
      <c r="Y834" s="16" t="str">
        <f t="shared" si="279"/>
        <v xml:space="preserve">,"IsWatermarked":false </v>
      </c>
      <c r="Z834" s="16" t="str">
        <f t="shared" si="280"/>
        <v xml:space="preserve">,"CatalogImageCode":"" </v>
      </c>
      <c r="AA834" s="16" t="str">
        <f t="shared" si="281"/>
        <v xml:space="preserve">,"Color":"" </v>
      </c>
      <c r="AB834" s="16" t="str">
        <f t="shared" si="282"/>
        <v xml:space="preserve">,"Denomination":"9" </v>
      </c>
      <c r="AD834" s="16" t="str">
        <f t="shared" si="283"/>
        <v>,"ItemInstances":[</v>
      </c>
      <c r="AE834" s="16" t="str">
        <f t="shared" si="284"/>
        <v>{"CollectableType":"HomeCollector.Models.StampBase, HomeCollector, Version=1.0.0.0, Culture=neutral, PublicKeyToken=null"</v>
      </c>
      <c r="AF834" s="16" t="str">
        <f t="shared" si="285"/>
        <v xml:space="preserve">,"ItemDetails":"" </v>
      </c>
      <c r="AG834" s="16" t="str">
        <f t="shared" si="286"/>
        <v xml:space="preserve">,"IsFavorite":false </v>
      </c>
      <c r="AH834" s="16" t="str">
        <f t="shared" si="287"/>
        <v xml:space="preserve">,"EstimatedValue":0 </v>
      </c>
      <c r="AI834" s="16" t="str">
        <f t="shared" si="288"/>
        <v xml:space="preserve">,"IsMintCondition":false </v>
      </c>
      <c r="AJ834" s="16" t="str">
        <f t="shared" si="289"/>
        <v xml:space="preserve">,"Condition":"UNDEFINED" </v>
      </c>
      <c r="AK834" s="16" t="str">
        <f xml:space="preserve"> IF($D834+$E834&gt;0,  CONCATENATE($AD834,$AE834,$AF834,$AG834,$AH834,$AI834,$AJ834)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4" s="16" t="str">
        <f t="shared" si="290"/>
        <v>,{"CollectableType":"HomeCollector.Models.StampBase, HomeCollector, Version=1.0.0.0, Culture=neutral, PublicKeyToken=null","DisplayName":"Harrison" ,"Description":"" ,"Country":"USA" ,"IsPostageStamp":true ,"ScottNumber":"814" ,"AlternateId":"" ,"IssueYearStart":1938,"IssueYearEnd":0,"FirstDayOfIssue":" " ,"Perforation":"11x10.5" ,"IsWatermarked":false ,"CatalogImageCode":"" ,"Color":"" ,"Denomination":"9"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35" spans="1:38" x14ac:dyDescent="0.25">
      <c r="A835" s="34" t="s">
        <v>2041</v>
      </c>
      <c r="B835" s="29">
        <v>10</v>
      </c>
      <c r="C835" s="30"/>
      <c r="D835" s="31"/>
      <c r="E835" s="32">
        <v>2</v>
      </c>
      <c r="F835" s="42" t="s">
        <v>404</v>
      </c>
      <c r="G835" s="30"/>
      <c r="H835" s="19" t="s">
        <v>520</v>
      </c>
      <c r="I835" s="29">
        <v>1938</v>
      </c>
      <c r="J835" s="29">
        <v>1938</v>
      </c>
      <c r="K835" s="33" t="s">
        <v>1337</v>
      </c>
      <c r="L835" s="34">
        <v>0.28000000000000003</v>
      </c>
      <c r="M835" s="29">
        <v>0.15</v>
      </c>
      <c r="N835" s="28" t="str">
        <f t="shared" si="291"/>
        <v>,{"CollectableType":"HomeCollector.Models.StampBase, HomeCollector, Version=1.0.0.0, Culture=neutral, PublicKeyToken=null"</v>
      </c>
      <c r="O835" s="16" t="str">
        <f t="shared" si="270"/>
        <v xml:space="preserve">,"DisplayName":"Tyler" </v>
      </c>
      <c r="P835" s="16" t="str">
        <f t="shared" si="271"/>
        <v xml:space="preserve">,"Description":"" </v>
      </c>
      <c r="Q835" s="16" t="str">
        <f t="shared" si="272"/>
        <v xml:space="preserve">,"Country":"USA" </v>
      </c>
      <c r="R835" s="16" t="str">
        <f t="shared" si="273"/>
        <v xml:space="preserve">,"IsPostageStamp":true </v>
      </c>
      <c r="S835" s="16" t="str">
        <f t="shared" si="274"/>
        <v xml:space="preserve">,"ScottNumber":"815" </v>
      </c>
      <c r="T835" s="16" t="str">
        <f t="shared" si="275"/>
        <v xml:space="preserve">,"AlternateId":"" </v>
      </c>
      <c r="U835" s="16" t="str">
        <f t="shared" si="276"/>
        <v>,"IssueYearStart":1938</v>
      </c>
      <c r="V835" s="16" t="str">
        <f t="shared" si="277"/>
        <v>,"IssueYearEnd":0</v>
      </c>
      <c r="W835" s="16" t="str">
        <f t="shared" si="278"/>
        <v xml:space="preserve">,"FirstDayOfIssue":" " </v>
      </c>
      <c r="X835" s="16" t="str">
        <f t="shared" si="292"/>
        <v xml:space="preserve">,"Perforation":"11x10.5" </v>
      </c>
      <c r="Y835" s="16" t="str">
        <f t="shared" si="279"/>
        <v xml:space="preserve">,"IsWatermarked":false </v>
      </c>
      <c r="Z835" s="16" t="str">
        <f t="shared" si="280"/>
        <v xml:space="preserve">,"CatalogImageCode":"" </v>
      </c>
      <c r="AA835" s="16" t="str">
        <f t="shared" si="281"/>
        <v xml:space="preserve">,"Color":"" </v>
      </c>
      <c r="AB835" s="16" t="str">
        <f t="shared" si="282"/>
        <v xml:space="preserve">,"Denomination":"10" </v>
      </c>
      <c r="AD835" s="16" t="str">
        <f t="shared" si="283"/>
        <v>,"ItemInstances":[</v>
      </c>
      <c r="AE835" s="16" t="str">
        <f t="shared" si="284"/>
        <v>{"CollectableType":"HomeCollector.Models.StampBase, HomeCollector, Version=1.0.0.0, Culture=neutral, PublicKeyToken=null"</v>
      </c>
      <c r="AF835" s="16" t="str">
        <f t="shared" si="285"/>
        <v xml:space="preserve">,"ItemDetails":"" </v>
      </c>
      <c r="AG835" s="16" t="str">
        <f t="shared" si="286"/>
        <v xml:space="preserve">,"IsFavorite":false </v>
      </c>
      <c r="AH835" s="16" t="str">
        <f t="shared" si="287"/>
        <v xml:space="preserve">,"EstimatedValue":0 </v>
      </c>
      <c r="AI835" s="16" t="str">
        <f t="shared" si="288"/>
        <v xml:space="preserve">,"IsMintCondition":false </v>
      </c>
      <c r="AJ835" s="16" t="str">
        <f t="shared" si="289"/>
        <v xml:space="preserve">,"Condition":"UNDEFINED" </v>
      </c>
      <c r="AK835" s="16" t="str">
        <f xml:space="preserve"> IF($D835+$E835&gt;0,  CONCATENATE($AD835,$AE835,$AF835,$AG835,$AH835,$AI835,$AJ835)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5" s="16" t="str">
        <f t="shared" si="290"/>
        <v>,{"CollectableType":"HomeCollector.Models.StampBase, HomeCollector, Version=1.0.0.0, Culture=neutral, PublicKeyToken=null","DisplayName":"Tyler" ,"Description":"" ,"Country":"USA" ,"IsPostageStamp":true ,"ScottNumber":"815" ,"AlternateId":"" ,"IssueYearStart":1938,"IssueYearEnd":0,"FirstDayOfIssue":" " ,"Perforation":"11x10.5"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36" spans="1:38" x14ac:dyDescent="0.25">
      <c r="A836" s="34" t="s">
        <v>2042</v>
      </c>
      <c r="B836" s="29">
        <v>11</v>
      </c>
      <c r="C836" s="30"/>
      <c r="D836" s="31"/>
      <c r="E836" s="32">
        <v>1</v>
      </c>
      <c r="F836" s="42" t="s">
        <v>404</v>
      </c>
      <c r="G836" s="30"/>
      <c r="H836" s="19" t="s">
        <v>521</v>
      </c>
      <c r="I836" s="29">
        <v>1938</v>
      </c>
      <c r="J836" s="29">
        <v>1938</v>
      </c>
      <c r="K836" s="33" t="s">
        <v>1337</v>
      </c>
      <c r="L836" s="34">
        <v>0.65</v>
      </c>
      <c r="M836" s="29">
        <v>0.15</v>
      </c>
      <c r="N836" s="28" t="str">
        <f t="shared" si="291"/>
        <v>,{"CollectableType":"HomeCollector.Models.StampBase, HomeCollector, Version=1.0.0.0, Culture=neutral, PublicKeyToken=null"</v>
      </c>
      <c r="O836" s="16" t="str">
        <f t="shared" si="270"/>
        <v xml:space="preserve">,"DisplayName":"Polk" </v>
      </c>
      <c r="P836" s="16" t="str">
        <f t="shared" si="271"/>
        <v xml:space="preserve">,"Description":"" </v>
      </c>
      <c r="Q836" s="16" t="str">
        <f t="shared" si="272"/>
        <v xml:space="preserve">,"Country":"USA" </v>
      </c>
      <c r="R836" s="16" t="str">
        <f t="shared" si="273"/>
        <v xml:space="preserve">,"IsPostageStamp":true </v>
      </c>
      <c r="S836" s="16" t="str">
        <f t="shared" si="274"/>
        <v xml:space="preserve">,"ScottNumber":"816" </v>
      </c>
      <c r="T836" s="16" t="str">
        <f t="shared" si="275"/>
        <v xml:space="preserve">,"AlternateId":"" </v>
      </c>
      <c r="U836" s="16" t="str">
        <f t="shared" si="276"/>
        <v>,"IssueYearStart":1938</v>
      </c>
      <c r="V836" s="16" t="str">
        <f t="shared" si="277"/>
        <v>,"IssueYearEnd":0</v>
      </c>
      <c r="W836" s="16" t="str">
        <f t="shared" si="278"/>
        <v xml:space="preserve">,"FirstDayOfIssue":" " </v>
      </c>
      <c r="X836" s="16" t="str">
        <f t="shared" si="292"/>
        <v xml:space="preserve">,"Perforation":"11x10.5" </v>
      </c>
      <c r="Y836" s="16" t="str">
        <f t="shared" si="279"/>
        <v xml:space="preserve">,"IsWatermarked":false </v>
      </c>
      <c r="Z836" s="16" t="str">
        <f t="shared" si="280"/>
        <v xml:space="preserve">,"CatalogImageCode":"" </v>
      </c>
      <c r="AA836" s="16" t="str">
        <f t="shared" si="281"/>
        <v xml:space="preserve">,"Color":"" </v>
      </c>
      <c r="AB836" s="16" t="str">
        <f t="shared" si="282"/>
        <v xml:space="preserve">,"Denomination":"11" </v>
      </c>
      <c r="AD836" s="16" t="str">
        <f t="shared" si="283"/>
        <v>,"ItemInstances":[</v>
      </c>
      <c r="AE836" s="16" t="str">
        <f t="shared" si="284"/>
        <v>{"CollectableType":"HomeCollector.Models.StampBase, HomeCollector, Version=1.0.0.0, Culture=neutral, PublicKeyToken=null"</v>
      </c>
      <c r="AF836" s="16" t="str">
        <f t="shared" si="285"/>
        <v xml:space="preserve">,"ItemDetails":"" </v>
      </c>
      <c r="AG836" s="16" t="str">
        <f t="shared" si="286"/>
        <v xml:space="preserve">,"IsFavorite":false </v>
      </c>
      <c r="AH836" s="16" t="str">
        <f t="shared" si="287"/>
        <v xml:space="preserve">,"EstimatedValue":0 </v>
      </c>
      <c r="AI836" s="16" t="str">
        <f t="shared" si="288"/>
        <v xml:space="preserve">,"IsMintCondition":false </v>
      </c>
      <c r="AJ836" s="16" t="str">
        <f t="shared" si="289"/>
        <v xml:space="preserve">,"Condition":"UNDEFINED" </v>
      </c>
      <c r="AK836" s="16" t="str">
        <f xml:space="preserve"> IF($D836+$E836&gt;0,  CONCATENATE($AD836,$AE836,$AF836,$AG836,$AH836,$AI836,$AJ836)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6" s="16" t="str">
        <f t="shared" si="290"/>
        <v>,{"CollectableType":"HomeCollector.Models.StampBase, HomeCollector, Version=1.0.0.0, Culture=neutral, PublicKeyToken=null","DisplayName":"Polk" ,"Description":"" ,"Country":"USA" ,"IsPostageStamp":true ,"ScottNumber":"816" ,"AlternateId":"" ,"IssueYearStart":1938,"IssueYearEnd":0,"FirstDayOfIssue":" " ,"Perforation":"11x10.5"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37" spans="1:38" x14ac:dyDescent="0.25">
      <c r="A837" s="34" t="s">
        <v>2043</v>
      </c>
      <c r="B837" s="29">
        <v>12</v>
      </c>
      <c r="C837" s="30"/>
      <c r="D837" s="31"/>
      <c r="E837" s="32">
        <v>2</v>
      </c>
      <c r="F837" s="42" t="s">
        <v>404</v>
      </c>
      <c r="G837" s="30"/>
      <c r="H837" s="19" t="s">
        <v>211</v>
      </c>
      <c r="I837" s="29">
        <v>1938</v>
      </c>
      <c r="J837" s="29">
        <v>1938</v>
      </c>
      <c r="K837" s="33" t="s">
        <v>1337</v>
      </c>
      <c r="L837" s="34">
        <v>1.1000000000000001</v>
      </c>
      <c r="M837" s="29">
        <v>0.15</v>
      </c>
      <c r="N837" s="28" t="str">
        <f t="shared" si="291"/>
        <v>,{"CollectableType":"HomeCollector.Models.StampBase, HomeCollector, Version=1.0.0.0, Culture=neutral, PublicKeyToken=null"</v>
      </c>
      <c r="O837" s="16" t="str">
        <f t="shared" ref="O837:O900" si="293">",""DisplayName"":""" &amp; $H837 &amp; """ "</f>
        <v xml:space="preserve">,"DisplayName":"Taylor" </v>
      </c>
      <c r="P837" s="16" t="str">
        <f t="shared" ref="P837:P900" si="294">",""Description"":""" &amp; IF(ISBLANK($G837),"",$G837) &amp; """ "</f>
        <v xml:space="preserve">,"Description":"" </v>
      </c>
      <c r="Q837" s="16" t="str">
        <f t="shared" ref="Q837:Q900" si="295">",""Country"":""" &amp; $B$1 &amp; """ "</f>
        <v xml:space="preserve">,"Country":"USA" </v>
      </c>
      <c r="R837" s="16" t="str">
        <f t="shared" ref="R837:R900" si="296">",""IsPostageStamp"":" &amp; "true" &amp; " "</f>
        <v xml:space="preserve">,"IsPostageStamp":true </v>
      </c>
      <c r="S837" s="16" t="str">
        <f t="shared" ref="S837:S900" si="297">",""ScottNumber"":""" &amp; $A837 &amp; """ "</f>
        <v xml:space="preserve">,"ScottNumber":"817" </v>
      </c>
      <c r="T837" s="16" t="str">
        <f t="shared" ref="T837:T900" si="298">",""AlternateId"":""" &amp; "" &amp; """ "</f>
        <v xml:space="preserve">,"AlternateId":"" </v>
      </c>
      <c r="U837" s="16" t="str">
        <f t="shared" ref="U837:U900" si="299">",""IssueYearStart"":" &amp; TEXT(IF(ISNUMBER($J837)=0,0,$J837),"0")</f>
        <v>,"IssueYearStart":1938</v>
      </c>
      <c r="V837" s="16" t="str">
        <f t="shared" ref="V837:V900" si="300">",""IssueYearEnd"":" &amp; TEXT(IF(ISNUMBER($K837)=0,0,$K837),"0")</f>
        <v>,"IssueYearEnd":0</v>
      </c>
      <c r="W837" s="16" t="str">
        <f t="shared" ref="W837:W900" si="301">",""FirstDayOfIssue"":""" &amp; " " &amp; """ "</f>
        <v xml:space="preserve">,"FirstDayOfIssue":" " </v>
      </c>
      <c r="X837" s="16" t="str">
        <f t="shared" si="292"/>
        <v xml:space="preserve">,"Perforation":"11x10.5" </v>
      </c>
      <c r="Y837" s="16" t="str">
        <f t="shared" ref="Y837:Y900" si="302">",""IsWatermarked"":" &amp; IF(ISNUMBER(FIND("mk",$G854)) =1,"true","false") &amp; " "</f>
        <v xml:space="preserve">,"IsWatermarked":false </v>
      </c>
      <c r="Z837" s="16" t="str">
        <f t="shared" ref="Z837:Z900" si="303">",""CatalogImageCode"":""" &amp; "" &amp; """ "</f>
        <v xml:space="preserve">,"CatalogImageCode":"" </v>
      </c>
      <c r="AA837" s="16" t="str">
        <f t="shared" ref="AA837:AA900" si="304">",""Color"":""" &amp; IF(ISBLANK($C837)=1,"",$C837) &amp; """ "</f>
        <v xml:space="preserve">,"Color":"" </v>
      </c>
      <c r="AB837" s="16" t="str">
        <f t="shared" ref="AB837:AB900" si="305">",""Denomination"":""" &amp; IF(ISNUMBER($B837),TEXT($B837,"0"),$B837) &amp; """ "</f>
        <v xml:space="preserve">,"Denomination":"12" </v>
      </c>
      <c r="AD837" s="16" t="str">
        <f t="shared" ref="AD837:AD900" si="306" xml:space="preserve"> IF($D837 + $E837 &gt; 0,",""ItemInstances"":[","")</f>
        <v>,"ItemInstances":[</v>
      </c>
      <c r="AE837" s="16" t="str">
        <f t="shared" ref="AE837:AE900" si="307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837" s="16" t="str">
        <f t="shared" ref="AF837:AF900" si="308">",""ItemDetails"":""" &amp; IF(ISBLANK($G837)=1,"",$G837) &amp; """ "</f>
        <v xml:space="preserve">,"ItemDetails":"" </v>
      </c>
      <c r="AG837" s="16" t="str">
        <f t="shared" ref="AG837:AG900" si="309">",""IsFavorite"":" &amp; "false" &amp; " "</f>
        <v xml:space="preserve">,"IsFavorite":false </v>
      </c>
      <c r="AH837" s="16" t="str">
        <f t="shared" ref="AH837:AH900" si="310">",""EstimatedValue"":" &amp; "0" &amp; " "</f>
        <v xml:space="preserve">,"EstimatedValue":0 </v>
      </c>
      <c r="AI837" s="16" t="str">
        <f t="shared" ref="AI837:AI900" si="311">",""IsMintCondition"":" &amp; IF($D837&gt;0,"true","false") &amp; " "</f>
        <v xml:space="preserve">,"IsMintCondition":false </v>
      </c>
      <c r="AJ837" s="16" t="str">
        <f t="shared" ref="AJ837:AJ900" si="312">",""Condition"":" &amp; """UNDEFINED""" &amp; " "</f>
        <v xml:space="preserve">,"Condition":"UNDEFINED" </v>
      </c>
      <c r="AK837" s="16" t="str">
        <f xml:space="preserve"> IF($D837+$E837&gt;0,  CONCATENATE($AD837,$AE837,$AF837,$AG837,$AH837,$AI837,$AJ837)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7" s="16" t="str">
        <f t="shared" ref="AL837:AL900" si="313">CONCATENATE( $N837, $O837, $P837,$Q837,$R837,$S837,$T837,$U837,$V837,$W837,$X837, $Y837,$Z837,$AA837, $AB837) &amp; $AK837</f>
        <v>,{"CollectableType":"HomeCollector.Models.StampBase, HomeCollector, Version=1.0.0.0, Culture=neutral, PublicKeyToken=null","DisplayName":"Taylor" ,"Description":"" ,"Country":"USA" ,"IsPostageStamp":true ,"ScottNumber":"817" ,"AlternateId":"" ,"IssueYearStart":1938,"IssueYearEnd":0,"FirstDayOfIssue":" " ,"Perforation":"11x10.5" ,"IsWatermarked":false ,"CatalogImageCode":"" ,"Color":"" ,"Denomination":"12"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38" spans="1:38" x14ac:dyDescent="0.25">
      <c r="A838" s="34" t="s">
        <v>2044</v>
      </c>
      <c r="B838" s="29">
        <v>13</v>
      </c>
      <c r="C838" s="30"/>
      <c r="D838" s="31"/>
      <c r="E838" s="32">
        <v>1</v>
      </c>
      <c r="F838" s="42" t="s">
        <v>404</v>
      </c>
      <c r="G838" s="30"/>
      <c r="H838" s="19" t="s">
        <v>522</v>
      </c>
      <c r="I838" s="29">
        <v>1938</v>
      </c>
      <c r="J838" s="29">
        <v>1938</v>
      </c>
      <c r="K838" s="33" t="s">
        <v>1337</v>
      </c>
      <c r="L838" s="34">
        <v>1.5</v>
      </c>
      <c r="M838" s="29">
        <v>0.15</v>
      </c>
      <c r="N838" s="28" t="str">
        <f t="shared" ref="N838:N901" si="314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838" s="16" t="str">
        <f t="shared" si="293"/>
        <v xml:space="preserve">,"DisplayName":"Fillmore" </v>
      </c>
      <c r="P838" s="16" t="str">
        <f t="shared" si="294"/>
        <v xml:space="preserve">,"Description":"" </v>
      </c>
      <c r="Q838" s="16" t="str">
        <f t="shared" si="295"/>
        <v xml:space="preserve">,"Country":"USA" </v>
      </c>
      <c r="R838" s="16" t="str">
        <f t="shared" si="296"/>
        <v xml:space="preserve">,"IsPostageStamp":true </v>
      </c>
      <c r="S838" s="16" t="str">
        <f t="shared" si="297"/>
        <v xml:space="preserve">,"ScottNumber":"818" </v>
      </c>
      <c r="T838" s="16" t="str">
        <f t="shared" si="298"/>
        <v xml:space="preserve">,"AlternateId":"" </v>
      </c>
      <c r="U838" s="16" t="str">
        <f t="shared" si="299"/>
        <v>,"IssueYearStart":1938</v>
      </c>
      <c r="V838" s="16" t="str">
        <f t="shared" si="300"/>
        <v>,"IssueYearEnd":0</v>
      </c>
      <c r="W838" s="16" t="str">
        <f t="shared" si="301"/>
        <v xml:space="preserve">,"FirstDayOfIssue":" " </v>
      </c>
      <c r="X838" s="16" t="str">
        <f t="shared" si="292"/>
        <v xml:space="preserve">,"Perforation":"11x10.5" </v>
      </c>
      <c r="Y838" s="16" t="str">
        <f t="shared" si="302"/>
        <v xml:space="preserve">,"IsWatermarked":false </v>
      </c>
      <c r="Z838" s="16" t="str">
        <f t="shared" si="303"/>
        <v xml:space="preserve">,"CatalogImageCode":"" </v>
      </c>
      <c r="AA838" s="16" t="str">
        <f t="shared" si="304"/>
        <v xml:space="preserve">,"Color":"" </v>
      </c>
      <c r="AB838" s="16" t="str">
        <f t="shared" si="305"/>
        <v xml:space="preserve">,"Denomination":"13" </v>
      </c>
      <c r="AD838" s="16" t="str">
        <f t="shared" si="306"/>
        <v>,"ItemInstances":[</v>
      </c>
      <c r="AE838" s="16" t="str">
        <f t="shared" si="307"/>
        <v>{"CollectableType":"HomeCollector.Models.StampBase, HomeCollector, Version=1.0.0.0, Culture=neutral, PublicKeyToken=null"</v>
      </c>
      <c r="AF838" s="16" t="str">
        <f t="shared" si="308"/>
        <v xml:space="preserve">,"ItemDetails":"" </v>
      </c>
      <c r="AG838" s="16" t="str">
        <f t="shared" si="309"/>
        <v xml:space="preserve">,"IsFavorite":false </v>
      </c>
      <c r="AH838" s="16" t="str">
        <f t="shared" si="310"/>
        <v xml:space="preserve">,"EstimatedValue":0 </v>
      </c>
      <c r="AI838" s="16" t="str">
        <f t="shared" si="311"/>
        <v xml:space="preserve">,"IsMintCondition":false </v>
      </c>
      <c r="AJ838" s="16" t="str">
        <f t="shared" si="312"/>
        <v xml:space="preserve">,"Condition":"UNDEFINED" </v>
      </c>
      <c r="AK838" s="16" t="str">
        <f xml:space="preserve"> IF($D838+$E838&gt;0,  CONCATENATE($AD838,$AE838,$AF838,$AG838,$AH838,$AI838,$AJ838)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8" s="16" t="str">
        <f t="shared" si="313"/>
        <v>,{"CollectableType":"HomeCollector.Models.StampBase, HomeCollector, Version=1.0.0.0, Culture=neutral, PublicKeyToken=null","DisplayName":"Fillmore" ,"Description":"" ,"Country":"USA" ,"IsPostageStamp":true ,"ScottNumber":"818" ,"AlternateId":"" ,"IssueYearStart":1938,"IssueYearEnd":0,"FirstDayOfIssue":" " ,"Perforation":"11x10.5"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39" spans="1:38" x14ac:dyDescent="0.25">
      <c r="A839" s="34" t="s">
        <v>2045</v>
      </c>
      <c r="B839" s="29">
        <v>14</v>
      </c>
      <c r="C839" s="30"/>
      <c r="D839" s="31"/>
      <c r="E839" s="32">
        <v>1</v>
      </c>
      <c r="F839" s="42" t="s">
        <v>404</v>
      </c>
      <c r="G839" s="30"/>
      <c r="H839" s="19" t="s">
        <v>523</v>
      </c>
      <c r="I839" s="29">
        <v>1938</v>
      </c>
      <c r="J839" s="29">
        <v>1938</v>
      </c>
      <c r="K839" s="33" t="s">
        <v>1337</v>
      </c>
      <c r="L839" s="34">
        <v>0.9</v>
      </c>
      <c r="M839" s="29">
        <v>0.15</v>
      </c>
      <c r="N839" s="28" t="str">
        <f t="shared" si="314"/>
        <v>,{"CollectableType":"HomeCollector.Models.StampBase, HomeCollector, Version=1.0.0.0, Culture=neutral, PublicKeyToken=null"</v>
      </c>
      <c r="O839" s="16" t="str">
        <f t="shared" si="293"/>
        <v xml:space="preserve">,"DisplayName":"Pierce" </v>
      </c>
      <c r="P839" s="16" t="str">
        <f t="shared" si="294"/>
        <v xml:space="preserve">,"Description":"" </v>
      </c>
      <c r="Q839" s="16" t="str">
        <f t="shared" si="295"/>
        <v xml:space="preserve">,"Country":"USA" </v>
      </c>
      <c r="R839" s="16" t="str">
        <f t="shared" si="296"/>
        <v xml:space="preserve">,"IsPostageStamp":true </v>
      </c>
      <c r="S839" s="16" t="str">
        <f t="shared" si="297"/>
        <v xml:space="preserve">,"ScottNumber":"819" </v>
      </c>
      <c r="T839" s="16" t="str">
        <f t="shared" si="298"/>
        <v xml:space="preserve">,"AlternateId":"" </v>
      </c>
      <c r="U839" s="16" t="str">
        <f t="shared" si="299"/>
        <v>,"IssueYearStart":1938</v>
      </c>
      <c r="V839" s="16" t="str">
        <f t="shared" si="300"/>
        <v>,"IssueYearEnd":0</v>
      </c>
      <c r="W839" s="16" t="str">
        <f t="shared" si="301"/>
        <v xml:space="preserve">,"FirstDayOfIssue":" " </v>
      </c>
      <c r="X839" s="16" t="str">
        <f t="shared" si="292"/>
        <v xml:space="preserve">,"Perforation":"11x10.5" </v>
      </c>
      <c r="Y839" s="16" t="str">
        <f t="shared" si="302"/>
        <v xml:space="preserve">,"IsWatermarked":false </v>
      </c>
      <c r="Z839" s="16" t="str">
        <f t="shared" si="303"/>
        <v xml:space="preserve">,"CatalogImageCode":"" </v>
      </c>
      <c r="AA839" s="16" t="str">
        <f t="shared" si="304"/>
        <v xml:space="preserve">,"Color":"" </v>
      </c>
      <c r="AB839" s="16" t="str">
        <f t="shared" si="305"/>
        <v xml:space="preserve">,"Denomination":"14" </v>
      </c>
      <c r="AD839" s="16" t="str">
        <f t="shared" si="306"/>
        <v>,"ItemInstances":[</v>
      </c>
      <c r="AE839" s="16" t="str">
        <f t="shared" si="307"/>
        <v>{"CollectableType":"HomeCollector.Models.StampBase, HomeCollector, Version=1.0.0.0, Culture=neutral, PublicKeyToken=null"</v>
      </c>
      <c r="AF839" s="16" t="str">
        <f t="shared" si="308"/>
        <v xml:space="preserve">,"ItemDetails":"" </v>
      </c>
      <c r="AG839" s="16" t="str">
        <f t="shared" si="309"/>
        <v xml:space="preserve">,"IsFavorite":false </v>
      </c>
      <c r="AH839" s="16" t="str">
        <f t="shared" si="310"/>
        <v xml:space="preserve">,"EstimatedValue":0 </v>
      </c>
      <c r="AI839" s="16" t="str">
        <f t="shared" si="311"/>
        <v xml:space="preserve">,"IsMintCondition":false </v>
      </c>
      <c r="AJ839" s="16" t="str">
        <f t="shared" si="312"/>
        <v xml:space="preserve">,"Condition":"UNDEFINED" </v>
      </c>
      <c r="AK839" s="16" t="str">
        <f xml:space="preserve"> IF($D839+$E839&gt;0,  CONCATENATE($AD839,$AE839,$AF839,$AG839,$AH839,$AI839,$AJ839)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9" s="16" t="str">
        <f t="shared" si="313"/>
        <v>,{"CollectableType":"HomeCollector.Models.StampBase, HomeCollector, Version=1.0.0.0, Culture=neutral, PublicKeyToken=null","DisplayName":"Pierce" ,"Description":"" ,"Country":"USA" ,"IsPostageStamp":true ,"ScottNumber":"819" ,"AlternateId":"" ,"IssueYearStart":1938,"IssueYearEnd":0,"FirstDayOfIssue":" " ,"Perforation":"11x10.5" ,"IsWatermarked":false ,"CatalogImageCode":"" ,"Color":"" ,"Denomination":"14"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0" spans="1:38" x14ac:dyDescent="0.25">
      <c r="A840" s="34" t="s">
        <v>2046</v>
      </c>
      <c r="B840" s="29">
        <v>15</v>
      </c>
      <c r="C840" s="30"/>
      <c r="D840" s="31"/>
      <c r="E840" s="32">
        <v>3</v>
      </c>
      <c r="F840" s="42" t="s">
        <v>404</v>
      </c>
      <c r="G840" s="30"/>
      <c r="H840" s="19" t="s">
        <v>524</v>
      </c>
      <c r="I840" s="29">
        <v>1938</v>
      </c>
      <c r="J840" s="29">
        <v>1938</v>
      </c>
      <c r="K840" s="33" t="s">
        <v>1337</v>
      </c>
      <c r="L840" s="34">
        <v>0.5</v>
      </c>
      <c r="M840" s="29">
        <v>0.15</v>
      </c>
      <c r="N840" s="28" t="str">
        <f t="shared" si="314"/>
        <v>,{"CollectableType":"HomeCollector.Models.StampBase, HomeCollector, Version=1.0.0.0, Culture=neutral, PublicKeyToken=null"</v>
      </c>
      <c r="O840" s="16" t="str">
        <f t="shared" si="293"/>
        <v xml:space="preserve">,"DisplayName":"Buchanan" </v>
      </c>
      <c r="P840" s="16" t="str">
        <f t="shared" si="294"/>
        <v xml:space="preserve">,"Description":"" </v>
      </c>
      <c r="Q840" s="16" t="str">
        <f t="shared" si="295"/>
        <v xml:space="preserve">,"Country":"USA" </v>
      </c>
      <c r="R840" s="16" t="str">
        <f t="shared" si="296"/>
        <v xml:space="preserve">,"IsPostageStamp":true </v>
      </c>
      <c r="S840" s="16" t="str">
        <f t="shared" si="297"/>
        <v xml:space="preserve">,"ScottNumber":"820" </v>
      </c>
      <c r="T840" s="16" t="str">
        <f t="shared" si="298"/>
        <v xml:space="preserve">,"AlternateId":"" </v>
      </c>
      <c r="U840" s="16" t="str">
        <f t="shared" si="299"/>
        <v>,"IssueYearStart":1938</v>
      </c>
      <c r="V840" s="16" t="str">
        <f t="shared" si="300"/>
        <v>,"IssueYearEnd":0</v>
      </c>
      <c r="W840" s="16" t="str">
        <f t="shared" si="301"/>
        <v xml:space="preserve">,"FirstDayOfIssue":" " </v>
      </c>
      <c r="X840" s="16" t="str">
        <f t="shared" si="292"/>
        <v xml:space="preserve">,"Perforation":"11x10.5" </v>
      </c>
      <c r="Y840" s="16" t="str">
        <f t="shared" si="302"/>
        <v xml:space="preserve">,"IsWatermarked":false </v>
      </c>
      <c r="Z840" s="16" t="str">
        <f t="shared" si="303"/>
        <v xml:space="preserve">,"CatalogImageCode":"" </v>
      </c>
      <c r="AA840" s="16" t="str">
        <f t="shared" si="304"/>
        <v xml:space="preserve">,"Color":"" </v>
      </c>
      <c r="AB840" s="16" t="str">
        <f t="shared" si="305"/>
        <v xml:space="preserve">,"Denomination":"15" </v>
      </c>
      <c r="AD840" s="16" t="str">
        <f t="shared" si="306"/>
        <v>,"ItemInstances":[</v>
      </c>
      <c r="AE840" s="16" t="str">
        <f t="shared" si="307"/>
        <v>{"CollectableType":"HomeCollector.Models.StampBase, HomeCollector, Version=1.0.0.0, Culture=neutral, PublicKeyToken=null"</v>
      </c>
      <c r="AF840" s="16" t="str">
        <f t="shared" si="308"/>
        <v xml:space="preserve">,"ItemDetails":"" </v>
      </c>
      <c r="AG840" s="16" t="str">
        <f t="shared" si="309"/>
        <v xml:space="preserve">,"IsFavorite":false </v>
      </c>
      <c r="AH840" s="16" t="str">
        <f t="shared" si="310"/>
        <v xml:space="preserve">,"EstimatedValue":0 </v>
      </c>
      <c r="AI840" s="16" t="str">
        <f t="shared" si="311"/>
        <v xml:space="preserve">,"IsMintCondition":false </v>
      </c>
      <c r="AJ840" s="16" t="str">
        <f t="shared" si="312"/>
        <v xml:space="preserve">,"Condition":"UNDEFINED" </v>
      </c>
      <c r="AK840" s="16" t="str">
        <f xml:space="preserve"> IF($D840+$E840&gt;0,  CONCATENATE($AD840,$AE840,$AF840,$AG840,$AH840,$AI840,$AJ840)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0" s="16" t="str">
        <f t="shared" si="313"/>
        <v>,{"CollectableType":"HomeCollector.Models.StampBase, HomeCollector, Version=1.0.0.0, Culture=neutral, PublicKeyToken=null","DisplayName":"Buchanan" ,"Description":"" ,"Country":"USA" ,"IsPostageStamp":true ,"ScottNumber":"820" ,"AlternateId":"" ,"IssueYearStart":1938,"IssueYearEnd":0,"FirstDayOfIssue":" " ,"Perforation":"11x10.5"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1" spans="1:38" x14ac:dyDescent="0.25">
      <c r="A841" s="34" t="s">
        <v>2047</v>
      </c>
      <c r="B841" s="29">
        <v>16</v>
      </c>
      <c r="C841" s="30"/>
      <c r="D841" s="31"/>
      <c r="E841" s="32">
        <v>1</v>
      </c>
      <c r="F841" s="42" t="s">
        <v>404</v>
      </c>
      <c r="G841" s="30"/>
      <c r="H841" s="19" t="s">
        <v>103</v>
      </c>
      <c r="I841" s="29">
        <v>1938</v>
      </c>
      <c r="J841" s="29">
        <v>1938</v>
      </c>
      <c r="K841" s="33" t="s">
        <v>1337</v>
      </c>
      <c r="L841" s="34">
        <v>0.9</v>
      </c>
      <c r="M841" s="29">
        <v>0.25</v>
      </c>
      <c r="N841" s="28" t="str">
        <f t="shared" si="314"/>
        <v>,{"CollectableType":"HomeCollector.Models.StampBase, HomeCollector, Version=1.0.0.0, Culture=neutral, PublicKeyToken=null"</v>
      </c>
      <c r="O841" s="16" t="str">
        <f t="shared" si="293"/>
        <v xml:space="preserve">,"DisplayName":"Lincoln" </v>
      </c>
      <c r="P841" s="16" t="str">
        <f t="shared" si="294"/>
        <v xml:space="preserve">,"Description":"" </v>
      </c>
      <c r="Q841" s="16" t="str">
        <f t="shared" si="295"/>
        <v xml:space="preserve">,"Country":"USA" </v>
      </c>
      <c r="R841" s="16" t="str">
        <f t="shared" si="296"/>
        <v xml:space="preserve">,"IsPostageStamp":true </v>
      </c>
      <c r="S841" s="16" t="str">
        <f t="shared" si="297"/>
        <v xml:space="preserve">,"ScottNumber":"821" </v>
      </c>
      <c r="T841" s="16" t="str">
        <f t="shared" si="298"/>
        <v xml:space="preserve">,"AlternateId":"" </v>
      </c>
      <c r="U841" s="16" t="str">
        <f t="shared" si="299"/>
        <v>,"IssueYearStart":1938</v>
      </c>
      <c r="V841" s="16" t="str">
        <f t="shared" si="300"/>
        <v>,"IssueYearEnd":0</v>
      </c>
      <c r="W841" s="16" t="str">
        <f t="shared" si="301"/>
        <v xml:space="preserve">,"FirstDayOfIssue":" " </v>
      </c>
      <c r="X841" s="16" t="str">
        <f t="shared" si="292"/>
        <v xml:space="preserve">,"Perforation":"11x10.5" </v>
      </c>
      <c r="Y841" s="16" t="str">
        <f t="shared" si="302"/>
        <v xml:space="preserve">,"IsWatermarked":false </v>
      </c>
      <c r="Z841" s="16" t="str">
        <f t="shared" si="303"/>
        <v xml:space="preserve">,"CatalogImageCode":"" </v>
      </c>
      <c r="AA841" s="16" t="str">
        <f t="shared" si="304"/>
        <v xml:space="preserve">,"Color":"" </v>
      </c>
      <c r="AB841" s="16" t="str">
        <f t="shared" si="305"/>
        <v xml:space="preserve">,"Denomination":"16" </v>
      </c>
      <c r="AD841" s="16" t="str">
        <f t="shared" si="306"/>
        <v>,"ItemInstances":[</v>
      </c>
      <c r="AE841" s="16" t="str">
        <f t="shared" si="307"/>
        <v>{"CollectableType":"HomeCollector.Models.StampBase, HomeCollector, Version=1.0.0.0, Culture=neutral, PublicKeyToken=null"</v>
      </c>
      <c r="AF841" s="16" t="str">
        <f t="shared" si="308"/>
        <v xml:space="preserve">,"ItemDetails":"" </v>
      </c>
      <c r="AG841" s="16" t="str">
        <f t="shared" si="309"/>
        <v xml:space="preserve">,"IsFavorite":false </v>
      </c>
      <c r="AH841" s="16" t="str">
        <f t="shared" si="310"/>
        <v xml:space="preserve">,"EstimatedValue":0 </v>
      </c>
      <c r="AI841" s="16" t="str">
        <f t="shared" si="311"/>
        <v xml:space="preserve">,"IsMintCondition":false </v>
      </c>
      <c r="AJ841" s="16" t="str">
        <f t="shared" si="312"/>
        <v xml:space="preserve">,"Condition":"UNDEFINED" </v>
      </c>
      <c r="AK841" s="16" t="str">
        <f xml:space="preserve"> IF($D841+$E841&gt;0,  CONCATENATE($AD841,$AE841,$AF841,$AG841,$AH841,$AI841,$AJ841)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1" s="16" t="str">
        <f t="shared" si="313"/>
        <v>,{"CollectableType":"HomeCollector.Models.StampBase, HomeCollector, Version=1.0.0.0, Culture=neutral, PublicKeyToken=null","DisplayName":"Lincoln" ,"Description":"" ,"Country":"USA" ,"IsPostageStamp":true ,"ScottNumber":"821" ,"AlternateId":"" ,"IssueYearStart":1938,"IssueYearEnd":0,"FirstDayOfIssue":" " ,"Perforation":"11x10.5" ,"IsWatermarked":false ,"CatalogImageCode":"" ,"Color":"" ,"Denomination":"16"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2" spans="1:38" x14ac:dyDescent="0.25">
      <c r="A842" s="34" t="s">
        <v>2048</v>
      </c>
      <c r="B842" s="29">
        <v>17</v>
      </c>
      <c r="C842" s="30"/>
      <c r="D842" s="31"/>
      <c r="E842" s="32">
        <v>1</v>
      </c>
      <c r="F842" s="42" t="s">
        <v>404</v>
      </c>
      <c r="G842" s="30"/>
      <c r="H842" s="19" t="s">
        <v>525</v>
      </c>
      <c r="I842" s="29">
        <v>1938</v>
      </c>
      <c r="J842" s="29">
        <v>1938</v>
      </c>
      <c r="K842" s="33" t="s">
        <v>1337</v>
      </c>
      <c r="L842" s="34">
        <v>0.85</v>
      </c>
      <c r="M842" s="29">
        <v>0.15</v>
      </c>
      <c r="N842" s="28" t="str">
        <f t="shared" si="314"/>
        <v>,{"CollectableType":"HomeCollector.Models.StampBase, HomeCollector, Version=1.0.0.0, Culture=neutral, PublicKeyToken=null"</v>
      </c>
      <c r="O842" s="16" t="str">
        <f t="shared" si="293"/>
        <v xml:space="preserve">,"DisplayName":"Johnson" </v>
      </c>
      <c r="P842" s="16" t="str">
        <f t="shared" si="294"/>
        <v xml:space="preserve">,"Description":"" </v>
      </c>
      <c r="Q842" s="16" t="str">
        <f t="shared" si="295"/>
        <v xml:space="preserve">,"Country":"USA" </v>
      </c>
      <c r="R842" s="16" t="str">
        <f t="shared" si="296"/>
        <v xml:space="preserve">,"IsPostageStamp":true </v>
      </c>
      <c r="S842" s="16" t="str">
        <f t="shared" si="297"/>
        <v xml:space="preserve">,"ScottNumber":"822" </v>
      </c>
      <c r="T842" s="16" t="str">
        <f t="shared" si="298"/>
        <v xml:space="preserve">,"AlternateId":"" </v>
      </c>
      <c r="U842" s="16" t="str">
        <f t="shared" si="299"/>
        <v>,"IssueYearStart":1938</v>
      </c>
      <c r="V842" s="16" t="str">
        <f t="shared" si="300"/>
        <v>,"IssueYearEnd":0</v>
      </c>
      <c r="W842" s="16" t="str">
        <f t="shared" si="301"/>
        <v xml:space="preserve">,"FirstDayOfIssue":" " </v>
      </c>
      <c r="X842" s="16" t="str">
        <f t="shared" si="292"/>
        <v xml:space="preserve">,"Perforation":"11x10.5" </v>
      </c>
      <c r="Y842" s="16" t="str">
        <f t="shared" si="302"/>
        <v xml:space="preserve">,"IsWatermarked":false </v>
      </c>
      <c r="Z842" s="16" t="str">
        <f t="shared" si="303"/>
        <v xml:space="preserve">,"CatalogImageCode":"" </v>
      </c>
      <c r="AA842" s="16" t="str">
        <f t="shared" si="304"/>
        <v xml:space="preserve">,"Color":"" </v>
      </c>
      <c r="AB842" s="16" t="str">
        <f t="shared" si="305"/>
        <v xml:space="preserve">,"Denomination":"17" </v>
      </c>
      <c r="AD842" s="16" t="str">
        <f t="shared" si="306"/>
        <v>,"ItemInstances":[</v>
      </c>
      <c r="AE842" s="16" t="str">
        <f t="shared" si="307"/>
        <v>{"CollectableType":"HomeCollector.Models.StampBase, HomeCollector, Version=1.0.0.0, Culture=neutral, PublicKeyToken=null"</v>
      </c>
      <c r="AF842" s="16" t="str">
        <f t="shared" si="308"/>
        <v xml:space="preserve">,"ItemDetails":"" </v>
      </c>
      <c r="AG842" s="16" t="str">
        <f t="shared" si="309"/>
        <v xml:space="preserve">,"IsFavorite":false </v>
      </c>
      <c r="AH842" s="16" t="str">
        <f t="shared" si="310"/>
        <v xml:space="preserve">,"EstimatedValue":0 </v>
      </c>
      <c r="AI842" s="16" t="str">
        <f t="shared" si="311"/>
        <v xml:space="preserve">,"IsMintCondition":false </v>
      </c>
      <c r="AJ842" s="16" t="str">
        <f t="shared" si="312"/>
        <v xml:space="preserve">,"Condition":"UNDEFINED" </v>
      </c>
      <c r="AK842" s="16" t="str">
        <f xml:space="preserve"> IF($D842+$E842&gt;0,  CONCATENATE($AD842,$AE842,$AF842,$AG842,$AH842,$AI842,$AJ842)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2" s="16" t="str">
        <f t="shared" si="313"/>
        <v>,{"CollectableType":"HomeCollector.Models.StampBase, HomeCollector, Version=1.0.0.0, Culture=neutral, PublicKeyToken=null","DisplayName":"Johnson" ,"Description":"" ,"Country":"USA" ,"IsPostageStamp":true ,"ScottNumber":"822" ,"AlternateId":"" ,"IssueYearStart":1938,"IssueYearEnd":0,"FirstDayOfIssue":" " ,"Perforation":"11x10.5" ,"IsWatermarked":false ,"CatalogImageCode":"" ,"Color":"" ,"Denomination":"17"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3" spans="1:38" x14ac:dyDescent="0.25">
      <c r="A843" s="34" t="s">
        <v>2049</v>
      </c>
      <c r="B843" s="29">
        <v>18</v>
      </c>
      <c r="C843" s="30"/>
      <c r="D843" s="31"/>
      <c r="E843" s="32">
        <v>1</v>
      </c>
      <c r="F843" s="42" t="s">
        <v>404</v>
      </c>
      <c r="G843" s="30"/>
      <c r="H843" s="19" t="s">
        <v>255</v>
      </c>
      <c r="I843" s="29">
        <v>1938</v>
      </c>
      <c r="J843" s="29">
        <v>1938</v>
      </c>
      <c r="K843" s="33" t="s">
        <v>1337</v>
      </c>
      <c r="L843" s="34">
        <v>1.5</v>
      </c>
      <c r="M843" s="29">
        <v>0.15</v>
      </c>
      <c r="N843" s="28" t="str">
        <f t="shared" si="314"/>
        <v>,{"CollectableType":"HomeCollector.Models.StampBase, HomeCollector, Version=1.0.0.0, Culture=neutral, PublicKeyToken=null"</v>
      </c>
      <c r="O843" s="16" t="str">
        <f t="shared" si="293"/>
        <v xml:space="preserve">,"DisplayName":"Grant" </v>
      </c>
      <c r="P843" s="16" t="str">
        <f t="shared" si="294"/>
        <v xml:space="preserve">,"Description":"" </v>
      </c>
      <c r="Q843" s="16" t="str">
        <f t="shared" si="295"/>
        <v xml:space="preserve">,"Country":"USA" </v>
      </c>
      <c r="R843" s="16" t="str">
        <f t="shared" si="296"/>
        <v xml:space="preserve">,"IsPostageStamp":true </v>
      </c>
      <c r="S843" s="16" t="str">
        <f t="shared" si="297"/>
        <v xml:space="preserve">,"ScottNumber":"823" </v>
      </c>
      <c r="T843" s="16" t="str">
        <f t="shared" si="298"/>
        <v xml:space="preserve">,"AlternateId":"" </v>
      </c>
      <c r="U843" s="16" t="str">
        <f t="shared" si="299"/>
        <v>,"IssueYearStart":1938</v>
      </c>
      <c r="V843" s="16" t="str">
        <f t="shared" si="300"/>
        <v>,"IssueYearEnd":0</v>
      </c>
      <c r="W843" s="16" t="str">
        <f t="shared" si="301"/>
        <v xml:space="preserve">,"FirstDayOfIssue":" " </v>
      </c>
      <c r="X843" s="16" t="str">
        <f t="shared" si="292"/>
        <v xml:space="preserve">,"Perforation":"11x10.5" </v>
      </c>
      <c r="Y843" s="16" t="str">
        <f t="shared" si="302"/>
        <v xml:space="preserve">,"IsWatermarked":false </v>
      </c>
      <c r="Z843" s="16" t="str">
        <f t="shared" si="303"/>
        <v xml:space="preserve">,"CatalogImageCode":"" </v>
      </c>
      <c r="AA843" s="16" t="str">
        <f t="shared" si="304"/>
        <v xml:space="preserve">,"Color":"" </v>
      </c>
      <c r="AB843" s="16" t="str">
        <f t="shared" si="305"/>
        <v xml:space="preserve">,"Denomination":"18" </v>
      </c>
      <c r="AD843" s="16" t="str">
        <f t="shared" si="306"/>
        <v>,"ItemInstances":[</v>
      </c>
      <c r="AE843" s="16" t="str">
        <f t="shared" si="307"/>
        <v>{"CollectableType":"HomeCollector.Models.StampBase, HomeCollector, Version=1.0.0.0, Culture=neutral, PublicKeyToken=null"</v>
      </c>
      <c r="AF843" s="16" t="str">
        <f t="shared" si="308"/>
        <v xml:space="preserve">,"ItemDetails":"" </v>
      </c>
      <c r="AG843" s="16" t="str">
        <f t="shared" si="309"/>
        <v xml:space="preserve">,"IsFavorite":false </v>
      </c>
      <c r="AH843" s="16" t="str">
        <f t="shared" si="310"/>
        <v xml:space="preserve">,"EstimatedValue":0 </v>
      </c>
      <c r="AI843" s="16" t="str">
        <f t="shared" si="311"/>
        <v xml:space="preserve">,"IsMintCondition":false </v>
      </c>
      <c r="AJ843" s="16" t="str">
        <f t="shared" si="312"/>
        <v xml:space="preserve">,"Condition":"UNDEFINED" </v>
      </c>
      <c r="AK843" s="16" t="str">
        <f xml:space="preserve"> IF($D843+$E843&gt;0,  CONCATENATE($AD843,$AE843,$AF843,$AG843,$AH843,$AI843,$AJ843)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3" s="16" t="str">
        <f t="shared" si="313"/>
        <v>,{"CollectableType":"HomeCollector.Models.StampBase, HomeCollector, Version=1.0.0.0, Culture=neutral, PublicKeyToken=null","DisplayName":"Grant" ,"Description":"" ,"Country":"USA" ,"IsPostageStamp":true ,"ScottNumber":"823" ,"AlternateId":"" ,"IssueYearStart":1938,"IssueYearEnd":0,"FirstDayOfIssue":" " ,"Perforation":"11x10.5"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4" spans="1:38" x14ac:dyDescent="0.25">
      <c r="A844" s="34" t="s">
        <v>2050</v>
      </c>
      <c r="B844" s="29">
        <v>19</v>
      </c>
      <c r="C844" s="30"/>
      <c r="D844" s="31"/>
      <c r="E844" s="32">
        <v>1</v>
      </c>
      <c r="F844" s="42" t="s">
        <v>404</v>
      </c>
      <c r="G844" s="30"/>
      <c r="H844" s="19" t="s">
        <v>379</v>
      </c>
      <c r="I844" s="29">
        <v>1938</v>
      </c>
      <c r="J844" s="29">
        <v>1938</v>
      </c>
      <c r="K844" s="33" t="s">
        <v>1337</v>
      </c>
      <c r="L844" s="34">
        <v>1.25</v>
      </c>
      <c r="M844" s="29">
        <v>0.35</v>
      </c>
      <c r="N844" s="28" t="str">
        <f t="shared" si="314"/>
        <v>,{"CollectableType":"HomeCollector.Models.StampBase, HomeCollector, Version=1.0.0.0, Culture=neutral, PublicKeyToken=null"</v>
      </c>
      <c r="O844" s="16" t="str">
        <f t="shared" si="293"/>
        <v xml:space="preserve">,"DisplayName":"Hayes" </v>
      </c>
      <c r="P844" s="16" t="str">
        <f t="shared" si="294"/>
        <v xml:space="preserve">,"Description":"" </v>
      </c>
      <c r="Q844" s="16" t="str">
        <f t="shared" si="295"/>
        <v xml:space="preserve">,"Country":"USA" </v>
      </c>
      <c r="R844" s="16" t="str">
        <f t="shared" si="296"/>
        <v xml:space="preserve">,"IsPostageStamp":true </v>
      </c>
      <c r="S844" s="16" t="str">
        <f t="shared" si="297"/>
        <v xml:space="preserve">,"ScottNumber":"824" </v>
      </c>
      <c r="T844" s="16" t="str">
        <f t="shared" si="298"/>
        <v xml:space="preserve">,"AlternateId":"" </v>
      </c>
      <c r="U844" s="16" t="str">
        <f t="shared" si="299"/>
        <v>,"IssueYearStart":1938</v>
      </c>
      <c r="V844" s="16" t="str">
        <f t="shared" si="300"/>
        <v>,"IssueYearEnd":0</v>
      </c>
      <c r="W844" s="16" t="str">
        <f t="shared" si="301"/>
        <v xml:space="preserve">,"FirstDayOfIssue":" " </v>
      </c>
      <c r="X844" s="16" t="str">
        <f t="shared" si="292"/>
        <v xml:space="preserve">,"Perforation":"11x10.5" </v>
      </c>
      <c r="Y844" s="16" t="str">
        <f t="shared" si="302"/>
        <v xml:space="preserve">,"IsWatermarked":false </v>
      </c>
      <c r="Z844" s="16" t="str">
        <f t="shared" si="303"/>
        <v xml:space="preserve">,"CatalogImageCode":"" </v>
      </c>
      <c r="AA844" s="16" t="str">
        <f t="shared" si="304"/>
        <v xml:space="preserve">,"Color":"" </v>
      </c>
      <c r="AB844" s="16" t="str">
        <f t="shared" si="305"/>
        <v xml:space="preserve">,"Denomination":"19" </v>
      </c>
      <c r="AD844" s="16" t="str">
        <f t="shared" si="306"/>
        <v>,"ItemInstances":[</v>
      </c>
      <c r="AE844" s="16" t="str">
        <f t="shared" si="307"/>
        <v>{"CollectableType":"HomeCollector.Models.StampBase, HomeCollector, Version=1.0.0.0, Culture=neutral, PublicKeyToken=null"</v>
      </c>
      <c r="AF844" s="16" t="str">
        <f t="shared" si="308"/>
        <v xml:space="preserve">,"ItemDetails":"" </v>
      </c>
      <c r="AG844" s="16" t="str">
        <f t="shared" si="309"/>
        <v xml:space="preserve">,"IsFavorite":false </v>
      </c>
      <c r="AH844" s="16" t="str">
        <f t="shared" si="310"/>
        <v xml:space="preserve">,"EstimatedValue":0 </v>
      </c>
      <c r="AI844" s="16" t="str">
        <f t="shared" si="311"/>
        <v xml:space="preserve">,"IsMintCondition":false </v>
      </c>
      <c r="AJ844" s="16" t="str">
        <f t="shared" si="312"/>
        <v xml:space="preserve">,"Condition":"UNDEFINED" </v>
      </c>
      <c r="AK844" s="16" t="str">
        <f xml:space="preserve"> IF($D844+$E844&gt;0,  CONCATENATE($AD844,$AE844,$AF844,$AG844,$AH844,$AI844,$AJ844)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4" s="16" t="str">
        <f t="shared" si="313"/>
        <v>,{"CollectableType":"HomeCollector.Models.StampBase, HomeCollector, Version=1.0.0.0, Culture=neutral, PublicKeyToken=null","DisplayName":"Hayes" ,"Description":"" ,"Country":"USA" ,"IsPostageStamp":true ,"ScottNumber":"824" ,"AlternateId":"" ,"IssueYearStart":1938,"IssueYearEnd":0,"FirstDayOfIssue":" " ,"Perforation":"11x10.5" ,"IsWatermarked":false ,"CatalogImageCode":"" ,"Color":"" ,"Denomination":"19"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5" spans="1:38" x14ac:dyDescent="0.25">
      <c r="A845" s="34" t="s">
        <v>2051</v>
      </c>
      <c r="B845" s="29">
        <v>20</v>
      </c>
      <c r="C845" s="30"/>
      <c r="D845" s="31"/>
      <c r="E845" s="32">
        <v>2</v>
      </c>
      <c r="F845" s="42" t="s">
        <v>404</v>
      </c>
      <c r="G845" s="30"/>
      <c r="H845" s="19" t="s">
        <v>236</v>
      </c>
      <c r="I845" s="29">
        <v>1938</v>
      </c>
      <c r="J845" s="29">
        <v>1938</v>
      </c>
      <c r="K845" s="33" t="s">
        <v>1337</v>
      </c>
      <c r="L845" s="34">
        <v>0.7</v>
      </c>
      <c r="M845" s="29">
        <v>0.15</v>
      </c>
      <c r="N845" s="28" t="str">
        <f t="shared" si="314"/>
        <v>,{"CollectableType":"HomeCollector.Models.StampBase, HomeCollector, Version=1.0.0.0, Culture=neutral, PublicKeyToken=null"</v>
      </c>
      <c r="O845" s="16" t="str">
        <f t="shared" si="293"/>
        <v xml:space="preserve">,"DisplayName":"Garfield" </v>
      </c>
      <c r="P845" s="16" t="str">
        <f t="shared" si="294"/>
        <v xml:space="preserve">,"Description":"" </v>
      </c>
      <c r="Q845" s="16" t="str">
        <f t="shared" si="295"/>
        <v xml:space="preserve">,"Country":"USA" </v>
      </c>
      <c r="R845" s="16" t="str">
        <f t="shared" si="296"/>
        <v xml:space="preserve">,"IsPostageStamp":true </v>
      </c>
      <c r="S845" s="16" t="str">
        <f t="shared" si="297"/>
        <v xml:space="preserve">,"ScottNumber":"825" </v>
      </c>
      <c r="T845" s="16" t="str">
        <f t="shared" si="298"/>
        <v xml:space="preserve">,"AlternateId":"" </v>
      </c>
      <c r="U845" s="16" t="str">
        <f t="shared" si="299"/>
        <v>,"IssueYearStart":1938</v>
      </c>
      <c r="V845" s="16" t="str">
        <f t="shared" si="300"/>
        <v>,"IssueYearEnd":0</v>
      </c>
      <c r="W845" s="16" t="str">
        <f t="shared" si="301"/>
        <v xml:space="preserve">,"FirstDayOfIssue":" " </v>
      </c>
      <c r="X845" s="16" t="str">
        <f t="shared" si="292"/>
        <v xml:space="preserve">,"Perforation":"11x10.5" </v>
      </c>
      <c r="Y845" s="16" t="str">
        <f t="shared" si="302"/>
        <v xml:space="preserve">,"IsWatermarked":false </v>
      </c>
      <c r="Z845" s="16" t="str">
        <f t="shared" si="303"/>
        <v xml:space="preserve">,"CatalogImageCode":"" </v>
      </c>
      <c r="AA845" s="16" t="str">
        <f t="shared" si="304"/>
        <v xml:space="preserve">,"Color":"" </v>
      </c>
      <c r="AB845" s="16" t="str">
        <f t="shared" si="305"/>
        <v xml:space="preserve">,"Denomination":"20" </v>
      </c>
      <c r="AD845" s="16" t="str">
        <f t="shared" si="306"/>
        <v>,"ItemInstances":[</v>
      </c>
      <c r="AE845" s="16" t="str">
        <f t="shared" si="307"/>
        <v>{"CollectableType":"HomeCollector.Models.StampBase, HomeCollector, Version=1.0.0.0, Culture=neutral, PublicKeyToken=null"</v>
      </c>
      <c r="AF845" s="16" t="str">
        <f t="shared" si="308"/>
        <v xml:space="preserve">,"ItemDetails":"" </v>
      </c>
      <c r="AG845" s="16" t="str">
        <f t="shared" si="309"/>
        <v xml:space="preserve">,"IsFavorite":false </v>
      </c>
      <c r="AH845" s="16" t="str">
        <f t="shared" si="310"/>
        <v xml:space="preserve">,"EstimatedValue":0 </v>
      </c>
      <c r="AI845" s="16" t="str">
        <f t="shared" si="311"/>
        <v xml:space="preserve">,"IsMintCondition":false </v>
      </c>
      <c r="AJ845" s="16" t="str">
        <f t="shared" si="312"/>
        <v xml:space="preserve">,"Condition":"UNDEFINED" </v>
      </c>
      <c r="AK845" s="16" t="str">
        <f xml:space="preserve"> IF($D845+$E845&gt;0,  CONCATENATE($AD845,$AE845,$AF845,$AG845,$AH845,$AI845,$AJ845)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5" s="16" t="str">
        <f t="shared" si="313"/>
        <v>,{"CollectableType":"HomeCollector.Models.StampBase, HomeCollector, Version=1.0.0.0, Culture=neutral, PublicKeyToken=null","DisplayName":"Garfield" ,"Description":"" ,"Country":"USA" ,"IsPostageStamp":true ,"ScottNumber":"825" ,"AlternateId":"" ,"IssueYearStart":1938,"IssueYearEnd":0,"FirstDayOfIssue":" " ,"Perforation":"11x10.5"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6" spans="1:38" x14ac:dyDescent="0.25">
      <c r="A846" s="34" t="s">
        <v>2052</v>
      </c>
      <c r="B846" s="29">
        <v>21</v>
      </c>
      <c r="C846" s="30"/>
      <c r="D846" s="31"/>
      <c r="E846" s="32">
        <v>1</v>
      </c>
      <c r="F846" s="42" t="s">
        <v>404</v>
      </c>
      <c r="G846" s="30"/>
      <c r="H846" s="19" t="s">
        <v>526</v>
      </c>
      <c r="I846" s="29">
        <v>1938</v>
      </c>
      <c r="J846" s="29">
        <v>1938</v>
      </c>
      <c r="K846" s="33" t="s">
        <v>1337</v>
      </c>
      <c r="L846" s="34">
        <v>1.5</v>
      </c>
      <c r="M846" s="29">
        <v>0.15</v>
      </c>
      <c r="N846" s="28" t="str">
        <f t="shared" si="314"/>
        <v>,{"CollectableType":"HomeCollector.Models.StampBase, HomeCollector, Version=1.0.0.0, Culture=neutral, PublicKeyToken=null"</v>
      </c>
      <c r="O846" s="16" t="str">
        <f t="shared" si="293"/>
        <v xml:space="preserve">,"DisplayName":"Arthur" </v>
      </c>
      <c r="P846" s="16" t="str">
        <f t="shared" si="294"/>
        <v xml:space="preserve">,"Description":"" </v>
      </c>
      <c r="Q846" s="16" t="str">
        <f t="shared" si="295"/>
        <v xml:space="preserve">,"Country":"USA" </v>
      </c>
      <c r="R846" s="16" t="str">
        <f t="shared" si="296"/>
        <v xml:space="preserve">,"IsPostageStamp":true </v>
      </c>
      <c r="S846" s="16" t="str">
        <f t="shared" si="297"/>
        <v xml:space="preserve">,"ScottNumber":"826" </v>
      </c>
      <c r="T846" s="16" t="str">
        <f t="shared" si="298"/>
        <v xml:space="preserve">,"AlternateId":"" </v>
      </c>
      <c r="U846" s="16" t="str">
        <f t="shared" si="299"/>
        <v>,"IssueYearStart":1938</v>
      </c>
      <c r="V846" s="16" t="str">
        <f t="shared" si="300"/>
        <v>,"IssueYearEnd":0</v>
      </c>
      <c r="W846" s="16" t="str">
        <f t="shared" si="301"/>
        <v xml:space="preserve">,"FirstDayOfIssue":" " </v>
      </c>
      <c r="X846" s="16" t="str">
        <f t="shared" si="292"/>
        <v xml:space="preserve">,"Perforation":"11x10.5" </v>
      </c>
      <c r="Y846" s="16" t="str">
        <f t="shared" si="302"/>
        <v xml:space="preserve">,"IsWatermarked":false </v>
      </c>
      <c r="Z846" s="16" t="str">
        <f t="shared" si="303"/>
        <v xml:space="preserve">,"CatalogImageCode":"" </v>
      </c>
      <c r="AA846" s="16" t="str">
        <f t="shared" si="304"/>
        <v xml:space="preserve">,"Color":"" </v>
      </c>
      <c r="AB846" s="16" t="str">
        <f t="shared" si="305"/>
        <v xml:space="preserve">,"Denomination":"21" </v>
      </c>
      <c r="AD846" s="16" t="str">
        <f t="shared" si="306"/>
        <v>,"ItemInstances":[</v>
      </c>
      <c r="AE846" s="16" t="str">
        <f t="shared" si="307"/>
        <v>{"CollectableType":"HomeCollector.Models.StampBase, HomeCollector, Version=1.0.0.0, Culture=neutral, PublicKeyToken=null"</v>
      </c>
      <c r="AF846" s="16" t="str">
        <f t="shared" si="308"/>
        <v xml:space="preserve">,"ItemDetails":"" </v>
      </c>
      <c r="AG846" s="16" t="str">
        <f t="shared" si="309"/>
        <v xml:space="preserve">,"IsFavorite":false </v>
      </c>
      <c r="AH846" s="16" t="str">
        <f t="shared" si="310"/>
        <v xml:space="preserve">,"EstimatedValue":0 </v>
      </c>
      <c r="AI846" s="16" t="str">
        <f t="shared" si="311"/>
        <v xml:space="preserve">,"IsMintCondition":false </v>
      </c>
      <c r="AJ846" s="16" t="str">
        <f t="shared" si="312"/>
        <v xml:space="preserve">,"Condition":"UNDEFINED" </v>
      </c>
      <c r="AK846" s="16" t="str">
        <f xml:space="preserve"> IF($D846+$E846&gt;0,  CONCATENATE($AD846,$AE846,$AF846,$AG846,$AH846,$AI846,$AJ846)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6" s="16" t="str">
        <f t="shared" si="313"/>
        <v>,{"CollectableType":"HomeCollector.Models.StampBase, HomeCollector, Version=1.0.0.0, Culture=neutral, PublicKeyToken=null","DisplayName":"Arthur" ,"Description":"" ,"Country":"USA" ,"IsPostageStamp":true ,"ScottNumber":"826" ,"AlternateId":"" ,"IssueYearStart":1938,"IssueYearEnd":0,"FirstDayOfIssue":" " ,"Perforation":"11x10.5" ,"IsWatermarked":false ,"CatalogImageCode":"" ,"Color":"" ,"Denomination":"21"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7" spans="1:38" x14ac:dyDescent="0.25">
      <c r="A847" s="34" t="s">
        <v>2053</v>
      </c>
      <c r="B847" s="29">
        <v>22</v>
      </c>
      <c r="C847" s="30"/>
      <c r="D847" s="31"/>
      <c r="E847" s="32">
        <v>1</v>
      </c>
      <c r="F847" s="42" t="s">
        <v>404</v>
      </c>
      <c r="G847" s="30"/>
      <c r="H847" s="19" t="s">
        <v>433</v>
      </c>
      <c r="I847" s="29">
        <v>1938</v>
      </c>
      <c r="J847" s="29">
        <v>1938</v>
      </c>
      <c r="K847" s="33" t="s">
        <v>1337</v>
      </c>
      <c r="L847" s="34">
        <v>1.24</v>
      </c>
      <c r="M847" s="29">
        <v>0.4</v>
      </c>
      <c r="N847" s="28" t="str">
        <f t="shared" si="314"/>
        <v>,{"CollectableType":"HomeCollector.Models.StampBase, HomeCollector, Version=1.0.0.0, Culture=neutral, PublicKeyToken=null"</v>
      </c>
      <c r="O847" s="16" t="str">
        <f t="shared" si="293"/>
        <v xml:space="preserve">,"DisplayName":"Clevland" </v>
      </c>
      <c r="P847" s="16" t="str">
        <f t="shared" si="294"/>
        <v xml:space="preserve">,"Description":"" </v>
      </c>
      <c r="Q847" s="16" t="str">
        <f t="shared" si="295"/>
        <v xml:space="preserve">,"Country":"USA" </v>
      </c>
      <c r="R847" s="16" t="str">
        <f t="shared" si="296"/>
        <v xml:space="preserve">,"IsPostageStamp":true </v>
      </c>
      <c r="S847" s="16" t="str">
        <f t="shared" si="297"/>
        <v xml:space="preserve">,"ScottNumber":"827" </v>
      </c>
      <c r="T847" s="16" t="str">
        <f t="shared" si="298"/>
        <v xml:space="preserve">,"AlternateId":"" </v>
      </c>
      <c r="U847" s="16" t="str">
        <f t="shared" si="299"/>
        <v>,"IssueYearStart":1938</v>
      </c>
      <c r="V847" s="16" t="str">
        <f t="shared" si="300"/>
        <v>,"IssueYearEnd":0</v>
      </c>
      <c r="W847" s="16" t="str">
        <f t="shared" si="301"/>
        <v xml:space="preserve">,"FirstDayOfIssue":" " </v>
      </c>
      <c r="X847" s="16" t="str">
        <f t="shared" si="292"/>
        <v xml:space="preserve">,"Perforation":"11x10.5" </v>
      </c>
      <c r="Y847" s="16" t="str">
        <f t="shared" si="302"/>
        <v xml:space="preserve">,"IsWatermarked":false </v>
      </c>
      <c r="Z847" s="16" t="str">
        <f t="shared" si="303"/>
        <v xml:space="preserve">,"CatalogImageCode":"" </v>
      </c>
      <c r="AA847" s="16" t="str">
        <f t="shared" si="304"/>
        <v xml:space="preserve">,"Color":"" </v>
      </c>
      <c r="AB847" s="16" t="str">
        <f t="shared" si="305"/>
        <v xml:space="preserve">,"Denomination":"22" </v>
      </c>
      <c r="AD847" s="16" t="str">
        <f t="shared" si="306"/>
        <v>,"ItemInstances":[</v>
      </c>
      <c r="AE847" s="16" t="str">
        <f t="shared" si="307"/>
        <v>{"CollectableType":"HomeCollector.Models.StampBase, HomeCollector, Version=1.0.0.0, Culture=neutral, PublicKeyToken=null"</v>
      </c>
      <c r="AF847" s="16" t="str">
        <f t="shared" si="308"/>
        <v xml:space="preserve">,"ItemDetails":"" </v>
      </c>
      <c r="AG847" s="16" t="str">
        <f t="shared" si="309"/>
        <v xml:space="preserve">,"IsFavorite":false </v>
      </c>
      <c r="AH847" s="16" t="str">
        <f t="shared" si="310"/>
        <v xml:space="preserve">,"EstimatedValue":0 </v>
      </c>
      <c r="AI847" s="16" t="str">
        <f t="shared" si="311"/>
        <v xml:space="preserve">,"IsMintCondition":false </v>
      </c>
      <c r="AJ847" s="16" t="str">
        <f t="shared" si="312"/>
        <v xml:space="preserve">,"Condition":"UNDEFINED" </v>
      </c>
      <c r="AK847" s="16" t="str">
        <f xml:space="preserve"> IF($D847+$E847&gt;0,  CONCATENATE($AD847,$AE847,$AF847,$AG847,$AH847,$AI847,$AJ847)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7" s="16" t="str">
        <f t="shared" si="313"/>
        <v>,{"CollectableType":"HomeCollector.Models.StampBase, HomeCollector, Version=1.0.0.0, Culture=neutral, PublicKeyToken=null","DisplayName":"Clevland" ,"Description":"" ,"Country":"USA" ,"IsPostageStamp":true ,"ScottNumber":"827" ,"AlternateId":"" ,"IssueYearStart":1938,"IssueYearEnd":0,"FirstDayOfIssue":" " ,"Perforation":"11x10.5"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8" spans="1:38" x14ac:dyDescent="0.25">
      <c r="A848" s="34" t="s">
        <v>2054</v>
      </c>
      <c r="B848" s="29">
        <v>24</v>
      </c>
      <c r="C848" s="30"/>
      <c r="D848" s="31"/>
      <c r="E848" s="32">
        <v>1</v>
      </c>
      <c r="F848" s="42" t="s">
        <v>404</v>
      </c>
      <c r="G848" s="30"/>
      <c r="H848" s="19" t="s">
        <v>287</v>
      </c>
      <c r="I848" s="29">
        <v>1938</v>
      </c>
      <c r="J848" s="29">
        <v>1938</v>
      </c>
      <c r="K848" s="33" t="s">
        <v>1337</v>
      </c>
      <c r="L848" s="34">
        <v>3.5</v>
      </c>
      <c r="M848" s="29">
        <v>0.18</v>
      </c>
      <c r="N848" s="28" t="str">
        <f t="shared" si="314"/>
        <v>,{"CollectableType":"HomeCollector.Models.StampBase, HomeCollector, Version=1.0.0.0, Culture=neutral, PublicKeyToken=null"</v>
      </c>
      <c r="O848" s="16" t="str">
        <f t="shared" si="293"/>
        <v xml:space="preserve">,"DisplayName":"Harrison" </v>
      </c>
      <c r="P848" s="16" t="str">
        <f t="shared" si="294"/>
        <v xml:space="preserve">,"Description":"" </v>
      </c>
      <c r="Q848" s="16" t="str">
        <f t="shared" si="295"/>
        <v xml:space="preserve">,"Country":"USA" </v>
      </c>
      <c r="R848" s="16" t="str">
        <f t="shared" si="296"/>
        <v xml:space="preserve">,"IsPostageStamp":true </v>
      </c>
      <c r="S848" s="16" t="str">
        <f t="shared" si="297"/>
        <v xml:space="preserve">,"ScottNumber":"828" </v>
      </c>
      <c r="T848" s="16" t="str">
        <f t="shared" si="298"/>
        <v xml:space="preserve">,"AlternateId":"" </v>
      </c>
      <c r="U848" s="16" t="str">
        <f t="shared" si="299"/>
        <v>,"IssueYearStart":1938</v>
      </c>
      <c r="V848" s="16" t="str">
        <f t="shared" si="300"/>
        <v>,"IssueYearEnd":0</v>
      </c>
      <c r="W848" s="16" t="str">
        <f t="shared" si="301"/>
        <v xml:space="preserve">,"FirstDayOfIssue":" " </v>
      </c>
      <c r="X848" s="16" t="str">
        <f t="shared" si="292"/>
        <v xml:space="preserve">,"Perforation":"11x10.5" </v>
      </c>
      <c r="Y848" s="16" t="str">
        <f t="shared" si="302"/>
        <v xml:space="preserve">,"IsWatermarked":false </v>
      </c>
      <c r="Z848" s="16" t="str">
        <f t="shared" si="303"/>
        <v xml:space="preserve">,"CatalogImageCode":"" </v>
      </c>
      <c r="AA848" s="16" t="str">
        <f t="shared" si="304"/>
        <v xml:space="preserve">,"Color":"" </v>
      </c>
      <c r="AB848" s="16" t="str">
        <f t="shared" si="305"/>
        <v xml:space="preserve">,"Denomination":"24" </v>
      </c>
      <c r="AD848" s="16" t="str">
        <f t="shared" si="306"/>
        <v>,"ItemInstances":[</v>
      </c>
      <c r="AE848" s="16" t="str">
        <f t="shared" si="307"/>
        <v>{"CollectableType":"HomeCollector.Models.StampBase, HomeCollector, Version=1.0.0.0, Culture=neutral, PublicKeyToken=null"</v>
      </c>
      <c r="AF848" s="16" t="str">
        <f t="shared" si="308"/>
        <v xml:space="preserve">,"ItemDetails":"" </v>
      </c>
      <c r="AG848" s="16" t="str">
        <f t="shared" si="309"/>
        <v xml:space="preserve">,"IsFavorite":false </v>
      </c>
      <c r="AH848" s="16" t="str">
        <f t="shared" si="310"/>
        <v xml:space="preserve">,"EstimatedValue":0 </v>
      </c>
      <c r="AI848" s="16" t="str">
        <f t="shared" si="311"/>
        <v xml:space="preserve">,"IsMintCondition":false </v>
      </c>
      <c r="AJ848" s="16" t="str">
        <f t="shared" si="312"/>
        <v xml:space="preserve">,"Condition":"UNDEFINED" </v>
      </c>
      <c r="AK848" s="16" t="str">
        <f xml:space="preserve"> IF($D848+$E848&gt;0,  CONCATENATE($AD848,$AE848,$AF848,$AG848,$AH848,$AI848,$AJ848)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8" s="16" t="str">
        <f t="shared" si="313"/>
        <v>,{"CollectableType":"HomeCollector.Models.StampBase, HomeCollector, Version=1.0.0.0, Culture=neutral, PublicKeyToken=null","DisplayName":"Harrison" ,"Description":"" ,"Country":"USA" ,"IsPostageStamp":true ,"ScottNumber":"828" ,"AlternateId":"" ,"IssueYearStart":1938,"IssueYearEnd":0,"FirstDayOfIssue":" " ,"Perforation":"11x10.5" ,"IsWatermarked":false ,"CatalogImageCode":"" ,"Color":"" ,"Denomination":"24"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9" spans="1:38" x14ac:dyDescent="0.25">
      <c r="A849" s="34" t="s">
        <v>2055</v>
      </c>
      <c r="B849" s="29">
        <v>25</v>
      </c>
      <c r="C849" s="30"/>
      <c r="D849" s="31"/>
      <c r="E849" s="32">
        <v>2</v>
      </c>
      <c r="F849" s="42" t="s">
        <v>404</v>
      </c>
      <c r="G849" s="30"/>
      <c r="H849" s="19" t="s">
        <v>377</v>
      </c>
      <c r="I849" s="29">
        <v>1938</v>
      </c>
      <c r="J849" s="29">
        <v>1938</v>
      </c>
      <c r="K849" s="33" t="s">
        <v>1337</v>
      </c>
      <c r="L849" s="34">
        <v>0.8</v>
      </c>
      <c r="M849" s="29">
        <v>0.15</v>
      </c>
      <c r="N849" s="28" t="str">
        <f t="shared" si="314"/>
        <v>,{"CollectableType":"HomeCollector.Models.StampBase, HomeCollector, Version=1.0.0.0, Culture=neutral, PublicKeyToken=null"</v>
      </c>
      <c r="O849" s="16" t="str">
        <f t="shared" si="293"/>
        <v xml:space="preserve">,"DisplayName":"McKinley" </v>
      </c>
      <c r="P849" s="16" t="str">
        <f t="shared" si="294"/>
        <v xml:space="preserve">,"Description":"" </v>
      </c>
      <c r="Q849" s="16" t="str">
        <f t="shared" si="295"/>
        <v xml:space="preserve">,"Country":"USA" </v>
      </c>
      <c r="R849" s="16" t="str">
        <f t="shared" si="296"/>
        <v xml:space="preserve">,"IsPostageStamp":true </v>
      </c>
      <c r="S849" s="16" t="str">
        <f t="shared" si="297"/>
        <v xml:space="preserve">,"ScottNumber":"829" </v>
      </c>
      <c r="T849" s="16" t="str">
        <f t="shared" si="298"/>
        <v xml:space="preserve">,"AlternateId":"" </v>
      </c>
      <c r="U849" s="16" t="str">
        <f t="shared" si="299"/>
        <v>,"IssueYearStart":1938</v>
      </c>
      <c r="V849" s="16" t="str">
        <f t="shared" si="300"/>
        <v>,"IssueYearEnd":0</v>
      </c>
      <c r="W849" s="16" t="str">
        <f t="shared" si="301"/>
        <v xml:space="preserve">,"FirstDayOfIssue":" " </v>
      </c>
      <c r="X849" s="16" t="str">
        <f t="shared" si="292"/>
        <v xml:space="preserve">,"Perforation":"11x10.5" </v>
      </c>
      <c r="Y849" s="16" t="str">
        <f t="shared" si="302"/>
        <v xml:space="preserve">,"IsWatermarked":false </v>
      </c>
      <c r="Z849" s="16" t="str">
        <f t="shared" si="303"/>
        <v xml:space="preserve">,"CatalogImageCode":"" </v>
      </c>
      <c r="AA849" s="16" t="str">
        <f t="shared" si="304"/>
        <v xml:space="preserve">,"Color":"" </v>
      </c>
      <c r="AB849" s="16" t="str">
        <f t="shared" si="305"/>
        <v xml:space="preserve">,"Denomination":"25" </v>
      </c>
      <c r="AD849" s="16" t="str">
        <f t="shared" si="306"/>
        <v>,"ItemInstances":[</v>
      </c>
      <c r="AE849" s="16" t="str">
        <f t="shared" si="307"/>
        <v>{"CollectableType":"HomeCollector.Models.StampBase, HomeCollector, Version=1.0.0.0, Culture=neutral, PublicKeyToken=null"</v>
      </c>
      <c r="AF849" s="16" t="str">
        <f t="shared" si="308"/>
        <v xml:space="preserve">,"ItemDetails":"" </v>
      </c>
      <c r="AG849" s="16" t="str">
        <f t="shared" si="309"/>
        <v xml:space="preserve">,"IsFavorite":false </v>
      </c>
      <c r="AH849" s="16" t="str">
        <f t="shared" si="310"/>
        <v xml:space="preserve">,"EstimatedValue":0 </v>
      </c>
      <c r="AI849" s="16" t="str">
        <f t="shared" si="311"/>
        <v xml:space="preserve">,"IsMintCondition":false </v>
      </c>
      <c r="AJ849" s="16" t="str">
        <f t="shared" si="312"/>
        <v xml:space="preserve">,"Condition":"UNDEFINED" </v>
      </c>
      <c r="AK849" s="16" t="str">
        <f xml:space="preserve"> IF($D849+$E849&gt;0,  CONCATENATE($AD849,$AE849,$AF849,$AG849,$AH849,$AI849,$AJ849)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9" s="16" t="str">
        <f t="shared" si="313"/>
        <v>,{"CollectableType":"HomeCollector.Models.StampBase, HomeCollector, Version=1.0.0.0, Culture=neutral, PublicKeyToken=null","DisplayName":"McKinley" ,"Description":"" ,"Country":"USA" ,"IsPostageStamp":true ,"ScottNumber":"829" ,"AlternateId":"" ,"IssueYearStart":1938,"IssueYearEnd":0,"FirstDayOfIssue":" " ,"Perforation":"11x10.5"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50" spans="1:38" x14ac:dyDescent="0.25">
      <c r="A850" s="34" t="s">
        <v>2056</v>
      </c>
      <c r="B850" s="29">
        <v>30</v>
      </c>
      <c r="C850" s="30"/>
      <c r="D850" s="31"/>
      <c r="E850" s="32">
        <v>1</v>
      </c>
      <c r="F850" s="42" t="s">
        <v>404</v>
      </c>
      <c r="G850" s="30"/>
      <c r="H850" s="19" t="s">
        <v>376</v>
      </c>
      <c r="I850" s="29">
        <v>1938</v>
      </c>
      <c r="J850" s="29">
        <v>1938</v>
      </c>
      <c r="K850" s="33" t="s">
        <v>1337</v>
      </c>
      <c r="L850" s="34">
        <v>4.25</v>
      </c>
      <c r="M850" s="29">
        <v>0.15</v>
      </c>
      <c r="N850" s="28" t="str">
        <f t="shared" si="314"/>
        <v>,{"CollectableType":"HomeCollector.Models.StampBase, HomeCollector, Version=1.0.0.0, Culture=neutral, PublicKeyToken=null"</v>
      </c>
      <c r="O850" s="16" t="str">
        <f t="shared" si="293"/>
        <v xml:space="preserve">,"DisplayName":"T. Roosevelt" </v>
      </c>
      <c r="P850" s="16" t="str">
        <f t="shared" si="294"/>
        <v xml:space="preserve">,"Description":"" </v>
      </c>
      <c r="Q850" s="16" t="str">
        <f t="shared" si="295"/>
        <v xml:space="preserve">,"Country":"USA" </v>
      </c>
      <c r="R850" s="16" t="str">
        <f t="shared" si="296"/>
        <v xml:space="preserve">,"IsPostageStamp":true </v>
      </c>
      <c r="S850" s="16" t="str">
        <f t="shared" si="297"/>
        <v xml:space="preserve">,"ScottNumber":"830" </v>
      </c>
      <c r="T850" s="16" t="str">
        <f t="shared" si="298"/>
        <v xml:space="preserve">,"AlternateId":"" </v>
      </c>
      <c r="U850" s="16" t="str">
        <f t="shared" si="299"/>
        <v>,"IssueYearStart":1938</v>
      </c>
      <c r="V850" s="16" t="str">
        <f t="shared" si="300"/>
        <v>,"IssueYearEnd":0</v>
      </c>
      <c r="W850" s="16" t="str">
        <f t="shared" si="301"/>
        <v xml:space="preserve">,"FirstDayOfIssue":" " </v>
      </c>
      <c r="X850" s="16" t="str">
        <f t="shared" si="292"/>
        <v xml:space="preserve">,"Perforation":"11x10.5" </v>
      </c>
      <c r="Y850" s="16" t="str">
        <f t="shared" si="302"/>
        <v xml:space="preserve">,"IsWatermarked":false </v>
      </c>
      <c r="Z850" s="16" t="str">
        <f t="shared" si="303"/>
        <v xml:space="preserve">,"CatalogImageCode":"" </v>
      </c>
      <c r="AA850" s="16" t="str">
        <f t="shared" si="304"/>
        <v xml:space="preserve">,"Color":"" </v>
      </c>
      <c r="AB850" s="16" t="str">
        <f t="shared" si="305"/>
        <v xml:space="preserve">,"Denomination":"30" </v>
      </c>
      <c r="AD850" s="16" t="str">
        <f t="shared" si="306"/>
        <v>,"ItemInstances":[</v>
      </c>
      <c r="AE850" s="16" t="str">
        <f t="shared" si="307"/>
        <v>{"CollectableType":"HomeCollector.Models.StampBase, HomeCollector, Version=1.0.0.0, Culture=neutral, PublicKeyToken=null"</v>
      </c>
      <c r="AF850" s="16" t="str">
        <f t="shared" si="308"/>
        <v xml:space="preserve">,"ItemDetails":"" </v>
      </c>
      <c r="AG850" s="16" t="str">
        <f t="shared" si="309"/>
        <v xml:space="preserve">,"IsFavorite":false </v>
      </c>
      <c r="AH850" s="16" t="str">
        <f t="shared" si="310"/>
        <v xml:space="preserve">,"EstimatedValue":0 </v>
      </c>
      <c r="AI850" s="16" t="str">
        <f t="shared" si="311"/>
        <v xml:space="preserve">,"IsMintCondition":false </v>
      </c>
      <c r="AJ850" s="16" t="str">
        <f t="shared" si="312"/>
        <v xml:space="preserve">,"Condition":"UNDEFINED" </v>
      </c>
      <c r="AK850" s="16" t="str">
        <f xml:space="preserve"> IF($D850+$E850&gt;0,  CONCATENATE($AD850,$AE850,$AF850,$AG850,$AH850,$AI850,$AJ850)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50" s="16" t="str">
        <f t="shared" si="313"/>
        <v>,{"CollectableType":"HomeCollector.Models.StampBase, HomeCollector, Version=1.0.0.0, Culture=neutral, PublicKeyToken=null","DisplayName":"T. Roosevelt" ,"Description":"" ,"Country":"USA" ,"IsPostageStamp":true ,"ScottNumber":"830" ,"AlternateId":"" ,"IssueYearStart":1938,"IssueYearEnd":0,"FirstDayOfIssue":" " ,"Perforation":"11x10.5" ,"IsWatermarked":false ,"CatalogImageCode":"" ,"Color":""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51" spans="1:38" x14ac:dyDescent="0.25">
      <c r="A851" s="34" t="s">
        <v>2057</v>
      </c>
      <c r="B851" s="29">
        <v>50</v>
      </c>
      <c r="C851" s="30"/>
      <c r="D851" s="31"/>
      <c r="E851" s="32">
        <v>2</v>
      </c>
      <c r="F851" s="42" t="s">
        <v>404</v>
      </c>
      <c r="G851" s="30"/>
      <c r="H851" s="19" t="s">
        <v>427</v>
      </c>
      <c r="I851" s="29">
        <v>1938</v>
      </c>
      <c r="J851" s="29">
        <v>1938</v>
      </c>
      <c r="K851" s="33" t="s">
        <v>1337</v>
      </c>
      <c r="L851" s="34">
        <v>7</v>
      </c>
      <c r="M851" s="29">
        <v>0.15</v>
      </c>
      <c r="N851" s="28" t="str">
        <f t="shared" si="314"/>
        <v>,{"CollectableType":"HomeCollector.Models.StampBase, HomeCollector, Version=1.0.0.0, Culture=neutral, PublicKeyToken=null"</v>
      </c>
      <c r="O851" s="16" t="str">
        <f t="shared" si="293"/>
        <v xml:space="preserve">,"DisplayName":"Taft" </v>
      </c>
      <c r="P851" s="16" t="str">
        <f t="shared" si="294"/>
        <v xml:space="preserve">,"Description":"" </v>
      </c>
      <c r="Q851" s="16" t="str">
        <f t="shared" si="295"/>
        <v xml:space="preserve">,"Country":"USA" </v>
      </c>
      <c r="R851" s="16" t="str">
        <f t="shared" si="296"/>
        <v xml:space="preserve">,"IsPostageStamp":true </v>
      </c>
      <c r="S851" s="16" t="str">
        <f t="shared" si="297"/>
        <v xml:space="preserve">,"ScottNumber":"831" </v>
      </c>
      <c r="T851" s="16" t="str">
        <f t="shared" si="298"/>
        <v xml:space="preserve">,"AlternateId":"" </v>
      </c>
      <c r="U851" s="16" t="str">
        <f t="shared" si="299"/>
        <v>,"IssueYearStart":1938</v>
      </c>
      <c r="V851" s="16" t="str">
        <f t="shared" si="300"/>
        <v>,"IssueYearEnd":0</v>
      </c>
      <c r="W851" s="16" t="str">
        <f t="shared" si="301"/>
        <v xml:space="preserve">,"FirstDayOfIssue":" " </v>
      </c>
      <c r="X851" s="16" t="str">
        <f t="shared" si="292"/>
        <v xml:space="preserve">,"Perforation":"11x10.5" </v>
      </c>
      <c r="Y851" s="16" t="str">
        <f t="shared" si="302"/>
        <v xml:space="preserve">,"IsWatermarked":false </v>
      </c>
      <c r="Z851" s="16" t="str">
        <f t="shared" si="303"/>
        <v xml:space="preserve">,"CatalogImageCode":"" </v>
      </c>
      <c r="AA851" s="16" t="str">
        <f t="shared" si="304"/>
        <v xml:space="preserve">,"Color":"" </v>
      </c>
      <c r="AB851" s="16" t="str">
        <f t="shared" si="305"/>
        <v xml:space="preserve">,"Denomination":"50" </v>
      </c>
      <c r="AD851" s="16" t="str">
        <f t="shared" si="306"/>
        <v>,"ItemInstances":[</v>
      </c>
      <c r="AE851" s="16" t="str">
        <f t="shared" si="307"/>
        <v>{"CollectableType":"HomeCollector.Models.StampBase, HomeCollector, Version=1.0.0.0, Culture=neutral, PublicKeyToken=null"</v>
      </c>
      <c r="AF851" s="16" t="str">
        <f t="shared" si="308"/>
        <v xml:space="preserve">,"ItemDetails":"" </v>
      </c>
      <c r="AG851" s="16" t="str">
        <f t="shared" si="309"/>
        <v xml:space="preserve">,"IsFavorite":false </v>
      </c>
      <c r="AH851" s="16" t="str">
        <f t="shared" si="310"/>
        <v xml:space="preserve">,"EstimatedValue":0 </v>
      </c>
      <c r="AI851" s="16" t="str">
        <f t="shared" si="311"/>
        <v xml:space="preserve">,"IsMintCondition":false </v>
      </c>
      <c r="AJ851" s="16" t="str">
        <f t="shared" si="312"/>
        <v xml:space="preserve">,"Condition":"UNDEFINED" </v>
      </c>
      <c r="AK851" s="16" t="str">
        <f xml:space="preserve"> IF($D851+$E851&gt;0,  CONCATENATE($AD851,$AE851,$AF851,$AG851,$AH851,$AI851,$AJ851)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51" s="16" t="str">
        <f t="shared" si="313"/>
        <v>,{"CollectableType":"HomeCollector.Models.StampBase, HomeCollector, Version=1.0.0.0, Culture=neutral, PublicKeyToken=null","DisplayName":"Taft" ,"Description":"" ,"Country":"USA" ,"IsPostageStamp":true ,"ScottNumber":"831" ,"AlternateId":"" ,"IssueYearStart":1938,"IssueYearEnd":0,"FirstDayOfIssue":" " ,"Perforation":"11x10.5" ,"IsWatermarked":false ,"CatalogImageCode":"" ,"Color":""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52" spans="1:38" x14ac:dyDescent="0.25">
      <c r="A852" s="34" t="s">
        <v>2058</v>
      </c>
      <c r="B852" s="19" t="s">
        <v>260</v>
      </c>
      <c r="C852" s="30"/>
      <c r="D852" s="31"/>
      <c r="E852" s="32">
        <v>2</v>
      </c>
      <c r="F852" s="43" t="s">
        <v>1342</v>
      </c>
      <c r="G852" s="30"/>
      <c r="H852" s="19" t="s">
        <v>437</v>
      </c>
      <c r="I852" s="29">
        <v>1938</v>
      </c>
      <c r="J852" s="29">
        <v>1938</v>
      </c>
      <c r="K852" s="33" t="s">
        <v>1337</v>
      </c>
      <c r="L852" s="34">
        <v>8</v>
      </c>
      <c r="M852" s="29">
        <v>0.15</v>
      </c>
      <c r="N852" s="28" t="str">
        <f t="shared" si="314"/>
        <v>,{"CollectableType":"HomeCollector.Models.StampBase, HomeCollector, Version=1.0.0.0, Culture=neutral, PublicKeyToken=null"</v>
      </c>
      <c r="O852" s="16" t="str">
        <f t="shared" si="293"/>
        <v xml:space="preserve">,"DisplayName":"Wilson" </v>
      </c>
      <c r="P852" s="16" t="str">
        <f t="shared" si="294"/>
        <v xml:space="preserve">,"Description":"" </v>
      </c>
      <c r="Q852" s="16" t="str">
        <f t="shared" si="295"/>
        <v xml:space="preserve">,"Country":"USA" </v>
      </c>
      <c r="R852" s="16" t="str">
        <f t="shared" si="296"/>
        <v xml:space="preserve">,"IsPostageStamp":true </v>
      </c>
      <c r="S852" s="16" t="str">
        <f t="shared" si="297"/>
        <v xml:space="preserve">,"ScottNumber":"832" </v>
      </c>
      <c r="T852" s="16" t="str">
        <f t="shared" si="298"/>
        <v xml:space="preserve">,"AlternateId":"" </v>
      </c>
      <c r="U852" s="16" t="str">
        <f t="shared" si="299"/>
        <v>,"IssueYearStart":1938</v>
      </c>
      <c r="V852" s="16" t="str">
        <f t="shared" si="300"/>
        <v>,"IssueYearEnd":0</v>
      </c>
      <c r="W852" s="16" t="str">
        <f t="shared" si="301"/>
        <v xml:space="preserve">,"FirstDayOfIssue":" " </v>
      </c>
      <c r="X852" s="16" t="str">
        <f t="shared" si="292"/>
        <v xml:space="preserve">,"Perforation":"11" </v>
      </c>
      <c r="Y852" s="16" t="str">
        <f t="shared" si="302"/>
        <v xml:space="preserve">,"IsWatermarked":false </v>
      </c>
      <c r="Z852" s="16" t="str">
        <f t="shared" si="303"/>
        <v xml:space="preserve">,"CatalogImageCode":"" </v>
      </c>
      <c r="AA852" s="16" t="str">
        <f t="shared" si="304"/>
        <v xml:space="preserve">,"Color":"" </v>
      </c>
      <c r="AB852" s="16" t="str">
        <f t="shared" si="305"/>
        <v xml:space="preserve">,"Denomination":"$1" </v>
      </c>
      <c r="AD852" s="16" t="str">
        <f t="shared" si="306"/>
        <v>,"ItemInstances":[</v>
      </c>
      <c r="AE852" s="16" t="str">
        <f t="shared" si="307"/>
        <v>{"CollectableType":"HomeCollector.Models.StampBase, HomeCollector, Version=1.0.0.0, Culture=neutral, PublicKeyToken=null"</v>
      </c>
      <c r="AF852" s="16" t="str">
        <f t="shared" si="308"/>
        <v xml:space="preserve">,"ItemDetails":"" </v>
      </c>
      <c r="AG852" s="16" t="str">
        <f t="shared" si="309"/>
        <v xml:space="preserve">,"IsFavorite":false </v>
      </c>
      <c r="AH852" s="16" t="str">
        <f t="shared" si="310"/>
        <v xml:space="preserve">,"EstimatedValue":0 </v>
      </c>
      <c r="AI852" s="16" t="str">
        <f t="shared" si="311"/>
        <v xml:space="preserve">,"IsMintCondition":false </v>
      </c>
      <c r="AJ852" s="16" t="str">
        <f t="shared" si="312"/>
        <v xml:space="preserve">,"Condition":"UNDEFINED" </v>
      </c>
      <c r="AK852" s="16" t="str">
        <f xml:space="preserve"> IF($D852+$E852&gt;0,  CONCATENATE($AD852,$AE852,$AF852,$AG852,$AH852,$AI852,$AJ852)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52" s="16" t="str">
        <f t="shared" si="313"/>
        <v>,{"CollectableType":"HomeCollector.Models.StampBase, HomeCollector, Version=1.0.0.0, Culture=neutral, PublicKeyToken=null","DisplayName":"Wilson" ,"Description":"" ,"Country":"USA" ,"IsPostageStamp":true ,"ScottNumber":"832" ,"AlternateId":"" ,"IssueYearStart":1938,"IssueYearEnd":0,"FirstDayOfIssue":" " ,"Perforation":"11" ,"IsWatermarked":false ,"CatalogImageCode":"" ,"Color":"" ,"Denomination":"$1"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53" spans="1:38" x14ac:dyDescent="0.25">
      <c r="A853" s="34" t="s">
        <v>2059</v>
      </c>
      <c r="B853" s="19" t="s">
        <v>261</v>
      </c>
      <c r="C853" s="30"/>
      <c r="D853" s="31"/>
      <c r="E853" s="32"/>
      <c r="F853" s="43" t="s">
        <v>1342</v>
      </c>
      <c r="G853" s="30"/>
      <c r="H853" s="19" t="s">
        <v>375</v>
      </c>
      <c r="I853" s="29">
        <v>1938</v>
      </c>
      <c r="J853" s="29">
        <v>1938</v>
      </c>
      <c r="K853" s="33" t="s">
        <v>1337</v>
      </c>
      <c r="L853" s="34">
        <v>21</v>
      </c>
      <c r="M853" s="29">
        <v>3.75</v>
      </c>
      <c r="N853" s="28" t="str">
        <f t="shared" si="314"/>
        <v>,{"CollectableType":"HomeCollector.Models.StampBase, HomeCollector, Version=1.0.0.0, Culture=neutral, PublicKeyToken=null"</v>
      </c>
      <c r="O853" s="16" t="str">
        <f t="shared" si="293"/>
        <v xml:space="preserve">,"DisplayName":"Harding" </v>
      </c>
      <c r="P853" s="16" t="str">
        <f t="shared" si="294"/>
        <v xml:space="preserve">,"Description":"" </v>
      </c>
      <c r="Q853" s="16" t="str">
        <f t="shared" si="295"/>
        <v xml:space="preserve">,"Country":"USA" </v>
      </c>
      <c r="R853" s="16" t="str">
        <f t="shared" si="296"/>
        <v xml:space="preserve">,"IsPostageStamp":true </v>
      </c>
      <c r="S853" s="16" t="str">
        <f t="shared" si="297"/>
        <v xml:space="preserve">,"ScottNumber":"833" </v>
      </c>
      <c r="T853" s="16" t="str">
        <f t="shared" si="298"/>
        <v xml:space="preserve">,"AlternateId":"" </v>
      </c>
      <c r="U853" s="16" t="str">
        <f t="shared" si="299"/>
        <v>,"IssueYearStart":1938</v>
      </c>
      <c r="V853" s="16" t="str">
        <f t="shared" si="300"/>
        <v>,"IssueYearEnd":0</v>
      </c>
      <c r="W853" s="16" t="str">
        <f t="shared" si="301"/>
        <v xml:space="preserve">,"FirstDayOfIssue":" " </v>
      </c>
      <c r="X853" s="16" t="str">
        <f t="shared" si="292"/>
        <v xml:space="preserve">,"Perforation":"11" </v>
      </c>
      <c r="Y853" s="16" t="str">
        <f t="shared" si="302"/>
        <v xml:space="preserve">,"IsWatermarked":false </v>
      </c>
      <c r="Z853" s="16" t="str">
        <f t="shared" si="303"/>
        <v xml:space="preserve">,"CatalogImageCode":"" </v>
      </c>
      <c r="AA853" s="16" t="str">
        <f t="shared" si="304"/>
        <v xml:space="preserve">,"Color":"" </v>
      </c>
      <c r="AB853" s="16" t="str">
        <f t="shared" si="305"/>
        <v xml:space="preserve">,"Denomination":"$2" </v>
      </c>
      <c r="AD853" s="16" t="str">
        <f t="shared" si="306"/>
        <v/>
      </c>
      <c r="AE853" s="16" t="str">
        <f t="shared" si="307"/>
        <v>{"CollectableType":"HomeCollector.Models.StampBase, HomeCollector, Version=1.0.0.0, Culture=neutral, PublicKeyToken=null"</v>
      </c>
      <c r="AF853" s="16" t="str">
        <f t="shared" si="308"/>
        <v xml:space="preserve">,"ItemDetails":"" </v>
      </c>
      <c r="AG853" s="16" t="str">
        <f t="shared" si="309"/>
        <v xml:space="preserve">,"IsFavorite":false </v>
      </c>
      <c r="AH853" s="16" t="str">
        <f t="shared" si="310"/>
        <v xml:space="preserve">,"EstimatedValue":0 </v>
      </c>
      <c r="AI853" s="16" t="str">
        <f t="shared" si="311"/>
        <v xml:space="preserve">,"IsMintCondition":false </v>
      </c>
      <c r="AJ853" s="16" t="str">
        <f t="shared" si="312"/>
        <v xml:space="preserve">,"Condition":"UNDEFINED" </v>
      </c>
      <c r="AK853" s="16" t="str">
        <f xml:space="preserve"> IF($D853+$E853&gt;0,  CONCATENATE($AD853,$AE853,$AF853,$AG853,$AH853,$AI853,$AJ853) &amp; "} ]}","}")</f>
        <v>}</v>
      </c>
      <c r="AL853" s="16" t="str">
        <f t="shared" si="313"/>
        <v>,{"CollectableType":"HomeCollector.Models.StampBase, HomeCollector, Version=1.0.0.0, Culture=neutral, PublicKeyToken=null","DisplayName":"Harding" ,"Description":"" ,"Country":"USA" ,"IsPostageStamp":true ,"ScottNumber":"833" ,"AlternateId":"" ,"IssueYearStart":1938,"IssueYearEnd":0,"FirstDayOfIssue":" " ,"Perforation":"11" ,"IsWatermarked":false ,"CatalogImageCode":"" ,"Color":"" ,"Denomination":"$2" }</v>
      </c>
    </row>
    <row r="854" spans="1:38" x14ac:dyDescent="0.25">
      <c r="A854" s="34" t="s">
        <v>2060</v>
      </c>
      <c r="B854" s="19" t="s">
        <v>264</v>
      </c>
      <c r="C854" s="30"/>
      <c r="D854" s="31"/>
      <c r="E854" s="32"/>
      <c r="F854" s="43" t="s">
        <v>1342</v>
      </c>
      <c r="G854" s="30"/>
      <c r="H854" s="19" t="s">
        <v>527</v>
      </c>
      <c r="I854" s="29">
        <v>1938</v>
      </c>
      <c r="J854" s="29">
        <v>1938</v>
      </c>
      <c r="K854" s="33" t="s">
        <v>1337</v>
      </c>
      <c r="L854" s="34">
        <v>95</v>
      </c>
      <c r="M854" s="29">
        <v>3</v>
      </c>
      <c r="N854" s="28" t="str">
        <f t="shared" si="314"/>
        <v>,{"CollectableType":"HomeCollector.Models.StampBase, HomeCollector, Version=1.0.0.0, Culture=neutral, PublicKeyToken=null"</v>
      </c>
      <c r="O854" s="16" t="str">
        <f t="shared" si="293"/>
        <v xml:space="preserve">,"DisplayName":"Coolidge" </v>
      </c>
      <c r="P854" s="16" t="str">
        <f t="shared" si="294"/>
        <v xml:space="preserve">,"Description":"" </v>
      </c>
      <c r="Q854" s="16" t="str">
        <f t="shared" si="295"/>
        <v xml:space="preserve">,"Country":"USA" </v>
      </c>
      <c r="R854" s="16" t="str">
        <f t="shared" si="296"/>
        <v xml:space="preserve">,"IsPostageStamp":true </v>
      </c>
      <c r="S854" s="16" t="str">
        <f t="shared" si="297"/>
        <v xml:space="preserve">,"ScottNumber":"834" </v>
      </c>
      <c r="T854" s="16" t="str">
        <f t="shared" si="298"/>
        <v xml:space="preserve">,"AlternateId":"" </v>
      </c>
      <c r="U854" s="16" t="str">
        <f t="shared" si="299"/>
        <v>,"IssueYearStart":1938</v>
      </c>
      <c r="V854" s="16" t="str">
        <f t="shared" si="300"/>
        <v>,"IssueYearEnd":0</v>
      </c>
      <c r="W854" s="16" t="str">
        <f t="shared" si="301"/>
        <v xml:space="preserve">,"FirstDayOfIssue":" " </v>
      </c>
      <c r="X854" s="16" t="str">
        <f t="shared" si="292"/>
        <v xml:space="preserve">,"Perforation":"11" </v>
      </c>
      <c r="Y854" s="16" t="str">
        <f t="shared" si="302"/>
        <v xml:space="preserve">,"IsWatermarked":false </v>
      </c>
      <c r="Z854" s="16" t="str">
        <f t="shared" si="303"/>
        <v xml:space="preserve">,"CatalogImageCode":"" </v>
      </c>
      <c r="AA854" s="16" t="str">
        <f t="shared" si="304"/>
        <v xml:space="preserve">,"Color":"" </v>
      </c>
      <c r="AB854" s="16" t="str">
        <f t="shared" si="305"/>
        <v xml:space="preserve">,"Denomination":"$5" </v>
      </c>
      <c r="AD854" s="16" t="str">
        <f t="shared" si="306"/>
        <v/>
      </c>
      <c r="AE854" s="16" t="str">
        <f t="shared" si="307"/>
        <v>{"CollectableType":"HomeCollector.Models.StampBase, HomeCollector, Version=1.0.0.0, Culture=neutral, PublicKeyToken=null"</v>
      </c>
      <c r="AF854" s="16" t="str">
        <f t="shared" si="308"/>
        <v xml:space="preserve">,"ItemDetails":"" </v>
      </c>
      <c r="AG854" s="16" t="str">
        <f t="shared" si="309"/>
        <v xml:space="preserve">,"IsFavorite":false </v>
      </c>
      <c r="AH854" s="16" t="str">
        <f t="shared" si="310"/>
        <v xml:space="preserve">,"EstimatedValue":0 </v>
      </c>
      <c r="AI854" s="16" t="str">
        <f t="shared" si="311"/>
        <v xml:space="preserve">,"IsMintCondition":false </v>
      </c>
      <c r="AJ854" s="16" t="str">
        <f t="shared" si="312"/>
        <v xml:space="preserve">,"Condition":"UNDEFINED" </v>
      </c>
      <c r="AK854" s="16" t="str">
        <f xml:space="preserve"> IF($D854+$E854&gt;0,  CONCATENATE($AD854,$AE854,$AF854,$AG854,$AH854,$AI854,$AJ854) &amp; "} ]}","}")</f>
        <v>}</v>
      </c>
      <c r="AL854" s="16" t="str">
        <f t="shared" si="313"/>
        <v>,{"CollectableType":"HomeCollector.Models.StampBase, HomeCollector, Version=1.0.0.0, Culture=neutral, PublicKeyToken=null","DisplayName":"Coolidge" ,"Description":"" ,"Country":"USA" ,"IsPostageStamp":true ,"ScottNumber":"834" ,"AlternateId":"" ,"IssueYearStart":1938,"IssueYearEnd":0,"FirstDayOfIssue":" " ,"Perforation":"11" ,"IsWatermarked":false ,"CatalogImageCode":"" ,"Color":"" ,"Denomination":"$5" }</v>
      </c>
    </row>
    <row r="855" spans="1:38" x14ac:dyDescent="0.25">
      <c r="A855" s="34" t="s">
        <v>2061</v>
      </c>
      <c r="B855" s="29">
        <v>3</v>
      </c>
      <c r="C855" s="30"/>
      <c r="D855" s="31"/>
      <c r="E855" s="32">
        <v>2</v>
      </c>
      <c r="F855" s="42" t="s">
        <v>404</v>
      </c>
      <c r="G855" s="30"/>
      <c r="H855" s="19" t="s">
        <v>528</v>
      </c>
      <c r="I855" s="29">
        <v>1938</v>
      </c>
      <c r="J855" s="29">
        <v>1938</v>
      </c>
      <c r="K855" s="33" t="s">
        <v>1337</v>
      </c>
      <c r="L855" s="34">
        <v>0.18</v>
      </c>
      <c r="M855" s="29">
        <v>0.15</v>
      </c>
      <c r="N855" s="28" t="str">
        <f t="shared" si="314"/>
        <v>,{"CollectableType":"HomeCollector.Models.StampBase, HomeCollector, Version=1.0.0.0, Culture=neutral, PublicKeyToken=null"</v>
      </c>
      <c r="O855" s="16" t="str">
        <f t="shared" si="293"/>
        <v xml:space="preserve">,"DisplayName":"Constitution" </v>
      </c>
      <c r="P855" s="16" t="str">
        <f t="shared" si="294"/>
        <v xml:space="preserve">,"Description":"" </v>
      </c>
      <c r="Q855" s="16" t="str">
        <f t="shared" si="295"/>
        <v xml:space="preserve">,"Country":"USA" </v>
      </c>
      <c r="R855" s="16" t="str">
        <f t="shared" si="296"/>
        <v xml:space="preserve">,"IsPostageStamp":true </v>
      </c>
      <c r="S855" s="16" t="str">
        <f t="shared" si="297"/>
        <v xml:space="preserve">,"ScottNumber":"835" </v>
      </c>
      <c r="T855" s="16" t="str">
        <f t="shared" si="298"/>
        <v xml:space="preserve">,"AlternateId":"" </v>
      </c>
      <c r="U855" s="16" t="str">
        <f t="shared" si="299"/>
        <v>,"IssueYearStart":1938</v>
      </c>
      <c r="V855" s="16" t="str">
        <f t="shared" si="300"/>
        <v>,"IssueYearEnd":0</v>
      </c>
      <c r="W855" s="16" t="str">
        <f t="shared" si="301"/>
        <v xml:space="preserve">,"FirstDayOfIssue":" " </v>
      </c>
      <c r="X855" s="16" t="str">
        <f t="shared" si="292"/>
        <v xml:space="preserve">,"Perforation":"11x10.5" </v>
      </c>
      <c r="Y855" s="16" t="str">
        <f t="shared" si="302"/>
        <v xml:space="preserve">,"IsWatermarked":false </v>
      </c>
      <c r="Z855" s="16" t="str">
        <f t="shared" si="303"/>
        <v xml:space="preserve">,"CatalogImageCode":"" </v>
      </c>
      <c r="AA855" s="16" t="str">
        <f t="shared" si="304"/>
        <v xml:space="preserve">,"Color":"" </v>
      </c>
      <c r="AB855" s="16" t="str">
        <f t="shared" si="305"/>
        <v xml:space="preserve">,"Denomination":"3" </v>
      </c>
      <c r="AD855" s="16" t="str">
        <f t="shared" si="306"/>
        <v>,"ItemInstances":[</v>
      </c>
      <c r="AE855" s="16" t="str">
        <f t="shared" si="307"/>
        <v>{"CollectableType":"HomeCollector.Models.StampBase, HomeCollector, Version=1.0.0.0, Culture=neutral, PublicKeyToken=null"</v>
      </c>
      <c r="AF855" s="16" t="str">
        <f t="shared" si="308"/>
        <v xml:space="preserve">,"ItemDetails":"" </v>
      </c>
      <c r="AG855" s="16" t="str">
        <f t="shared" si="309"/>
        <v xml:space="preserve">,"IsFavorite":false </v>
      </c>
      <c r="AH855" s="16" t="str">
        <f t="shared" si="310"/>
        <v xml:space="preserve">,"EstimatedValue":0 </v>
      </c>
      <c r="AI855" s="16" t="str">
        <f t="shared" si="311"/>
        <v xml:space="preserve">,"IsMintCondition":false </v>
      </c>
      <c r="AJ855" s="16" t="str">
        <f t="shared" si="312"/>
        <v xml:space="preserve">,"Condition":"UNDEFINED" </v>
      </c>
      <c r="AK855" s="16" t="str">
        <f xml:space="preserve"> IF($D855+$E855&gt;0,  CONCATENATE($AD855,$AE855,$AF855,$AG855,$AH855,$AI855,$AJ855)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55" s="16" t="str">
        <f t="shared" si="313"/>
        <v>,{"CollectableType":"HomeCollector.Models.StampBase, HomeCollector, Version=1.0.0.0, Culture=neutral, PublicKeyToken=null","DisplayName":"Constitution" ,"Description":"" ,"Country":"USA" ,"IsPostageStamp":true ,"ScottNumber":"835" ,"AlternateId":"" ,"IssueYearStart":1938,"IssueYearEnd":0,"FirstDayOfIssue":"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56" spans="1:38" x14ac:dyDescent="0.25">
      <c r="A856" s="34" t="s">
        <v>2062</v>
      </c>
      <c r="B856" s="29">
        <v>3</v>
      </c>
      <c r="C856" s="30"/>
      <c r="D856" s="31"/>
      <c r="E856" s="32">
        <v>3</v>
      </c>
      <c r="F856" s="43" t="s">
        <v>1342</v>
      </c>
      <c r="G856" s="30"/>
      <c r="H856" s="19" t="s">
        <v>529</v>
      </c>
      <c r="I856" s="29">
        <v>1938</v>
      </c>
      <c r="J856" s="29">
        <v>1938</v>
      </c>
      <c r="K856" s="33" t="s">
        <v>1337</v>
      </c>
      <c r="L856" s="34">
        <v>0.15</v>
      </c>
      <c r="M856" s="29">
        <v>0.15</v>
      </c>
      <c r="N856" s="28" t="str">
        <f t="shared" si="314"/>
        <v>,{"CollectableType":"HomeCollector.Models.StampBase, HomeCollector, Version=1.0.0.0, Culture=neutral, PublicKeyToken=null"</v>
      </c>
      <c r="O856" s="16" t="str">
        <f t="shared" si="293"/>
        <v xml:space="preserve">,"DisplayName":"Swedish-Finnish" </v>
      </c>
      <c r="P856" s="16" t="str">
        <f t="shared" si="294"/>
        <v xml:space="preserve">,"Description":"" </v>
      </c>
      <c r="Q856" s="16" t="str">
        <f t="shared" si="295"/>
        <v xml:space="preserve">,"Country":"USA" </v>
      </c>
      <c r="R856" s="16" t="str">
        <f t="shared" si="296"/>
        <v xml:space="preserve">,"IsPostageStamp":true </v>
      </c>
      <c r="S856" s="16" t="str">
        <f t="shared" si="297"/>
        <v xml:space="preserve">,"ScottNumber":"836" </v>
      </c>
      <c r="T856" s="16" t="str">
        <f t="shared" si="298"/>
        <v xml:space="preserve">,"AlternateId":"" </v>
      </c>
      <c r="U856" s="16" t="str">
        <f t="shared" si="299"/>
        <v>,"IssueYearStart":1938</v>
      </c>
      <c r="V856" s="16" t="str">
        <f t="shared" si="300"/>
        <v>,"IssueYearEnd":0</v>
      </c>
      <c r="W856" s="16" t="str">
        <f t="shared" si="301"/>
        <v xml:space="preserve">,"FirstDayOfIssue":" " </v>
      </c>
      <c r="X856" s="16" t="str">
        <f t="shared" si="292"/>
        <v xml:space="preserve">,"Perforation":"11" </v>
      </c>
      <c r="Y856" s="16" t="str">
        <f t="shared" si="302"/>
        <v xml:space="preserve">,"IsWatermarked":false </v>
      </c>
      <c r="Z856" s="16" t="str">
        <f t="shared" si="303"/>
        <v xml:space="preserve">,"CatalogImageCode":"" </v>
      </c>
      <c r="AA856" s="16" t="str">
        <f t="shared" si="304"/>
        <v xml:space="preserve">,"Color":"" </v>
      </c>
      <c r="AB856" s="16" t="str">
        <f t="shared" si="305"/>
        <v xml:space="preserve">,"Denomination":"3" </v>
      </c>
      <c r="AD856" s="16" t="str">
        <f t="shared" si="306"/>
        <v>,"ItemInstances":[</v>
      </c>
      <c r="AE856" s="16" t="str">
        <f t="shared" si="307"/>
        <v>{"CollectableType":"HomeCollector.Models.StampBase, HomeCollector, Version=1.0.0.0, Culture=neutral, PublicKeyToken=null"</v>
      </c>
      <c r="AF856" s="16" t="str">
        <f t="shared" si="308"/>
        <v xml:space="preserve">,"ItemDetails":"" </v>
      </c>
      <c r="AG856" s="16" t="str">
        <f t="shared" si="309"/>
        <v xml:space="preserve">,"IsFavorite":false </v>
      </c>
      <c r="AH856" s="16" t="str">
        <f t="shared" si="310"/>
        <v xml:space="preserve">,"EstimatedValue":0 </v>
      </c>
      <c r="AI856" s="16" t="str">
        <f t="shared" si="311"/>
        <v xml:space="preserve">,"IsMintCondition":false </v>
      </c>
      <c r="AJ856" s="16" t="str">
        <f t="shared" si="312"/>
        <v xml:space="preserve">,"Condition":"UNDEFINED" </v>
      </c>
      <c r="AK856" s="16" t="str">
        <f xml:space="preserve"> IF($D856+$E856&gt;0,  CONCATENATE($AD856,$AE856,$AF856,$AG856,$AH856,$AI856,$AJ856)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56" s="16" t="str">
        <f t="shared" si="313"/>
        <v>,{"CollectableType":"HomeCollector.Models.StampBase, HomeCollector, Version=1.0.0.0, Culture=neutral, PublicKeyToken=null","DisplayName":"Swedish-Finnish" ,"Description":"" ,"Country":"USA" ,"IsPostageStamp":true ,"ScottNumber":"836" ,"AlternateId":"" ,"IssueYearStart":1938,"IssueYearEnd":0,"FirstDayOfIssue":" " ,"Perforation":"11"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57" spans="1:38" x14ac:dyDescent="0.25">
      <c r="A857" s="34" t="s">
        <v>2063</v>
      </c>
      <c r="B857" s="29">
        <v>3</v>
      </c>
      <c r="C857" s="30"/>
      <c r="D857" s="31"/>
      <c r="E857" s="32">
        <v>2</v>
      </c>
      <c r="F857" s="42" t="s">
        <v>404</v>
      </c>
      <c r="G857" s="30"/>
      <c r="H857" s="19" t="s">
        <v>530</v>
      </c>
      <c r="I857" s="29">
        <v>1938</v>
      </c>
      <c r="J857" s="29">
        <v>1938</v>
      </c>
      <c r="K857" s="33" t="s">
        <v>1337</v>
      </c>
      <c r="L857" s="34">
        <v>0.15</v>
      </c>
      <c r="M857" s="29">
        <v>0.15</v>
      </c>
      <c r="N857" s="28" t="str">
        <f t="shared" si="314"/>
        <v>,{"CollectableType":"HomeCollector.Models.StampBase, HomeCollector, Version=1.0.0.0, Culture=neutral, PublicKeyToken=null"</v>
      </c>
      <c r="O857" s="16" t="str">
        <f t="shared" si="293"/>
        <v xml:space="preserve">,"DisplayName":"NW Territory" </v>
      </c>
      <c r="P857" s="16" t="str">
        <f t="shared" si="294"/>
        <v xml:space="preserve">,"Description":"" </v>
      </c>
      <c r="Q857" s="16" t="str">
        <f t="shared" si="295"/>
        <v xml:space="preserve">,"Country":"USA" </v>
      </c>
      <c r="R857" s="16" t="str">
        <f t="shared" si="296"/>
        <v xml:space="preserve">,"IsPostageStamp":true </v>
      </c>
      <c r="S857" s="16" t="str">
        <f t="shared" si="297"/>
        <v xml:space="preserve">,"ScottNumber":"837" </v>
      </c>
      <c r="T857" s="16" t="str">
        <f t="shared" si="298"/>
        <v xml:space="preserve">,"AlternateId":"" </v>
      </c>
      <c r="U857" s="16" t="str">
        <f t="shared" si="299"/>
        <v>,"IssueYearStart":1938</v>
      </c>
      <c r="V857" s="16" t="str">
        <f t="shared" si="300"/>
        <v>,"IssueYearEnd":0</v>
      </c>
      <c r="W857" s="16" t="str">
        <f t="shared" si="301"/>
        <v xml:space="preserve">,"FirstDayOfIssue":" " </v>
      </c>
      <c r="X857" s="16" t="str">
        <f t="shared" ref="X857:X920" si="315">",""Perforation"":""" &amp; IF(ISBLANK($F857)=1,"",$F857) &amp; """ "</f>
        <v xml:space="preserve">,"Perforation":"11x10.5" </v>
      </c>
      <c r="Y857" s="16" t="str">
        <f t="shared" si="302"/>
        <v xml:space="preserve">,"IsWatermarked":false </v>
      </c>
      <c r="Z857" s="16" t="str">
        <f t="shared" si="303"/>
        <v xml:space="preserve">,"CatalogImageCode":"" </v>
      </c>
      <c r="AA857" s="16" t="str">
        <f t="shared" si="304"/>
        <v xml:space="preserve">,"Color":"" </v>
      </c>
      <c r="AB857" s="16" t="str">
        <f t="shared" si="305"/>
        <v xml:space="preserve">,"Denomination":"3" </v>
      </c>
      <c r="AD857" s="16" t="str">
        <f t="shared" si="306"/>
        <v>,"ItemInstances":[</v>
      </c>
      <c r="AE857" s="16" t="str">
        <f t="shared" si="307"/>
        <v>{"CollectableType":"HomeCollector.Models.StampBase, HomeCollector, Version=1.0.0.0, Culture=neutral, PublicKeyToken=null"</v>
      </c>
      <c r="AF857" s="16" t="str">
        <f t="shared" si="308"/>
        <v xml:space="preserve">,"ItemDetails":"" </v>
      </c>
      <c r="AG857" s="16" t="str">
        <f t="shared" si="309"/>
        <v xml:space="preserve">,"IsFavorite":false </v>
      </c>
      <c r="AH857" s="16" t="str">
        <f t="shared" si="310"/>
        <v xml:space="preserve">,"EstimatedValue":0 </v>
      </c>
      <c r="AI857" s="16" t="str">
        <f t="shared" si="311"/>
        <v xml:space="preserve">,"IsMintCondition":false </v>
      </c>
      <c r="AJ857" s="16" t="str">
        <f t="shared" si="312"/>
        <v xml:space="preserve">,"Condition":"UNDEFINED" </v>
      </c>
      <c r="AK857" s="16" t="str">
        <f xml:space="preserve"> IF($D857+$E857&gt;0,  CONCATENATE($AD857,$AE857,$AF857,$AG857,$AH857,$AI857,$AJ857)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57" s="16" t="str">
        <f t="shared" si="313"/>
        <v>,{"CollectableType":"HomeCollector.Models.StampBase, HomeCollector, Version=1.0.0.0, Culture=neutral, PublicKeyToken=null","DisplayName":"NW Territory" ,"Description":"" ,"Country":"USA" ,"IsPostageStamp":true ,"ScottNumber":"837" ,"AlternateId":"" ,"IssueYearStart":1938,"IssueYearEnd":0,"FirstDayOfIssue":"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58" spans="1:38" x14ac:dyDescent="0.25">
      <c r="A858" s="34" t="s">
        <v>2064</v>
      </c>
      <c r="B858" s="29">
        <v>3</v>
      </c>
      <c r="C858" s="30"/>
      <c r="D858" s="31"/>
      <c r="E858" s="32">
        <v>2</v>
      </c>
      <c r="F858" s="42" t="s">
        <v>404</v>
      </c>
      <c r="G858" s="30"/>
      <c r="H858" s="19" t="s">
        <v>531</v>
      </c>
      <c r="I858" s="29">
        <v>1938</v>
      </c>
      <c r="J858" s="29">
        <v>1938</v>
      </c>
      <c r="K858" s="33" t="s">
        <v>1337</v>
      </c>
      <c r="L858" s="34">
        <v>0.15</v>
      </c>
      <c r="M858" s="29">
        <v>0.15</v>
      </c>
      <c r="N858" s="28" t="str">
        <f t="shared" si="314"/>
        <v>,{"CollectableType":"HomeCollector.Models.StampBase, HomeCollector, Version=1.0.0.0, Culture=neutral, PublicKeyToken=null"</v>
      </c>
      <c r="O858" s="16" t="str">
        <f t="shared" si="293"/>
        <v xml:space="preserve">,"DisplayName":"Iowa Territory" </v>
      </c>
      <c r="P858" s="16" t="str">
        <f t="shared" si="294"/>
        <v xml:space="preserve">,"Description":"" </v>
      </c>
      <c r="Q858" s="16" t="str">
        <f t="shared" si="295"/>
        <v xml:space="preserve">,"Country":"USA" </v>
      </c>
      <c r="R858" s="16" t="str">
        <f t="shared" si="296"/>
        <v xml:space="preserve">,"IsPostageStamp":true </v>
      </c>
      <c r="S858" s="16" t="str">
        <f t="shared" si="297"/>
        <v xml:space="preserve">,"ScottNumber":"838" </v>
      </c>
      <c r="T858" s="16" t="str">
        <f t="shared" si="298"/>
        <v xml:space="preserve">,"AlternateId":"" </v>
      </c>
      <c r="U858" s="16" t="str">
        <f t="shared" si="299"/>
        <v>,"IssueYearStart":1938</v>
      </c>
      <c r="V858" s="16" t="str">
        <f t="shared" si="300"/>
        <v>,"IssueYearEnd":0</v>
      </c>
      <c r="W858" s="16" t="str">
        <f t="shared" si="301"/>
        <v xml:space="preserve">,"FirstDayOfIssue":" " </v>
      </c>
      <c r="X858" s="16" t="str">
        <f t="shared" si="315"/>
        <v xml:space="preserve">,"Perforation":"11x10.5" </v>
      </c>
      <c r="Y858" s="16" t="str">
        <f t="shared" si="302"/>
        <v xml:space="preserve">,"IsWatermarked":false </v>
      </c>
      <c r="Z858" s="16" t="str">
        <f t="shared" si="303"/>
        <v xml:space="preserve">,"CatalogImageCode":"" </v>
      </c>
      <c r="AA858" s="16" t="str">
        <f t="shared" si="304"/>
        <v xml:space="preserve">,"Color":"" </v>
      </c>
      <c r="AB858" s="16" t="str">
        <f t="shared" si="305"/>
        <v xml:space="preserve">,"Denomination":"3" </v>
      </c>
      <c r="AD858" s="16" t="str">
        <f t="shared" si="306"/>
        <v>,"ItemInstances":[</v>
      </c>
      <c r="AE858" s="16" t="str">
        <f t="shared" si="307"/>
        <v>{"CollectableType":"HomeCollector.Models.StampBase, HomeCollector, Version=1.0.0.0, Culture=neutral, PublicKeyToken=null"</v>
      </c>
      <c r="AF858" s="16" t="str">
        <f t="shared" si="308"/>
        <v xml:space="preserve">,"ItemDetails":"" </v>
      </c>
      <c r="AG858" s="16" t="str">
        <f t="shared" si="309"/>
        <v xml:space="preserve">,"IsFavorite":false </v>
      </c>
      <c r="AH858" s="16" t="str">
        <f t="shared" si="310"/>
        <v xml:space="preserve">,"EstimatedValue":0 </v>
      </c>
      <c r="AI858" s="16" t="str">
        <f t="shared" si="311"/>
        <v xml:space="preserve">,"IsMintCondition":false </v>
      </c>
      <c r="AJ858" s="16" t="str">
        <f t="shared" si="312"/>
        <v xml:space="preserve">,"Condition":"UNDEFINED" </v>
      </c>
      <c r="AK858" s="16" t="str">
        <f xml:space="preserve"> IF($D858+$E858&gt;0,  CONCATENATE($AD858,$AE858,$AF858,$AG858,$AH858,$AI858,$AJ858)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58" s="16" t="str">
        <f t="shared" si="313"/>
        <v>,{"CollectableType":"HomeCollector.Models.StampBase, HomeCollector, Version=1.0.0.0, Culture=neutral, PublicKeyToken=null","DisplayName":"Iowa Territory" ,"Description":"" ,"Country":"USA" ,"IsPostageStamp":true ,"ScottNumber":"838" ,"AlternateId":"" ,"IssueYearStart":1938,"IssueYearEnd":0,"FirstDayOfIssue":"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59" spans="1:38" x14ac:dyDescent="0.25">
      <c r="A859" s="34" t="s">
        <v>2065</v>
      </c>
      <c r="B859" s="29">
        <v>1</v>
      </c>
      <c r="C859" s="30"/>
      <c r="D859" s="31"/>
      <c r="E859" s="32">
        <v>2</v>
      </c>
      <c r="F859" s="42" t="s">
        <v>322</v>
      </c>
      <c r="G859" s="30"/>
      <c r="H859" s="19" t="s">
        <v>15</v>
      </c>
      <c r="I859" s="29">
        <v>1939</v>
      </c>
      <c r="J859" s="29">
        <v>1939</v>
      </c>
      <c r="K859" s="33" t="s">
        <v>1337</v>
      </c>
      <c r="L859" s="34">
        <v>0.2</v>
      </c>
      <c r="M859" s="29">
        <v>0.15</v>
      </c>
      <c r="N859" s="28" t="str">
        <f t="shared" si="314"/>
        <v>,{"CollectableType":"HomeCollector.Models.StampBase, HomeCollector, Version=1.0.0.0, Culture=neutral, PublicKeyToken=null"</v>
      </c>
      <c r="O859" s="16" t="str">
        <f t="shared" si="293"/>
        <v xml:space="preserve">,"DisplayName":"Washington" </v>
      </c>
      <c r="P859" s="16" t="str">
        <f t="shared" si="294"/>
        <v xml:space="preserve">,"Description":"" </v>
      </c>
      <c r="Q859" s="16" t="str">
        <f t="shared" si="295"/>
        <v xml:space="preserve">,"Country":"USA" </v>
      </c>
      <c r="R859" s="16" t="str">
        <f t="shared" si="296"/>
        <v xml:space="preserve">,"IsPostageStamp":true </v>
      </c>
      <c r="S859" s="16" t="str">
        <f t="shared" si="297"/>
        <v xml:space="preserve">,"ScottNumber":"839" </v>
      </c>
      <c r="T859" s="16" t="str">
        <f t="shared" si="298"/>
        <v xml:space="preserve">,"AlternateId":"" </v>
      </c>
      <c r="U859" s="16" t="str">
        <f t="shared" si="299"/>
        <v>,"IssueYearStart":1939</v>
      </c>
      <c r="V859" s="16" t="str">
        <f t="shared" si="300"/>
        <v>,"IssueYearEnd":0</v>
      </c>
      <c r="W859" s="16" t="str">
        <f t="shared" si="301"/>
        <v xml:space="preserve">,"FirstDayOfIssue":" " </v>
      </c>
      <c r="X859" s="16" t="str">
        <f t="shared" si="315"/>
        <v xml:space="preserve">,"Perforation":"v10" </v>
      </c>
      <c r="Y859" s="16" t="str">
        <f t="shared" si="302"/>
        <v xml:space="preserve">,"IsWatermarked":false </v>
      </c>
      <c r="Z859" s="16" t="str">
        <f t="shared" si="303"/>
        <v xml:space="preserve">,"CatalogImageCode":"" </v>
      </c>
      <c r="AA859" s="16" t="str">
        <f t="shared" si="304"/>
        <v xml:space="preserve">,"Color":"" </v>
      </c>
      <c r="AB859" s="16" t="str">
        <f t="shared" si="305"/>
        <v xml:space="preserve">,"Denomination":"1" </v>
      </c>
      <c r="AD859" s="16" t="str">
        <f t="shared" si="306"/>
        <v>,"ItemInstances":[</v>
      </c>
      <c r="AE859" s="16" t="str">
        <f t="shared" si="307"/>
        <v>{"CollectableType":"HomeCollector.Models.StampBase, HomeCollector, Version=1.0.0.0, Culture=neutral, PublicKeyToken=null"</v>
      </c>
      <c r="AF859" s="16" t="str">
        <f t="shared" si="308"/>
        <v xml:space="preserve">,"ItemDetails":"" </v>
      </c>
      <c r="AG859" s="16" t="str">
        <f t="shared" si="309"/>
        <v xml:space="preserve">,"IsFavorite":false </v>
      </c>
      <c r="AH859" s="16" t="str">
        <f t="shared" si="310"/>
        <v xml:space="preserve">,"EstimatedValue":0 </v>
      </c>
      <c r="AI859" s="16" t="str">
        <f t="shared" si="311"/>
        <v xml:space="preserve">,"IsMintCondition":false </v>
      </c>
      <c r="AJ859" s="16" t="str">
        <f t="shared" si="312"/>
        <v xml:space="preserve">,"Condition":"UNDEFINED" </v>
      </c>
      <c r="AK859" s="16" t="str">
        <f xml:space="preserve"> IF($D859+$E859&gt;0,  CONCATENATE($AD859,$AE859,$AF859,$AG859,$AH859,$AI859,$AJ859)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59" s="16" t="str">
        <f t="shared" si="313"/>
        <v>,{"CollectableType":"HomeCollector.Models.StampBase, HomeCollector, Version=1.0.0.0, Culture=neutral, PublicKeyToken=null","DisplayName":"Washington" ,"Description":"" ,"Country":"USA" ,"IsPostageStamp":true ,"ScottNumber":"839" ,"AlternateId":"" ,"IssueYearStart":1939,"IssueYearEnd":0,"FirstDayOfIssue":" " ,"Perforation":"v10"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0" spans="1:38" x14ac:dyDescent="0.25">
      <c r="A860" s="34" t="s">
        <v>2066</v>
      </c>
      <c r="B860" s="19" t="s">
        <v>374</v>
      </c>
      <c r="C860" s="30"/>
      <c r="D860" s="31"/>
      <c r="E860" s="32">
        <v>2</v>
      </c>
      <c r="F860" s="42" t="s">
        <v>322</v>
      </c>
      <c r="G860" s="30"/>
      <c r="H860" s="19" t="s">
        <v>286</v>
      </c>
      <c r="I860" s="29">
        <v>1939</v>
      </c>
      <c r="J860" s="29">
        <v>1939</v>
      </c>
      <c r="K860" s="33" t="s">
        <v>1337</v>
      </c>
      <c r="L860" s="34">
        <v>0.24</v>
      </c>
      <c r="M860" s="29">
        <v>0.15</v>
      </c>
      <c r="N860" s="28" t="str">
        <f t="shared" si="314"/>
        <v>,{"CollectableType":"HomeCollector.Models.StampBase, HomeCollector, Version=1.0.0.0, Culture=neutral, PublicKeyToken=null"</v>
      </c>
      <c r="O860" s="16" t="str">
        <f t="shared" si="293"/>
        <v xml:space="preserve">,"DisplayName":"M. Washington" </v>
      </c>
      <c r="P860" s="16" t="str">
        <f t="shared" si="294"/>
        <v xml:space="preserve">,"Description":"" </v>
      </c>
      <c r="Q860" s="16" t="str">
        <f t="shared" si="295"/>
        <v xml:space="preserve">,"Country":"USA" </v>
      </c>
      <c r="R860" s="16" t="str">
        <f t="shared" si="296"/>
        <v xml:space="preserve">,"IsPostageStamp":true </v>
      </c>
      <c r="S860" s="16" t="str">
        <f t="shared" si="297"/>
        <v xml:space="preserve">,"ScottNumber":"840" </v>
      </c>
      <c r="T860" s="16" t="str">
        <f t="shared" si="298"/>
        <v xml:space="preserve">,"AlternateId":"" </v>
      </c>
      <c r="U860" s="16" t="str">
        <f t="shared" si="299"/>
        <v>,"IssueYearStart":1939</v>
      </c>
      <c r="V860" s="16" t="str">
        <f t="shared" si="300"/>
        <v>,"IssueYearEnd":0</v>
      </c>
      <c r="W860" s="16" t="str">
        <f t="shared" si="301"/>
        <v xml:space="preserve">,"FirstDayOfIssue":" " </v>
      </c>
      <c r="X860" s="16" t="str">
        <f t="shared" si="315"/>
        <v xml:space="preserve">,"Perforation":"v10" </v>
      </c>
      <c r="Y860" s="16" t="str">
        <f t="shared" si="302"/>
        <v xml:space="preserve">,"IsWatermarked":false </v>
      </c>
      <c r="Z860" s="16" t="str">
        <f t="shared" si="303"/>
        <v xml:space="preserve">,"CatalogImageCode":"" </v>
      </c>
      <c r="AA860" s="16" t="str">
        <f t="shared" si="304"/>
        <v xml:space="preserve">,"Color":"" </v>
      </c>
      <c r="AB860" s="16" t="str">
        <f t="shared" si="305"/>
        <v xml:space="preserve">,"Denomination":"1.5" </v>
      </c>
      <c r="AD860" s="16" t="str">
        <f t="shared" si="306"/>
        <v>,"ItemInstances":[</v>
      </c>
      <c r="AE860" s="16" t="str">
        <f t="shared" si="307"/>
        <v>{"CollectableType":"HomeCollector.Models.StampBase, HomeCollector, Version=1.0.0.0, Culture=neutral, PublicKeyToken=null"</v>
      </c>
      <c r="AF860" s="16" t="str">
        <f t="shared" si="308"/>
        <v xml:space="preserve">,"ItemDetails":"" </v>
      </c>
      <c r="AG860" s="16" t="str">
        <f t="shared" si="309"/>
        <v xml:space="preserve">,"IsFavorite":false </v>
      </c>
      <c r="AH860" s="16" t="str">
        <f t="shared" si="310"/>
        <v xml:space="preserve">,"EstimatedValue":0 </v>
      </c>
      <c r="AI860" s="16" t="str">
        <f t="shared" si="311"/>
        <v xml:space="preserve">,"IsMintCondition":false </v>
      </c>
      <c r="AJ860" s="16" t="str">
        <f t="shared" si="312"/>
        <v xml:space="preserve">,"Condition":"UNDEFINED" </v>
      </c>
      <c r="AK860" s="16" t="str">
        <f xml:space="preserve"> IF($D860+$E860&gt;0,  CONCATENATE($AD860,$AE860,$AF860,$AG860,$AH860,$AI860,$AJ860)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60" s="16" t="str">
        <f t="shared" si="313"/>
        <v>,{"CollectableType":"HomeCollector.Models.StampBase, HomeCollector, Version=1.0.0.0, Culture=neutral, PublicKeyToken=null","DisplayName":"M. Washington" ,"Description":"" ,"Country":"USA" ,"IsPostageStamp":true ,"ScottNumber":"840" ,"AlternateId":"" ,"IssueYearStart":1939,"IssueYearEnd":0,"FirstDayOfIssue":" " ,"Perforation":"v10" ,"IsWatermarked":false ,"CatalogImageCode":"" ,"Color":"" ,"Denomination":"1.5"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1" spans="1:38" x14ac:dyDescent="0.25">
      <c r="A861" s="34" t="s">
        <v>2067</v>
      </c>
      <c r="B861" s="29">
        <v>2</v>
      </c>
      <c r="C861" s="30"/>
      <c r="D861" s="31"/>
      <c r="E861" s="32">
        <v>2</v>
      </c>
      <c r="F861" s="42" t="s">
        <v>322</v>
      </c>
      <c r="G861" s="30"/>
      <c r="H861" s="19" t="s">
        <v>515</v>
      </c>
      <c r="I861" s="29">
        <v>1939</v>
      </c>
      <c r="J861" s="29">
        <v>1939</v>
      </c>
      <c r="K861" s="33" t="s">
        <v>1337</v>
      </c>
      <c r="L861" s="34">
        <v>0.24</v>
      </c>
      <c r="M861" s="29">
        <v>0.15</v>
      </c>
      <c r="N861" s="28" t="str">
        <f t="shared" si="314"/>
        <v>,{"CollectableType":"HomeCollector.Models.StampBase, HomeCollector, Version=1.0.0.0, Culture=neutral, PublicKeyToken=null"</v>
      </c>
      <c r="O861" s="16" t="str">
        <f t="shared" si="293"/>
        <v xml:space="preserve">,"DisplayName":"John Adams" </v>
      </c>
      <c r="P861" s="16" t="str">
        <f t="shared" si="294"/>
        <v xml:space="preserve">,"Description":"" </v>
      </c>
      <c r="Q861" s="16" t="str">
        <f t="shared" si="295"/>
        <v xml:space="preserve">,"Country":"USA" </v>
      </c>
      <c r="R861" s="16" t="str">
        <f t="shared" si="296"/>
        <v xml:space="preserve">,"IsPostageStamp":true </v>
      </c>
      <c r="S861" s="16" t="str">
        <f t="shared" si="297"/>
        <v xml:space="preserve">,"ScottNumber":"841" </v>
      </c>
      <c r="T861" s="16" t="str">
        <f t="shared" si="298"/>
        <v xml:space="preserve">,"AlternateId":"" </v>
      </c>
      <c r="U861" s="16" t="str">
        <f t="shared" si="299"/>
        <v>,"IssueYearStart":1939</v>
      </c>
      <c r="V861" s="16" t="str">
        <f t="shared" si="300"/>
        <v>,"IssueYearEnd":0</v>
      </c>
      <c r="W861" s="16" t="str">
        <f t="shared" si="301"/>
        <v xml:space="preserve">,"FirstDayOfIssue":" " </v>
      </c>
      <c r="X861" s="16" t="str">
        <f t="shared" si="315"/>
        <v xml:space="preserve">,"Perforation":"v10" </v>
      </c>
      <c r="Y861" s="16" t="str">
        <f t="shared" si="302"/>
        <v xml:space="preserve">,"IsWatermarked":false </v>
      </c>
      <c r="Z861" s="16" t="str">
        <f t="shared" si="303"/>
        <v xml:space="preserve">,"CatalogImageCode":"" </v>
      </c>
      <c r="AA861" s="16" t="str">
        <f t="shared" si="304"/>
        <v xml:space="preserve">,"Color":"" </v>
      </c>
      <c r="AB861" s="16" t="str">
        <f t="shared" si="305"/>
        <v xml:space="preserve">,"Denomination":"2" </v>
      </c>
      <c r="AD861" s="16" t="str">
        <f t="shared" si="306"/>
        <v>,"ItemInstances":[</v>
      </c>
      <c r="AE861" s="16" t="str">
        <f t="shared" si="307"/>
        <v>{"CollectableType":"HomeCollector.Models.StampBase, HomeCollector, Version=1.0.0.0, Culture=neutral, PublicKeyToken=null"</v>
      </c>
      <c r="AF861" s="16" t="str">
        <f t="shared" si="308"/>
        <v xml:space="preserve">,"ItemDetails":"" </v>
      </c>
      <c r="AG861" s="16" t="str">
        <f t="shared" si="309"/>
        <v xml:space="preserve">,"IsFavorite":false </v>
      </c>
      <c r="AH861" s="16" t="str">
        <f t="shared" si="310"/>
        <v xml:space="preserve">,"EstimatedValue":0 </v>
      </c>
      <c r="AI861" s="16" t="str">
        <f t="shared" si="311"/>
        <v xml:space="preserve">,"IsMintCondition":false </v>
      </c>
      <c r="AJ861" s="16" t="str">
        <f t="shared" si="312"/>
        <v xml:space="preserve">,"Condition":"UNDEFINED" </v>
      </c>
      <c r="AK861" s="16" t="str">
        <f xml:space="preserve"> IF($D861+$E861&gt;0,  CONCATENATE($AD861,$AE861,$AF861,$AG861,$AH861,$AI861,$AJ861)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61" s="16" t="str">
        <f t="shared" si="313"/>
        <v>,{"CollectableType":"HomeCollector.Models.StampBase, HomeCollector, Version=1.0.0.0, Culture=neutral, PublicKeyToken=null","DisplayName":"John Adams" ,"Description":"" ,"Country":"USA" ,"IsPostageStamp":true ,"ScottNumber":"841" ,"AlternateId":"" ,"IssueYearStart":1939,"IssueYearEnd":0,"FirstDayOfIssue":" " ,"Perforation":"v10"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2" spans="1:38" x14ac:dyDescent="0.25">
      <c r="A862" s="34" t="s">
        <v>2068</v>
      </c>
      <c r="B862" s="29">
        <v>3</v>
      </c>
      <c r="C862" s="30"/>
      <c r="D862" s="31"/>
      <c r="E862" s="32">
        <v>2</v>
      </c>
      <c r="F862" s="42" t="s">
        <v>322</v>
      </c>
      <c r="G862" s="30"/>
      <c r="H862" s="19" t="s">
        <v>37</v>
      </c>
      <c r="I862" s="29">
        <v>1939</v>
      </c>
      <c r="J862" s="29">
        <v>1939</v>
      </c>
      <c r="K862" s="33" t="s">
        <v>1337</v>
      </c>
      <c r="L862" s="34">
        <v>0.42</v>
      </c>
      <c r="M862" s="29">
        <v>0.15</v>
      </c>
      <c r="N862" s="28" t="str">
        <f t="shared" si="314"/>
        <v>,{"CollectableType":"HomeCollector.Models.StampBase, HomeCollector, Version=1.0.0.0, Culture=neutral, PublicKeyToken=null"</v>
      </c>
      <c r="O862" s="16" t="str">
        <f t="shared" si="293"/>
        <v xml:space="preserve">,"DisplayName":"Jefferson" </v>
      </c>
      <c r="P862" s="16" t="str">
        <f t="shared" si="294"/>
        <v xml:space="preserve">,"Description":"" </v>
      </c>
      <c r="Q862" s="16" t="str">
        <f t="shared" si="295"/>
        <v xml:space="preserve">,"Country":"USA" </v>
      </c>
      <c r="R862" s="16" t="str">
        <f t="shared" si="296"/>
        <v xml:space="preserve">,"IsPostageStamp":true </v>
      </c>
      <c r="S862" s="16" t="str">
        <f t="shared" si="297"/>
        <v xml:space="preserve">,"ScottNumber":"842" </v>
      </c>
      <c r="T862" s="16" t="str">
        <f t="shared" si="298"/>
        <v xml:space="preserve">,"AlternateId":"" </v>
      </c>
      <c r="U862" s="16" t="str">
        <f t="shared" si="299"/>
        <v>,"IssueYearStart":1939</v>
      </c>
      <c r="V862" s="16" t="str">
        <f t="shared" si="300"/>
        <v>,"IssueYearEnd":0</v>
      </c>
      <c r="W862" s="16" t="str">
        <f t="shared" si="301"/>
        <v xml:space="preserve">,"FirstDayOfIssue":" " </v>
      </c>
      <c r="X862" s="16" t="str">
        <f t="shared" si="315"/>
        <v xml:space="preserve">,"Perforation":"v10" </v>
      </c>
      <c r="Y862" s="16" t="str">
        <f t="shared" si="302"/>
        <v xml:space="preserve">,"IsWatermarked":false </v>
      </c>
      <c r="Z862" s="16" t="str">
        <f t="shared" si="303"/>
        <v xml:space="preserve">,"CatalogImageCode":"" </v>
      </c>
      <c r="AA862" s="16" t="str">
        <f t="shared" si="304"/>
        <v xml:space="preserve">,"Color":"" </v>
      </c>
      <c r="AB862" s="16" t="str">
        <f t="shared" si="305"/>
        <v xml:space="preserve">,"Denomination":"3" </v>
      </c>
      <c r="AD862" s="16" t="str">
        <f t="shared" si="306"/>
        <v>,"ItemInstances":[</v>
      </c>
      <c r="AE862" s="16" t="str">
        <f t="shared" si="307"/>
        <v>{"CollectableType":"HomeCollector.Models.StampBase, HomeCollector, Version=1.0.0.0, Culture=neutral, PublicKeyToken=null"</v>
      </c>
      <c r="AF862" s="16" t="str">
        <f t="shared" si="308"/>
        <v xml:space="preserve">,"ItemDetails":"" </v>
      </c>
      <c r="AG862" s="16" t="str">
        <f t="shared" si="309"/>
        <v xml:space="preserve">,"IsFavorite":false </v>
      </c>
      <c r="AH862" s="16" t="str">
        <f t="shared" si="310"/>
        <v xml:space="preserve">,"EstimatedValue":0 </v>
      </c>
      <c r="AI862" s="16" t="str">
        <f t="shared" si="311"/>
        <v xml:space="preserve">,"IsMintCondition":false </v>
      </c>
      <c r="AJ862" s="16" t="str">
        <f t="shared" si="312"/>
        <v xml:space="preserve">,"Condition":"UNDEFINED" </v>
      </c>
      <c r="AK862" s="16" t="str">
        <f xml:space="preserve"> IF($D862+$E862&gt;0,  CONCATENATE($AD862,$AE862,$AF862,$AG862,$AH862,$AI862,$AJ862)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62" s="16" t="str">
        <f t="shared" si="313"/>
        <v>,{"CollectableType":"HomeCollector.Models.StampBase, HomeCollector, Version=1.0.0.0, Culture=neutral, PublicKeyToken=null","DisplayName":"Jefferson" ,"Description":"" ,"Country":"USA" ,"IsPostageStamp":true ,"ScottNumber":"842" ,"AlternateId":"" ,"IssueYearStart":1939,"IssueYearEnd":0,"FirstDayOfIssue":" " ,"Perforation":"v10"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3" spans="1:38" x14ac:dyDescent="0.25">
      <c r="A863" s="34" t="s">
        <v>2069</v>
      </c>
      <c r="B863" s="29">
        <v>4</v>
      </c>
      <c r="C863" s="30"/>
      <c r="D863" s="31"/>
      <c r="E863" s="32">
        <v>1</v>
      </c>
      <c r="F863" s="42" t="s">
        <v>322</v>
      </c>
      <c r="G863" s="30"/>
      <c r="H863" s="19" t="s">
        <v>267</v>
      </c>
      <c r="I863" s="29">
        <v>1939</v>
      </c>
      <c r="J863" s="29">
        <v>1939</v>
      </c>
      <c r="K863" s="33" t="s">
        <v>1337</v>
      </c>
      <c r="L863" s="34">
        <v>6.75</v>
      </c>
      <c r="M863" s="29">
        <v>0.35</v>
      </c>
      <c r="N863" s="28" t="str">
        <f t="shared" si="314"/>
        <v>,{"CollectableType":"HomeCollector.Models.StampBase, HomeCollector, Version=1.0.0.0, Culture=neutral, PublicKeyToken=null"</v>
      </c>
      <c r="O863" s="16" t="str">
        <f t="shared" si="293"/>
        <v xml:space="preserve">,"DisplayName":"Madison" </v>
      </c>
      <c r="P863" s="16" t="str">
        <f t="shared" si="294"/>
        <v xml:space="preserve">,"Description":"" </v>
      </c>
      <c r="Q863" s="16" t="str">
        <f t="shared" si="295"/>
        <v xml:space="preserve">,"Country":"USA" </v>
      </c>
      <c r="R863" s="16" t="str">
        <f t="shared" si="296"/>
        <v xml:space="preserve">,"IsPostageStamp":true </v>
      </c>
      <c r="S863" s="16" t="str">
        <f t="shared" si="297"/>
        <v xml:space="preserve">,"ScottNumber":"843" </v>
      </c>
      <c r="T863" s="16" t="str">
        <f t="shared" si="298"/>
        <v xml:space="preserve">,"AlternateId":"" </v>
      </c>
      <c r="U863" s="16" t="str">
        <f t="shared" si="299"/>
        <v>,"IssueYearStart":1939</v>
      </c>
      <c r="V863" s="16" t="str">
        <f t="shared" si="300"/>
        <v>,"IssueYearEnd":0</v>
      </c>
      <c r="W863" s="16" t="str">
        <f t="shared" si="301"/>
        <v xml:space="preserve">,"FirstDayOfIssue":" " </v>
      </c>
      <c r="X863" s="16" t="str">
        <f t="shared" si="315"/>
        <v xml:space="preserve">,"Perforation":"v10" </v>
      </c>
      <c r="Y863" s="16" t="str">
        <f t="shared" si="302"/>
        <v xml:space="preserve">,"IsWatermarked":false </v>
      </c>
      <c r="Z863" s="16" t="str">
        <f t="shared" si="303"/>
        <v xml:space="preserve">,"CatalogImageCode":"" </v>
      </c>
      <c r="AA863" s="16" t="str">
        <f t="shared" si="304"/>
        <v xml:space="preserve">,"Color":"" </v>
      </c>
      <c r="AB863" s="16" t="str">
        <f t="shared" si="305"/>
        <v xml:space="preserve">,"Denomination":"4" </v>
      </c>
      <c r="AD863" s="16" t="str">
        <f t="shared" si="306"/>
        <v>,"ItemInstances":[</v>
      </c>
      <c r="AE863" s="16" t="str">
        <f t="shared" si="307"/>
        <v>{"CollectableType":"HomeCollector.Models.StampBase, HomeCollector, Version=1.0.0.0, Culture=neutral, PublicKeyToken=null"</v>
      </c>
      <c r="AF863" s="16" t="str">
        <f t="shared" si="308"/>
        <v xml:space="preserve">,"ItemDetails":"" </v>
      </c>
      <c r="AG863" s="16" t="str">
        <f t="shared" si="309"/>
        <v xml:space="preserve">,"IsFavorite":false </v>
      </c>
      <c r="AH863" s="16" t="str">
        <f t="shared" si="310"/>
        <v xml:space="preserve">,"EstimatedValue":0 </v>
      </c>
      <c r="AI863" s="16" t="str">
        <f t="shared" si="311"/>
        <v xml:space="preserve">,"IsMintCondition":false </v>
      </c>
      <c r="AJ863" s="16" t="str">
        <f t="shared" si="312"/>
        <v xml:space="preserve">,"Condition":"UNDEFINED" </v>
      </c>
      <c r="AK863" s="16" t="str">
        <f xml:space="preserve"> IF($D863+$E863&gt;0,  CONCATENATE($AD863,$AE863,$AF863,$AG863,$AH863,$AI863,$AJ863)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63" s="16" t="str">
        <f t="shared" si="313"/>
        <v>,{"CollectableType":"HomeCollector.Models.StampBase, HomeCollector, Version=1.0.0.0, Culture=neutral, PublicKeyToken=null","DisplayName":"Madison" ,"Description":"" ,"Country":"USA" ,"IsPostageStamp":true ,"ScottNumber":"843" ,"AlternateId":"" ,"IssueYearStart":1939,"IssueYearEnd":0,"FirstDayOfIssue":" " ,"Perforation":"v10"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4" spans="1:38" x14ac:dyDescent="0.25">
      <c r="A864" s="34" t="s">
        <v>2070</v>
      </c>
      <c r="B864" s="19" t="s">
        <v>516</v>
      </c>
      <c r="C864" s="30"/>
      <c r="D864" s="31"/>
      <c r="E864" s="32">
        <v>1</v>
      </c>
      <c r="F864" s="42" t="s">
        <v>322</v>
      </c>
      <c r="G864" s="30"/>
      <c r="H864" s="19" t="s">
        <v>517</v>
      </c>
      <c r="I864" s="29">
        <v>1939</v>
      </c>
      <c r="J864" s="29">
        <v>1939</v>
      </c>
      <c r="K864" s="33" t="s">
        <v>1337</v>
      </c>
      <c r="L864" s="34">
        <v>0.42</v>
      </c>
      <c r="M864" s="29">
        <v>0.35</v>
      </c>
      <c r="N864" s="28" t="str">
        <f t="shared" si="314"/>
        <v>,{"CollectableType":"HomeCollector.Models.StampBase, HomeCollector, Version=1.0.0.0, Culture=neutral, PublicKeyToken=null"</v>
      </c>
      <c r="O864" s="16" t="str">
        <f t="shared" si="293"/>
        <v xml:space="preserve">,"DisplayName":"White House" </v>
      </c>
      <c r="P864" s="16" t="str">
        <f t="shared" si="294"/>
        <v xml:space="preserve">,"Description":"" </v>
      </c>
      <c r="Q864" s="16" t="str">
        <f t="shared" si="295"/>
        <v xml:space="preserve">,"Country":"USA" </v>
      </c>
      <c r="R864" s="16" t="str">
        <f t="shared" si="296"/>
        <v xml:space="preserve">,"IsPostageStamp":true </v>
      </c>
      <c r="S864" s="16" t="str">
        <f t="shared" si="297"/>
        <v xml:space="preserve">,"ScottNumber":"844" </v>
      </c>
      <c r="T864" s="16" t="str">
        <f t="shared" si="298"/>
        <v xml:space="preserve">,"AlternateId":"" </v>
      </c>
      <c r="U864" s="16" t="str">
        <f t="shared" si="299"/>
        <v>,"IssueYearStart":1939</v>
      </c>
      <c r="V864" s="16" t="str">
        <f t="shared" si="300"/>
        <v>,"IssueYearEnd":0</v>
      </c>
      <c r="W864" s="16" t="str">
        <f t="shared" si="301"/>
        <v xml:space="preserve">,"FirstDayOfIssue":" " </v>
      </c>
      <c r="X864" s="16" t="str">
        <f t="shared" si="315"/>
        <v xml:space="preserve">,"Perforation":"v10" </v>
      </c>
      <c r="Y864" s="16" t="str">
        <f t="shared" si="302"/>
        <v xml:space="preserve">,"IsWatermarked":false </v>
      </c>
      <c r="Z864" s="16" t="str">
        <f t="shared" si="303"/>
        <v xml:space="preserve">,"CatalogImageCode":"" </v>
      </c>
      <c r="AA864" s="16" t="str">
        <f t="shared" si="304"/>
        <v xml:space="preserve">,"Color":"" </v>
      </c>
      <c r="AB864" s="16" t="str">
        <f t="shared" si="305"/>
        <v xml:space="preserve">,"Denomination":"4.5" </v>
      </c>
      <c r="AD864" s="16" t="str">
        <f t="shared" si="306"/>
        <v>,"ItemInstances":[</v>
      </c>
      <c r="AE864" s="16" t="str">
        <f t="shared" si="307"/>
        <v>{"CollectableType":"HomeCollector.Models.StampBase, HomeCollector, Version=1.0.0.0, Culture=neutral, PublicKeyToken=null"</v>
      </c>
      <c r="AF864" s="16" t="str">
        <f t="shared" si="308"/>
        <v xml:space="preserve">,"ItemDetails":"" </v>
      </c>
      <c r="AG864" s="16" t="str">
        <f t="shared" si="309"/>
        <v xml:space="preserve">,"IsFavorite":false </v>
      </c>
      <c r="AH864" s="16" t="str">
        <f t="shared" si="310"/>
        <v xml:space="preserve">,"EstimatedValue":0 </v>
      </c>
      <c r="AI864" s="16" t="str">
        <f t="shared" si="311"/>
        <v xml:space="preserve">,"IsMintCondition":false </v>
      </c>
      <c r="AJ864" s="16" t="str">
        <f t="shared" si="312"/>
        <v xml:space="preserve">,"Condition":"UNDEFINED" </v>
      </c>
      <c r="AK864" s="16" t="str">
        <f xml:space="preserve"> IF($D864+$E864&gt;0,  CONCATENATE($AD864,$AE864,$AF864,$AG864,$AH864,$AI864,$AJ864)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64" s="16" t="str">
        <f t="shared" si="313"/>
        <v>,{"CollectableType":"HomeCollector.Models.StampBase, HomeCollector, Version=1.0.0.0, Culture=neutral, PublicKeyToken=null","DisplayName":"White House" ,"Description":"" ,"Country":"USA" ,"IsPostageStamp":true ,"ScottNumber":"844" ,"AlternateId":"" ,"IssueYearStart":1939,"IssueYearEnd":0,"FirstDayOfIssue":" " ,"Perforation":"v10" ,"IsWatermarked":false ,"CatalogImageCode":"" ,"Color":"" ,"Denomination":"4.5"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5" spans="1:38" x14ac:dyDescent="0.25">
      <c r="A865" s="34" t="s">
        <v>2071</v>
      </c>
      <c r="B865" s="29">
        <v>5</v>
      </c>
      <c r="C865" s="30"/>
      <c r="D865" s="31"/>
      <c r="E865" s="32">
        <v>1</v>
      </c>
      <c r="F865" s="42" t="s">
        <v>322</v>
      </c>
      <c r="G865" s="30"/>
      <c r="H865" s="19" t="s">
        <v>378</v>
      </c>
      <c r="I865" s="29">
        <v>1939</v>
      </c>
      <c r="J865" s="29">
        <v>1939</v>
      </c>
      <c r="K865" s="33" t="s">
        <v>1337</v>
      </c>
      <c r="L865" s="34">
        <v>4.5</v>
      </c>
      <c r="M865" s="29">
        <v>0.3</v>
      </c>
      <c r="N865" s="28" t="str">
        <f t="shared" si="314"/>
        <v>,{"CollectableType":"HomeCollector.Models.StampBase, HomeCollector, Version=1.0.0.0, Culture=neutral, PublicKeyToken=null"</v>
      </c>
      <c r="O865" s="16" t="str">
        <f t="shared" si="293"/>
        <v xml:space="preserve">,"DisplayName":"Monroe" </v>
      </c>
      <c r="P865" s="16" t="str">
        <f t="shared" si="294"/>
        <v xml:space="preserve">,"Description":"" </v>
      </c>
      <c r="Q865" s="16" t="str">
        <f t="shared" si="295"/>
        <v xml:space="preserve">,"Country":"USA" </v>
      </c>
      <c r="R865" s="16" t="str">
        <f t="shared" si="296"/>
        <v xml:space="preserve">,"IsPostageStamp":true </v>
      </c>
      <c r="S865" s="16" t="str">
        <f t="shared" si="297"/>
        <v xml:space="preserve">,"ScottNumber":"845" </v>
      </c>
      <c r="T865" s="16" t="str">
        <f t="shared" si="298"/>
        <v xml:space="preserve">,"AlternateId":"" </v>
      </c>
      <c r="U865" s="16" t="str">
        <f t="shared" si="299"/>
        <v>,"IssueYearStart":1939</v>
      </c>
      <c r="V865" s="16" t="str">
        <f t="shared" si="300"/>
        <v>,"IssueYearEnd":0</v>
      </c>
      <c r="W865" s="16" t="str">
        <f t="shared" si="301"/>
        <v xml:space="preserve">,"FirstDayOfIssue":" " </v>
      </c>
      <c r="X865" s="16" t="str">
        <f t="shared" si="315"/>
        <v xml:space="preserve">,"Perforation":"v10" </v>
      </c>
      <c r="Y865" s="16" t="str">
        <f t="shared" si="302"/>
        <v xml:space="preserve">,"IsWatermarked":false </v>
      </c>
      <c r="Z865" s="16" t="str">
        <f t="shared" si="303"/>
        <v xml:space="preserve">,"CatalogImageCode":"" </v>
      </c>
      <c r="AA865" s="16" t="str">
        <f t="shared" si="304"/>
        <v xml:space="preserve">,"Color":"" </v>
      </c>
      <c r="AB865" s="16" t="str">
        <f t="shared" si="305"/>
        <v xml:space="preserve">,"Denomination":"5" </v>
      </c>
      <c r="AD865" s="16" t="str">
        <f t="shared" si="306"/>
        <v>,"ItemInstances":[</v>
      </c>
      <c r="AE865" s="16" t="str">
        <f t="shared" si="307"/>
        <v>{"CollectableType":"HomeCollector.Models.StampBase, HomeCollector, Version=1.0.0.0, Culture=neutral, PublicKeyToken=null"</v>
      </c>
      <c r="AF865" s="16" t="str">
        <f t="shared" si="308"/>
        <v xml:space="preserve">,"ItemDetails":"" </v>
      </c>
      <c r="AG865" s="16" t="str">
        <f t="shared" si="309"/>
        <v xml:space="preserve">,"IsFavorite":false </v>
      </c>
      <c r="AH865" s="16" t="str">
        <f t="shared" si="310"/>
        <v xml:space="preserve">,"EstimatedValue":0 </v>
      </c>
      <c r="AI865" s="16" t="str">
        <f t="shared" si="311"/>
        <v xml:space="preserve">,"IsMintCondition":false </v>
      </c>
      <c r="AJ865" s="16" t="str">
        <f t="shared" si="312"/>
        <v xml:space="preserve">,"Condition":"UNDEFINED" </v>
      </c>
      <c r="AK865" s="16" t="str">
        <f xml:space="preserve"> IF($D865+$E865&gt;0,  CONCATENATE($AD865,$AE865,$AF865,$AG865,$AH865,$AI865,$AJ865)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65" s="16" t="str">
        <f t="shared" si="313"/>
        <v>,{"CollectableType":"HomeCollector.Models.StampBase, HomeCollector, Version=1.0.0.0, Culture=neutral, PublicKeyToken=null","DisplayName":"Monroe" ,"Description":"" ,"Country":"USA" ,"IsPostageStamp":true ,"ScottNumber":"845" ,"AlternateId":"" ,"IssueYearStart":1939,"IssueYearEnd":0,"FirstDayOfIssue":" " ,"Perforation":"v10"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6" spans="1:38" x14ac:dyDescent="0.25">
      <c r="A866" s="34" t="s">
        <v>2072</v>
      </c>
      <c r="B866" s="29">
        <v>6</v>
      </c>
      <c r="C866" s="30"/>
      <c r="D866" s="31"/>
      <c r="E866" s="32">
        <v>2</v>
      </c>
      <c r="F866" s="42" t="s">
        <v>322</v>
      </c>
      <c r="G866" s="30"/>
      <c r="H866" s="19" t="s">
        <v>518</v>
      </c>
      <c r="I866" s="29">
        <v>1939</v>
      </c>
      <c r="J866" s="29">
        <v>1939</v>
      </c>
      <c r="K866" s="33" t="s">
        <v>1337</v>
      </c>
      <c r="L866" s="34">
        <v>1.1000000000000001</v>
      </c>
      <c r="M866" s="29">
        <v>0.15</v>
      </c>
      <c r="N866" s="28" t="str">
        <f t="shared" si="314"/>
        <v>,{"CollectableType":"HomeCollector.Models.StampBase, HomeCollector, Version=1.0.0.0, Culture=neutral, PublicKeyToken=null"</v>
      </c>
      <c r="O866" s="16" t="str">
        <f t="shared" si="293"/>
        <v xml:space="preserve">,"DisplayName":"J.Q. Adams" </v>
      </c>
      <c r="P866" s="16" t="str">
        <f t="shared" si="294"/>
        <v xml:space="preserve">,"Description":"" </v>
      </c>
      <c r="Q866" s="16" t="str">
        <f t="shared" si="295"/>
        <v xml:space="preserve">,"Country":"USA" </v>
      </c>
      <c r="R866" s="16" t="str">
        <f t="shared" si="296"/>
        <v xml:space="preserve">,"IsPostageStamp":true </v>
      </c>
      <c r="S866" s="16" t="str">
        <f t="shared" si="297"/>
        <v xml:space="preserve">,"ScottNumber":"846" </v>
      </c>
      <c r="T866" s="16" t="str">
        <f t="shared" si="298"/>
        <v xml:space="preserve">,"AlternateId":"" </v>
      </c>
      <c r="U866" s="16" t="str">
        <f t="shared" si="299"/>
        <v>,"IssueYearStart":1939</v>
      </c>
      <c r="V866" s="16" t="str">
        <f t="shared" si="300"/>
        <v>,"IssueYearEnd":0</v>
      </c>
      <c r="W866" s="16" t="str">
        <f t="shared" si="301"/>
        <v xml:space="preserve">,"FirstDayOfIssue":" " </v>
      </c>
      <c r="X866" s="16" t="str">
        <f t="shared" si="315"/>
        <v xml:space="preserve">,"Perforation":"v10" </v>
      </c>
      <c r="Y866" s="16" t="str">
        <f t="shared" si="302"/>
        <v xml:space="preserve">,"IsWatermarked":false </v>
      </c>
      <c r="Z866" s="16" t="str">
        <f t="shared" si="303"/>
        <v xml:space="preserve">,"CatalogImageCode":"" </v>
      </c>
      <c r="AA866" s="16" t="str">
        <f t="shared" si="304"/>
        <v xml:space="preserve">,"Color":"" </v>
      </c>
      <c r="AB866" s="16" t="str">
        <f t="shared" si="305"/>
        <v xml:space="preserve">,"Denomination":"6" </v>
      </c>
      <c r="AD866" s="16" t="str">
        <f t="shared" si="306"/>
        <v>,"ItemInstances":[</v>
      </c>
      <c r="AE866" s="16" t="str">
        <f t="shared" si="307"/>
        <v>{"CollectableType":"HomeCollector.Models.StampBase, HomeCollector, Version=1.0.0.0, Culture=neutral, PublicKeyToken=null"</v>
      </c>
      <c r="AF866" s="16" t="str">
        <f t="shared" si="308"/>
        <v xml:space="preserve">,"ItemDetails":"" </v>
      </c>
      <c r="AG866" s="16" t="str">
        <f t="shared" si="309"/>
        <v xml:space="preserve">,"IsFavorite":false </v>
      </c>
      <c r="AH866" s="16" t="str">
        <f t="shared" si="310"/>
        <v xml:space="preserve">,"EstimatedValue":0 </v>
      </c>
      <c r="AI866" s="16" t="str">
        <f t="shared" si="311"/>
        <v xml:space="preserve">,"IsMintCondition":false </v>
      </c>
      <c r="AJ866" s="16" t="str">
        <f t="shared" si="312"/>
        <v xml:space="preserve">,"Condition":"UNDEFINED" </v>
      </c>
      <c r="AK866" s="16" t="str">
        <f xml:space="preserve"> IF($D866+$E866&gt;0,  CONCATENATE($AD866,$AE866,$AF866,$AG866,$AH866,$AI866,$AJ866)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66" s="16" t="str">
        <f t="shared" si="313"/>
        <v>,{"CollectableType":"HomeCollector.Models.StampBase, HomeCollector, Version=1.0.0.0, Culture=neutral, PublicKeyToken=null","DisplayName":"J.Q. Adams" ,"Description":"" ,"Country":"USA" ,"IsPostageStamp":true ,"ScottNumber":"846" ,"AlternateId":"" ,"IssueYearStart":1939,"IssueYearEnd":0,"FirstDayOfIssue":" " ,"Perforation":"v10"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7" spans="1:38" x14ac:dyDescent="0.25">
      <c r="A867" s="34" t="s">
        <v>2073</v>
      </c>
      <c r="B867" s="29">
        <v>10</v>
      </c>
      <c r="C867" s="30"/>
      <c r="D867" s="31"/>
      <c r="E867" s="32">
        <v>1</v>
      </c>
      <c r="F867" s="42" t="s">
        <v>322</v>
      </c>
      <c r="G867" s="30"/>
      <c r="H867" s="19" t="s">
        <v>520</v>
      </c>
      <c r="I867" s="29">
        <v>1939</v>
      </c>
      <c r="J867" s="29">
        <v>1939</v>
      </c>
      <c r="K867" s="33" t="s">
        <v>1337</v>
      </c>
      <c r="L867" s="34">
        <v>10</v>
      </c>
      <c r="M867" s="29">
        <v>0.4</v>
      </c>
      <c r="N867" s="28" t="str">
        <f t="shared" si="314"/>
        <v>,{"CollectableType":"HomeCollector.Models.StampBase, HomeCollector, Version=1.0.0.0, Culture=neutral, PublicKeyToken=null"</v>
      </c>
      <c r="O867" s="16" t="str">
        <f t="shared" si="293"/>
        <v xml:space="preserve">,"DisplayName":"Tyler" </v>
      </c>
      <c r="P867" s="16" t="str">
        <f t="shared" si="294"/>
        <v xml:space="preserve">,"Description":"" </v>
      </c>
      <c r="Q867" s="16" t="str">
        <f t="shared" si="295"/>
        <v xml:space="preserve">,"Country":"USA" </v>
      </c>
      <c r="R867" s="16" t="str">
        <f t="shared" si="296"/>
        <v xml:space="preserve">,"IsPostageStamp":true </v>
      </c>
      <c r="S867" s="16" t="str">
        <f t="shared" si="297"/>
        <v xml:space="preserve">,"ScottNumber":"847" </v>
      </c>
      <c r="T867" s="16" t="str">
        <f t="shared" si="298"/>
        <v xml:space="preserve">,"AlternateId":"" </v>
      </c>
      <c r="U867" s="16" t="str">
        <f t="shared" si="299"/>
        <v>,"IssueYearStart":1939</v>
      </c>
      <c r="V867" s="16" t="str">
        <f t="shared" si="300"/>
        <v>,"IssueYearEnd":0</v>
      </c>
      <c r="W867" s="16" t="str">
        <f t="shared" si="301"/>
        <v xml:space="preserve">,"FirstDayOfIssue":" " </v>
      </c>
      <c r="X867" s="16" t="str">
        <f t="shared" si="315"/>
        <v xml:space="preserve">,"Perforation":"v10" </v>
      </c>
      <c r="Y867" s="16" t="str">
        <f t="shared" si="302"/>
        <v xml:space="preserve">,"IsWatermarked":false </v>
      </c>
      <c r="Z867" s="16" t="str">
        <f t="shared" si="303"/>
        <v xml:space="preserve">,"CatalogImageCode":"" </v>
      </c>
      <c r="AA867" s="16" t="str">
        <f t="shared" si="304"/>
        <v xml:space="preserve">,"Color":"" </v>
      </c>
      <c r="AB867" s="16" t="str">
        <f t="shared" si="305"/>
        <v xml:space="preserve">,"Denomination":"10" </v>
      </c>
      <c r="AD867" s="16" t="str">
        <f t="shared" si="306"/>
        <v>,"ItemInstances":[</v>
      </c>
      <c r="AE867" s="16" t="str">
        <f t="shared" si="307"/>
        <v>{"CollectableType":"HomeCollector.Models.StampBase, HomeCollector, Version=1.0.0.0, Culture=neutral, PublicKeyToken=null"</v>
      </c>
      <c r="AF867" s="16" t="str">
        <f t="shared" si="308"/>
        <v xml:space="preserve">,"ItemDetails":"" </v>
      </c>
      <c r="AG867" s="16" t="str">
        <f t="shared" si="309"/>
        <v xml:space="preserve">,"IsFavorite":false </v>
      </c>
      <c r="AH867" s="16" t="str">
        <f t="shared" si="310"/>
        <v xml:space="preserve">,"EstimatedValue":0 </v>
      </c>
      <c r="AI867" s="16" t="str">
        <f t="shared" si="311"/>
        <v xml:space="preserve">,"IsMintCondition":false </v>
      </c>
      <c r="AJ867" s="16" t="str">
        <f t="shared" si="312"/>
        <v xml:space="preserve">,"Condition":"UNDEFINED" </v>
      </c>
      <c r="AK867" s="16" t="str">
        <f xml:space="preserve"> IF($D867+$E867&gt;0,  CONCATENATE($AD867,$AE867,$AF867,$AG867,$AH867,$AI867,$AJ867)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67" s="16" t="str">
        <f t="shared" si="313"/>
        <v>,{"CollectableType":"HomeCollector.Models.StampBase, HomeCollector, Version=1.0.0.0, Culture=neutral, PublicKeyToken=null","DisplayName":"Tyler" ,"Description":"" ,"Country":"USA" ,"IsPostageStamp":true ,"ScottNumber":"847" ,"AlternateId":"" ,"IssueYearStart":1939,"IssueYearEnd":0,"FirstDayOfIssue":" " ,"Perforation":"v10"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8" spans="1:38" x14ac:dyDescent="0.25">
      <c r="A868" s="34" t="s">
        <v>2074</v>
      </c>
      <c r="B868" s="29">
        <v>1</v>
      </c>
      <c r="C868" s="30"/>
      <c r="D868" s="31"/>
      <c r="E868" s="32">
        <v>1</v>
      </c>
      <c r="F868" s="42" t="s">
        <v>320</v>
      </c>
      <c r="G868" s="30"/>
      <c r="H868" s="19" t="s">
        <v>15</v>
      </c>
      <c r="I868" s="29">
        <v>1939</v>
      </c>
      <c r="J868" s="29">
        <v>1939</v>
      </c>
      <c r="K868" s="33" t="s">
        <v>1337</v>
      </c>
      <c r="L868" s="34">
        <v>0.55000000000000004</v>
      </c>
      <c r="M868" s="29">
        <v>0.15</v>
      </c>
      <c r="N868" s="28" t="str">
        <f t="shared" si="314"/>
        <v>,{"CollectableType":"HomeCollector.Models.StampBase, HomeCollector, Version=1.0.0.0, Culture=neutral, PublicKeyToken=null"</v>
      </c>
      <c r="O868" s="16" t="str">
        <f t="shared" si="293"/>
        <v xml:space="preserve">,"DisplayName":"Washington" </v>
      </c>
      <c r="P868" s="16" t="str">
        <f t="shared" si="294"/>
        <v xml:space="preserve">,"Description":"" </v>
      </c>
      <c r="Q868" s="16" t="str">
        <f t="shared" si="295"/>
        <v xml:space="preserve">,"Country":"USA" </v>
      </c>
      <c r="R868" s="16" t="str">
        <f t="shared" si="296"/>
        <v xml:space="preserve">,"IsPostageStamp":true </v>
      </c>
      <c r="S868" s="16" t="str">
        <f t="shared" si="297"/>
        <v xml:space="preserve">,"ScottNumber":"848" </v>
      </c>
      <c r="T868" s="16" t="str">
        <f t="shared" si="298"/>
        <v xml:space="preserve">,"AlternateId":"" </v>
      </c>
      <c r="U868" s="16" t="str">
        <f t="shared" si="299"/>
        <v>,"IssueYearStart":1939</v>
      </c>
      <c r="V868" s="16" t="str">
        <f t="shared" si="300"/>
        <v>,"IssueYearEnd":0</v>
      </c>
      <c r="W868" s="16" t="str">
        <f t="shared" si="301"/>
        <v xml:space="preserve">,"FirstDayOfIssue":" " </v>
      </c>
      <c r="X868" s="16" t="str">
        <f t="shared" si="315"/>
        <v xml:space="preserve">,"Perforation":"h10" </v>
      </c>
      <c r="Y868" s="16" t="str">
        <f t="shared" si="302"/>
        <v xml:space="preserve">,"IsWatermarked":false </v>
      </c>
      <c r="Z868" s="16" t="str">
        <f t="shared" si="303"/>
        <v xml:space="preserve">,"CatalogImageCode":"" </v>
      </c>
      <c r="AA868" s="16" t="str">
        <f t="shared" si="304"/>
        <v xml:space="preserve">,"Color":"" </v>
      </c>
      <c r="AB868" s="16" t="str">
        <f t="shared" si="305"/>
        <v xml:space="preserve">,"Denomination":"1" </v>
      </c>
      <c r="AD868" s="16" t="str">
        <f t="shared" si="306"/>
        <v>,"ItemInstances":[</v>
      </c>
      <c r="AE868" s="16" t="str">
        <f t="shared" si="307"/>
        <v>{"CollectableType":"HomeCollector.Models.StampBase, HomeCollector, Version=1.0.0.0, Culture=neutral, PublicKeyToken=null"</v>
      </c>
      <c r="AF868" s="16" t="str">
        <f t="shared" si="308"/>
        <v xml:space="preserve">,"ItemDetails":"" </v>
      </c>
      <c r="AG868" s="16" t="str">
        <f t="shared" si="309"/>
        <v xml:space="preserve">,"IsFavorite":false </v>
      </c>
      <c r="AH868" s="16" t="str">
        <f t="shared" si="310"/>
        <v xml:space="preserve">,"EstimatedValue":0 </v>
      </c>
      <c r="AI868" s="16" t="str">
        <f t="shared" si="311"/>
        <v xml:space="preserve">,"IsMintCondition":false </v>
      </c>
      <c r="AJ868" s="16" t="str">
        <f t="shared" si="312"/>
        <v xml:space="preserve">,"Condition":"UNDEFINED" </v>
      </c>
      <c r="AK868" s="16" t="str">
        <f xml:space="preserve"> IF($D868+$E868&gt;0,  CONCATENATE($AD868,$AE868,$AF868,$AG868,$AH868,$AI868,$AJ868)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68" s="16" t="str">
        <f t="shared" si="313"/>
        <v>,{"CollectableType":"HomeCollector.Models.StampBase, HomeCollector, Version=1.0.0.0, Culture=neutral, PublicKeyToken=null","DisplayName":"Washington" ,"Description":"" ,"Country":"USA" ,"IsPostageStamp":true ,"ScottNumber":"848" ,"AlternateId":"" ,"IssueYearStart":1939,"IssueYearEnd":0,"FirstDayOfIssue":" " ,"Perforation":"h10"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9" spans="1:38" x14ac:dyDescent="0.25">
      <c r="A869" s="34" t="s">
        <v>2075</v>
      </c>
      <c r="B869" s="19" t="s">
        <v>374</v>
      </c>
      <c r="C869" s="30"/>
      <c r="D869" s="31"/>
      <c r="E869" s="32">
        <v>1</v>
      </c>
      <c r="F869" s="42" t="s">
        <v>320</v>
      </c>
      <c r="G869" s="30"/>
      <c r="H869" s="19" t="s">
        <v>286</v>
      </c>
      <c r="I869" s="29">
        <v>1939</v>
      </c>
      <c r="J869" s="29">
        <v>1939</v>
      </c>
      <c r="K869" s="33" t="s">
        <v>1337</v>
      </c>
      <c r="L869" s="34">
        <v>1.1000000000000001</v>
      </c>
      <c r="M869" s="29">
        <v>0.3</v>
      </c>
      <c r="N869" s="28" t="str">
        <f t="shared" si="314"/>
        <v>,{"CollectableType":"HomeCollector.Models.StampBase, HomeCollector, Version=1.0.0.0, Culture=neutral, PublicKeyToken=null"</v>
      </c>
      <c r="O869" s="16" t="str">
        <f t="shared" si="293"/>
        <v xml:space="preserve">,"DisplayName":"M. Washington" </v>
      </c>
      <c r="P869" s="16" t="str">
        <f t="shared" si="294"/>
        <v xml:space="preserve">,"Description":"" </v>
      </c>
      <c r="Q869" s="16" t="str">
        <f t="shared" si="295"/>
        <v xml:space="preserve">,"Country":"USA" </v>
      </c>
      <c r="R869" s="16" t="str">
        <f t="shared" si="296"/>
        <v xml:space="preserve">,"IsPostageStamp":true </v>
      </c>
      <c r="S869" s="16" t="str">
        <f t="shared" si="297"/>
        <v xml:space="preserve">,"ScottNumber":"849" </v>
      </c>
      <c r="T869" s="16" t="str">
        <f t="shared" si="298"/>
        <v xml:space="preserve">,"AlternateId":"" </v>
      </c>
      <c r="U869" s="16" t="str">
        <f t="shared" si="299"/>
        <v>,"IssueYearStart":1939</v>
      </c>
      <c r="V869" s="16" t="str">
        <f t="shared" si="300"/>
        <v>,"IssueYearEnd":0</v>
      </c>
      <c r="W869" s="16" t="str">
        <f t="shared" si="301"/>
        <v xml:space="preserve">,"FirstDayOfIssue":" " </v>
      </c>
      <c r="X869" s="16" t="str">
        <f t="shared" si="315"/>
        <v xml:space="preserve">,"Perforation":"h10" </v>
      </c>
      <c r="Y869" s="16" t="str">
        <f t="shared" si="302"/>
        <v xml:space="preserve">,"IsWatermarked":false </v>
      </c>
      <c r="Z869" s="16" t="str">
        <f t="shared" si="303"/>
        <v xml:space="preserve">,"CatalogImageCode":"" </v>
      </c>
      <c r="AA869" s="16" t="str">
        <f t="shared" si="304"/>
        <v xml:space="preserve">,"Color":"" </v>
      </c>
      <c r="AB869" s="16" t="str">
        <f t="shared" si="305"/>
        <v xml:space="preserve">,"Denomination":"1.5" </v>
      </c>
      <c r="AD869" s="16" t="str">
        <f t="shared" si="306"/>
        <v>,"ItemInstances":[</v>
      </c>
      <c r="AE869" s="16" t="str">
        <f t="shared" si="307"/>
        <v>{"CollectableType":"HomeCollector.Models.StampBase, HomeCollector, Version=1.0.0.0, Culture=neutral, PublicKeyToken=null"</v>
      </c>
      <c r="AF869" s="16" t="str">
        <f t="shared" si="308"/>
        <v xml:space="preserve">,"ItemDetails":"" </v>
      </c>
      <c r="AG869" s="16" t="str">
        <f t="shared" si="309"/>
        <v xml:space="preserve">,"IsFavorite":false </v>
      </c>
      <c r="AH869" s="16" t="str">
        <f t="shared" si="310"/>
        <v xml:space="preserve">,"EstimatedValue":0 </v>
      </c>
      <c r="AI869" s="16" t="str">
        <f t="shared" si="311"/>
        <v xml:space="preserve">,"IsMintCondition":false </v>
      </c>
      <c r="AJ869" s="16" t="str">
        <f t="shared" si="312"/>
        <v xml:space="preserve">,"Condition":"UNDEFINED" </v>
      </c>
      <c r="AK869" s="16" t="str">
        <f xml:space="preserve"> IF($D869+$E869&gt;0,  CONCATENATE($AD869,$AE869,$AF869,$AG869,$AH869,$AI869,$AJ869)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69" s="16" t="str">
        <f t="shared" si="313"/>
        <v>,{"CollectableType":"HomeCollector.Models.StampBase, HomeCollector, Version=1.0.0.0, Culture=neutral, PublicKeyToken=null","DisplayName":"M. Washington" ,"Description":"" ,"Country":"USA" ,"IsPostageStamp":true ,"ScottNumber":"849" ,"AlternateId":"" ,"IssueYearStart":1939,"IssueYearEnd":0,"FirstDayOfIssue":" " ,"Perforation":"h10" ,"IsWatermarked":false ,"CatalogImageCode":"" ,"Color":"" ,"Denomination":"1.5"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70" spans="1:38" x14ac:dyDescent="0.25">
      <c r="A870" s="34" t="s">
        <v>2076</v>
      </c>
      <c r="B870" s="29">
        <v>2</v>
      </c>
      <c r="C870" s="30"/>
      <c r="D870" s="31"/>
      <c r="E870" s="32">
        <v>1</v>
      </c>
      <c r="F870" s="42" t="s">
        <v>320</v>
      </c>
      <c r="G870" s="30"/>
      <c r="H870" s="19" t="s">
        <v>515</v>
      </c>
      <c r="I870" s="29">
        <v>1939</v>
      </c>
      <c r="J870" s="29">
        <v>1939</v>
      </c>
      <c r="K870" s="33" t="s">
        <v>1337</v>
      </c>
      <c r="L870" s="34">
        <v>2</v>
      </c>
      <c r="M870" s="29">
        <v>0.4</v>
      </c>
      <c r="N870" s="28" t="str">
        <f t="shared" si="314"/>
        <v>,{"CollectableType":"HomeCollector.Models.StampBase, HomeCollector, Version=1.0.0.0, Culture=neutral, PublicKeyToken=null"</v>
      </c>
      <c r="O870" s="16" t="str">
        <f t="shared" si="293"/>
        <v xml:space="preserve">,"DisplayName":"John Adams" </v>
      </c>
      <c r="P870" s="16" t="str">
        <f t="shared" si="294"/>
        <v xml:space="preserve">,"Description":"" </v>
      </c>
      <c r="Q870" s="16" t="str">
        <f t="shared" si="295"/>
        <v xml:space="preserve">,"Country":"USA" </v>
      </c>
      <c r="R870" s="16" t="str">
        <f t="shared" si="296"/>
        <v xml:space="preserve">,"IsPostageStamp":true </v>
      </c>
      <c r="S870" s="16" t="str">
        <f t="shared" si="297"/>
        <v xml:space="preserve">,"ScottNumber":"850" </v>
      </c>
      <c r="T870" s="16" t="str">
        <f t="shared" si="298"/>
        <v xml:space="preserve">,"AlternateId":"" </v>
      </c>
      <c r="U870" s="16" t="str">
        <f t="shared" si="299"/>
        <v>,"IssueYearStart":1939</v>
      </c>
      <c r="V870" s="16" t="str">
        <f t="shared" si="300"/>
        <v>,"IssueYearEnd":0</v>
      </c>
      <c r="W870" s="16" t="str">
        <f t="shared" si="301"/>
        <v xml:space="preserve">,"FirstDayOfIssue":" " </v>
      </c>
      <c r="X870" s="16" t="str">
        <f t="shared" si="315"/>
        <v xml:space="preserve">,"Perforation":"h10" </v>
      </c>
      <c r="Y870" s="16" t="str">
        <f t="shared" si="302"/>
        <v xml:space="preserve">,"IsWatermarked":false </v>
      </c>
      <c r="Z870" s="16" t="str">
        <f t="shared" si="303"/>
        <v xml:space="preserve">,"CatalogImageCode":"" </v>
      </c>
      <c r="AA870" s="16" t="str">
        <f t="shared" si="304"/>
        <v xml:space="preserve">,"Color":"" </v>
      </c>
      <c r="AB870" s="16" t="str">
        <f t="shared" si="305"/>
        <v xml:space="preserve">,"Denomination":"2" </v>
      </c>
      <c r="AD870" s="16" t="str">
        <f t="shared" si="306"/>
        <v>,"ItemInstances":[</v>
      </c>
      <c r="AE870" s="16" t="str">
        <f t="shared" si="307"/>
        <v>{"CollectableType":"HomeCollector.Models.StampBase, HomeCollector, Version=1.0.0.0, Culture=neutral, PublicKeyToken=null"</v>
      </c>
      <c r="AF870" s="16" t="str">
        <f t="shared" si="308"/>
        <v xml:space="preserve">,"ItemDetails":"" </v>
      </c>
      <c r="AG870" s="16" t="str">
        <f t="shared" si="309"/>
        <v xml:space="preserve">,"IsFavorite":false </v>
      </c>
      <c r="AH870" s="16" t="str">
        <f t="shared" si="310"/>
        <v xml:space="preserve">,"EstimatedValue":0 </v>
      </c>
      <c r="AI870" s="16" t="str">
        <f t="shared" si="311"/>
        <v xml:space="preserve">,"IsMintCondition":false </v>
      </c>
      <c r="AJ870" s="16" t="str">
        <f t="shared" si="312"/>
        <v xml:space="preserve">,"Condition":"UNDEFINED" </v>
      </c>
      <c r="AK870" s="16" t="str">
        <f xml:space="preserve"> IF($D870+$E870&gt;0,  CONCATENATE($AD870,$AE870,$AF870,$AG870,$AH870,$AI870,$AJ870)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70" s="16" t="str">
        <f t="shared" si="313"/>
        <v>,{"CollectableType":"HomeCollector.Models.StampBase, HomeCollector, Version=1.0.0.0, Culture=neutral, PublicKeyToken=null","DisplayName":"John Adams" ,"Description":"" ,"Country":"USA" ,"IsPostageStamp":true ,"ScottNumber":"850" ,"AlternateId":"" ,"IssueYearStart":1939,"IssueYearEnd":0,"FirstDayOfIssue":" " ,"Perforation":"h10"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71" spans="1:38" x14ac:dyDescent="0.25">
      <c r="A871" s="34" t="s">
        <v>2077</v>
      </c>
      <c r="B871" s="29">
        <v>3</v>
      </c>
      <c r="C871" s="30"/>
      <c r="D871" s="31"/>
      <c r="E871" s="32">
        <v>1</v>
      </c>
      <c r="F871" s="42" t="s">
        <v>320</v>
      </c>
      <c r="G871" s="30"/>
      <c r="H871" s="19" t="s">
        <v>37</v>
      </c>
      <c r="I871" s="29">
        <v>1939</v>
      </c>
      <c r="J871" s="29">
        <v>1939</v>
      </c>
      <c r="K871" s="33" t="s">
        <v>1337</v>
      </c>
      <c r="L871" s="34">
        <v>1.9</v>
      </c>
      <c r="M871" s="29">
        <v>0.35</v>
      </c>
      <c r="N871" s="28" t="str">
        <f t="shared" si="314"/>
        <v>,{"CollectableType":"HomeCollector.Models.StampBase, HomeCollector, Version=1.0.0.0, Culture=neutral, PublicKeyToken=null"</v>
      </c>
      <c r="O871" s="16" t="str">
        <f t="shared" si="293"/>
        <v xml:space="preserve">,"DisplayName":"Jefferson" </v>
      </c>
      <c r="P871" s="16" t="str">
        <f t="shared" si="294"/>
        <v xml:space="preserve">,"Description":"" </v>
      </c>
      <c r="Q871" s="16" t="str">
        <f t="shared" si="295"/>
        <v xml:space="preserve">,"Country":"USA" </v>
      </c>
      <c r="R871" s="16" t="str">
        <f t="shared" si="296"/>
        <v xml:space="preserve">,"IsPostageStamp":true </v>
      </c>
      <c r="S871" s="16" t="str">
        <f t="shared" si="297"/>
        <v xml:space="preserve">,"ScottNumber":"851" </v>
      </c>
      <c r="T871" s="16" t="str">
        <f t="shared" si="298"/>
        <v xml:space="preserve">,"AlternateId":"" </v>
      </c>
      <c r="U871" s="16" t="str">
        <f t="shared" si="299"/>
        <v>,"IssueYearStart":1939</v>
      </c>
      <c r="V871" s="16" t="str">
        <f t="shared" si="300"/>
        <v>,"IssueYearEnd":0</v>
      </c>
      <c r="W871" s="16" t="str">
        <f t="shared" si="301"/>
        <v xml:space="preserve">,"FirstDayOfIssue":" " </v>
      </c>
      <c r="X871" s="16" t="str">
        <f t="shared" si="315"/>
        <v xml:space="preserve">,"Perforation":"h10" </v>
      </c>
      <c r="Y871" s="16" t="str">
        <f t="shared" si="302"/>
        <v xml:space="preserve">,"IsWatermarked":false </v>
      </c>
      <c r="Z871" s="16" t="str">
        <f t="shared" si="303"/>
        <v xml:space="preserve">,"CatalogImageCode":"" </v>
      </c>
      <c r="AA871" s="16" t="str">
        <f t="shared" si="304"/>
        <v xml:space="preserve">,"Color":"" </v>
      </c>
      <c r="AB871" s="16" t="str">
        <f t="shared" si="305"/>
        <v xml:space="preserve">,"Denomination":"3" </v>
      </c>
      <c r="AD871" s="16" t="str">
        <f t="shared" si="306"/>
        <v>,"ItemInstances":[</v>
      </c>
      <c r="AE871" s="16" t="str">
        <f t="shared" si="307"/>
        <v>{"CollectableType":"HomeCollector.Models.StampBase, HomeCollector, Version=1.0.0.0, Culture=neutral, PublicKeyToken=null"</v>
      </c>
      <c r="AF871" s="16" t="str">
        <f t="shared" si="308"/>
        <v xml:space="preserve">,"ItemDetails":"" </v>
      </c>
      <c r="AG871" s="16" t="str">
        <f t="shared" si="309"/>
        <v xml:space="preserve">,"IsFavorite":false </v>
      </c>
      <c r="AH871" s="16" t="str">
        <f t="shared" si="310"/>
        <v xml:space="preserve">,"EstimatedValue":0 </v>
      </c>
      <c r="AI871" s="16" t="str">
        <f t="shared" si="311"/>
        <v xml:space="preserve">,"IsMintCondition":false </v>
      </c>
      <c r="AJ871" s="16" t="str">
        <f t="shared" si="312"/>
        <v xml:space="preserve">,"Condition":"UNDEFINED" </v>
      </c>
      <c r="AK871" s="16" t="str">
        <f xml:space="preserve"> IF($D871+$E871&gt;0,  CONCATENATE($AD871,$AE871,$AF871,$AG871,$AH871,$AI871,$AJ871)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71" s="16" t="str">
        <f t="shared" si="313"/>
        <v>,{"CollectableType":"HomeCollector.Models.StampBase, HomeCollector, Version=1.0.0.0, Culture=neutral, PublicKeyToken=null","DisplayName":"Jefferson" ,"Description":"" ,"Country":"USA" ,"IsPostageStamp":true ,"ScottNumber":"851" ,"AlternateId":"" ,"IssueYearStart":1939,"IssueYearEnd":0,"FirstDayOfIssue":" " ,"Perforation":"h10"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72" spans="1:38" x14ac:dyDescent="0.25">
      <c r="A872" s="34" t="s">
        <v>2078</v>
      </c>
      <c r="B872" s="29">
        <v>3</v>
      </c>
      <c r="C872" s="30"/>
      <c r="D872" s="31"/>
      <c r="E872" s="32">
        <v>2</v>
      </c>
      <c r="F872" s="42" t="s">
        <v>436</v>
      </c>
      <c r="G872" s="30"/>
      <c r="H872" s="19" t="s">
        <v>383</v>
      </c>
      <c r="I872" s="29">
        <v>1939</v>
      </c>
      <c r="J872" s="29">
        <v>1939</v>
      </c>
      <c r="K872" s="33" t="s">
        <v>1337</v>
      </c>
      <c r="L872" s="34">
        <v>0.15</v>
      </c>
      <c r="M872" s="29">
        <v>0.15</v>
      </c>
      <c r="N872" s="28" t="str">
        <f t="shared" si="314"/>
        <v>,{"CollectableType":"HomeCollector.Models.StampBase, HomeCollector, Version=1.0.0.0, Culture=neutral, PublicKeyToken=null"</v>
      </c>
      <c r="O872" s="16" t="str">
        <f t="shared" si="293"/>
        <v xml:space="preserve">,"DisplayName":"Golden Gate" </v>
      </c>
      <c r="P872" s="16" t="str">
        <f t="shared" si="294"/>
        <v xml:space="preserve">,"Description":"" </v>
      </c>
      <c r="Q872" s="16" t="str">
        <f t="shared" si="295"/>
        <v xml:space="preserve">,"Country":"USA" </v>
      </c>
      <c r="R872" s="16" t="str">
        <f t="shared" si="296"/>
        <v xml:space="preserve">,"IsPostageStamp":true </v>
      </c>
      <c r="S872" s="16" t="str">
        <f t="shared" si="297"/>
        <v xml:space="preserve">,"ScottNumber":"852" </v>
      </c>
      <c r="T872" s="16" t="str">
        <f t="shared" si="298"/>
        <v xml:space="preserve">,"AlternateId":"" </v>
      </c>
      <c r="U872" s="16" t="str">
        <f t="shared" si="299"/>
        <v>,"IssueYearStart":1939</v>
      </c>
      <c r="V872" s="16" t="str">
        <f t="shared" si="300"/>
        <v>,"IssueYearEnd":0</v>
      </c>
      <c r="W872" s="16" t="str">
        <f t="shared" si="301"/>
        <v xml:space="preserve">,"FirstDayOfIssue":" " </v>
      </c>
      <c r="X872" s="16" t="str">
        <f t="shared" si="315"/>
        <v xml:space="preserve">,"Perforation":"10.5x11" </v>
      </c>
      <c r="Y872" s="16" t="str">
        <f t="shared" si="302"/>
        <v xml:space="preserve">,"IsWatermarked":false </v>
      </c>
      <c r="Z872" s="16" t="str">
        <f t="shared" si="303"/>
        <v xml:space="preserve">,"CatalogImageCode":"" </v>
      </c>
      <c r="AA872" s="16" t="str">
        <f t="shared" si="304"/>
        <v xml:space="preserve">,"Color":"" </v>
      </c>
      <c r="AB872" s="16" t="str">
        <f t="shared" si="305"/>
        <v xml:space="preserve">,"Denomination":"3" </v>
      </c>
      <c r="AD872" s="16" t="str">
        <f t="shared" si="306"/>
        <v>,"ItemInstances":[</v>
      </c>
      <c r="AE872" s="16" t="str">
        <f t="shared" si="307"/>
        <v>{"CollectableType":"HomeCollector.Models.StampBase, HomeCollector, Version=1.0.0.0, Culture=neutral, PublicKeyToken=null"</v>
      </c>
      <c r="AF872" s="16" t="str">
        <f t="shared" si="308"/>
        <v xml:space="preserve">,"ItemDetails":"" </v>
      </c>
      <c r="AG872" s="16" t="str">
        <f t="shared" si="309"/>
        <v xml:space="preserve">,"IsFavorite":false </v>
      </c>
      <c r="AH872" s="16" t="str">
        <f t="shared" si="310"/>
        <v xml:space="preserve">,"EstimatedValue":0 </v>
      </c>
      <c r="AI872" s="16" t="str">
        <f t="shared" si="311"/>
        <v xml:space="preserve">,"IsMintCondition":false </v>
      </c>
      <c r="AJ872" s="16" t="str">
        <f t="shared" si="312"/>
        <v xml:space="preserve">,"Condition":"UNDEFINED" </v>
      </c>
      <c r="AK872" s="16" t="str">
        <f xml:space="preserve"> IF($D872+$E872&gt;0,  CONCATENATE($AD872,$AE872,$AF872,$AG872,$AH872,$AI872,$AJ872)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72" s="16" t="str">
        <f t="shared" si="313"/>
        <v>,{"CollectableType":"HomeCollector.Models.StampBase, HomeCollector, Version=1.0.0.0, Culture=neutral, PublicKeyToken=null","DisplayName":"Golden Gate" ,"Description":"" ,"Country":"USA" ,"IsPostageStamp":true ,"ScottNumber":"852" ,"AlternateId":"" ,"IssueYearStart":1939,"IssueYearEnd":0,"FirstDayOfIssue":"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73" spans="1:38" x14ac:dyDescent="0.25">
      <c r="A873" s="34" t="s">
        <v>2079</v>
      </c>
      <c r="B873" s="29">
        <v>3</v>
      </c>
      <c r="C873" s="30"/>
      <c r="D873" s="31"/>
      <c r="E873" s="32">
        <v>2</v>
      </c>
      <c r="F873" s="42" t="s">
        <v>436</v>
      </c>
      <c r="G873" s="30"/>
      <c r="H873" s="19" t="s">
        <v>532</v>
      </c>
      <c r="I873" s="29">
        <v>1939</v>
      </c>
      <c r="J873" s="29">
        <v>1939</v>
      </c>
      <c r="K873" s="33" t="s">
        <v>1337</v>
      </c>
      <c r="L873" s="34">
        <v>0.15</v>
      </c>
      <c r="M873" s="29">
        <v>0.15</v>
      </c>
      <c r="N873" s="28" t="str">
        <f t="shared" si="314"/>
        <v>,{"CollectableType":"HomeCollector.Models.StampBase, HomeCollector, Version=1.0.0.0, Culture=neutral, PublicKeyToken=null"</v>
      </c>
      <c r="O873" s="16" t="str">
        <f t="shared" si="293"/>
        <v xml:space="preserve">,"DisplayName":"NY World's Fair" </v>
      </c>
      <c r="P873" s="16" t="str">
        <f t="shared" si="294"/>
        <v xml:space="preserve">,"Description":"" </v>
      </c>
      <c r="Q873" s="16" t="str">
        <f t="shared" si="295"/>
        <v xml:space="preserve">,"Country":"USA" </v>
      </c>
      <c r="R873" s="16" t="str">
        <f t="shared" si="296"/>
        <v xml:space="preserve">,"IsPostageStamp":true </v>
      </c>
      <c r="S873" s="16" t="str">
        <f t="shared" si="297"/>
        <v xml:space="preserve">,"ScottNumber":"853" </v>
      </c>
      <c r="T873" s="16" t="str">
        <f t="shared" si="298"/>
        <v xml:space="preserve">,"AlternateId":"" </v>
      </c>
      <c r="U873" s="16" t="str">
        <f t="shared" si="299"/>
        <v>,"IssueYearStart":1939</v>
      </c>
      <c r="V873" s="16" t="str">
        <f t="shared" si="300"/>
        <v>,"IssueYearEnd":0</v>
      </c>
      <c r="W873" s="16" t="str">
        <f t="shared" si="301"/>
        <v xml:space="preserve">,"FirstDayOfIssue":" " </v>
      </c>
      <c r="X873" s="16" t="str">
        <f t="shared" si="315"/>
        <v xml:space="preserve">,"Perforation":"10.5x11" </v>
      </c>
      <c r="Y873" s="16" t="str">
        <f t="shared" si="302"/>
        <v xml:space="preserve">,"IsWatermarked":false </v>
      </c>
      <c r="Z873" s="16" t="str">
        <f t="shared" si="303"/>
        <v xml:space="preserve">,"CatalogImageCode":"" </v>
      </c>
      <c r="AA873" s="16" t="str">
        <f t="shared" si="304"/>
        <v xml:space="preserve">,"Color":"" </v>
      </c>
      <c r="AB873" s="16" t="str">
        <f t="shared" si="305"/>
        <v xml:space="preserve">,"Denomination":"3" </v>
      </c>
      <c r="AD873" s="16" t="str">
        <f t="shared" si="306"/>
        <v>,"ItemInstances":[</v>
      </c>
      <c r="AE873" s="16" t="str">
        <f t="shared" si="307"/>
        <v>{"CollectableType":"HomeCollector.Models.StampBase, HomeCollector, Version=1.0.0.0, Culture=neutral, PublicKeyToken=null"</v>
      </c>
      <c r="AF873" s="16" t="str">
        <f t="shared" si="308"/>
        <v xml:space="preserve">,"ItemDetails":"" </v>
      </c>
      <c r="AG873" s="16" t="str">
        <f t="shared" si="309"/>
        <v xml:space="preserve">,"IsFavorite":false </v>
      </c>
      <c r="AH873" s="16" t="str">
        <f t="shared" si="310"/>
        <v xml:space="preserve">,"EstimatedValue":0 </v>
      </c>
      <c r="AI873" s="16" t="str">
        <f t="shared" si="311"/>
        <v xml:space="preserve">,"IsMintCondition":false </v>
      </c>
      <c r="AJ873" s="16" t="str">
        <f t="shared" si="312"/>
        <v xml:space="preserve">,"Condition":"UNDEFINED" </v>
      </c>
      <c r="AK873" s="16" t="str">
        <f xml:space="preserve"> IF($D873+$E873&gt;0,  CONCATENATE($AD873,$AE873,$AF873,$AG873,$AH873,$AI873,$AJ873)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73" s="16" t="str">
        <f t="shared" si="313"/>
        <v>,{"CollectableType":"HomeCollector.Models.StampBase, HomeCollector, Version=1.0.0.0, Culture=neutral, PublicKeyToken=null","DisplayName":"NY World's Fair" ,"Description":"" ,"Country":"USA" ,"IsPostageStamp":true ,"ScottNumber":"853" ,"AlternateId":"" ,"IssueYearStart":1939,"IssueYearEnd":0,"FirstDayOfIssue":"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74" spans="1:38" x14ac:dyDescent="0.25">
      <c r="A874" s="34" t="s">
        <v>2080</v>
      </c>
      <c r="B874" s="29">
        <v>3</v>
      </c>
      <c r="C874" s="30"/>
      <c r="D874" s="31"/>
      <c r="E874" s="32"/>
      <c r="F874" s="43" t="s">
        <v>1342</v>
      </c>
      <c r="G874" s="30"/>
      <c r="H874" s="19" t="s">
        <v>533</v>
      </c>
      <c r="I874" s="29">
        <v>1939</v>
      </c>
      <c r="J874" s="29">
        <v>1939</v>
      </c>
      <c r="K874" s="33" t="s">
        <v>1337</v>
      </c>
      <c r="L874" s="34">
        <v>0.3</v>
      </c>
      <c r="M874" s="29">
        <v>0.15</v>
      </c>
      <c r="N874" s="28" t="str">
        <f t="shared" si="314"/>
        <v>,{"CollectableType":"HomeCollector.Models.StampBase, HomeCollector, Version=1.0.0.0, Culture=neutral, PublicKeyToken=null"</v>
      </c>
      <c r="O874" s="16" t="str">
        <f t="shared" si="293"/>
        <v xml:space="preserve">,"DisplayName":"Washington's Inaug." </v>
      </c>
      <c r="P874" s="16" t="str">
        <f t="shared" si="294"/>
        <v xml:space="preserve">,"Description":"" </v>
      </c>
      <c r="Q874" s="16" t="str">
        <f t="shared" si="295"/>
        <v xml:space="preserve">,"Country":"USA" </v>
      </c>
      <c r="R874" s="16" t="str">
        <f t="shared" si="296"/>
        <v xml:space="preserve">,"IsPostageStamp":true </v>
      </c>
      <c r="S874" s="16" t="str">
        <f t="shared" si="297"/>
        <v xml:space="preserve">,"ScottNumber":"854" </v>
      </c>
      <c r="T874" s="16" t="str">
        <f t="shared" si="298"/>
        <v xml:space="preserve">,"AlternateId":"" </v>
      </c>
      <c r="U874" s="16" t="str">
        <f t="shared" si="299"/>
        <v>,"IssueYearStart":1939</v>
      </c>
      <c r="V874" s="16" t="str">
        <f t="shared" si="300"/>
        <v>,"IssueYearEnd":0</v>
      </c>
      <c r="W874" s="16" t="str">
        <f t="shared" si="301"/>
        <v xml:space="preserve">,"FirstDayOfIssue":" " </v>
      </c>
      <c r="X874" s="16" t="str">
        <f t="shared" si="315"/>
        <v xml:space="preserve">,"Perforation":"11" </v>
      </c>
      <c r="Y874" s="16" t="str">
        <f t="shared" si="302"/>
        <v xml:space="preserve">,"IsWatermarked":false </v>
      </c>
      <c r="Z874" s="16" t="str">
        <f t="shared" si="303"/>
        <v xml:space="preserve">,"CatalogImageCode":"" </v>
      </c>
      <c r="AA874" s="16" t="str">
        <f t="shared" si="304"/>
        <v xml:space="preserve">,"Color":"" </v>
      </c>
      <c r="AB874" s="16" t="str">
        <f t="shared" si="305"/>
        <v xml:space="preserve">,"Denomination":"3" </v>
      </c>
      <c r="AD874" s="16" t="str">
        <f t="shared" si="306"/>
        <v/>
      </c>
      <c r="AE874" s="16" t="str">
        <f t="shared" si="307"/>
        <v>{"CollectableType":"HomeCollector.Models.StampBase, HomeCollector, Version=1.0.0.0, Culture=neutral, PublicKeyToken=null"</v>
      </c>
      <c r="AF874" s="16" t="str">
        <f t="shared" si="308"/>
        <v xml:space="preserve">,"ItemDetails":"" </v>
      </c>
      <c r="AG874" s="16" t="str">
        <f t="shared" si="309"/>
        <v xml:space="preserve">,"IsFavorite":false </v>
      </c>
      <c r="AH874" s="16" t="str">
        <f t="shared" si="310"/>
        <v xml:space="preserve">,"EstimatedValue":0 </v>
      </c>
      <c r="AI874" s="16" t="str">
        <f t="shared" si="311"/>
        <v xml:space="preserve">,"IsMintCondition":false </v>
      </c>
      <c r="AJ874" s="16" t="str">
        <f t="shared" si="312"/>
        <v xml:space="preserve">,"Condition":"UNDEFINED" </v>
      </c>
      <c r="AK874" s="16" t="str">
        <f xml:space="preserve"> IF($D874+$E874&gt;0,  CONCATENATE($AD874,$AE874,$AF874,$AG874,$AH874,$AI874,$AJ874) &amp; "} ]}","}")</f>
        <v>}</v>
      </c>
      <c r="AL874" s="16" t="str">
        <f t="shared" si="313"/>
        <v>,{"CollectableType":"HomeCollector.Models.StampBase, HomeCollector, Version=1.0.0.0, Culture=neutral, PublicKeyToken=null","DisplayName":"Washington's Inaug." ,"Description":"" ,"Country":"USA" ,"IsPostageStamp":true ,"ScottNumber":"854" ,"AlternateId":"" ,"IssueYearStart":1939,"IssueYearEnd":0,"FirstDayOfIssue":" " ,"Perforation":"11" ,"IsWatermarked":false ,"CatalogImageCode":"" ,"Color":"" ,"Denomination":"3" }</v>
      </c>
    </row>
    <row r="875" spans="1:38" x14ac:dyDescent="0.25">
      <c r="A875" s="34" t="s">
        <v>2081</v>
      </c>
      <c r="B875" s="29">
        <v>3</v>
      </c>
      <c r="C875" s="30"/>
      <c r="D875" s="31">
        <v>1</v>
      </c>
      <c r="E875" s="32">
        <v>1</v>
      </c>
      <c r="F875" s="42" t="s">
        <v>404</v>
      </c>
      <c r="G875" s="30"/>
      <c r="H875" s="19" t="s">
        <v>534</v>
      </c>
      <c r="I875" s="29">
        <v>1939</v>
      </c>
      <c r="J875" s="29">
        <v>1939</v>
      </c>
      <c r="K875" s="33" t="s">
        <v>1337</v>
      </c>
      <c r="L875" s="34">
        <v>0.8</v>
      </c>
      <c r="M875" s="29">
        <v>0.15</v>
      </c>
      <c r="N875" s="28" t="str">
        <f t="shared" si="314"/>
        <v>,{"CollectableType":"HomeCollector.Models.StampBase, HomeCollector, Version=1.0.0.0, Culture=neutral, PublicKeyToken=null"</v>
      </c>
      <c r="O875" s="16" t="str">
        <f t="shared" si="293"/>
        <v xml:space="preserve">,"DisplayName":"Baseball" </v>
      </c>
      <c r="P875" s="16" t="str">
        <f t="shared" si="294"/>
        <v xml:space="preserve">,"Description":"" </v>
      </c>
      <c r="Q875" s="16" t="str">
        <f t="shared" si="295"/>
        <v xml:space="preserve">,"Country":"USA" </v>
      </c>
      <c r="R875" s="16" t="str">
        <f t="shared" si="296"/>
        <v xml:space="preserve">,"IsPostageStamp":true </v>
      </c>
      <c r="S875" s="16" t="str">
        <f t="shared" si="297"/>
        <v xml:space="preserve">,"ScottNumber":"855" </v>
      </c>
      <c r="T875" s="16" t="str">
        <f t="shared" si="298"/>
        <v xml:space="preserve">,"AlternateId":"" </v>
      </c>
      <c r="U875" s="16" t="str">
        <f t="shared" si="299"/>
        <v>,"IssueYearStart":1939</v>
      </c>
      <c r="V875" s="16" t="str">
        <f t="shared" si="300"/>
        <v>,"IssueYearEnd":0</v>
      </c>
      <c r="W875" s="16" t="str">
        <f t="shared" si="301"/>
        <v xml:space="preserve">,"FirstDayOfIssue":" " </v>
      </c>
      <c r="X875" s="16" t="str">
        <f t="shared" si="315"/>
        <v xml:space="preserve">,"Perforation":"11x10.5" </v>
      </c>
      <c r="Y875" s="16" t="str">
        <f t="shared" si="302"/>
        <v xml:space="preserve">,"IsWatermarked":false </v>
      </c>
      <c r="Z875" s="16" t="str">
        <f t="shared" si="303"/>
        <v xml:space="preserve">,"CatalogImageCode":"" </v>
      </c>
      <c r="AA875" s="16" t="str">
        <f t="shared" si="304"/>
        <v xml:space="preserve">,"Color":"" </v>
      </c>
      <c r="AB875" s="16" t="str">
        <f t="shared" si="305"/>
        <v xml:space="preserve">,"Denomination":"3" </v>
      </c>
      <c r="AD875" s="16" t="str">
        <f t="shared" si="306"/>
        <v>,"ItemInstances":[</v>
      </c>
      <c r="AE875" s="16" t="str">
        <f t="shared" si="307"/>
        <v>{"CollectableType":"HomeCollector.Models.StampBase, HomeCollector, Version=1.0.0.0, Culture=neutral, PublicKeyToken=null"</v>
      </c>
      <c r="AF875" s="16" t="str">
        <f t="shared" si="308"/>
        <v xml:space="preserve">,"ItemDetails":"" </v>
      </c>
      <c r="AG875" s="16" t="str">
        <f t="shared" si="309"/>
        <v xml:space="preserve">,"IsFavorite":false </v>
      </c>
      <c r="AH875" s="16" t="str">
        <f t="shared" si="310"/>
        <v xml:space="preserve">,"EstimatedValue":0 </v>
      </c>
      <c r="AI875" s="16" t="str">
        <f t="shared" si="311"/>
        <v xml:space="preserve">,"IsMintCondition":true </v>
      </c>
      <c r="AJ875" s="16" t="str">
        <f t="shared" si="312"/>
        <v xml:space="preserve">,"Condition":"UNDEFINED" </v>
      </c>
      <c r="AK875" s="16" t="str">
        <f xml:space="preserve"> IF($D875+$E875&gt;0,  CONCATENATE($AD875,$AE875,$AF875,$AG875,$AH875,$AI875,$AJ875)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75" s="16" t="str">
        <f t="shared" si="313"/>
        <v>,{"CollectableType":"HomeCollector.Models.StampBase, HomeCollector, Version=1.0.0.0, Culture=neutral, PublicKeyToken=null","DisplayName":"Baseball" ,"Description":"" ,"Country":"USA" ,"IsPostageStamp":true ,"ScottNumber":"855" ,"AlternateId":"" ,"IssueYearStart":1939,"IssueYearEnd":0,"FirstDayOfIssue":"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76" spans="1:38" x14ac:dyDescent="0.25">
      <c r="A876" s="34" t="s">
        <v>2082</v>
      </c>
      <c r="B876" s="29">
        <v>3</v>
      </c>
      <c r="C876" s="30"/>
      <c r="D876" s="31">
        <v>1</v>
      </c>
      <c r="E876" s="32">
        <v>1</v>
      </c>
      <c r="F876" s="43" t="s">
        <v>1342</v>
      </c>
      <c r="G876" s="30"/>
      <c r="H876" s="19" t="s">
        <v>535</v>
      </c>
      <c r="I876" s="29">
        <v>1939</v>
      </c>
      <c r="J876" s="29">
        <v>1939</v>
      </c>
      <c r="K876" s="33" t="s">
        <v>1337</v>
      </c>
      <c r="L876" s="34">
        <v>0.18</v>
      </c>
      <c r="M876" s="29">
        <v>0.15</v>
      </c>
      <c r="N876" s="28" t="str">
        <f t="shared" si="314"/>
        <v>,{"CollectableType":"HomeCollector.Models.StampBase, HomeCollector, Version=1.0.0.0, Culture=neutral, PublicKeyToken=null"</v>
      </c>
      <c r="O876" s="16" t="str">
        <f t="shared" si="293"/>
        <v xml:space="preserve">,"DisplayName":"Panama Canal" </v>
      </c>
      <c r="P876" s="16" t="str">
        <f t="shared" si="294"/>
        <v xml:space="preserve">,"Description":"" </v>
      </c>
      <c r="Q876" s="16" t="str">
        <f t="shared" si="295"/>
        <v xml:space="preserve">,"Country":"USA" </v>
      </c>
      <c r="R876" s="16" t="str">
        <f t="shared" si="296"/>
        <v xml:space="preserve">,"IsPostageStamp":true </v>
      </c>
      <c r="S876" s="16" t="str">
        <f t="shared" si="297"/>
        <v xml:space="preserve">,"ScottNumber":"856" </v>
      </c>
      <c r="T876" s="16" t="str">
        <f t="shared" si="298"/>
        <v xml:space="preserve">,"AlternateId":"" </v>
      </c>
      <c r="U876" s="16" t="str">
        <f t="shared" si="299"/>
        <v>,"IssueYearStart":1939</v>
      </c>
      <c r="V876" s="16" t="str">
        <f t="shared" si="300"/>
        <v>,"IssueYearEnd":0</v>
      </c>
      <c r="W876" s="16" t="str">
        <f t="shared" si="301"/>
        <v xml:space="preserve">,"FirstDayOfIssue":" " </v>
      </c>
      <c r="X876" s="16" t="str">
        <f t="shared" si="315"/>
        <v xml:space="preserve">,"Perforation":"11" </v>
      </c>
      <c r="Y876" s="16" t="str">
        <f t="shared" si="302"/>
        <v xml:space="preserve">,"IsWatermarked":false </v>
      </c>
      <c r="Z876" s="16" t="str">
        <f t="shared" si="303"/>
        <v xml:space="preserve">,"CatalogImageCode":"" </v>
      </c>
      <c r="AA876" s="16" t="str">
        <f t="shared" si="304"/>
        <v xml:space="preserve">,"Color":"" </v>
      </c>
      <c r="AB876" s="16" t="str">
        <f t="shared" si="305"/>
        <v xml:space="preserve">,"Denomination":"3" </v>
      </c>
      <c r="AD876" s="16" t="str">
        <f t="shared" si="306"/>
        <v>,"ItemInstances":[</v>
      </c>
      <c r="AE876" s="16" t="str">
        <f t="shared" si="307"/>
        <v>{"CollectableType":"HomeCollector.Models.StampBase, HomeCollector, Version=1.0.0.0, Culture=neutral, PublicKeyToken=null"</v>
      </c>
      <c r="AF876" s="16" t="str">
        <f t="shared" si="308"/>
        <v xml:space="preserve">,"ItemDetails":"" </v>
      </c>
      <c r="AG876" s="16" t="str">
        <f t="shared" si="309"/>
        <v xml:space="preserve">,"IsFavorite":false </v>
      </c>
      <c r="AH876" s="16" t="str">
        <f t="shared" si="310"/>
        <v xml:space="preserve">,"EstimatedValue":0 </v>
      </c>
      <c r="AI876" s="16" t="str">
        <f t="shared" si="311"/>
        <v xml:space="preserve">,"IsMintCondition":true </v>
      </c>
      <c r="AJ876" s="16" t="str">
        <f t="shared" si="312"/>
        <v xml:space="preserve">,"Condition":"UNDEFINED" </v>
      </c>
      <c r="AK876" s="16" t="str">
        <f xml:space="preserve"> IF($D876+$E876&gt;0,  CONCATENATE($AD876,$AE876,$AF876,$AG876,$AH876,$AI876,$AJ876)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76" s="16" t="str">
        <f t="shared" si="313"/>
        <v>,{"CollectableType":"HomeCollector.Models.StampBase, HomeCollector, Version=1.0.0.0, Culture=neutral, PublicKeyToken=null","DisplayName":"Panama Canal" ,"Description":"" ,"Country":"USA" ,"IsPostageStamp":true ,"ScottNumber":"856" ,"AlternateId":"" ,"IssueYearStart":1939,"IssueYearEnd":0,"FirstDayOfIssue":" " ,"Perforation":"11"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77" spans="1:38" x14ac:dyDescent="0.25">
      <c r="A877" s="34" t="s">
        <v>2083</v>
      </c>
      <c r="B877" s="29">
        <v>3</v>
      </c>
      <c r="C877" s="30"/>
      <c r="D877" s="31"/>
      <c r="E877" s="32">
        <v>2</v>
      </c>
      <c r="F877" s="42" t="s">
        <v>436</v>
      </c>
      <c r="G877" s="30"/>
      <c r="H877" s="19" t="s">
        <v>536</v>
      </c>
      <c r="I877" s="29">
        <v>1939</v>
      </c>
      <c r="J877" s="29">
        <v>1939</v>
      </c>
      <c r="K877" s="33" t="s">
        <v>1337</v>
      </c>
      <c r="L877" s="34">
        <v>0.15</v>
      </c>
      <c r="M877" s="29">
        <v>0.15</v>
      </c>
      <c r="N877" s="28" t="str">
        <f t="shared" si="314"/>
        <v>,{"CollectableType":"HomeCollector.Models.StampBase, HomeCollector, Version=1.0.0.0, Culture=neutral, PublicKeyToken=null"</v>
      </c>
      <c r="O877" s="16" t="str">
        <f t="shared" si="293"/>
        <v xml:space="preserve">,"DisplayName":"Printing" </v>
      </c>
      <c r="P877" s="16" t="str">
        <f t="shared" si="294"/>
        <v xml:space="preserve">,"Description":"" </v>
      </c>
      <c r="Q877" s="16" t="str">
        <f t="shared" si="295"/>
        <v xml:space="preserve">,"Country":"USA" </v>
      </c>
      <c r="R877" s="16" t="str">
        <f t="shared" si="296"/>
        <v xml:space="preserve">,"IsPostageStamp":true </v>
      </c>
      <c r="S877" s="16" t="str">
        <f t="shared" si="297"/>
        <v xml:space="preserve">,"ScottNumber":"857" </v>
      </c>
      <c r="T877" s="16" t="str">
        <f t="shared" si="298"/>
        <v xml:space="preserve">,"AlternateId":"" </v>
      </c>
      <c r="U877" s="16" t="str">
        <f t="shared" si="299"/>
        <v>,"IssueYearStart":1939</v>
      </c>
      <c r="V877" s="16" t="str">
        <f t="shared" si="300"/>
        <v>,"IssueYearEnd":0</v>
      </c>
      <c r="W877" s="16" t="str">
        <f t="shared" si="301"/>
        <v xml:space="preserve">,"FirstDayOfIssue":" " </v>
      </c>
      <c r="X877" s="16" t="str">
        <f t="shared" si="315"/>
        <v xml:space="preserve">,"Perforation":"10.5x11" </v>
      </c>
      <c r="Y877" s="16" t="str">
        <f t="shared" si="302"/>
        <v xml:space="preserve">,"IsWatermarked":false </v>
      </c>
      <c r="Z877" s="16" t="str">
        <f t="shared" si="303"/>
        <v xml:space="preserve">,"CatalogImageCode":"" </v>
      </c>
      <c r="AA877" s="16" t="str">
        <f t="shared" si="304"/>
        <v xml:space="preserve">,"Color":"" </v>
      </c>
      <c r="AB877" s="16" t="str">
        <f t="shared" si="305"/>
        <v xml:space="preserve">,"Denomination":"3" </v>
      </c>
      <c r="AD877" s="16" t="str">
        <f t="shared" si="306"/>
        <v>,"ItemInstances":[</v>
      </c>
      <c r="AE877" s="16" t="str">
        <f t="shared" si="307"/>
        <v>{"CollectableType":"HomeCollector.Models.StampBase, HomeCollector, Version=1.0.0.0, Culture=neutral, PublicKeyToken=null"</v>
      </c>
      <c r="AF877" s="16" t="str">
        <f t="shared" si="308"/>
        <v xml:space="preserve">,"ItemDetails":"" </v>
      </c>
      <c r="AG877" s="16" t="str">
        <f t="shared" si="309"/>
        <v xml:space="preserve">,"IsFavorite":false </v>
      </c>
      <c r="AH877" s="16" t="str">
        <f t="shared" si="310"/>
        <v xml:space="preserve">,"EstimatedValue":0 </v>
      </c>
      <c r="AI877" s="16" t="str">
        <f t="shared" si="311"/>
        <v xml:space="preserve">,"IsMintCondition":false </v>
      </c>
      <c r="AJ877" s="16" t="str">
        <f t="shared" si="312"/>
        <v xml:space="preserve">,"Condition":"UNDEFINED" </v>
      </c>
      <c r="AK877" s="16" t="str">
        <f xml:space="preserve"> IF($D877+$E877&gt;0,  CONCATENATE($AD877,$AE877,$AF877,$AG877,$AH877,$AI877,$AJ877)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77" s="16" t="str">
        <f t="shared" si="313"/>
        <v>,{"CollectableType":"HomeCollector.Models.StampBase, HomeCollector, Version=1.0.0.0, Culture=neutral, PublicKeyToken=null","DisplayName":"Printing" ,"Description":"" ,"Country":"USA" ,"IsPostageStamp":true ,"ScottNumber":"857" ,"AlternateId":"" ,"IssueYearStart":1939,"IssueYearEnd":0,"FirstDayOfIssue":"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78" spans="1:38" x14ac:dyDescent="0.25">
      <c r="A878" s="34" t="s">
        <v>2084</v>
      </c>
      <c r="B878" s="29">
        <v>3</v>
      </c>
      <c r="C878" s="30"/>
      <c r="D878" s="31"/>
      <c r="E878" s="32">
        <v>2</v>
      </c>
      <c r="F878" s="42" t="s">
        <v>404</v>
      </c>
      <c r="G878" s="30"/>
      <c r="H878" s="19" t="s">
        <v>537</v>
      </c>
      <c r="I878" s="29">
        <v>1939</v>
      </c>
      <c r="J878" s="29">
        <v>1939</v>
      </c>
      <c r="K878" s="33" t="s">
        <v>1337</v>
      </c>
      <c r="L878" s="34">
        <v>0.15</v>
      </c>
      <c r="M878" s="29">
        <v>0.15</v>
      </c>
      <c r="N878" s="28" t="str">
        <f t="shared" si="314"/>
        <v>,{"CollectableType":"HomeCollector.Models.StampBase, HomeCollector, Version=1.0.0.0, Culture=neutral, PublicKeyToken=null"</v>
      </c>
      <c r="O878" s="16" t="str">
        <f t="shared" si="293"/>
        <v xml:space="preserve">,"DisplayName":"50th An. Statehood" </v>
      </c>
      <c r="P878" s="16" t="str">
        <f t="shared" si="294"/>
        <v xml:space="preserve">,"Description":"" </v>
      </c>
      <c r="Q878" s="16" t="str">
        <f t="shared" si="295"/>
        <v xml:space="preserve">,"Country":"USA" </v>
      </c>
      <c r="R878" s="16" t="str">
        <f t="shared" si="296"/>
        <v xml:space="preserve">,"IsPostageStamp":true </v>
      </c>
      <c r="S878" s="16" t="str">
        <f t="shared" si="297"/>
        <v xml:space="preserve">,"ScottNumber":"858" </v>
      </c>
      <c r="T878" s="16" t="str">
        <f t="shared" si="298"/>
        <v xml:space="preserve">,"AlternateId":"" </v>
      </c>
      <c r="U878" s="16" t="str">
        <f t="shared" si="299"/>
        <v>,"IssueYearStart":1939</v>
      </c>
      <c r="V878" s="16" t="str">
        <f t="shared" si="300"/>
        <v>,"IssueYearEnd":0</v>
      </c>
      <c r="W878" s="16" t="str">
        <f t="shared" si="301"/>
        <v xml:space="preserve">,"FirstDayOfIssue":" " </v>
      </c>
      <c r="X878" s="16" t="str">
        <f t="shared" si="315"/>
        <v xml:space="preserve">,"Perforation":"11x10.5" </v>
      </c>
      <c r="Y878" s="16" t="str">
        <f t="shared" si="302"/>
        <v xml:space="preserve">,"IsWatermarked":false </v>
      </c>
      <c r="Z878" s="16" t="str">
        <f t="shared" si="303"/>
        <v xml:space="preserve">,"CatalogImageCode":"" </v>
      </c>
      <c r="AA878" s="16" t="str">
        <f t="shared" si="304"/>
        <v xml:space="preserve">,"Color":"" </v>
      </c>
      <c r="AB878" s="16" t="str">
        <f t="shared" si="305"/>
        <v xml:space="preserve">,"Denomination":"3" </v>
      </c>
      <c r="AD878" s="16" t="str">
        <f t="shared" si="306"/>
        <v>,"ItemInstances":[</v>
      </c>
      <c r="AE878" s="16" t="str">
        <f t="shared" si="307"/>
        <v>{"CollectableType":"HomeCollector.Models.StampBase, HomeCollector, Version=1.0.0.0, Culture=neutral, PublicKeyToken=null"</v>
      </c>
      <c r="AF878" s="16" t="str">
        <f t="shared" si="308"/>
        <v xml:space="preserve">,"ItemDetails":"" </v>
      </c>
      <c r="AG878" s="16" t="str">
        <f t="shared" si="309"/>
        <v xml:space="preserve">,"IsFavorite":false </v>
      </c>
      <c r="AH878" s="16" t="str">
        <f t="shared" si="310"/>
        <v xml:space="preserve">,"EstimatedValue":0 </v>
      </c>
      <c r="AI878" s="16" t="str">
        <f t="shared" si="311"/>
        <v xml:space="preserve">,"IsMintCondition":false </v>
      </c>
      <c r="AJ878" s="16" t="str">
        <f t="shared" si="312"/>
        <v xml:space="preserve">,"Condition":"UNDEFINED" </v>
      </c>
      <c r="AK878" s="16" t="str">
        <f xml:space="preserve"> IF($D878+$E878&gt;0,  CONCATENATE($AD878,$AE878,$AF878,$AG878,$AH878,$AI878,$AJ878)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78" s="16" t="str">
        <f t="shared" si="313"/>
        <v>,{"CollectableType":"HomeCollector.Models.StampBase, HomeCollector, Version=1.0.0.0, Culture=neutral, PublicKeyToken=null","DisplayName":"50th An. Statehood" ,"Description":"" ,"Country":"USA" ,"IsPostageStamp":true ,"ScottNumber":"858" ,"AlternateId":"" ,"IssueYearStart":1939,"IssueYearEnd":0,"FirstDayOfIssue":"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79" spans="1:38" x14ac:dyDescent="0.25">
      <c r="A879" s="34" t="s">
        <v>2085</v>
      </c>
      <c r="B879" s="29">
        <v>1</v>
      </c>
      <c r="C879" s="30"/>
      <c r="D879" s="31">
        <v>1</v>
      </c>
      <c r="E879" s="32">
        <v>3</v>
      </c>
      <c r="F879" s="42" t="s">
        <v>436</v>
      </c>
      <c r="G879" s="38" t="s">
        <v>538</v>
      </c>
      <c r="H879" s="19" t="s">
        <v>539</v>
      </c>
      <c r="I879" s="29">
        <v>1940</v>
      </c>
      <c r="J879" s="29">
        <v>1940</v>
      </c>
      <c r="K879" s="33" t="s">
        <v>1337</v>
      </c>
      <c r="L879" s="34">
        <v>0.15</v>
      </c>
      <c r="M879" s="29">
        <v>0.15</v>
      </c>
      <c r="N879" s="28" t="str">
        <f t="shared" si="314"/>
        <v>,{"CollectableType":"HomeCollector.Models.StampBase, HomeCollector, Version=1.0.0.0, Culture=neutral, PublicKeyToken=null"</v>
      </c>
      <c r="O879" s="16" t="str">
        <f t="shared" si="293"/>
        <v xml:space="preserve">,"DisplayName":"Irving" </v>
      </c>
      <c r="P879" s="16" t="str">
        <f t="shared" si="294"/>
        <v xml:space="preserve">,"Description":"Authors" </v>
      </c>
      <c r="Q879" s="16" t="str">
        <f t="shared" si="295"/>
        <v xml:space="preserve">,"Country":"USA" </v>
      </c>
      <c r="R879" s="16" t="str">
        <f t="shared" si="296"/>
        <v xml:space="preserve">,"IsPostageStamp":true </v>
      </c>
      <c r="S879" s="16" t="str">
        <f t="shared" si="297"/>
        <v xml:space="preserve">,"ScottNumber":"859" </v>
      </c>
      <c r="T879" s="16" t="str">
        <f t="shared" si="298"/>
        <v xml:space="preserve">,"AlternateId":"" </v>
      </c>
      <c r="U879" s="16" t="str">
        <f t="shared" si="299"/>
        <v>,"IssueYearStart":1940</v>
      </c>
      <c r="V879" s="16" t="str">
        <f t="shared" si="300"/>
        <v>,"IssueYearEnd":0</v>
      </c>
      <c r="W879" s="16" t="str">
        <f t="shared" si="301"/>
        <v xml:space="preserve">,"FirstDayOfIssue":" " </v>
      </c>
      <c r="X879" s="16" t="str">
        <f t="shared" si="315"/>
        <v xml:space="preserve">,"Perforation":"10.5x11" </v>
      </c>
      <c r="Y879" s="16" t="str">
        <f t="shared" si="302"/>
        <v xml:space="preserve">,"IsWatermarked":false </v>
      </c>
      <c r="Z879" s="16" t="str">
        <f t="shared" si="303"/>
        <v xml:space="preserve">,"CatalogImageCode":"" </v>
      </c>
      <c r="AA879" s="16" t="str">
        <f t="shared" si="304"/>
        <v xml:space="preserve">,"Color":"" </v>
      </c>
      <c r="AB879" s="16" t="str">
        <f t="shared" si="305"/>
        <v xml:space="preserve">,"Denomination":"1" </v>
      </c>
      <c r="AD879" s="16" t="str">
        <f t="shared" si="306"/>
        <v>,"ItemInstances":[</v>
      </c>
      <c r="AE879" s="16" t="str">
        <f t="shared" si="307"/>
        <v>{"CollectableType":"HomeCollector.Models.StampBase, HomeCollector, Version=1.0.0.0, Culture=neutral, PublicKeyToken=null"</v>
      </c>
      <c r="AF879" s="16" t="str">
        <f t="shared" si="308"/>
        <v xml:space="preserve">,"ItemDetails":"Authors" </v>
      </c>
      <c r="AG879" s="16" t="str">
        <f t="shared" si="309"/>
        <v xml:space="preserve">,"IsFavorite":false </v>
      </c>
      <c r="AH879" s="16" t="str">
        <f t="shared" si="310"/>
        <v xml:space="preserve">,"EstimatedValue":0 </v>
      </c>
      <c r="AI879" s="16" t="str">
        <f t="shared" si="311"/>
        <v xml:space="preserve">,"IsMintCondition":true </v>
      </c>
      <c r="AJ879" s="16" t="str">
        <f t="shared" si="312"/>
        <v xml:space="preserve">,"Condition":"UNDEFINED" </v>
      </c>
      <c r="AK879" s="16" t="str">
        <f xml:space="preserve"> IF($D879+$E879&gt;0,  CONCATENATE($AD879,$AE879,$AF879,$AG879,$AH879,$AI879,$AJ879) &amp; "} ]}","}")</f>
        <v>,"ItemInstances":[{"CollectableType":"HomeCollector.Models.StampBase, HomeCollector, Version=1.0.0.0, Culture=neutral, PublicKeyToken=null","ItemDetails":"Authors" ,"IsFavorite":false ,"EstimatedValue":0 ,"IsMintCondition":true ,"Condition":"UNDEFINED" } ]}</v>
      </c>
      <c r="AL879" s="16" t="str">
        <f t="shared" si="313"/>
        <v>,{"CollectableType":"HomeCollector.Models.StampBase, HomeCollector, Version=1.0.0.0, Culture=neutral, PublicKeyToken=null","DisplayName":"Irving" ,"Description":"Authors" ,"Country":"USA" ,"IsPostageStamp":true ,"ScottNumber":"859" ,"AlternateId":"" ,"IssueYearStart":1940,"IssueYearEnd":0,"FirstDayOfIssue":" " ,"Perforation":"10.5x11" ,"IsWatermarked":false ,"CatalogImageCode":"" ,"Color":"" ,"Denomination":"1" ,"ItemInstances":[{"CollectableType":"HomeCollector.Models.StampBase, HomeCollector, Version=1.0.0.0, Culture=neutral, PublicKeyToken=null","ItemDetails":"Authors" ,"IsFavorite":false ,"EstimatedValue":0 ,"IsMintCondition":true ,"Condition":"UNDEFINED" } ]}</v>
      </c>
    </row>
    <row r="880" spans="1:38" x14ac:dyDescent="0.25">
      <c r="A880" s="34" t="s">
        <v>2086</v>
      </c>
      <c r="B880" s="29">
        <v>2</v>
      </c>
      <c r="C880" s="30"/>
      <c r="D880" s="31">
        <v>1</v>
      </c>
      <c r="E880" s="32">
        <v>2</v>
      </c>
      <c r="F880" s="42" t="s">
        <v>436</v>
      </c>
      <c r="G880" s="38" t="s">
        <v>538</v>
      </c>
      <c r="H880" s="19" t="s">
        <v>540</v>
      </c>
      <c r="I880" s="29">
        <v>1940</v>
      </c>
      <c r="J880" s="29">
        <v>1940</v>
      </c>
      <c r="K880" s="33" t="s">
        <v>1337</v>
      </c>
      <c r="L880" s="34">
        <v>0.15</v>
      </c>
      <c r="M880" s="29">
        <v>0.15</v>
      </c>
      <c r="N880" s="28" t="str">
        <f t="shared" si="314"/>
        <v>,{"CollectableType":"HomeCollector.Models.StampBase, HomeCollector, Version=1.0.0.0, Culture=neutral, PublicKeyToken=null"</v>
      </c>
      <c r="O880" s="16" t="str">
        <f t="shared" si="293"/>
        <v xml:space="preserve">,"DisplayName":"Cooper" </v>
      </c>
      <c r="P880" s="16" t="str">
        <f t="shared" si="294"/>
        <v xml:space="preserve">,"Description":"Authors" </v>
      </c>
      <c r="Q880" s="16" t="str">
        <f t="shared" si="295"/>
        <v xml:space="preserve">,"Country":"USA" </v>
      </c>
      <c r="R880" s="16" t="str">
        <f t="shared" si="296"/>
        <v xml:space="preserve">,"IsPostageStamp":true </v>
      </c>
      <c r="S880" s="16" t="str">
        <f t="shared" si="297"/>
        <v xml:space="preserve">,"ScottNumber":"860" </v>
      </c>
      <c r="T880" s="16" t="str">
        <f t="shared" si="298"/>
        <v xml:space="preserve">,"AlternateId":"" </v>
      </c>
      <c r="U880" s="16" t="str">
        <f t="shared" si="299"/>
        <v>,"IssueYearStart":1940</v>
      </c>
      <c r="V880" s="16" t="str">
        <f t="shared" si="300"/>
        <v>,"IssueYearEnd":0</v>
      </c>
      <c r="W880" s="16" t="str">
        <f t="shared" si="301"/>
        <v xml:space="preserve">,"FirstDayOfIssue":" " </v>
      </c>
      <c r="X880" s="16" t="str">
        <f t="shared" si="315"/>
        <v xml:space="preserve">,"Perforation":"10.5x11" </v>
      </c>
      <c r="Y880" s="16" t="str">
        <f t="shared" si="302"/>
        <v xml:space="preserve">,"IsWatermarked":false </v>
      </c>
      <c r="Z880" s="16" t="str">
        <f t="shared" si="303"/>
        <v xml:space="preserve">,"CatalogImageCode":"" </v>
      </c>
      <c r="AA880" s="16" t="str">
        <f t="shared" si="304"/>
        <v xml:space="preserve">,"Color":"" </v>
      </c>
      <c r="AB880" s="16" t="str">
        <f t="shared" si="305"/>
        <v xml:space="preserve">,"Denomination":"2" </v>
      </c>
      <c r="AD880" s="16" t="str">
        <f t="shared" si="306"/>
        <v>,"ItemInstances":[</v>
      </c>
      <c r="AE880" s="16" t="str">
        <f t="shared" si="307"/>
        <v>{"CollectableType":"HomeCollector.Models.StampBase, HomeCollector, Version=1.0.0.0, Culture=neutral, PublicKeyToken=null"</v>
      </c>
      <c r="AF880" s="16" t="str">
        <f t="shared" si="308"/>
        <v xml:space="preserve">,"ItemDetails":"Authors" </v>
      </c>
      <c r="AG880" s="16" t="str">
        <f t="shared" si="309"/>
        <v xml:space="preserve">,"IsFavorite":false </v>
      </c>
      <c r="AH880" s="16" t="str">
        <f t="shared" si="310"/>
        <v xml:space="preserve">,"EstimatedValue":0 </v>
      </c>
      <c r="AI880" s="16" t="str">
        <f t="shared" si="311"/>
        <v xml:space="preserve">,"IsMintCondition":true </v>
      </c>
      <c r="AJ880" s="16" t="str">
        <f t="shared" si="312"/>
        <v xml:space="preserve">,"Condition":"UNDEFINED" </v>
      </c>
      <c r="AK880" s="16" t="str">
        <f xml:space="preserve"> IF($D880+$E880&gt;0,  CONCATENATE($AD880,$AE880,$AF880,$AG880,$AH880,$AI880,$AJ880) &amp; "} ]}","}")</f>
        <v>,"ItemInstances":[{"CollectableType":"HomeCollector.Models.StampBase, HomeCollector, Version=1.0.0.0, Culture=neutral, PublicKeyToken=null","ItemDetails":"Authors" ,"IsFavorite":false ,"EstimatedValue":0 ,"IsMintCondition":true ,"Condition":"UNDEFINED" } ]}</v>
      </c>
      <c r="AL880" s="16" t="str">
        <f t="shared" si="313"/>
        <v>,{"CollectableType":"HomeCollector.Models.StampBase, HomeCollector, Version=1.0.0.0, Culture=neutral, PublicKeyToken=null","DisplayName":"Cooper" ,"Description":"Authors" ,"Country":"USA" ,"IsPostageStamp":true ,"ScottNumber":"860" ,"AlternateId":"" ,"IssueYearStart":1940,"IssueYearEnd":0,"FirstDayOfIssue":" " ,"Perforation":"10.5x11" ,"IsWatermarked":false ,"CatalogImageCode":"" ,"Color":"" ,"Denomination":"2" ,"ItemInstances":[{"CollectableType":"HomeCollector.Models.StampBase, HomeCollector, Version=1.0.0.0, Culture=neutral, PublicKeyToken=null","ItemDetails":"Authors" ,"IsFavorite":false ,"EstimatedValue":0 ,"IsMintCondition":true ,"Condition":"UNDEFINED" } ]}</v>
      </c>
    </row>
    <row r="881" spans="1:38" x14ac:dyDescent="0.25">
      <c r="A881" s="34" t="s">
        <v>2087</v>
      </c>
      <c r="B881" s="29">
        <v>3</v>
      </c>
      <c r="C881" s="30"/>
      <c r="D881" s="31"/>
      <c r="E881" s="32">
        <v>1</v>
      </c>
      <c r="F881" s="42" t="s">
        <v>436</v>
      </c>
      <c r="G881" s="38" t="s">
        <v>538</v>
      </c>
      <c r="H881" s="19" t="s">
        <v>541</v>
      </c>
      <c r="I881" s="29">
        <v>1940</v>
      </c>
      <c r="J881" s="29">
        <v>1940</v>
      </c>
      <c r="K881" s="33" t="s">
        <v>1337</v>
      </c>
      <c r="L881" s="34">
        <v>0.15</v>
      </c>
      <c r="M881" s="29">
        <v>0.15</v>
      </c>
      <c r="N881" s="28" t="str">
        <f t="shared" si="314"/>
        <v>,{"CollectableType":"HomeCollector.Models.StampBase, HomeCollector, Version=1.0.0.0, Culture=neutral, PublicKeyToken=null"</v>
      </c>
      <c r="O881" s="16" t="str">
        <f t="shared" si="293"/>
        <v xml:space="preserve">,"DisplayName":"Emerson" </v>
      </c>
      <c r="P881" s="16" t="str">
        <f t="shared" si="294"/>
        <v xml:space="preserve">,"Description":"Authors" </v>
      </c>
      <c r="Q881" s="16" t="str">
        <f t="shared" si="295"/>
        <v xml:space="preserve">,"Country":"USA" </v>
      </c>
      <c r="R881" s="16" t="str">
        <f t="shared" si="296"/>
        <v xml:space="preserve">,"IsPostageStamp":true </v>
      </c>
      <c r="S881" s="16" t="str">
        <f t="shared" si="297"/>
        <v xml:space="preserve">,"ScottNumber":"861" </v>
      </c>
      <c r="T881" s="16" t="str">
        <f t="shared" si="298"/>
        <v xml:space="preserve">,"AlternateId":"" </v>
      </c>
      <c r="U881" s="16" t="str">
        <f t="shared" si="299"/>
        <v>,"IssueYearStart":1940</v>
      </c>
      <c r="V881" s="16" t="str">
        <f t="shared" si="300"/>
        <v>,"IssueYearEnd":0</v>
      </c>
      <c r="W881" s="16" t="str">
        <f t="shared" si="301"/>
        <v xml:space="preserve">,"FirstDayOfIssue":" " </v>
      </c>
      <c r="X881" s="16" t="str">
        <f t="shared" si="315"/>
        <v xml:space="preserve">,"Perforation":"10.5x11" </v>
      </c>
      <c r="Y881" s="16" t="str">
        <f t="shared" si="302"/>
        <v xml:space="preserve">,"IsWatermarked":false </v>
      </c>
      <c r="Z881" s="16" t="str">
        <f t="shared" si="303"/>
        <v xml:space="preserve">,"CatalogImageCode":"" </v>
      </c>
      <c r="AA881" s="16" t="str">
        <f t="shared" si="304"/>
        <v xml:space="preserve">,"Color":"" </v>
      </c>
      <c r="AB881" s="16" t="str">
        <f t="shared" si="305"/>
        <v xml:space="preserve">,"Denomination":"3" </v>
      </c>
      <c r="AD881" s="16" t="str">
        <f t="shared" si="306"/>
        <v>,"ItemInstances":[</v>
      </c>
      <c r="AE881" s="16" t="str">
        <f t="shared" si="307"/>
        <v>{"CollectableType":"HomeCollector.Models.StampBase, HomeCollector, Version=1.0.0.0, Culture=neutral, PublicKeyToken=null"</v>
      </c>
      <c r="AF881" s="16" t="str">
        <f t="shared" si="308"/>
        <v xml:space="preserve">,"ItemDetails":"Authors" </v>
      </c>
      <c r="AG881" s="16" t="str">
        <f t="shared" si="309"/>
        <v xml:space="preserve">,"IsFavorite":false </v>
      </c>
      <c r="AH881" s="16" t="str">
        <f t="shared" si="310"/>
        <v xml:space="preserve">,"EstimatedValue":0 </v>
      </c>
      <c r="AI881" s="16" t="str">
        <f t="shared" si="311"/>
        <v xml:space="preserve">,"IsMintCondition":false </v>
      </c>
      <c r="AJ881" s="16" t="str">
        <f t="shared" si="312"/>
        <v xml:space="preserve">,"Condition":"UNDEFINED" </v>
      </c>
      <c r="AK881" s="16" t="str">
        <f xml:space="preserve"> IF($D881+$E881&gt;0,  CONCATENATE($AD881,$AE881,$AF881,$AG881,$AH881,$AI881,$AJ881) &amp; "} ]}","}")</f>
        <v>,"ItemInstances":[{"CollectableType":"HomeCollector.Models.StampBase, HomeCollector, Version=1.0.0.0, Culture=neutral, PublicKeyToken=null","ItemDetails":"Authors" ,"IsFavorite":false ,"EstimatedValue":0 ,"IsMintCondition":false ,"Condition":"UNDEFINED" } ]}</v>
      </c>
      <c r="AL881" s="16" t="str">
        <f t="shared" si="313"/>
        <v>,{"CollectableType":"HomeCollector.Models.StampBase, HomeCollector, Version=1.0.0.0, Culture=neutral, PublicKeyToken=null","DisplayName":"Emerson" ,"Description":"Authors" ,"Country":"USA" ,"IsPostageStamp":true ,"ScottNumber":"861" ,"AlternateId":"" ,"IssueYearStart":1940,"IssueYearEnd":0,"FirstDayOfIssue":"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PublicKeyToken=null","ItemDetails":"Authors" ,"IsFavorite":false ,"EstimatedValue":0 ,"IsMintCondition":false ,"Condition":"UNDEFINED" } ]}</v>
      </c>
    </row>
    <row r="882" spans="1:38" x14ac:dyDescent="0.25">
      <c r="A882" s="34" t="s">
        <v>2088</v>
      </c>
      <c r="B882" s="29">
        <v>5</v>
      </c>
      <c r="C882" s="30"/>
      <c r="D882" s="31"/>
      <c r="E882" s="32">
        <v>2</v>
      </c>
      <c r="F882" s="42" t="s">
        <v>436</v>
      </c>
      <c r="G882" s="38" t="s">
        <v>538</v>
      </c>
      <c r="H882" s="19" t="s">
        <v>542</v>
      </c>
      <c r="I882" s="29">
        <v>1940</v>
      </c>
      <c r="J882" s="29">
        <v>1940</v>
      </c>
      <c r="K882" s="33" t="s">
        <v>1337</v>
      </c>
      <c r="L882" s="34">
        <v>0.28000000000000003</v>
      </c>
      <c r="M882" s="29">
        <v>0.2</v>
      </c>
      <c r="N882" s="28" t="str">
        <f t="shared" si="314"/>
        <v>,{"CollectableType":"HomeCollector.Models.StampBase, HomeCollector, Version=1.0.0.0, Culture=neutral, PublicKeyToken=null"</v>
      </c>
      <c r="O882" s="16" t="str">
        <f t="shared" si="293"/>
        <v xml:space="preserve">,"DisplayName":"Alcott" </v>
      </c>
      <c r="P882" s="16" t="str">
        <f t="shared" si="294"/>
        <v xml:space="preserve">,"Description":"Authors" </v>
      </c>
      <c r="Q882" s="16" t="str">
        <f t="shared" si="295"/>
        <v xml:space="preserve">,"Country":"USA" </v>
      </c>
      <c r="R882" s="16" t="str">
        <f t="shared" si="296"/>
        <v xml:space="preserve">,"IsPostageStamp":true </v>
      </c>
      <c r="S882" s="16" t="str">
        <f t="shared" si="297"/>
        <v xml:space="preserve">,"ScottNumber":"862" </v>
      </c>
      <c r="T882" s="16" t="str">
        <f t="shared" si="298"/>
        <v xml:space="preserve">,"AlternateId":"" </v>
      </c>
      <c r="U882" s="16" t="str">
        <f t="shared" si="299"/>
        <v>,"IssueYearStart":1940</v>
      </c>
      <c r="V882" s="16" t="str">
        <f t="shared" si="300"/>
        <v>,"IssueYearEnd":0</v>
      </c>
      <c r="W882" s="16" t="str">
        <f t="shared" si="301"/>
        <v xml:space="preserve">,"FirstDayOfIssue":" " </v>
      </c>
      <c r="X882" s="16" t="str">
        <f t="shared" si="315"/>
        <v xml:space="preserve">,"Perforation":"10.5x11" </v>
      </c>
      <c r="Y882" s="16" t="str">
        <f t="shared" si="302"/>
        <v xml:space="preserve">,"IsWatermarked":false </v>
      </c>
      <c r="Z882" s="16" t="str">
        <f t="shared" si="303"/>
        <v xml:space="preserve">,"CatalogImageCode":"" </v>
      </c>
      <c r="AA882" s="16" t="str">
        <f t="shared" si="304"/>
        <v xml:space="preserve">,"Color":"" </v>
      </c>
      <c r="AB882" s="16" t="str">
        <f t="shared" si="305"/>
        <v xml:space="preserve">,"Denomination":"5" </v>
      </c>
      <c r="AD882" s="16" t="str">
        <f t="shared" si="306"/>
        <v>,"ItemInstances":[</v>
      </c>
      <c r="AE882" s="16" t="str">
        <f t="shared" si="307"/>
        <v>{"CollectableType":"HomeCollector.Models.StampBase, HomeCollector, Version=1.0.0.0, Culture=neutral, PublicKeyToken=null"</v>
      </c>
      <c r="AF882" s="16" t="str">
        <f t="shared" si="308"/>
        <v xml:space="preserve">,"ItemDetails":"Authors" </v>
      </c>
      <c r="AG882" s="16" t="str">
        <f t="shared" si="309"/>
        <v xml:space="preserve">,"IsFavorite":false </v>
      </c>
      <c r="AH882" s="16" t="str">
        <f t="shared" si="310"/>
        <v xml:space="preserve">,"EstimatedValue":0 </v>
      </c>
      <c r="AI882" s="16" t="str">
        <f t="shared" si="311"/>
        <v xml:space="preserve">,"IsMintCondition":false </v>
      </c>
      <c r="AJ882" s="16" t="str">
        <f t="shared" si="312"/>
        <v xml:space="preserve">,"Condition":"UNDEFINED" </v>
      </c>
      <c r="AK882" s="16" t="str">
        <f xml:space="preserve"> IF($D882+$E882&gt;0,  CONCATENATE($AD882,$AE882,$AF882,$AG882,$AH882,$AI882,$AJ882) &amp; "} ]}","}")</f>
        <v>,"ItemInstances":[{"CollectableType":"HomeCollector.Models.StampBase, HomeCollector, Version=1.0.0.0, Culture=neutral, PublicKeyToken=null","ItemDetails":"Authors" ,"IsFavorite":false ,"EstimatedValue":0 ,"IsMintCondition":false ,"Condition":"UNDEFINED" } ]}</v>
      </c>
      <c r="AL882" s="16" t="str">
        <f t="shared" si="313"/>
        <v>,{"CollectableType":"HomeCollector.Models.StampBase, HomeCollector, Version=1.0.0.0, Culture=neutral, PublicKeyToken=null","DisplayName":"Alcott" ,"Description":"Authors" ,"Country":"USA" ,"IsPostageStamp":true ,"ScottNumber":"862" ,"AlternateId":"" ,"IssueYearStart":1940,"IssueYearEnd":0,"FirstDayOfIssue":" " ,"Perforation":"10.5x11" ,"IsWatermarked":false ,"CatalogImageCode":"" ,"Color":"" ,"Denomination":"5" ,"ItemInstances":[{"CollectableType":"HomeCollector.Models.StampBase, HomeCollector, Version=1.0.0.0, Culture=neutral, PublicKeyToken=null","ItemDetails":"Authors" ,"IsFavorite":false ,"EstimatedValue":0 ,"IsMintCondition":false ,"Condition":"UNDEFINED" } ]}</v>
      </c>
    </row>
    <row r="883" spans="1:38" x14ac:dyDescent="0.25">
      <c r="A883" s="34" t="s">
        <v>2089</v>
      </c>
      <c r="B883" s="29">
        <v>10</v>
      </c>
      <c r="C883" s="30"/>
      <c r="D883" s="31"/>
      <c r="E883" s="32">
        <v>1</v>
      </c>
      <c r="F883" s="42" t="s">
        <v>436</v>
      </c>
      <c r="G883" s="38" t="s">
        <v>538</v>
      </c>
      <c r="H883" s="19" t="s">
        <v>543</v>
      </c>
      <c r="I883" s="29">
        <v>1940</v>
      </c>
      <c r="J883" s="29">
        <v>1940</v>
      </c>
      <c r="K883" s="33" t="s">
        <v>1337</v>
      </c>
      <c r="L883" s="34">
        <v>1.6</v>
      </c>
      <c r="M883" s="29">
        <v>1.35</v>
      </c>
      <c r="N883" s="28" t="str">
        <f t="shared" si="314"/>
        <v>,{"CollectableType":"HomeCollector.Models.StampBase, HomeCollector, Version=1.0.0.0, Culture=neutral, PublicKeyToken=null"</v>
      </c>
      <c r="O883" s="16" t="str">
        <f t="shared" si="293"/>
        <v xml:space="preserve">,"DisplayName":"Clemens" </v>
      </c>
      <c r="P883" s="16" t="str">
        <f t="shared" si="294"/>
        <v xml:space="preserve">,"Description":"Authors" </v>
      </c>
      <c r="Q883" s="16" t="str">
        <f t="shared" si="295"/>
        <v xml:space="preserve">,"Country":"USA" </v>
      </c>
      <c r="R883" s="16" t="str">
        <f t="shared" si="296"/>
        <v xml:space="preserve">,"IsPostageStamp":true </v>
      </c>
      <c r="S883" s="16" t="str">
        <f t="shared" si="297"/>
        <v xml:space="preserve">,"ScottNumber":"863" </v>
      </c>
      <c r="T883" s="16" t="str">
        <f t="shared" si="298"/>
        <v xml:space="preserve">,"AlternateId":"" </v>
      </c>
      <c r="U883" s="16" t="str">
        <f t="shared" si="299"/>
        <v>,"IssueYearStart":1940</v>
      </c>
      <c r="V883" s="16" t="str">
        <f t="shared" si="300"/>
        <v>,"IssueYearEnd":0</v>
      </c>
      <c r="W883" s="16" t="str">
        <f t="shared" si="301"/>
        <v xml:space="preserve">,"FirstDayOfIssue":" " </v>
      </c>
      <c r="X883" s="16" t="str">
        <f t="shared" si="315"/>
        <v xml:space="preserve">,"Perforation":"10.5x11" </v>
      </c>
      <c r="Y883" s="16" t="str">
        <f t="shared" si="302"/>
        <v xml:space="preserve">,"IsWatermarked":false </v>
      </c>
      <c r="Z883" s="16" t="str">
        <f t="shared" si="303"/>
        <v xml:space="preserve">,"CatalogImageCode":"" </v>
      </c>
      <c r="AA883" s="16" t="str">
        <f t="shared" si="304"/>
        <v xml:space="preserve">,"Color":"" </v>
      </c>
      <c r="AB883" s="16" t="str">
        <f t="shared" si="305"/>
        <v xml:space="preserve">,"Denomination":"10" </v>
      </c>
      <c r="AD883" s="16" t="str">
        <f t="shared" si="306"/>
        <v>,"ItemInstances":[</v>
      </c>
      <c r="AE883" s="16" t="str">
        <f t="shared" si="307"/>
        <v>{"CollectableType":"HomeCollector.Models.StampBase, HomeCollector, Version=1.0.0.0, Culture=neutral, PublicKeyToken=null"</v>
      </c>
      <c r="AF883" s="16" t="str">
        <f t="shared" si="308"/>
        <v xml:space="preserve">,"ItemDetails":"Authors" </v>
      </c>
      <c r="AG883" s="16" t="str">
        <f t="shared" si="309"/>
        <v xml:space="preserve">,"IsFavorite":false </v>
      </c>
      <c r="AH883" s="16" t="str">
        <f t="shared" si="310"/>
        <v xml:space="preserve">,"EstimatedValue":0 </v>
      </c>
      <c r="AI883" s="16" t="str">
        <f t="shared" si="311"/>
        <v xml:space="preserve">,"IsMintCondition":false </v>
      </c>
      <c r="AJ883" s="16" t="str">
        <f t="shared" si="312"/>
        <v xml:space="preserve">,"Condition":"UNDEFINED" </v>
      </c>
      <c r="AK883" s="16" t="str">
        <f xml:space="preserve"> IF($D883+$E883&gt;0,  CONCATENATE($AD883,$AE883,$AF883,$AG883,$AH883,$AI883,$AJ883) &amp; "} ]}","}")</f>
        <v>,"ItemInstances":[{"CollectableType":"HomeCollector.Models.StampBase, HomeCollector, Version=1.0.0.0, Culture=neutral, PublicKeyToken=null","ItemDetails":"Authors" ,"IsFavorite":false ,"EstimatedValue":0 ,"IsMintCondition":false ,"Condition":"UNDEFINED" } ]}</v>
      </c>
      <c r="AL883" s="16" t="str">
        <f t="shared" si="313"/>
        <v>,{"CollectableType":"HomeCollector.Models.StampBase, HomeCollector, Version=1.0.0.0, Culture=neutral, PublicKeyToken=null","DisplayName":"Clemens" ,"Description":"Authors" ,"Country":"USA" ,"IsPostageStamp":true ,"ScottNumber":"863" ,"AlternateId":"" ,"IssueYearStart":1940,"IssueYearEnd":0,"FirstDayOfIssue":" " ,"Perforation":"10.5x11" ,"IsWatermarked":false ,"CatalogImageCode":"" ,"Color":"" ,"Denomination":"10" ,"ItemInstances":[{"CollectableType":"HomeCollector.Models.StampBase, HomeCollector, Version=1.0.0.0, Culture=neutral, PublicKeyToken=null","ItemDetails":"Authors" ,"IsFavorite":false ,"EstimatedValue":0 ,"IsMintCondition":false ,"Condition":"UNDEFINED" } ]}</v>
      </c>
    </row>
    <row r="884" spans="1:38" x14ac:dyDescent="0.25">
      <c r="A884" s="34" t="s">
        <v>2090</v>
      </c>
      <c r="B884" s="29">
        <v>1</v>
      </c>
      <c r="C884" s="30"/>
      <c r="D884" s="31">
        <v>1</v>
      </c>
      <c r="E884" s="32">
        <v>1</v>
      </c>
      <c r="F884" s="42" t="s">
        <v>436</v>
      </c>
      <c r="G884" s="38" t="s">
        <v>544</v>
      </c>
      <c r="H884" s="19" t="s">
        <v>545</v>
      </c>
      <c r="I884" s="29">
        <v>1940</v>
      </c>
      <c r="J884" s="29">
        <v>1940</v>
      </c>
      <c r="K884" s="33" t="s">
        <v>1337</v>
      </c>
      <c r="L884" s="34">
        <v>0.15</v>
      </c>
      <c r="M884" s="29">
        <v>0.15</v>
      </c>
      <c r="N884" s="28" t="str">
        <f t="shared" si="314"/>
        <v>,{"CollectableType":"HomeCollector.Models.StampBase, HomeCollector, Version=1.0.0.0, Culture=neutral, PublicKeyToken=null"</v>
      </c>
      <c r="O884" s="16" t="str">
        <f t="shared" si="293"/>
        <v xml:space="preserve">,"DisplayName":"Longfellow" </v>
      </c>
      <c r="P884" s="16" t="str">
        <f t="shared" si="294"/>
        <v xml:space="preserve">,"Description":"Poets" </v>
      </c>
      <c r="Q884" s="16" t="str">
        <f t="shared" si="295"/>
        <v xml:space="preserve">,"Country":"USA" </v>
      </c>
      <c r="R884" s="16" t="str">
        <f t="shared" si="296"/>
        <v xml:space="preserve">,"IsPostageStamp":true </v>
      </c>
      <c r="S884" s="16" t="str">
        <f t="shared" si="297"/>
        <v xml:space="preserve">,"ScottNumber":"864" </v>
      </c>
      <c r="T884" s="16" t="str">
        <f t="shared" si="298"/>
        <v xml:space="preserve">,"AlternateId":"" </v>
      </c>
      <c r="U884" s="16" t="str">
        <f t="shared" si="299"/>
        <v>,"IssueYearStart":1940</v>
      </c>
      <c r="V884" s="16" t="str">
        <f t="shared" si="300"/>
        <v>,"IssueYearEnd":0</v>
      </c>
      <c r="W884" s="16" t="str">
        <f t="shared" si="301"/>
        <v xml:space="preserve">,"FirstDayOfIssue":" " </v>
      </c>
      <c r="X884" s="16" t="str">
        <f t="shared" si="315"/>
        <v xml:space="preserve">,"Perforation":"10.5x11" </v>
      </c>
      <c r="Y884" s="16" t="str">
        <f t="shared" si="302"/>
        <v xml:space="preserve">,"IsWatermarked":false </v>
      </c>
      <c r="Z884" s="16" t="str">
        <f t="shared" si="303"/>
        <v xml:space="preserve">,"CatalogImageCode":"" </v>
      </c>
      <c r="AA884" s="16" t="str">
        <f t="shared" si="304"/>
        <v xml:space="preserve">,"Color":"" </v>
      </c>
      <c r="AB884" s="16" t="str">
        <f t="shared" si="305"/>
        <v xml:space="preserve">,"Denomination":"1" </v>
      </c>
      <c r="AD884" s="16" t="str">
        <f t="shared" si="306"/>
        <v>,"ItemInstances":[</v>
      </c>
      <c r="AE884" s="16" t="str">
        <f t="shared" si="307"/>
        <v>{"CollectableType":"HomeCollector.Models.StampBase, HomeCollector, Version=1.0.0.0, Culture=neutral, PublicKeyToken=null"</v>
      </c>
      <c r="AF884" s="16" t="str">
        <f t="shared" si="308"/>
        <v xml:space="preserve">,"ItemDetails":"Poets" </v>
      </c>
      <c r="AG884" s="16" t="str">
        <f t="shared" si="309"/>
        <v xml:space="preserve">,"IsFavorite":false </v>
      </c>
      <c r="AH884" s="16" t="str">
        <f t="shared" si="310"/>
        <v xml:space="preserve">,"EstimatedValue":0 </v>
      </c>
      <c r="AI884" s="16" t="str">
        <f t="shared" si="311"/>
        <v xml:space="preserve">,"IsMintCondition":true </v>
      </c>
      <c r="AJ884" s="16" t="str">
        <f t="shared" si="312"/>
        <v xml:space="preserve">,"Condition":"UNDEFINED" </v>
      </c>
      <c r="AK884" s="16" t="str">
        <f xml:space="preserve"> IF($D884+$E884&gt;0,  CONCATENATE($AD884,$AE884,$AF884,$AG884,$AH884,$AI884,$AJ884) &amp; "} ]}","}")</f>
        <v>,"ItemInstances":[{"CollectableType":"HomeCollector.Models.StampBase, HomeCollector, Version=1.0.0.0, Culture=neutral, PublicKeyToken=null","ItemDetails":"Poets" ,"IsFavorite":false ,"EstimatedValue":0 ,"IsMintCondition":true ,"Condition":"UNDEFINED" } ]}</v>
      </c>
      <c r="AL884" s="16" t="str">
        <f t="shared" si="313"/>
        <v>,{"CollectableType":"HomeCollector.Models.StampBase, HomeCollector, Version=1.0.0.0, Culture=neutral, PublicKeyToken=null","DisplayName":"Longfellow" ,"Description":"Poets" ,"Country":"USA" ,"IsPostageStamp":true ,"ScottNumber":"864" ,"AlternateId":"" ,"IssueYearStart":1940,"IssueYearEnd":0,"FirstDayOfIssue":" " ,"Perforation":"10.5x11" ,"IsWatermarked":false ,"CatalogImageCode":"" ,"Color":"" ,"Denomination":"1" ,"ItemInstances":[{"CollectableType":"HomeCollector.Models.StampBase, HomeCollector, Version=1.0.0.0, Culture=neutral, PublicKeyToken=null","ItemDetails":"Poets" ,"IsFavorite":false ,"EstimatedValue":0 ,"IsMintCondition":true ,"Condition":"UNDEFINED" } ]}</v>
      </c>
    </row>
    <row r="885" spans="1:38" x14ac:dyDescent="0.25">
      <c r="A885" s="34" t="s">
        <v>2091</v>
      </c>
      <c r="B885" s="29">
        <v>2</v>
      </c>
      <c r="C885" s="30"/>
      <c r="D885" s="31">
        <v>1</v>
      </c>
      <c r="E885" s="32">
        <v>1</v>
      </c>
      <c r="F885" s="42" t="s">
        <v>436</v>
      </c>
      <c r="G885" s="38" t="s">
        <v>544</v>
      </c>
      <c r="H885" s="19" t="s">
        <v>546</v>
      </c>
      <c r="I885" s="29">
        <v>1940</v>
      </c>
      <c r="J885" s="29">
        <v>1940</v>
      </c>
      <c r="K885" s="33" t="s">
        <v>1337</v>
      </c>
      <c r="L885" s="34">
        <v>0.15</v>
      </c>
      <c r="M885" s="29">
        <v>0.15</v>
      </c>
      <c r="N885" s="28" t="str">
        <f t="shared" si="314"/>
        <v>,{"CollectableType":"HomeCollector.Models.StampBase, HomeCollector, Version=1.0.0.0, Culture=neutral, PublicKeyToken=null"</v>
      </c>
      <c r="O885" s="16" t="str">
        <f t="shared" si="293"/>
        <v xml:space="preserve">,"DisplayName":"Whittier" </v>
      </c>
      <c r="P885" s="16" t="str">
        <f t="shared" si="294"/>
        <v xml:space="preserve">,"Description":"Poets" </v>
      </c>
      <c r="Q885" s="16" t="str">
        <f t="shared" si="295"/>
        <v xml:space="preserve">,"Country":"USA" </v>
      </c>
      <c r="R885" s="16" t="str">
        <f t="shared" si="296"/>
        <v xml:space="preserve">,"IsPostageStamp":true </v>
      </c>
      <c r="S885" s="16" t="str">
        <f t="shared" si="297"/>
        <v xml:space="preserve">,"ScottNumber":"865" </v>
      </c>
      <c r="T885" s="16" t="str">
        <f t="shared" si="298"/>
        <v xml:space="preserve">,"AlternateId":"" </v>
      </c>
      <c r="U885" s="16" t="str">
        <f t="shared" si="299"/>
        <v>,"IssueYearStart":1940</v>
      </c>
      <c r="V885" s="16" t="str">
        <f t="shared" si="300"/>
        <v>,"IssueYearEnd":0</v>
      </c>
      <c r="W885" s="16" t="str">
        <f t="shared" si="301"/>
        <v xml:space="preserve">,"FirstDayOfIssue":" " </v>
      </c>
      <c r="X885" s="16" t="str">
        <f t="shared" si="315"/>
        <v xml:space="preserve">,"Perforation":"10.5x11" </v>
      </c>
      <c r="Y885" s="16" t="str">
        <f t="shared" si="302"/>
        <v xml:space="preserve">,"IsWatermarked":false </v>
      </c>
      <c r="Z885" s="16" t="str">
        <f t="shared" si="303"/>
        <v xml:space="preserve">,"CatalogImageCode":"" </v>
      </c>
      <c r="AA885" s="16" t="str">
        <f t="shared" si="304"/>
        <v xml:space="preserve">,"Color":"" </v>
      </c>
      <c r="AB885" s="16" t="str">
        <f t="shared" si="305"/>
        <v xml:space="preserve">,"Denomination":"2" </v>
      </c>
      <c r="AD885" s="16" t="str">
        <f t="shared" si="306"/>
        <v>,"ItemInstances":[</v>
      </c>
      <c r="AE885" s="16" t="str">
        <f t="shared" si="307"/>
        <v>{"CollectableType":"HomeCollector.Models.StampBase, HomeCollector, Version=1.0.0.0, Culture=neutral, PublicKeyToken=null"</v>
      </c>
      <c r="AF885" s="16" t="str">
        <f t="shared" si="308"/>
        <v xml:space="preserve">,"ItemDetails":"Poets" </v>
      </c>
      <c r="AG885" s="16" t="str">
        <f t="shared" si="309"/>
        <v xml:space="preserve">,"IsFavorite":false </v>
      </c>
      <c r="AH885" s="16" t="str">
        <f t="shared" si="310"/>
        <v xml:space="preserve">,"EstimatedValue":0 </v>
      </c>
      <c r="AI885" s="16" t="str">
        <f t="shared" si="311"/>
        <v xml:space="preserve">,"IsMintCondition":true </v>
      </c>
      <c r="AJ885" s="16" t="str">
        <f t="shared" si="312"/>
        <v xml:space="preserve">,"Condition":"UNDEFINED" </v>
      </c>
      <c r="AK885" s="16" t="str">
        <f xml:space="preserve"> IF($D885+$E885&gt;0,  CONCATENATE($AD885,$AE885,$AF885,$AG885,$AH885,$AI885,$AJ885) &amp; "} ]}","}")</f>
        <v>,"ItemInstances":[{"CollectableType":"HomeCollector.Models.StampBase, HomeCollector, Version=1.0.0.0, Culture=neutral, PublicKeyToken=null","ItemDetails":"Poets" ,"IsFavorite":false ,"EstimatedValue":0 ,"IsMintCondition":true ,"Condition":"UNDEFINED" } ]}</v>
      </c>
      <c r="AL885" s="16" t="str">
        <f t="shared" si="313"/>
        <v>,{"CollectableType":"HomeCollector.Models.StampBase, HomeCollector, Version=1.0.0.0, Culture=neutral, PublicKeyToken=null","DisplayName":"Whittier" ,"Description":"Poets" ,"Country":"USA" ,"IsPostageStamp":true ,"ScottNumber":"865" ,"AlternateId":"" ,"IssueYearStart":1940,"IssueYearEnd":0,"FirstDayOfIssue":" " ,"Perforation":"10.5x11" ,"IsWatermarked":false ,"CatalogImageCode":"" ,"Color":"" ,"Denomination":"2" ,"ItemInstances":[{"CollectableType":"HomeCollector.Models.StampBase, HomeCollector, Version=1.0.0.0, Culture=neutral, PublicKeyToken=null","ItemDetails":"Poets" ,"IsFavorite":false ,"EstimatedValue":0 ,"IsMintCondition":true ,"Condition":"UNDEFINED" } ]}</v>
      </c>
    </row>
    <row r="886" spans="1:38" x14ac:dyDescent="0.25">
      <c r="A886" s="34" t="s">
        <v>2092</v>
      </c>
      <c r="B886" s="29">
        <v>3</v>
      </c>
      <c r="C886" s="30"/>
      <c r="D886" s="31">
        <v>1</v>
      </c>
      <c r="E886" s="32">
        <v>1</v>
      </c>
      <c r="F886" s="42" t="s">
        <v>436</v>
      </c>
      <c r="G886" s="38" t="s">
        <v>544</v>
      </c>
      <c r="H886" s="19" t="s">
        <v>547</v>
      </c>
      <c r="I886" s="29">
        <v>1940</v>
      </c>
      <c r="J886" s="29">
        <v>1940</v>
      </c>
      <c r="K886" s="33" t="s">
        <v>1337</v>
      </c>
      <c r="L886" s="34">
        <v>0.15</v>
      </c>
      <c r="M886" s="29">
        <v>0.15</v>
      </c>
      <c r="N886" s="28" t="str">
        <f t="shared" si="314"/>
        <v>,{"CollectableType":"HomeCollector.Models.StampBase, HomeCollector, Version=1.0.0.0, Culture=neutral, PublicKeyToken=null"</v>
      </c>
      <c r="O886" s="16" t="str">
        <f t="shared" si="293"/>
        <v xml:space="preserve">,"DisplayName":"Lowell" </v>
      </c>
      <c r="P886" s="16" t="str">
        <f t="shared" si="294"/>
        <v xml:space="preserve">,"Description":"Poets" </v>
      </c>
      <c r="Q886" s="16" t="str">
        <f t="shared" si="295"/>
        <v xml:space="preserve">,"Country":"USA" </v>
      </c>
      <c r="R886" s="16" t="str">
        <f t="shared" si="296"/>
        <v xml:space="preserve">,"IsPostageStamp":true </v>
      </c>
      <c r="S886" s="16" t="str">
        <f t="shared" si="297"/>
        <v xml:space="preserve">,"ScottNumber":"866" </v>
      </c>
      <c r="T886" s="16" t="str">
        <f t="shared" si="298"/>
        <v xml:space="preserve">,"AlternateId":"" </v>
      </c>
      <c r="U886" s="16" t="str">
        <f t="shared" si="299"/>
        <v>,"IssueYearStart":1940</v>
      </c>
      <c r="V886" s="16" t="str">
        <f t="shared" si="300"/>
        <v>,"IssueYearEnd":0</v>
      </c>
      <c r="W886" s="16" t="str">
        <f t="shared" si="301"/>
        <v xml:space="preserve">,"FirstDayOfIssue":" " </v>
      </c>
      <c r="X886" s="16" t="str">
        <f t="shared" si="315"/>
        <v xml:space="preserve">,"Perforation":"10.5x11" </v>
      </c>
      <c r="Y886" s="16" t="str">
        <f t="shared" si="302"/>
        <v xml:space="preserve">,"IsWatermarked":false </v>
      </c>
      <c r="Z886" s="16" t="str">
        <f t="shared" si="303"/>
        <v xml:space="preserve">,"CatalogImageCode":"" </v>
      </c>
      <c r="AA886" s="16" t="str">
        <f t="shared" si="304"/>
        <v xml:space="preserve">,"Color":"" </v>
      </c>
      <c r="AB886" s="16" t="str">
        <f t="shared" si="305"/>
        <v xml:space="preserve">,"Denomination":"3" </v>
      </c>
      <c r="AD886" s="16" t="str">
        <f t="shared" si="306"/>
        <v>,"ItemInstances":[</v>
      </c>
      <c r="AE886" s="16" t="str">
        <f t="shared" si="307"/>
        <v>{"CollectableType":"HomeCollector.Models.StampBase, HomeCollector, Version=1.0.0.0, Culture=neutral, PublicKeyToken=null"</v>
      </c>
      <c r="AF886" s="16" t="str">
        <f t="shared" si="308"/>
        <v xml:space="preserve">,"ItemDetails":"Poets" </v>
      </c>
      <c r="AG886" s="16" t="str">
        <f t="shared" si="309"/>
        <v xml:space="preserve">,"IsFavorite":false </v>
      </c>
      <c r="AH886" s="16" t="str">
        <f t="shared" si="310"/>
        <v xml:space="preserve">,"EstimatedValue":0 </v>
      </c>
      <c r="AI886" s="16" t="str">
        <f t="shared" si="311"/>
        <v xml:space="preserve">,"IsMintCondition":true </v>
      </c>
      <c r="AJ886" s="16" t="str">
        <f t="shared" si="312"/>
        <v xml:space="preserve">,"Condition":"UNDEFINED" </v>
      </c>
      <c r="AK886" s="16" t="str">
        <f xml:space="preserve"> IF($D886+$E886&gt;0,  CONCATENATE($AD886,$AE886,$AF886,$AG886,$AH886,$AI886,$AJ886) &amp; "} ]}","}")</f>
        <v>,"ItemInstances":[{"CollectableType":"HomeCollector.Models.StampBase, HomeCollector, Version=1.0.0.0, Culture=neutral, PublicKeyToken=null","ItemDetails":"Poets" ,"IsFavorite":false ,"EstimatedValue":0 ,"IsMintCondition":true ,"Condition":"UNDEFINED" } ]}</v>
      </c>
      <c r="AL886" s="16" t="str">
        <f t="shared" si="313"/>
        <v>,{"CollectableType":"HomeCollector.Models.StampBase, HomeCollector, Version=1.0.0.0, Culture=neutral, PublicKeyToken=null","DisplayName":"Lowell" ,"Description":"Poets" ,"Country":"USA" ,"IsPostageStamp":true ,"ScottNumber":"866" ,"AlternateId":"" ,"IssueYearStart":1940,"IssueYearEnd":0,"FirstDayOfIssue":"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PublicKeyToken=null","ItemDetails":"Poets" ,"IsFavorite":false ,"EstimatedValue":0 ,"IsMintCondition":true ,"Condition":"UNDEFINED" } ]}</v>
      </c>
    </row>
    <row r="887" spans="1:38" x14ac:dyDescent="0.25">
      <c r="A887" s="34" t="s">
        <v>2093</v>
      </c>
      <c r="B887" s="29">
        <v>5</v>
      </c>
      <c r="C887" s="30"/>
      <c r="D887" s="31"/>
      <c r="E887" s="32">
        <v>1</v>
      </c>
      <c r="F887" s="42" t="s">
        <v>436</v>
      </c>
      <c r="G887" s="38" t="s">
        <v>544</v>
      </c>
      <c r="H887" s="19" t="s">
        <v>548</v>
      </c>
      <c r="I887" s="29">
        <v>1940</v>
      </c>
      <c r="J887" s="29">
        <v>1940</v>
      </c>
      <c r="K887" s="33" t="s">
        <v>1337</v>
      </c>
      <c r="L887" s="34">
        <v>0.32</v>
      </c>
      <c r="M887" s="29">
        <v>0.18</v>
      </c>
      <c r="N887" s="28" t="str">
        <f t="shared" si="314"/>
        <v>,{"CollectableType":"HomeCollector.Models.StampBase, HomeCollector, Version=1.0.0.0, Culture=neutral, PublicKeyToken=null"</v>
      </c>
      <c r="O887" s="16" t="str">
        <f t="shared" si="293"/>
        <v xml:space="preserve">,"DisplayName":"Whitman" </v>
      </c>
      <c r="P887" s="16" t="str">
        <f t="shared" si="294"/>
        <v xml:space="preserve">,"Description":"Poets" </v>
      </c>
      <c r="Q887" s="16" t="str">
        <f t="shared" si="295"/>
        <v xml:space="preserve">,"Country":"USA" </v>
      </c>
      <c r="R887" s="16" t="str">
        <f t="shared" si="296"/>
        <v xml:space="preserve">,"IsPostageStamp":true </v>
      </c>
      <c r="S887" s="16" t="str">
        <f t="shared" si="297"/>
        <v xml:space="preserve">,"ScottNumber":"867" </v>
      </c>
      <c r="T887" s="16" t="str">
        <f t="shared" si="298"/>
        <v xml:space="preserve">,"AlternateId":"" </v>
      </c>
      <c r="U887" s="16" t="str">
        <f t="shared" si="299"/>
        <v>,"IssueYearStart":1940</v>
      </c>
      <c r="V887" s="16" t="str">
        <f t="shared" si="300"/>
        <v>,"IssueYearEnd":0</v>
      </c>
      <c r="W887" s="16" t="str">
        <f t="shared" si="301"/>
        <v xml:space="preserve">,"FirstDayOfIssue":" " </v>
      </c>
      <c r="X887" s="16" t="str">
        <f t="shared" si="315"/>
        <v xml:space="preserve">,"Perforation":"10.5x11" </v>
      </c>
      <c r="Y887" s="16" t="str">
        <f t="shared" si="302"/>
        <v xml:space="preserve">,"IsWatermarked":false </v>
      </c>
      <c r="Z887" s="16" t="str">
        <f t="shared" si="303"/>
        <v xml:space="preserve">,"CatalogImageCode":"" </v>
      </c>
      <c r="AA887" s="16" t="str">
        <f t="shared" si="304"/>
        <v xml:space="preserve">,"Color":"" </v>
      </c>
      <c r="AB887" s="16" t="str">
        <f t="shared" si="305"/>
        <v xml:space="preserve">,"Denomination":"5" </v>
      </c>
      <c r="AD887" s="16" t="str">
        <f t="shared" si="306"/>
        <v>,"ItemInstances":[</v>
      </c>
      <c r="AE887" s="16" t="str">
        <f t="shared" si="307"/>
        <v>{"CollectableType":"HomeCollector.Models.StampBase, HomeCollector, Version=1.0.0.0, Culture=neutral, PublicKeyToken=null"</v>
      </c>
      <c r="AF887" s="16" t="str">
        <f t="shared" si="308"/>
        <v xml:space="preserve">,"ItemDetails":"Poets" </v>
      </c>
      <c r="AG887" s="16" t="str">
        <f t="shared" si="309"/>
        <v xml:space="preserve">,"IsFavorite":false </v>
      </c>
      <c r="AH887" s="16" t="str">
        <f t="shared" si="310"/>
        <v xml:space="preserve">,"EstimatedValue":0 </v>
      </c>
      <c r="AI887" s="16" t="str">
        <f t="shared" si="311"/>
        <v xml:space="preserve">,"IsMintCondition":false </v>
      </c>
      <c r="AJ887" s="16" t="str">
        <f t="shared" si="312"/>
        <v xml:space="preserve">,"Condition":"UNDEFINED" </v>
      </c>
      <c r="AK887" s="16" t="str">
        <f xml:space="preserve"> IF($D887+$E887&gt;0,  CONCATENATE($AD887,$AE887,$AF887,$AG887,$AH887,$AI887,$AJ887) &amp; "} ]}","}")</f>
        <v>,"ItemInstances":[{"CollectableType":"HomeCollector.Models.StampBase, HomeCollector, Version=1.0.0.0, Culture=neutral, PublicKeyToken=null","ItemDetails":"Poets" ,"IsFavorite":false ,"EstimatedValue":0 ,"IsMintCondition":false ,"Condition":"UNDEFINED" } ]}</v>
      </c>
      <c r="AL887" s="16" t="str">
        <f t="shared" si="313"/>
        <v>,{"CollectableType":"HomeCollector.Models.StampBase, HomeCollector, Version=1.0.0.0, Culture=neutral, PublicKeyToken=null","DisplayName":"Whitman" ,"Description":"Poets" ,"Country":"USA" ,"IsPostageStamp":true ,"ScottNumber":"867" ,"AlternateId":"" ,"IssueYearStart":1940,"IssueYearEnd":0,"FirstDayOfIssue":" " ,"Perforation":"10.5x11" ,"IsWatermarked":false ,"CatalogImageCode":"" ,"Color":"" ,"Denomination":"5" ,"ItemInstances":[{"CollectableType":"HomeCollector.Models.StampBase, HomeCollector, Version=1.0.0.0, Culture=neutral, PublicKeyToken=null","ItemDetails":"Poets" ,"IsFavorite":false ,"EstimatedValue":0 ,"IsMintCondition":false ,"Condition":"UNDEFINED" } ]}</v>
      </c>
    </row>
    <row r="888" spans="1:38" x14ac:dyDescent="0.25">
      <c r="A888" s="34" t="s">
        <v>2094</v>
      </c>
      <c r="B888" s="29">
        <v>10</v>
      </c>
      <c r="C888" s="30"/>
      <c r="D888" s="31"/>
      <c r="E888" s="32">
        <v>1</v>
      </c>
      <c r="F888" s="42" t="s">
        <v>436</v>
      </c>
      <c r="G888" s="38" t="s">
        <v>544</v>
      </c>
      <c r="H888" s="19" t="s">
        <v>549</v>
      </c>
      <c r="I888" s="29">
        <v>1940</v>
      </c>
      <c r="J888" s="29">
        <v>1940</v>
      </c>
      <c r="K888" s="33" t="s">
        <v>1337</v>
      </c>
      <c r="L888" s="34">
        <v>1.75</v>
      </c>
      <c r="M888" s="29">
        <v>1.4</v>
      </c>
      <c r="N888" s="28" t="str">
        <f t="shared" si="314"/>
        <v>,{"CollectableType":"HomeCollector.Models.StampBase, HomeCollector, Version=1.0.0.0, Culture=neutral, PublicKeyToken=null"</v>
      </c>
      <c r="O888" s="16" t="str">
        <f t="shared" si="293"/>
        <v xml:space="preserve">,"DisplayName":"Riley" </v>
      </c>
      <c r="P888" s="16" t="str">
        <f t="shared" si="294"/>
        <v xml:space="preserve">,"Description":"Poets" </v>
      </c>
      <c r="Q888" s="16" t="str">
        <f t="shared" si="295"/>
        <v xml:space="preserve">,"Country":"USA" </v>
      </c>
      <c r="R888" s="16" t="str">
        <f t="shared" si="296"/>
        <v xml:space="preserve">,"IsPostageStamp":true </v>
      </c>
      <c r="S888" s="16" t="str">
        <f t="shared" si="297"/>
        <v xml:space="preserve">,"ScottNumber":"868" </v>
      </c>
      <c r="T888" s="16" t="str">
        <f t="shared" si="298"/>
        <v xml:space="preserve">,"AlternateId":"" </v>
      </c>
      <c r="U888" s="16" t="str">
        <f t="shared" si="299"/>
        <v>,"IssueYearStart":1940</v>
      </c>
      <c r="V888" s="16" t="str">
        <f t="shared" si="300"/>
        <v>,"IssueYearEnd":0</v>
      </c>
      <c r="W888" s="16" t="str">
        <f t="shared" si="301"/>
        <v xml:space="preserve">,"FirstDayOfIssue":" " </v>
      </c>
      <c r="X888" s="16" t="str">
        <f t="shared" si="315"/>
        <v xml:space="preserve">,"Perforation":"10.5x11" </v>
      </c>
      <c r="Y888" s="16" t="str">
        <f t="shared" si="302"/>
        <v xml:space="preserve">,"IsWatermarked":false </v>
      </c>
      <c r="Z888" s="16" t="str">
        <f t="shared" si="303"/>
        <v xml:space="preserve">,"CatalogImageCode":"" </v>
      </c>
      <c r="AA888" s="16" t="str">
        <f t="shared" si="304"/>
        <v xml:space="preserve">,"Color":"" </v>
      </c>
      <c r="AB888" s="16" t="str">
        <f t="shared" si="305"/>
        <v xml:space="preserve">,"Denomination":"10" </v>
      </c>
      <c r="AD888" s="16" t="str">
        <f t="shared" si="306"/>
        <v>,"ItemInstances":[</v>
      </c>
      <c r="AE888" s="16" t="str">
        <f t="shared" si="307"/>
        <v>{"CollectableType":"HomeCollector.Models.StampBase, HomeCollector, Version=1.0.0.0, Culture=neutral, PublicKeyToken=null"</v>
      </c>
      <c r="AF888" s="16" t="str">
        <f t="shared" si="308"/>
        <v xml:space="preserve">,"ItemDetails":"Poets" </v>
      </c>
      <c r="AG888" s="16" t="str">
        <f t="shared" si="309"/>
        <v xml:space="preserve">,"IsFavorite":false </v>
      </c>
      <c r="AH888" s="16" t="str">
        <f t="shared" si="310"/>
        <v xml:space="preserve">,"EstimatedValue":0 </v>
      </c>
      <c r="AI888" s="16" t="str">
        <f t="shared" si="311"/>
        <v xml:space="preserve">,"IsMintCondition":false </v>
      </c>
      <c r="AJ888" s="16" t="str">
        <f t="shared" si="312"/>
        <v xml:space="preserve">,"Condition":"UNDEFINED" </v>
      </c>
      <c r="AK888" s="16" t="str">
        <f xml:space="preserve"> IF($D888+$E888&gt;0,  CONCATENATE($AD888,$AE888,$AF888,$AG888,$AH888,$AI888,$AJ888) &amp; "} ]}","}")</f>
        <v>,"ItemInstances":[{"CollectableType":"HomeCollector.Models.StampBase, HomeCollector, Version=1.0.0.0, Culture=neutral, PublicKeyToken=null","ItemDetails":"Poets" ,"IsFavorite":false ,"EstimatedValue":0 ,"IsMintCondition":false ,"Condition":"UNDEFINED" } ]}</v>
      </c>
      <c r="AL888" s="16" t="str">
        <f t="shared" si="313"/>
        <v>,{"CollectableType":"HomeCollector.Models.StampBase, HomeCollector, Version=1.0.0.0, Culture=neutral, PublicKeyToken=null","DisplayName":"Riley" ,"Description":"Poets" ,"Country":"USA" ,"IsPostageStamp":true ,"ScottNumber":"868" ,"AlternateId":"" ,"IssueYearStart":1940,"IssueYearEnd":0,"FirstDayOfIssue":" " ,"Perforation":"10.5x11" ,"IsWatermarked":false ,"CatalogImageCode":"" ,"Color":"" ,"Denomination":"10" ,"ItemInstances":[{"CollectableType":"HomeCollector.Models.StampBase, HomeCollector, Version=1.0.0.0, Culture=neutral, PublicKeyToken=null","ItemDetails":"Poets" ,"IsFavorite":false ,"EstimatedValue":0 ,"IsMintCondition":false ,"Condition":"UNDEFINED" } ]}</v>
      </c>
    </row>
    <row r="889" spans="1:38" x14ac:dyDescent="0.25">
      <c r="A889" s="34" t="s">
        <v>2095</v>
      </c>
      <c r="B889" s="29">
        <v>1</v>
      </c>
      <c r="C889" s="30"/>
      <c r="D889" s="31"/>
      <c r="E889" s="32">
        <v>2</v>
      </c>
      <c r="F889" s="42" t="s">
        <v>436</v>
      </c>
      <c r="G889" s="38" t="s">
        <v>550</v>
      </c>
      <c r="H889" s="19" t="s">
        <v>551</v>
      </c>
      <c r="I889" s="29">
        <v>1940</v>
      </c>
      <c r="J889" s="29">
        <v>1940</v>
      </c>
      <c r="K889" s="33" t="s">
        <v>1337</v>
      </c>
      <c r="L889" s="34">
        <v>0.15</v>
      </c>
      <c r="M889" s="29">
        <v>0.15</v>
      </c>
      <c r="N889" s="28" t="str">
        <f t="shared" si="314"/>
        <v>,{"CollectableType":"HomeCollector.Models.StampBase, HomeCollector, Version=1.0.0.0, Culture=neutral, PublicKeyToken=null"</v>
      </c>
      <c r="O889" s="16" t="str">
        <f t="shared" si="293"/>
        <v xml:space="preserve">,"DisplayName":"Mann" </v>
      </c>
      <c r="P889" s="16" t="str">
        <f t="shared" si="294"/>
        <v xml:space="preserve">,"Description":"Educators" </v>
      </c>
      <c r="Q889" s="16" t="str">
        <f t="shared" si="295"/>
        <v xml:space="preserve">,"Country":"USA" </v>
      </c>
      <c r="R889" s="16" t="str">
        <f t="shared" si="296"/>
        <v xml:space="preserve">,"IsPostageStamp":true </v>
      </c>
      <c r="S889" s="16" t="str">
        <f t="shared" si="297"/>
        <v xml:space="preserve">,"ScottNumber":"869" </v>
      </c>
      <c r="T889" s="16" t="str">
        <f t="shared" si="298"/>
        <v xml:space="preserve">,"AlternateId":"" </v>
      </c>
      <c r="U889" s="16" t="str">
        <f t="shared" si="299"/>
        <v>,"IssueYearStart":1940</v>
      </c>
      <c r="V889" s="16" t="str">
        <f t="shared" si="300"/>
        <v>,"IssueYearEnd":0</v>
      </c>
      <c r="W889" s="16" t="str">
        <f t="shared" si="301"/>
        <v xml:space="preserve">,"FirstDayOfIssue":" " </v>
      </c>
      <c r="X889" s="16" t="str">
        <f t="shared" si="315"/>
        <v xml:space="preserve">,"Perforation":"10.5x11" </v>
      </c>
      <c r="Y889" s="16" t="str">
        <f t="shared" si="302"/>
        <v xml:space="preserve">,"IsWatermarked":false </v>
      </c>
      <c r="Z889" s="16" t="str">
        <f t="shared" si="303"/>
        <v xml:space="preserve">,"CatalogImageCode":"" </v>
      </c>
      <c r="AA889" s="16" t="str">
        <f t="shared" si="304"/>
        <v xml:space="preserve">,"Color":"" </v>
      </c>
      <c r="AB889" s="16" t="str">
        <f t="shared" si="305"/>
        <v xml:space="preserve">,"Denomination":"1" </v>
      </c>
      <c r="AD889" s="16" t="str">
        <f t="shared" si="306"/>
        <v>,"ItemInstances":[</v>
      </c>
      <c r="AE889" s="16" t="str">
        <f t="shared" si="307"/>
        <v>{"CollectableType":"HomeCollector.Models.StampBase, HomeCollector, Version=1.0.0.0, Culture=neutral, PublicKeyToken=null"</v>
      </c>
      <c r="AF889" s="16" t="str">
        <f t="shared" si="308"/>
        <v xml:space="preserve">,"ItemDetails":"Educators" </v>
      </c>
      <c r="AG889" s="16" t="str">
        <f t="shared" si="309"/>
        <v xml:space="preserve">,"IsFavorite":false </v>
      </c>
      <c r="AH889" s="16" t="str">
        <f t="shared" si="310"/>
        <v xml:space="preserve">,"EstimatedValue":0 </v>
      </c>
      <c r="AI889" s="16" t="str">
        <f t="shared" si="311"/>
        <v xml:space="preserve">,"IsMintCondition":false </v>
      </c>
      <c r="AJ889" s="16" t="str">
        <f t="shared" si="312"/>
        <v xml:space="preserve">,"Condition":"UNDEFINED" </v>
      </c>
      <c r="AK889" s="16" t="str">
        <f xml:space="preserve"> IF($D889+$E889&gt;0,  CONCATENATE($AD889,$AE889,$AF889,$AG889,$AH889,$AI889,$AJ889) &amp; "} ]}","}")</f>
        <v>,"ItemInstances":[{"CollectableType":"HomeCollector.Models.StampBase, HomeCollector, Version=1.0.0.0, Culture=neutral, PublicKeyToken=null","ItemDetails":"Educators" ,"IsFavorite":false ,"EstimatedValue":0 ,"IsMintCondition":false ,"Condition":"UNDEFINED" } ]}</v>
      </c>
      <c r="AL889" s="16" t="str">
        <f t="shared" si="313"/>
        <v>,{"CollectableType":"HomeCollector.Models.StampBase, HomeCollector, Version=1.0.0.0, Culture=neutral, PublicKeyToken=null","DisplayName":"Mann" ,"Description":"Educators" ,"Country":"USA" ,"IsPostageStamp":true ,"ScottNumber":"869" ,"AlternateId":"" ,"IssueYearStart":1940,"IssueYearEnd":0,"FirstDayOfIssue":" " ,"Perforation":"10.5x11" ,"IsWatermarked":false ,"CatalogImageCode":"" ,"Color":"" ,"Denomination":"1" ,"ItemInstances":[{"CollectableType":"HomeCollector.Models.StampBase, HomeCollector, Version=1.0.0.0, Culture=neutral, PublicKeyToken=null","ItemDetails":"Educators" ,"IsFavorite":false ,"EstimatedValue":0 ,"IsMintCondition":false ,"Condition":"UNDEFINED" } ]}</v>
      </c>
    </row>
    <row r="890" spans="1:38" x14ac:dyDescent="0.25">
      <c r="A890" s="34" t="s">
        <v>2096</v>
      </c>
      <c r="B890" s="29">
        <v>2</v>
      </c>
      <c r="C890" s="30"/>
      <c r="D890" s="31"/>
      <c r="E890" s="32">
        <v>1</v>
      </c>
      <c r="F890" s="42" t="s">
        <v>436</v>
      </c>
      <c r="G890" s="38" t="s">
        <v>550</v>
      </c>
      <c r="H890" s="19" t="s">
        <v>552</v>
      </c>
      <c r="I890" s="29">
        <v>1940</v>
      </c>
      <c r="J890" s="29">
        <v>1940</v>
      </c>
      <c r="K890" s="33" t="s">
        <v>1337</v>
      </c>
      <c r="L890" s="34">
        <v>0.15</v>
      </c>
      <c r="M890" s="29">
        <v>0.15</v>
      </c>
      <c r="N890" s="28" t="str">
        <f t="shared" si="314"/>
        <v>,{"CollectableType":"HomeCollector.Models.StampBase, HomeCollector, Version=1.0.0.0, Culture=neutral, PublicKeyToken=null"</v>
      </c>
      <c r="O890" s="16" t="str">
        <f t="shared" si="293"/>
        <v xml:space="preserve">,"DisplayName":"Hopkins" </v>
      </c>
      <c r="P890" s="16" t="str">
        <f t="shared" si="294"/>
        <v xml:space="preserve">,"Description":"Educators" </v>
      </c>
      <c r="Q890" s="16" t="str">
        <f t="shared" si="295"/>
        <v xml:space="preserve">,"Country":"USA" </v>
      </c>
      <c r="R890" s="16" t="str">
        <f t="shared" si="296"/>
        <v xml:space="preserve">,"IsPostageStamp":true </v>
      </c>
      <c r="S890" s="16" t="str">
        <f t="shared" si="297"/>
        <v xml:space="preserve">,"ScottNumber":"870" </v>
      </c>
      <c r="T890" s="16" t="str">
        <f t="shared" si="298"/>
        <v xml:space="preserve">,"AlternateId":"" </v>
      </c>
      <c r="U890" s="16" t="str">
        <f t="shared" si="299"/>
        <v>,"IssueYearStart":1940</v>
      </c>
      <c r="V890" s="16" t="str">
        <f t="shared" si="300"/>
        <v>,"IssueYearEnd":0</v>
      </c>
      <c r="W890" s="16" t="str">
        <f t="shared" si="301"/>
        <v xml:space="preserve">,"FirstDayOfIssue":" " </v>
      </c>
      <c r="X890" s="16" t="str">
        <f t="shared" si="315"/>
        <v xml:space="preserve">,"Perforation":"10.5x11" </v>
      </c>
      <c r="Y890" s="16" t="str">
        <f t="shared" si="302"/>
        <v xml:space="preserve">,"IsWatermarked":false </v>
      </c>
      <c r="Z890" s="16" t="str">
        <f t="shared" si="303"/>
        <v xml:space="preserve">,"CatalogImageCode":"" </v>
      </c>
      <c r="AA890" s="16" t="str">
        <f t="shared" si="304"/>
        <v xml:space="preserve">,"Color":"" </v>
      </c>
      <c r="AB890" s="16" t="str">
        <f t="shared" si="305"/>
        <v xml:space="preserve">,"Denomination":"2" </v>
      </c>
      <c r="AD890" s="16" t="str">
        <f t="shared" si="306"/>
        <v>,"ItemInstances":[</v>
      </c>
      <c r="AE890" s="16" t="str">
        <f t="shared" si="307"/>
        <v>{"CollectableType":"HomeCollector.Models.StampBase, HomeCollector, Version=1.0.0.0, Culture=neutral, PublicKeyToken=null"</v>
      </c>
      <c r="AF890" s="16" t="str">
        <f t="shared" si="308"/>
        <v xml:space="preserve">,"ItemDetails":"Educators" </v>
      </c>
      <c r="AG890" s="16" t="str">
        <f t="shared" si="309"/>
        <v xml:space="preserve">,"IsFavorite":false </v>
      </c>
      <c r="AH890" s="16" t="str">
        <f t="shared" si="310"/>
        <v xml:space="preserve">,"EstimatedValue":0 </v>
      </c>
      <c r="AI890" s="16" t="str">
        <f t="shared" si="311"/>
        <v xml:space="preserve">,"IsMintCondition":false </v>
      </c>
      <c r="AJ890" s="16" t="str">
        <f t="shared" si="312"/>
        <v xml:space="preserve">,"Condition":"UNDEFINED" </v>
      </c>
      <c r="AK890" s="16" t="str">
        <f xml:space="preserve"> IF($D890+$E890&gt;0,  CONCATENATE($AD890,$AE890,$AF890,$AG890,$AH890,$AI890,$AJ890) &amp; "} ]}","}")</f>
        <v>,"ItemInstances":[{"CollectableType":"HomeCollector.Models.StampBase, HomeCollector, Version=1.0.0.0, Culture=neutral, PublicKeyToken=null","ItemDetails":"Educators" ,"IsFavorite":false ,"EstimatedValue":0 ,"IsMintCondition":false ,"Condition":"UNDEFINED" } ]}</v>
      </c>
      <c r="AL890" s="16" t="str">
        <f t="shared" si="313"/>
        <v>,{"CollectableType":"HomeCollector.Models.StampBase, HomeCollector, Version=1.0.0.0, Culture=neutral, PublicKeyToken=null","DisplayName":"Hopkins" ,"Description":"Educators" ,"Country":"USA" ,"IsPostageStamp":true ,"ScottNumber":"870" ,"AlternateId":"" ,"IssueYearStart":1940,"IssueYearEnd":0,"FirstDayOfIssue":" " ,"Perforation":"10.5x11" ,"IsWatermarked":false ,"CatalogImageCode":"" ,"Color":"" ,"Denomination":"2" ,"ItemInstances":[{"CollectableType":"HomeCollector.Models.StampBase, HomeCollector, Version=1.0.0.0, Culture=neutral, PublicKeyToken=null","ItemDetails":"Educators" ,"IsFavorite":false ,"EstimatedValue":0 ,"IsMintCondition":false ,"Condition":"UNDEFINED" } ]}</v>
      </c>
    </row>
    <row r="891" spans="1:38" x14ac:dyDescent="0.25">
      <c r="A891" s="34" t="s">
        <v>2097</v>
      </c>
      <c r="B891" s="29">
        <v>3</v>
      </c>
      <c r="C891" s="30"/>
      <c r="D891" s="31"/>
      <c r="E891" s="32">
        <v>2</v>
      </c>
      <c r="F891" s="42" t="s">
        <v>436</v>
      </c>
      <c r="G891" s="38" t="s">
        <v>550</v>
      </c>
      <c r="H891" s="19" t="s">
        <v>553</v>
      </c>
      <c r="I891" s="29">
        <v>1940</v>
      </c>
      <c r="J891" s="29">
        <v>1940</v>
      </c>
      <c r="K891" s="33" t="s">
        <v>1337</v>
      </c>
      <c r="L891" s="34">
        <v>0.15</v>
      </c>
      <c r="M891" s="29">
        <v>0.15</v>
      </c>
      <c r="N891" s="28" t="str">
        <f t="shared" si="314"/>
        <v>,{"CollectableType":"HomeCollector.Models.StampBase, HomeCollector, Version=1.0.0.0, Culture=neutral, PublicKeyToken=null"</v>
      </c>
      <c r="O891" s="16" t="str">
        <f t="shared" si="293"/>
        <v xml:space="preserve">,"DisplayName":"Eliot" </v>
      </c>
      <c r="P891" s="16" t="str">
        <f t="shared" si="294"/>
        <v xml:space="preserve">,"Description":"Educators" </v>
      </c>
      <c r="Q891" s="16" t="str">
        <f t="shared" si="295"/>
        <v xml:space="preserve">,"Country":"USA" </v>
      </c>
      <c r="R891" s="16" t="str">
        <f t="shared" si="296"/>
        <v xml:space="preserve">,"IsPostageStamp":true </v>
      </c>
      <c r="S891" s="16" t="str">
        <f t="shared" si="297"/>
        <v xml:space="preserve">,"ScottNumber":"871" </v>
      </c>
      <c r="T891" s="16" t="str">
        <f t="shared" si="298"/>
        <v xml:space="preserve">,"AlternateId":"" </v>
      </c>
      <c r="U891" s="16" t="str">
        <f t="shared" si="299"/>
        <v>,"IssueYearStart":1940</v>
      </c>
      <c r="V891" s="16" t="str">
        <f t="shared" si="300"/>
        <v>,"IssueYearEnd":0</v>
      </c>
      <c r="W891" s="16" t="str">
        <f t="shared" si="301"/>
        <v xml:space="preserve">,"FirstDayOfIssue":" " </v>
      </c>
      <c r="X891" s="16" t="str">
        <f t="shared" si="315"/>
        <v xml:space="preserve">,"Perforation":"10.5x11" </v>
      </c>
      <c r="Y891" s="16" t="str">
        <f t="shared" si="302"/>
        <v xml:space="preserve">,"IsWatermarked":false </v>
      </c>
      <c r="Z891" s="16" t="str">
        <f t="shared" si="303"/>
        <v xml:space="preserve">,"CatalogImageCode":"" </v>
      </c>
      <c r="AA891" s="16" t="str">
        <f t="shared" si="304"/>
        <v xml:space="preserve">,"Color":"" </v>
      </c>
      <c r="AB891" s="16" t="str">
        <f t="shared" si="305"/>
        <v xml:space="preserve">,"Denomination":"3" </v>
      </c>
      <c r="AD891" s="16" t="str">
        <f t="shared" si="306"/>
        <v>,"ItemInstances":[</v>
      </c>
      <c r="AE891" s="16" t="str">
        <f t="shared" si="307"/>
        <v>{"CollectableType":"HomeCollector.Models.StampBase, HomeCollector, Version=1.0.0.0, Culture=neutral, PublicKeyToken=null"</v>
      </c>
      <c r="AF891" s="16" t="str">
        <f t="shared" si="308"/>
        <v xml:space="preserve">,"ItemDetails":"Educators" </v>
      </c>
      <c r="AG891" s="16" t="str">
        <f t="shared" si="309"/>
        <v xml:space="preserve">,"IsFavorite":false </v>
      </c>
      <c r="AH891" s="16" t="str">
        <f t="shared" si="310"/>
        <v xml:space="preserve">,"EstimatedValue":0 </v>
      </c>
      <c r="AI891" s="16" t="str">
        <f t="shared" si="311"/>
        <v xml:space="preserve">,"IsMintCondition":false </v>
      </c>
      <c r="AJ891" s="16" t="str">
        <f t="shared" si="312"/>
        <v xml:space="preserve">,"Condition":"UNDEFINED" </v>
      </c>
      <c r="AK891" s="16" t="str">
        <f xml:space="preserve"> IF($D891+$E891&gt;0,  CONCATENATE($AD891,$AE891,$AF891,$AG891,$AH891,$AI891,$AJ891) &amp; "} ]}","}")</f>
        <v>,"ItemInstances":[{"CollectableType":"HomeCollector.Models.StampBase, HomeCollector, Version=1.0.0.0, Culture=neutral, PublicKeyToken=null","ItemDetails":"Educators" ,"IsFavorite":false ,"EstimatedValue":0 ,"IsMintCondition":false ,"Condition":"UNDEFINED" } ]}</v>
      </c>
      <c r="AL891" s="16" t="str">
        <f t="shared" si="313"/>
        <v>,{"CollectableType":"HomeCollector.Models.StampBase, HomeCollector, Version=1.0.0.0, Culture=neutral, PublicKeyToken=null","DisplayName":"Eliot" ,"Description":"Educators" ,"Country":"USA" ,"IsPostageStamp":true ,"ScottNumber":"871" ,"AlternateId":"" ,"IssueYearStart":1940,"IssueYearEnd":0,"FirstDayOfIssue":"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PublicKeyToken=null","ItemDetails":"Educators" ,"IsFavorite":false ,"EstimatedValue":0 ,"IsMintCondition":false ,"Condition":"UNDEFINED" } ]}</v>
      </c>
    </row>
    <row r="892" spans="1:38" x14ac:dyDescent="0.25">
      <c r="A892" s="34" t="s">
        <v>2098</v>
      </c>
      <c r="B892" s="29">
        <v>5</v>
      </c>
      <c r="C892" s="30"/>
      <c r="D892" s="31">
        <v>1</v>
      </c>
      <c r="E892" s="32">
        <v>2</v>
      </c>
      <c r="F892" s="42" t="s">
        <v>436</v>
      </c>
      <c r="G892" s="38" t="s">
        <v>550</v>
      </c>
      <c r="H892" s="19" t="s">
        <v>554</v>
      </c>
      <c r="I892" s="29">
        <v>1940</v>
      </c>
      <c r="J892" s="29">
        <v>1940</v>
      </c>
      <c r="K892" s="33" t="s">
        <v>1337</v>
      </c>
      <c r="L892" s="34">
        <v>0.38</v>
      </c>
      <c r="M892" s="29">
        <v>0.25</v>
      </c>
      <c r="N892" s="28" t="str">
        <f t="shared" si="314"/>
        <v>,{"CollectableType":"HomeCollector.Models.StampBase, HomeCollector, Version=1.0.0.0, Culture=neutral, PublicKeyToken=null"</v>
      </c>
      <c r="O892" s="16" t="str">
        <f t="shared" si="293"/>
        <v xml:space="preserve">,"DisplayName":"Willard" </v>
      </c>
      <c r="P892" s="16" t="str">
        <f t="shared" si="294"/>
        <v xml:space="preserve">,"Description":"Educators" </v>
      </c>
      <c r="Q892" s="16" t="str">
        <f t="shared" si="295"/>
        <v xml:space="preserve">,"Country":"USA" </v>
      </c>
      <c r="R892" s="16" t="str">
        <f t="shared" si="296"/>
        <v xml:space="preserve">,"IsPostageStamp":true </v>
      </c>
      <c r="S892" s="16" t="str">
        <f t="shared" si="297"/>
        <v xml:space="preserve">,"ScottNumber":"872" </v>
      </c>
      <c r="T892" s="16" t="str">
        <f t="shared" si="298"/>
        <v xml:space="preserve">,"AlternateId":"" </v>
      </c>
      <c r="U892" s="16" t="str">
        <f t="shared" si="299"/>
        <v>,"IssueYearStart":1940</v>
      </c>
      <c r="V892" s="16" t="str">
        <f t="shared" si="300"/>
        <v>,"IssueYearEnd":0</v>
      </c>
      <c r="W892" s="16" t="str">
        <f t="shared" si="301"/>
        <v xml:space="preserve">,"FirstDayOfIssue":" " </v>
      </c>
      <c r="X892" s="16" t="str">
        <f t="shared" si="315"/>
        <v xml:space="preserve">,"Perforation":"10.5x11" </v>
      </c>
      <c r="Y892" s="16" t="str">
        <f t="shared" si="302"/>
        <v xml:space="preserve">,"IsWatermarked":false </v>
      </c>
      <c r="Z892" s="16" t="str">
        <f t="shared" si="303"/>
        <v xml:space="preserve">,"CatalogImageCode":"" </v>
      </c>
      <c r="AA892" s="16" t="str">
        <f t="shared" si="304"/>
        <v xml:space="preserve">,"Color":"" </v>
      </c>
      <c r="AB892" s="16" t="str">
        <f t="shared" si="305"/>
        <v xml:space="preserve">,"Denomination":"5" </v>
      </c>
      <c r="AD892" s="16" t="str">
        <f t="shared" si="306"/>
        <v>,"ItemInstances":[</v>
      </c>
      <c r="AE892" s="16" t="str">
        <f t="shared" si="307"/>
        <v>{"CollectableType":"HomeCollector.Models.StampBase, HomeCollector, Version=1.0.0.0, Culture=neutral, PublicKeyToken=null"</v>
      </c>
      <c r="AF892" s="16" t="str">
        <f t="shared" si="308"/>
        <v xml:space="preserve">,"ItemDetails":"Educators" </v>
      </c>
      <c r="AG892" s="16" t="str">
        <f t="shared" si="309"/>
        <v xml:space="preserve">,"IsFavorite":false </v>
      </c>
      <c r="AH892" s="16" t="str">
        <f t="shared" si="310"/>
        <v xml:space="preserve">,"EstimatedValue":0 </v>
      </c>
      <c r="AI892" s="16" t="str">
        <f t="shared" si="311"/>
        <v xml:space="preserve">,"IsMintCondition":true </v>
      </c>
      <c r="AJ892" s="16" t="str">
        <f t="shared" si="312"/>
        <v xml:space="preserve">,"Condition":"UNDEFINED" </v>
      </c>
      <c r="AK892" s="16" t="str">
        <f xml:space="preserve"> IF($D892+$E892&gt;0,  CONCATENATE($AD892,$AE892,$AF892,$AG892,$AH892,$AI892,$AJ892) &amp; "} ]}","}")</f>
        <v>,"ItemInstances":[{"CollectableType":"HomeCollector.Models.StampBase, HomeCollector, Version=1.0.0.0, Culture=neutral, PublicKeyToken=null","ItemDetails":"Educators" ,"IsFavorite":false ,"EstimatedValue":0 ,"IsMintCondition":true ,"Condition":"UNDEFINED" } ]}</v>
      </c>
      <c r="AL892" s="16" t="str">
        <f t="shared" si="313"/>
        <v>,{"CollectableType":"HomeCollector.Models.StampBase, HomeCollector, Version=1.0.0.0, Culture=neutral, PublicKeyToken=null","DisplayName":"Willard" ,"Description":"Educators" ,"Country":"USA" ,"IsPostageStamp":true ,"ScottNumber":"872" ,"AlternateId":"" ,"IssueYearStart":1940,"IssueYearEnd":0,"FirstDayOfIssue":" " ,"Perforation":"10.5x11" ,"IsWatermarked":false ,"CatalogImageCode":"" ,"Color":"" ,"Denomination":"5" ,"ItemInstances":[{"CollectableType":"HomeCollector.Models.StampBase, HomeCollector, Version=1.0.0.0, Culture=neutral, PublicKeyToken=null","ItemDetails":"Educators" ,"IsFavorite":false ,"EstimatedValue":0 ,"IsMintCondition":true ,"Condition":"UNDEFINED" } ]}</v>
      </c>
    </row>
    <row r="893" spans="1:38" x14ac:dyDescent="0.25">
      <c r="A893" s="34" t="s">
        <v>2099</v>
      </c>
      <c r="B893" s="29">
        <v>10</v>
      </c>
      <c r="C893" s="30"/>
      <c r="D893" s="31"/>
      <c r="E893" s="32">
        <v>1</v>
      </c>
      <c r="F893" s="42" t="s">
        <v>436</v>
      </c>
      <c r="G893" s="38" t="s">
        <v>550</v>
      </c>
      <c r="H893" s="19" t="s">
        <v>15</v>
      </c>
      <c r="I893" s="29">
        <v>1940</v>
      </c>
      <c r="J893" s="29">
        <v>1940</v>
      </c>
      <c r="K893" s="33" t="s">
        <v>1337</v>
      </c>
      <c r="L893" s="34">
        <v>1.25</v>
      </c>
      <c r="M893" s="29">
        <v>1.25</v>
      </c>
      <c r="N893" s="28" t="str">
        <f t="shared" si="314"/>
        <v>,{"CollectableType":"HomeCollector.Models.StampBase, HomeCollector, Version=1.0.0.0, Culture=neutral, PublicKeyToken=null"</v>
      </c>
      <c r="O893" s="16" t="str">
        <f t="shared" si="293"/>
        <v xml:space="preserve">,"DisplayName":"Washington" </v>
      </c>
      <c r="P893" s="16" t="str">
        <f t="shared" si="294"/>
        <v xml:space="preserve">,"Description":"Educators" </v>
      </c>
      <c r="Q893" s="16" t="str">
        <f t="shared" si="295"/>
        <v xml:space="preserve">,"Country":"USA" </v>
      </c>
      <c r="R893" s="16" t="str">
        <f t="shared" si="296"/>
        <v xml:space="preserve">,"IsPostageStamp":true </v>
      </c>
      <c r="S893" s="16" t="str">
        <f t="shared" si="297"/>
        <v xml:space="preserve">,"ScottNumber":"873" </v>
      </c>
      <c r="T893" s="16" t="str">
        <f t="shared" si="298"/>
        <v xml:space="preserve">,"AlternateId":"" </v>
      </c>
      <c r="U893" s="16" t="str">
        <f t="shared" si="299"/>
        <v>,"IssueYearStart":1940</v>
      </c>
      <c r="V893" s="16" t="str">
        <f t="shared" si="300"/>
        <v>,"IssueYearEnd":0</v>
      </c>
      <c r="W893" s="16" t="str">
        <f t="shared" si="301"/>
        <v xml:space="preserve">,"FirstDayOfIssue":" " </v>
      </c>
      <c r="X893" s="16" t="str">
        <f t="shared" si="315"/>
        <v xml:space="preserve">,"Perforation":"10.5x11" </v>
      </c>
      <c r="Y893" s="16" t="str">
        <f t="shared" si="302"/>
        <v xml:space="preserve">,"IsWatermarked":false </v>
      </c>
      <c r="Z893" s="16" t="str">
        <f t="shared" si="303"/>
        <v xml:space="preserve">,"CatalogImageCode":"" </v>
      </c>
      <c r="AA893" s="16" t="str">
        <f t="shared" si="304"/>
        <v xml:space="preserve">,"Color":"" </v>
      </c>
      <c r="AB893" s="16" t="str">
        <f t="shared" si="305"/>
        <v xml:space="preserve">,"Denomination":"10" </v>
      </c>
      <c r="AD893" s="16" t="str">
        <f t="shared" si="306"/>
        <v>,"ItemInstances":[</v>
      </c>
      <c r="AE893" s="16" t="str">
        <f t="shared" si="307"/>
        <v>{"CollectableType":"HomeCollector.Models.StampBase, HomeCollector, Version=1.0.0.0, Culture=neutral, PublicKeyToken=null"</v>
      </c>
      <c r="AF893" s="16" t="str">
        <f t="shared" si="308"/>
        <v xml:space="preserve">,"ItemDetails":"Educators" </v>
      </c>
      <c r="AG893" s="16" t="str">
        <f t="shared" si="309"/>
        <v xml:space="preserve">,"IsFavorite":false </v>
      </c>
      <c r="AH893" s="16" t="str">
        <f t="shared" si="310"/>
        <v xml:space="preserve">,"EstimatedValue":0 </v>
      </c>
      <c r="AI893" s="16" t="str">
        <f t="shared" si="311"/>
        <v xml:space="preserve">,"IsMintCondition":false </v>
      </c>
      <c r="AJ893" s="16" t="str">
        <f t="shared" si="312"/>
        <v xml:space="preserve">,"Condition":"UNDEFINED" </v>
      </c>
      <c r="AK893" s="16" t="str">
        <f xml:space="preserve"> IF($D893+$E893&gt;0,  CONCATENATE($AD893,$AE893,$AF893,$AG893,$AH893,$AI893,$AJ893) &amp; "} ]}","}")</f>
        <v>,"ItemInstances":[{"CollectableType":"HomeCollector.Models.StampBase, HomeCollector, Version=1.0.0.0, Culture=neutral, PublicKeyToken=null","ItemDetails":"Educators" ,"IsFavorite":false ,"EstimatedValue":0 ,"IsMintCondition":false ,"Condition":"UNDEFINED" } ]}</v>
      </c>
      <c r="AL893" s="16" t="str">
        <f t="shared" si="313"/>
        <v>,{"CollectableType":"HomeCollector.Models.StampBase, HomeCollector, Version=1.0.0.0, Culture=neutral, PublicKeyToken=null","DisplayName":"Washington" ,"Description":"Educators" ,"Country":"USA" ,"IsPostageStamp":true ,"ScottNumber":"873" ,"AlternateId":"" ,"IssueYearStart":1940,"IssueYearEnd":0,"FirstDayOfIssue":" " ,"Perforation":"10.5x11" ,"IsWatermarked":false ,"CatalogImageCode":"" ,"Color":"" ,"Denomination":"10" ,"ItemInstances":[{"CollectableType":"HomeCollector.Models.StampBase, HomeCollector, Version=1.0.0.0, Culture=neutral, PublicKeyToken=null","ItemDetails":"Educators" ,"IsFavorite":false ,"EstimatedValue":0 ,"IsMintCondition":false ,"Condition":"UNDEFINED" } ]}</v>
      </c>
    </row>
    <row r="894" spans="1:38" x14ac:dyDescent="0.25">
      <c r="A894" s="34" t="s">
        <v>2100</v>
      </c>
      <c r="B894" s="29">
        <v>1</v>
      </c>
      <c r="C894" s="30"/>
      <c r="D894" s="31"/>
      <c r="E894" s="32">
        <v>2</v>
      </c>
      <c r="F894" s="42" t="s">
        <v>436</v>
      </c>
      <c r="G894" s="38" t="s">
        <v>555</v>
      </c>
      <c r="H894" s="19" t="s">
        <v>556</v>
      </c>
      <c r="I894" s="29">
        <v>1940</v>
      </c>
      <c r="J894" s="29">
        <v>1940</v>
      </c>
      <c r="K894" s="33" t="s">
        <v>1337</v>
      </c>
      <c r="L894" s="34">
        <v>0.15</v>
      </c>
      <c r="M894" s="29">
        <v>0.15</v>
      </c>
      <c r="N894" s="28" t="str">
        <f t="shared" si="314"/>
        <v>,{"CollectableType":"HomeCollector.Models.StampBase, HomeCollector, Version=1.0.0.0, Culture=neutral, PublicKeyToken=null"</v>
      </c>
      <c r="O894" s="16" t="str">
        <f t="shared" si="293"/>
        <v xml:space="preserve">,"DisplayName":"Audubon" </v>
      </c>
      <c r="P894" s="16" t="str">
        <f t="shared" si="294"/>
        <v xml:space="preserve">,"Description":"Scientists" </v>
      </c>
      <c r="Q894" s="16" t="str">
        <f t="shared" si="295"/>
        <v xml:space="preserve">,"Country":"USA" </v>
      </c>
      <c r="R894" s="16" t="str">
        <f t="shared" si="296"/>
        <v xml:space="preserve">,"IsPostageStamp":true </v>
      </c>
      <c r="S894" s="16" t="str">
        <f t="shared" si="297"/>
        <v xml:space="preserve">,"ScottNumber":"874" </v>
      </c>
      <c r="T894" s="16" t="str">
        <f t="shared" si="298"/>
        <v xml:space="preserve">,"AlternateId":"" </v>
      </c>
      <c r="U894" s="16" t="str">
        <f t="shared" si="299"/>
        <v>,"IssueYearStart":1940</v>
      </c>
      <c r="V894" s="16" t="str">
        <f t="shared" si="300"/>
        <v>,"IssueYearEnd":0</v>
      </c>
      <c r="W894" s="16" t="str">
        <f t="shared" si="301"/>
        <v xml:space="preserve">,"FirstDayOfIssue":" " </v>
      </c>
      <c r="X894" s="16" t="str">
        <f t="shared" si="315"/>
        <v xml:space="preserve">,"Perforation":"10.5x11" </v>
      </c>
      <c r="Y894" s="16" t="str">
        <f t="shared" si="302"/>
        <v xml:space="preserve">,"IsWatermarked":false </v>
      </c>
      <c r="Z894" s="16" t="str">
        <f t="shared" si="303"/>
        <v xml:space="preserve">,"CatalogImageCode":"" </v>
      </c>
      <c r="AA894" s="16" t="str">
        <f t="shared" si="304"/>
        <v xml:space="preserve">,"Color":"" </v>
      </c>
      <c r="AB894" s="16" t="str">
        <f t="shared" si="305"/>
        <v xml:space="preserve">,"Denomination":"1" </v>
      </c>
      <c r="AD894" s="16" t="str">
        <f t="shared" si="306"/>
        <v>,"ItemInstances":[</v>
      </c>
      <c r="AE894" s="16" t="str">
        <f t="shared" si="307"/>
        <v>{"CollectableType":"HomeCollector.Models.StampBase, HomeCollector, Version=1.0.0.0, Culture=neutral, PublicKeyToken=null"</v>
      </c>
      <c r="AF894" s="16" t="str">
        <f t="shared" si="308"/>
        <v xml:space="preserve">,"ItemDetails":"Scientists" </v>
      </c>
      <c r="AG894" s="16" t="str">
        <f t="shared" si="309"/>
        <v xml:space="preserve">,"IsFavorite":false </v>
      </c>
      <c r="AH894" s="16" t="str">
        <f t="shared" si="310"/>
        <v xml:space="preserve">,"EstimatedValue":0 </v>
      </c>
      <c r="AI894" s="16" t="str">
        <f t="shared" si="311"/>
        <v xml:space="preserve">,"IsMintCondition":false </v>
      </c>
      <c r="AJ894" s="16" t="str">
        <f t="shared" si="312"/>
        <v xml:space="preserve">,"Condition":"UNDEFINED" </v>
      </c>
      <c r="AK894" s="16" t="str">
        <f xml:space="preserve"> IF($D894+$E894&gt;0,  CONCATENATE($AD894,$AE894,$AF894,$AG894,$AH894,$AI894,$AJ894) &amp; "} ]}","}")</f>
        <v>,"ItemInstances":[{"CollectableType":"HomeCollector.Models.StampBase, HomeCollector, Version=1.0.0.0, Culture=neutral, PublicKeyToken=null","ItemDetails":"Scientists" ,"IsFavorite":false ,"EstimatedValue":0 ,"IsMintCondition":false ,"Condition":"UNDEFINED" } ]}</v>
      </c>
      <c r="AL894" s="16" t="str">
        <f t="shared" si="313"/>
        <v>,{"CollectableType":"HomeCollector.Models.StampBase, HomeCollector, Version=1.0.0.0, Culture=neutral, PublicKeyToken=null","DisplayName":"Audubon" ,"Description":"Scientists" ,"Country":"USA" ,"IsPostageStamp":true ,"ScottNumber":"874" ,"AlternateId":"" ,"IssueYearStart":1940,"IssueYearEnd":0,"FirstDayOfIssue":" " ,"Perforation":"10.5x11" ,"IsWatermarked":false ,"CatalogImageCode":"" ,"Color":"" ,"Denomination":"1" ,"ItemInstances":[{"CollectableType":"HomeCollector.Models.StampBase, HomeCollector, Version=1.0.0.0, Culture=neutral, PublicKeyToken=null","ItemDetails":"Scientists" ,"IsFavorite":false ,"EstimatedValue":0 ,"IsMintCondition":false ,"Condition":"UNDEFINED" } ]}</v>
      </c>
    </row>
    <row r="895" spans="1:38" x14ac:dyDescent="0.25">
      <c r="A895" s="34" t="s">
        <v>2101</v>
      </c>
      <c r="B895" s="29">
        <v>2</v>
      </c>
      <c r="C895" s="30"/>
      <c r="D895" s="31"/>
      <c r="E895" s="32">
        <v>1</v>
      </c>
      <c r="F895" s="42" t="s">
        <v>436</v>
      </c>
      <c r="G895" s="38" t="s">
        <v>555</v>
      </c>
      <c r="H895" s="19" t="s">
        <v>557</v>
      </c>
      <c r="I895" s="29">
        <v>1940</v>
      </c>
      <c r="J895" s="29">
        <v>1940</v>
      </c>
      <c r="K895" s="33" t="s">
        <v>1337</v>
      </c>
      <c r="L895" s="34">
        <v>0.15</v>
      </c>
      <c r="M895" s="29">
        <v>0.15</v>
      </c>
      <c r="N895" s="28" t="str">
        <f t="shared" si="314"/>
        <v>,{"CollectableType":"HomeCollector.Models.StampBase, HomeCollector, Version=1.0.0.0, Culture=neutral, PublicKeyToken=null"</v>
      </c>
      <c r="O895" s="16" t="str">
        <f t="shared" si="293"/>
        <v xml:space="preserve">,"DisplayName":"Long" </v>
      </c>
      <c r="P895" s="16" t="str">
        <f t="shared" si="294"/>
        <v xml:space="preserve">,"Description":"Scientists" </v>
      </c>
      <c r="Q895" s="16" t="str">
        <f t="shared" si="295"/>
        <v xml:space="preserve">,"Country":"USA" </v>
      </c>
      <c r="R895" s="16" t="str">
        <f t="shared" si="296"/>
        <v xml:space="preserve">,"IsPostageStamp":true </v>
      </c>
      <c r="S895" s="16" t="str">
        <f t="shared" si="297"/>
        <v xml:space="preserve">,"ScottNumber":"875" </v>
      </c>
      <c r="T895" s="16" t="str">
        <f t="shared" si="298"/>
        <v xml:space="preserve">,"AlternateId":"" </v>
      </c>
      <c r="U895" s="16" t="str">
        <f t="shared" si="299"/>
        <v>,"IssueYearStart":1940</v>
      </c>
      <c r="V895" s="16" t="str">
        <f t="shared" si="300"/>
        <v>,"IssueYearEnd":0</v>
      </c>
      <c r="W895" s="16" t="str">
        <f t="shared" si="301"/>
        <v xml:space="preserve">,"FirstDayOfIssue":" " </v>
      </c>
      <c r="X895" s="16" t="str">
        <f t="shared" si="315"/>
        <v xml:space="preserve">,"Perforation":"10.5x11" </v>
      </c>
      <c r="Y895" s="16" t="str">
        <f t="shared" si="302"/>
        <v xml:space="preserve">,"IsWatermarked":false </v>
      </c>
      <c r="Z895" s="16" t="str">
        <f t="shared" si="303"/>
        <v xml:space="preserve">,"CatalogImageCode":"" </v>
      </c>
      <c r="AA895" s="16" t="str">
        <f t="shared" si="304"/>
        <v xml:space="preserve">,"Color":"" </v>
      </c>
      <c r="AB895" s="16" t="str">
        <f t="shared" si="305"/>
        <v xml:space="preserve">,"Denomination":"2" </v>
      </c>
      <c r="AD895" s="16" t="str">
        <f t="shared" si="306"/>
        <v>,"ItemInstances":[</v>
      </c>
      <c r="AE895" s="16" t="str">
        <f t="shared" si="307"/>
        <v>{"CollectableType":"HomeCollector.Models.StampBase, HomeCollector, Version=1.0.0.0, Culture=neutral, PublicKeyToken=null"</v>
      </c>
      <c r="AF895" s="16" t="str">
        <f t="shared" si="308"/>
        <v xml:space="preserve">,"ItemDetails":"Scientists" </v>
      </c>
      <c r="AG895" s="16" t="str">
        <f t="shared" si="309"/>
        <v xml:space="preserve">,"IsFavorite":false </v>
      </c>
      <c r="AH895" s="16" t="str">
        <f t="shared" si="310"/>
        <v xml:space="preserve">,"EstimatedValue":0 </v>
      </c>
      <c r="AI895" s="16" t="str">
        <f t="shared" si="311"/>
        <v xml:space="preserve">,"IsMintCondition":false </v>
      </c>
      <c r="AJ895" s="16" t="str">
        <f t="shared" si="312"/>
        <v xml:space="preserve">,"Condition":"UNDEFINED" </v>
      </c>
      <c r="AK895" s="16" t="str">
        <f xml:space="preserve"> IF($D895+$E895&gt;0,  CONCATENATE($AD895,$AE895,$AF895,$AG895,$AH895,$AI895,$AJ895) &amp; "} ]}","}")</f>
        <v>,"ItemInstances":[{"CollectableType":"HomeCollector.Models.StampBase, HomeCollector, Version=1.0.0.0, Culture=neutral, PublicKeyToken=null","ItemDetails":"Scientists" ,"IsFavorite":false ,"EstimatedValue":0 ,"IsMintCondition":false ,"Condition":"UNDEFINED" } ]}</v>
      </c>
      <c r="AL895" s="16" t="str">
        <f t="shared" si="313"/>
        <v>,{"CollectableType":"HomeCollector.Models.StampBase, HomeCollector, Version=1.0.0.0, Culture=neutral, PublicKeyToken=null","DisplayName":"Long" ,"Description":"Scientists" ,"Country":"USA" ,"IsPostageStamp":true ,"ScottNumber":"875" ,"AlternateId":"" ,"IssueYearStart":1940,"IssueYearEnd":0,"FirstDayOfIssue":" " ,"Perforation":"10.5x11" ,"IsWatermarked":false ,"CatalogImageCode":"" ,"Color":"" ,"Denomination":"2" ,"ItemInstances":[{"CollectableType":"HomeCollector.Models.StampBase, HomeCollector, Version=1.0.0.0, Culture=neutral, PublicKeyToken=null","ItemDetails":"Scientists" ,"IsFavorite":false ,"EstimatedValue":0 ,"IsMintCondition":false ,"Condition":"UNDEFINED" } ]}</v>
      </c>
    </row>
    <row r="896" spans="1:38" x14ac:dyDescent="0.25">
      <c r="A896" s="34" t="s">
        <v>2102</v>
      </c>
      <c r="B896" s="29">
        <v>3</v>
      </c>
      <c r="C896" s="30"/>
      <c r="D896" s="31"/>
      <c r="E896" s="32">
        <v>1</v>
      </c>
      <c r="F896" s="42" t="s">
        <v>436</v>
      </c>
      <c r="G896" s="38" t="s">
        <v>555</v>
      </c>
      <c r="H896" s="19" t="s">
        <v>558</v>
      </c>
      <c r="I896" s="29">
        <v>1940</v>
      </c>
      <c r="J896" s="29">
        <v>1940</v>
      </c>
      <c r="K896" s="33" t="s">
        <v>1337</v>
      </c>
      <c r="L896" s="34">
        <v>0.15</v>
      </c>
      <c r="M896" s="29">
        <v>0.15</v>
      </c>
      <c r="N896" s="28" t="str">
        <f t="shared" si="314"/>
        <v>,{"CollectableType":"HomeCollector.Models.StampBase, HomeCollector, Version=1.0.0.0, Culture=neutral, PublicKeyToken=null"</v>
      </c>
      <c r="O896" s="16" t="str">
        <f t="shared" si="293"/>
        <v xml:space="preserve">,"DisplayName":"Burbank" </v>
      </c>
      <c r="P896" s="16" t="str">
        <f t="shared" si="294"/>
        <v xml:space="preserve">,"Description":"Scientists" </v>
      </c>
      <c r="Q896" s="16" t="str">
        <f t="shared" si="295"/>
        <v xml:space="preserve">,"Country":"USA" </v>
      </c>
      <c r="R896" s="16" t="str">
        <f t="shared" si="296"/>
        <v xml:space="preserve">,"IsPostageStamp":true </v>
      </c>
      <c r="S896" s="16" t="str">
        <f t="shared" si="297"/>
        <v xml:space="preserve">,"ScottNumber":"876" </v>
      </c>
      <c r="T896" s="16" t="str">
        <f t="shared" si="298"/>
        <v xml:space="preserve">,"AlternateId":"" </v>
      </c>
      <c r="U896" s="16" t="str">
        <f t="shared" si="299"/>
        <v>,"IssueYearStart":1940</v>
      </c>
      <c r="V896" s="16" t="str">
        <f t="shared" si="300"/>
        <v>,"IssueYearEnd":0</v>
      </c>
      <c r="W896" s="16" t="str">
        <f t="shared" si="301"/>
        <v xml:space="preserve">,"FirstDayOfIssue":" " </v>
      </c>
      <c r="X896" s="16" t="str">
        <f t="shared" si="315"/>
        <v xml:space="preserve">,"Perforation":"10.5x11" </v>
      </c>
      <c r="Y896" s="16" t="str">
        <f t="shared" si="302"/>
        <v xml:space="preserve">,"IsWatermarked":false </v>
      </c>
      <c r="Z896" s="16" t="str">
        <f t="shared" si="303"/>
        <v xml:space="preserve">,"CatalogImageCode":"" </v>
      </c>
      <c r="AA896" s="16" t="str">
        <f t="shared" si="304"/>
        <v xml:space="preserve">,"Color":"" </v>
      </c>
      <c r="AB896" s="16" t="str">
        <f t="shared" si="305"/>
        <v xml:space="preserve">,"Denomination":"3" </v>
      </c>
      <c r="AD896" s="16" t="str">
        <f t="shared" si="306"/>
        <v>,"ItemInstances":[</v>
      </c>
      <c r="AE896" s="16" t="str">
        <f t="shared" si="307"/>
        <v>{"CollectableType":"HomeCollector.Models.StampBase, HomeCollector, Version=1.0.0.0, Culture=neutral, PublicKeyToken=null"</v>
      </c>
      <c r="AF896" s="16" t="str">
        <f t="shared" si="308"/>
        <v xml:space="preserve">,"ItemDetails":"Scientists" </v>
      </c>
      <c r="AG896" s="16" t="str">
        <f t="shared" si="309"/>
        <v xml:space="preserve">,"IsFavorite":false </v>
      </c>
      <c r="AH896" s="16" t="str">
        <f t="shared" si="310"/>
        <v xml:space="preserve">,"EstimatedValue":0 </v>
      </c>
      <c r="AI896" s="16" t="str">
        <f t="shared" si="311"/>
        <v xml:space="preserve">,"IsMintCondition":false </v>
      </c>
      <c r="AJ896" s="16" t="str">
        <f t="shared" si="312"/>
        <v xml:space="preserve">,"Condition":"UNDEFINED" </v>
      </c>
      <c r="AK896" s="16" t="str">
        <f xml:space="preserve"> IF($D896+$E896&gt;0,  CONCATENATE($AD896,$AE896,$AF896,$AG896,$AH896,$AI896,$AJ896) &amp; "} ]}","}")</f>
        <v>,"ItemInstances":[{"CollectableType":"HomeCollector.Models.StampBase, HomeCollector, Version=1.0.0.0, Culture=neutral, PublicKeyToken=null","ItemDetails":"Scientists" ,"IsFavorite":false ,"EstimatedValue":0 ,"IsMintCondition":false ,"Condition":"UNDEFINED" } ]}</v>
      </c>
      <c r="AL896" s="16" t="str">
        <f t="shared" si="313"/>
        <v>,{"CollectableType":"HomeCollector.Models.StampBase, HomeCollector, Version=1.0.0.0, Culture=neutral, PublicKeyToken=null","DisplayName":"Burbank" ,"Description":"Scientists" ,"Country":"USA" ,"IsPostageStamp":true ,"ScottNumber":"876" ,"AlternateId":"" ,"IssueYearStart":1940,"IssueYearEnd":0,"FirstDayOfIssue":"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PublicKeyToken=null","ItemDetails":"Scientists" ,"IsFavorite":false ,"EstimatedValue":0 ,"IsMintCondition":false ,"Condition":"UNDEFINED" } ]}</v>
      </c>
    </row>
    <row r="897" spans="1:38" x14ac:dyDescent="0.25">
      <c r="A897" s="34" t="s">
        <v>2103</v>
      </c>
      <c r="B897" s="29">
        <v>5</v>
      </c>
      <c r="C897" s="30"/>
      <c r="D897" s="31"/>
      <c r="E897" s="32">
        <v>2</v>
      </c>
      <c r="F897" s="42" t="s">
        <v>436</v>
      </c>
      <c r="G897" s="38" t="s">
        <v>555</v>
      </c>
      <c r="H897" s="19" t="s">
        <v>559</v>
      </c>
      <c r="I897" s="29">
        <v>1940</v>
      </c>
      <c r="J897" s="29">
        <v>1940</v>
      </c>
      <c r="K897" s="33" t="s">
        <v>1337</v>
      </c>
      <c r="L897" s="34">
        <v>0.25</v>
      </c>
      <c r="M897" s="29">
        <v>0.15</v>
      </c>
      <c r="N897" s="28" t="str">
        <f t="shared" si="314"/>
        <v>,{"CollectableType":"HomeCollector.Models.StampBase, HomeCollector, Version=1.0.0.0, Culture=neutral, PublicKeyToken=null"</v>
      </c>
      <c r="O897" s="16" t="str">
        <f t="shared" si="293"/>
        <v xml:space="preserve">,"DisplayName":"Redd" </v>
      </c>
      <c r="P897" s="16" t="str">
        <f t="shared" si="294"/>
        <v xml:space="preserve">,"Description":"Scientists" </v>
      </c>
      <c r="Q897" s="16" t="str">
        <f t="shared" si="295"/>
        <v xml:space="preserve">,"Country":"USA" </v>
      </c>
      <c r="R897" s="16" t="str">
        <f t="shared" si="296"/>
        <v xml:space="preserve">,"IsPostageStamp":true </v>
      </c>
      <c r="S897" s="16" t="str">
        <f t="shared" si="297"/>
        <v xml:space="preserve">,"ScottNumber":"877" </v>
      </c>
      <c r="T897" s="16" t="str">
        <f t="shared" si="298"/>
        <v xml:space="preserve">,"AlternateId":"" </v>
      </c>
      <c r="U897" s="16" t="str">
        <f t="shared" si="299"/>
        <v>,"IssueYearStart":1940</v>
      </c>
      <c r="V897" s="16" t="str">
        <f t="shared" si="300"/>
        <v>,"IssueYearEnd":0</v>
      </c>
      <c r="W897" s="16" t="str">
        <f t="shared" si="301"/>
        <v xml:space="preserve">,"FirstDayOfIssue":" " </v>
      </c>
      <c r="X897" s="16" t="str">
        <f t="shared" si="315"/>
        <v xml:space="preserve">,"Perforation":"10.5x11" </v>
      </c>
      <c r="Y897" s="16" t="str">
        <f t="shared" si="302"/>
        <v xml:space="preserve">,"IsWatermarked":false </v>
      </c>
      <c r="Z897" s="16" t="str">
        <f t="shared" si="303"/>
        <v xml:space="preserve">,"CatalogImageCode":"" </v>
      </c>
      <c r="AA897" s="16" t="str">
        <f t="shared" si="304"/>
        <v xml:space="preserve">,"Color":"" </v>
      </c>
      <c r="AB897" s="16" t="str">
        <f t="shared" si="305"/>
        <v xml:space="preserve">,"Denomination":"5" </v>
      </c>
      <c r="AD897" s="16" t="str">
        <f t="shared" si="306"/>
        <v>,"ItemInstances":[</v>
      </c>
      <c r="AE897" s="16" t="str">
        <f t="shared" si="307"/>
        <v>{"CollectableType":"HomeCollector.Models.StampBase, HomeCollector, Version=1.0.0.0, Culture=neutral, PublicKeyToken=null"</v>
      </c>
      <c r="AF897" s="16" t="str">
        <f t="shared" si="308"/>
        <v xml:space="preserve">,"ItemDetails":"Scientists" </v>
      </c>
      <c r="AG897" s="16" t="str">
        <f t="shared" si="309"/>
        <v xml:space="preserve">,"IsFavorite":false </v>
      </c>
      <c r="AH897" s="16" t="str">
        <f t="shared" si="310"/>
        <v xml:space="preserve">,"EstimatedValue":0 </v>
      </c>
      <c r="AI897" s="16" t="str">
        <f t="shared" si="311"/>
        <v xml:space="preserve">,"IsMintCondition":false </v>
      </c>
      <c r="AJ897" s="16" t="str">
        <f t="shared" si="312"/>
        <v xml:space="preserve">,"Condition":"UNDEFINED" </v>
      </c>
      <c r="AK897" s="16" t="str">
        <f xml:space="preserve"> IF($D897+$E897&gt;0,  CONCATENATE($AD897,$AE897,$AF897,$AG897,$AH897,$AI897,$AJ897) &amp; "} ]}","}")</f>
        <v>,"ItemInstances":[{"CollectableType":"HomeCollector.Models.StampBase, HomeCollector, Version=1.0.0.0, Culture=neutral, PublicKeyToken=null","ItemDetails":"Scientists" ,"IsFavorite":false ,"EstimatedValue":0 ,"IsMintCondition":false ,"Condition":"UNDEFINED" } ]}</v>
      </c>
      <c r="AL897" s="16" t="str">
        <f t="shared" si="313"/>
        <v>,{"CollectableType":"HomeCollector.Models.StampBase, HomeCollector, Version=1.0.0.0, Culture=neutral, PublicKeyToken=null","DisplayName":"Redd" ,"Description":"Scientists" ,"Country":"USA" ,"IsPostageStamp":true ,"ScottNumber":"877" ,"AlternateId":"" ,"IssueYearStart":1940,"IssueYearEnd":0,"FirstDayOfIssue":" " ,"Perforation":"10.5x11" ,"IsWatermarked":false ,"CatalogImageCode":"" ,"Color":"" ,"Denomination":"5" ,"ItemInstances":[{"CollectableType":"HomeCollector.Models.StampBase, HomeCollector, Version=1.0.0.0, Culture=neutral, PublicKeyToken=null","ItemDetails":"Scientists" ,"IsFavorite":false ,"EstimatedValue":0 ,"IsMintCondition":false ,"Condition":"UNDEFINED" } ]}</v>
      </c>
    </row>
    <row r="898" spans="1:38" x14ac:dyDescent="0.25">
      <c r="A898" s="34" t="s">
        <v>2104</v>
      </c>
      <c r="B898" s="29">
        <v>10</v>
      </c>
      <c r="C898" s="30"/>
      <c r="D898" s="31"/>
      <c r="E898" s="32">
        <v>1</v>
      </c>
      <c r="F898" s="42" t="s">
        <v>436</v>
      </c>
      <c r="G898" s="38" t="s">
        <v>555</v>
      </c>
      <c r="H898" s="19" t="s">
        <v>560</v>
      </c>
      <c r="I898" s="29">
        <v>1940</v>
      </c>
      <c r="J898" s="29">
        <v>1940</v>
      </c>
      <c r="K898" s="33" t="s">
        <v>1337</v>
      </c>
      <c r="L898" s="34">
        <v>1.05</v>
      </c>
      <c r="M898" s="29">
        <v>0.95</v>
      </c>
      <c r="N898" s="28" t="str">
        <f t="shared" si="314"/>
        <v>,{"CollectableType":"HomeCollector.Models.StampBase, HomeCollector, Version=1.0.0.0, Culture=neutral, PublicKeyToken=null"</v>
      </c>
      <c r="O898" s="16" t="str">
        <f t="shared" si="293"/>
        <v xml:space="preserve">,"DisplayName":"Adams" </v>
      </c>
      <c r="P898" s="16" t="str">
        <f t="shared" si="294"/>
        <v xml:space="preserve">,"Description":"Scientists" </v>
      </c>
      <c r="Q898" s="16" t="str">
        <f t="shared" si="295"/>
        <v xml:space="preserve">,"Country":"USA" </v>
      </c>
      <c r="R898" s="16" t="str">
        <f t="shared" si="296"/>
        <v xml:space="preserve">,"IsPostageStamp":true </v>
      </c>
      <c r="S898" s="16" t="str">
        <f t="shared" si="297"/>
        <v xml:space="preserve">,"ScottNumber":"878" </v>
      </c>
      <c r="T898" s="16" t="str">
        <f t="shared" si="298"/>
        <v xml:space="preserve">,"AlternateId":"" </v>
      </c>
      <c r="U898" s="16" t="str">
        <f t="shared" si="299"/>
        <v>,"IssueYearStart":1940</v>
      </c>
      <c r="V898" s="16" t="str">
        <f t="shared" si="300"/>
        <v>,"IssueYearEnd":0</v>
      </c>
      <c r="W898" s="16" t="str">
        <f t="shared" si="301"/>
        <v xml:space="preserve">,"FirstDayOfIssue":" " </v>
      </c>
      <c r="X898" s="16" t="str">
        <f t="shared" si="315"/>
        <v xml:space="preserve">,"Perforation":"10.5x11" </v>
      </c>
      <c r="Y898" s="16" t="str">
        <f t="shared" si="302"/>
        <v xml:space="preserve">,"IsWatermarked":false </v>
      </c>
      <c r="Z898" s="16" t="str">
        <f t="shared" si="303"/>
        <v xml:space="preserve">,"CatalogImageCode":"" </v>
      </c>
      <c r="AA898" s="16" t="str">
        <f t="shared" si="304"/>
        <v xml:space="preserve">,"Color":"" </v>
      </c>
      <c r="AB898" s="16" t="str">
        <f t="shared" si="305"/>
        <v xml:space="preserve">,"Denomination":"10" </v>
      </c>
      <c r="AD898" s="16" t="str">
        <f t="shared" si="306"/>
        <v>,"ItemInstances":[</v>
      </c>
      <c r="AE898" s="16" t="str">
        <f t="shared" si="307"/>
        <v>{"CollectableType":"HomeCollector.Models.StampBase, HomeCollector, Version=1.0.0.0, Culture=neutral, PublicKeyToken=null"</v>
      </c>
      <c r="AF898" s="16" t="str">
        <f t="shared" si="308"/>
        <v xml:space="preserve">,"ItemDetails":"Scientists" </v>
      </c>
      <c r="AG898" s="16" t="str">
        <f t="shared" si="309"/>
        <v xml:space="preserve">,"IsFavorite":false </v>
      </c>
      <c r="AH898" s="16" t="str">
        <f t="shared" si="310"/>
        <v xml:space="preserve">,"EstimatedValue":0 </v>
      </c>
      <c r="AI898" s="16" t="str">
        <f t="shared" si="311"/>
        <v xml:space="preserve">,"IsMintCondition":false </v>
      </c>
      <c r="AJ898" s="16" t="str">
        <f t="shared" si="312"/>
        <v xml:space="preserve">,"Condition":"UNDEFINED" </v>
      </c>
      <c r="AK898" s="16" t="str">
        <f xml:space="preserve"> IF($D898+$E898&gt;0,  CONCATENATE($AD898,$AE898,$AF898,$AG898,$AH898,$AI898,$AJ898) &amp; "} ]}","}")</f>
        <v>,"ItemInstances":[{"CollectableType":"HomeCollector.Models.StampBase, HomeCollector, Version=1.0.0.0, Culture=neutral, PublicKeyToken=null","ItemDetails":"Scientists" ,"IsFavorite":false ,"EstimatedValue":0 ,"IsMintCondition":false ,"Condition":"UNDEFINED" } ]}</v>
      </c>
      <c r="AL898" s="16" t="str">
        <f t="shared" si="313"/>
        <v>,{"CollectableType":"HomeCollector.Models.StampBase, HomeCollector, Version=1.0.0.0, Culture=neutral, PublicKeyToken=null","DisplayName":"Adams" ,"Description":"Scientists" ,"Country":"USA" ,"IsPostageStamp":true ,"ScottNumber":"878" ,"AlternateId":"" ,"IssueYearStart":1940,"IssueYearEnd":0,"FirstDayOfIssue":" " ,"Perforation":"10.5x11" ,"IsWatermarked":false ,"CatalogImageCode":"" ,"Color":"" ,"Denomination":"10" ,"ItemInstances":[{"CollectableType":"HomeCollector.Models.StampBase, HomeCollector, Version=1.0.0.0, Culture=neutral, PublicKeyToken=null","ItemDetails":"Scientists" ,"IsFavorite":false ,"EstimatedValue":0 ,"IsMintCondition":false ,"Condition":"UNDEFINED" } ]}</v>
      </c>
    </row>
    <row r="899" spans="1:38" x14ac:dyDescent="0.25">
      <c r="A899" s="34" t="s">
        <v>2105</v>
      </c>
      <c r="B899" s="29">
        <v>1</v>
      </c>
      <c r="C899" s="30"/>
      <c r="D899" s="31"/>
      <c r="E899" s="32">
        <v>1</v>
      </c>
      <c r="F899" s="42" t="s">
        <v>436</v>
      </c>
      <c r="G899" s="38" t="s">
        <v>561</v>
      </c>
      <c r="H899" s="19" t="s">
        <v>562</v>
      </c>
      <c r="I899" s="29">
        <v>1940</v>
      </c>
      <c r="J899" s="29">
        <v>1940</v>
      </c>
      <c r="K899" s="33" t="s">
        <v>1337</v>
      </c>
      <c r="L899" s="34">
        <v>0.15</v>
      </c>
      <c r="M899" s="29">
        <v>0.15</v>
      </c>
      <c r="N899" s="28" t="str">
        <f t="shared" si="314"/>
        <v>,{"CollectableType":"HomeCollector.Models.StampBase, HomeCollector, Version=1.0.0.0, Culture=neutral, PublicKeyToken=null"</v>
      </c>
      <c r="O899" s="16" t="str">
        <f t="shared" si="293"/>
        <v xml:space="preserve">,"DisplayName":"Foster" </v>
      </c>
      <c r="P899" s="16" t="str">
        <f t="shared" si="294"/>
        <v xml:space="preserve">,"Description":"Composers" </v>
      </c>
      <c r="Q899" s="16" t="str">
        <f t="shared" si="295"/>
        <v xml:space="preserve">,"Country":"USA" </v>
      </c>
      <c r="R899" s="16" t="str">
        <f t="shared" si="296"/>
        <v xml:space="preserve">,"IsPostageStamp":true </v>
      </c>
      <c r="S899" s="16" t="str">
        <f t="shared" si="297"/>
        <v xml:space="preserve">,"ScottNumber":"879" </v>
      </c>
      <c r="T899" s="16" t="str">
        <f t="shared" si="298"/>
        <v xml:space="preserve">,"AlternateId":"" </v>
      </c>
      <c r="U899" s="16" t="str">
        <f t="shared" si="299"/>
        <v>,"IssueYearStart":1940</v>
      </c>
      <c r="V899" s="16" t="str">
        <f t="shared" si="300"/>
        <v>,"IssueYearEnd":0</v>
      </c>
      <c r="W899" s="16" t="str">
        <f t="shared" si="301"/>
        <v xml:space="preserve">,"FirstDayOfIssue":" " </v>
      </c>
      <c r="X899" s="16" t="str">
        <f t="shared" si="315"/>
        <v xml:space="preserve">,"Perforation":"10.5x11" </v>
      </c>
      <c r="Y899" s="16" t="str">
        <f t="shared" si="302"/>
        <v xml:space="preserve">,"IsWatermarked":false </v>
      </c>
      <c r="Z899" s="16" t="str">
        <f t="shared" si="303"/>
        <v xml:space="preserve">,"CatalogImageCode":"" </v>
      </c>
      <c r="AA899" s="16" t="str">
        <f t="shared" si="304"/>
        <v xml:space="preserve">,"Color":"" </v>
      </c>
      <c r="AB899" s="16" t="str">
        <f t="shared" si="305"/>
        <v xml:space="preserve">,"Denomination":"1" </v>
      </c>
      <c r="AD899" s="16" t="str">
        <f t="shared" si="306"/>
        <v>,"ItemInstances":[</v>
      </c>
      <c r="AE899" s="16" t="str">
        <f t="shared" si="307"/>
        <v>{"CollectableType":"HomeCollector.Models.StampBase, HomeCollector, Version=1.0.0.0, Culture=neutral, PublicKeyToken=null"</v>
      </c>
      <c r="AF899" s="16" t="str">
        <f t="shared" si="308"/>
        <v xml:space="preserve">,"ItemDetails":"Composers" </v>
      </c>
      <c r="AG899" s="16" t="str">
        <f t="shared" si="309"/>
        <v xml:space="preserve">,"IsFavorite":false </v>
      </c>
      <c r="AH899" s="16" t="str">
        <f t="shared" si="310"/>
        <v xml:space="preserve">,"EstimatedValue":0 </v>
      </c>
      <c r="AI899" s="16" t="str">
        <f t="shared" si="311"/>
        <v xml:space="preserve">,"IsMintCondition":false </v>
      </c>
      <c r="AJ899" s="16" t="str">
        <f t="shared" si="312"/>
        <v xml:space="preserve">,"Condition":"UNDEFINED" </v>
      </c>
      <c r="AK899" s="16" t="str">
        <f xml:space="preserve"> IF($D899+$E899&gt;0,  CONCATENATE($AD899,$AE899,$AF899,$AG899,$AH899,$AI899,$AJ899) &amp; "} ]}","}")</f>
        <v>,"ItemInstances":[{"CollectableType":"HomeCollector.Models.StampBase, HomeCollector, Version=1.0.0.0, Culture=neutral, PublicKeyToken=null","ItemDetails":"Composers" ,"IsFavorite":false ,"EstimatedValue":0 ,"IsMintCondition":false ,"Condition":"UNDEFINED" } ]}</v>
      </c>
      <c r="AL899" s="16" t="str">
        <f t="shared" si="313"/>
        <v>,{"CollectableType":"HomeCollector.Models.StampBase, HomeCollector, Version=1.0.0.0, Culture=neutral, PublicKeyToken=null","DisplayName":"Foster" ,"Description":"Composers" ,"Country":"USA" ,"IsPostageStamp":true ,"ScottNumber":"879" ,"AlternateId":"" ,"IssueYearStart":1940,"IssueYearEnd":0,"FirstDayOfIssue":" " ,"Perforation":"10.5x11" ,"IsWatermarked":false ,"CatalogImageCode":"" ,"Color":"" ,"Denomination":"1" ,"ItemInstances":[{"CollectableType":"HomeCollector.Models.StampBase, HomeCollector, Version=1.0.0.0, Culture=neutral, PublicKeyToken=null","ItemDetails":"Composers" ,"IsFavorite":false ,"EstimatedValue":0 ,"IsMintCondition":false ,"Condition":"UNDEFINED" } ]}</v>
      </c>
    </row>
    <row r="900" spans="1:38" x14ac:dyDescent="0.25">
      <c r="A900" s="34" t="s">
        <v>2106</v>
      </c>
      <c r="B900" s="29">
        <v>2</v>
      </c>
      <c r="C900" s="30"/>
      <c r="D900" s="31"/>
      <c r="E900" s="32">
        <v>1</v>
      </c>
      <c r="F900" s="42" t="s">
        <v>436</v>
      </c>
      <c r="G900" s="38" t="s">
        <v>561</v>
      </c>
      <c r="H900" s="19" t="s">
        <v>563</v>
      </c>
      <c r="I900" s="29">
        <v>1940</v>
      </c>
      <c r="J900" s="29">
        <v>1940</v>
      </c>
      <c r="K900" s="33" t="s">
        <v>1337</v>
      </c>
      <c r="L900" s="34">
        <v>0.15</v>
      </c>
      <c r="M900" s="29">
        <v>0.15</v>
      </c>
      <c r="N900" s="28" t="str">
        <f t="shared" si="314"/>
        <v>,{"CollectableType":"HomeCollector.Models.StampBase, HomeCollector, Version=1.0.0.0, Culture=neutral, PublicKeyToken=null"</v>
      </c>
      <c r="O900" s="16" t="str">
        <f t="shared" si="293"/>
        <v xml:space="preserve">,"DisplayName":"Sousa" </v>
      </c>
      <c r="P900" s="16" t="str">
        <f t="shared" si="294"/>
        <v xml:space="preserve">,"Description":"Composers" </v>
      </c>
      <c r="Q900" s="16" t="str">
        <f t="shared" si="295"/>
        <v xml:space="preserve">,"Country":"USA" </v>
      </c>
      <c r="R900" s="16" t="str">
        <f t="shared" si="296"/>
        <v xml:space="preserve">,"IsPostageStamp":true </v>
      </c>
      <c r="S900" s="16" t="str">
        <f t="shared" si="297"/>
        <v xml:space="preserve">,"ScottNumber":"880" </v>
      </c>
      <c r="T900" s="16" t="str">
        <f t="shared" si="298"/>
        <v xml:space="preserve">,"AlternateId":"" </v>
      </c>
      <c r="U900" s="16" t="str">
        <f t="shared" si="299"/>
        <v>,"IssueYearStart":1940</v>
      </c>
      <c r="V900" s="16" t="str">
        <f t="shared" si="300"/>
        <v>,"IssueYearEnd":0</v>
      </c>
      <c r="W900" s="16" t="str">
        <f t="shared" si="301"/>
        <v xml:space="preserve">,"FirstDayOfIssue":" " </v>
      </c>
      <c r="X900" s="16" t="str">
        <f t="shared" si="315"/>
        <v xml:space="preserve">,"Perforation":"10.5x11" </v>
      </c>
      <c r="Y900" s="16" t="str">
        <f t="shared" si="302"/>
        <v xml:space="preserve">,"IsWatermarked":false </v>
      </c>
      <c r="Z900" s="16" t="str">
        <f t="shared" si="303"/>
        <v xml:space="preserve">,"CatalogImageCode":"" </v>
      </c>
      <c r="AA900" s="16" t="str">
        <f t="shared" si="304"/>
        <v xml:space="preserve">,"Color":"" </v>
      </c>
      <c r="AB900" s="16" t="str">
        <f t="shared" si="305"/>
        <v xml:space="preserve">,"Denomination":"2" </v>
      </c>
      <c r="AD900" s="16" t="str">
        <f t="shared" si="306"/>
        <v>,"ItemInstances":[</v>
      </c>
      <c r="AE900" s="16" t="str">
        <f t="shared" si="307"/>
        <v>{"CollectableType":"HomeCollector.Models.StampBase, HomeCollector, Version=1.0.0.0, Culture=neutral, PublicKeyToken=null"</v>
      </c>
      <c r="AF900" s="16" t="str">
        <f t="shared" si="308"/>
        <v xml:space="preserve">,"ItemDetails":"Composers" </v>
      </c>
      <c r="AG900" s="16" t="str">
        <f t="shared" si="309"/>
        <v xml:space="preserve">,"IsFavorite":false </v>
      </c>
      <c r="AH900" s="16" t="str">
        <f t="shared" si="310"/>
        <v xml:space="preserve">,"EstimatedValue":0 </v>
      </c>
      <c r="AI900" s="16" t="str">
        <f t="shared" si="311"/>
        <v xml:space="preserve">,"IsMintCondition":false </v>
      </c>
      <c r="AJ900" s="16" t="str">
        <f t="shared" si="312"/>
        <v xml:space="preserve">,"Condition":"UNDEFINED" </v>
      </c>
      <c r="AK900" s="16" t="str">
        <f xml:space="preserve"> IF($D900+$E900&gt;0,  CONCATENATE($AD900,$AE900,$AF900,$AG900,$AH900,$AI900,$AJ900) &amp; "} ]}","}")</f>
        <v>,"ItemInstances":[{"CollectableType":"HomeCollector.Models.StampBase, HomeCollector, Version=1.0.0.0, Culture=neutral, PublicKeyToken=null","ItemDetails":"Composers" ,"IsFavorite":false ,"EstimatedValue":0 ,"IsMintCondition":false ,"Condition":"UNDEFINED" } ]}</v>
      </c>
      <c r="AL900" s="16" t="str">
        <f t="shared" si="313"/>
        <v>,{"CollectableType":"HomeCollector.Models.StampBase, HomeCollector, Version=1.0.0.0, Culture=neutral, PublicKeyToken=null","DisplayName":"Sousa" ,"Description":"Composers" ,"Country":"USA" ,"IsPostageStamp":true ,"ScottNumber":"880" ,"AlternateId":"" ,"IssueYearStart":1940,"IssueYearEnd":0,"FirstDayOfIssue":" " ,"Perforation":"10.5x11" ,"IsWatermarked":false ,"CatalogImageCode":"" ,"Color":"" ,"Denomination":"2" ,"ItemInstances":[{"CollectableType":"HomeCollector.Models.StampBase, HomeCollector, Version=1.0.0.0, Culture=neutral, PublicKeyToken=null","ItemDetails":"Composers" ,"IsFavorite":false ,"EstimatedValue":0 ,"IsMintCondition":false ,"Condition":"UNDEFINED" } ]}</v>
      </c>
    </row>
    <row r="901" spans="1:38" x14ac:dyDescent="0.25">
      <c r="A901" s="34" t="s">
        <v>2107</v>
      </c>
      <c r="B901" s="29">
        <v>3</v>
      </c>
      <c r="C901" s="30"/>
      <c r="D901" s="31">
        <v>1</v>
      </c>
      <c r="E901" s="32">
        <v>1</v>
      </c>
      <c r="F901" s="42" t="s">
        <v>436</v>
      </c>
      <c r="G901" s="38" t="s">
        <v>561</v>
      </c>
      <c r="H901" s="19" t="s">
        <v>564</v>
      </c>
      <c r="I901" s="29">
        <v>1940</v>
      </c>
      <c r="J901" s="29">
        <v>1940</v>
      </c>
      <c r="K901" s="33" t="s">
        <v>1337</v>
      </c>
      <c r="L901" s="34">
        <v>0.15</v>
      </c>
      <c r="M901" s="29">
        <v>0.15</v>
      </c>
      <c r="N901" s="28" t="str">
        <f t="shared" si="314"/>
        <v>,{"CollectableType":"HomeCollector.Models.StampBase, HomeCollector, Version=1.0.0.0, Culture=neutral, PublicKeyToken=null"</v>
      </c>
      <c r="O901" s="16" t="str">
        <f t="shared" ref="O901:O964" si="316">",""DisplayName"":""" &amp; $H901 &amp; """ "</f>
        <v xml:space="preserve">,"DisplayName":"Herbert" </v>
      </c>
      <c r="P901" s="16" t="str">
        <f t="shared" ref="P901:P964" si="317">",""Description"":""" &amp; IF(ISBLANK($G901),"",$G901) &amp; """ "</f>
        <v xml:space="preserve">,"Description":"Composers" </v>
      </c>
      <c r="Q901" s="16" t="str">
        <f t="shared" ref="Q901:Q964" si="318">",""Country"":""" &amp; $B$1 &amp; """ "</f>
        <v xml:space="preserve">,"Country":"USA" </v>
      </c>
      <c r="R901" s="16" t="str">
        <f t="shared" ref="R901:R964" si="319">",""IsPostageStamp"":" &amp; "true" &amp; " "</f>
        <v xml:space="preserve">,"IsPostageStamp":true </v>
      </c>
      <c r="S901" s="16" t="str">
        <f t="shared" ref="S901:S964" si="320">",""ScottNumber"":""" &amp; $A901 &amp; """ "</f>
        <v xml:space="preserve">,"ScottNumber":"881" </v>
      </c>
      <c r="T901" s="16" t="str">
        <f t="shared" ref="T901:T964" si="321">",""AlternateId"":""" &amp; "" &amp; """ "</f>
        <v xml:space="preserve">,"AlternateId":"" </v>
      </c>
      <c r="U901" s="16" t="str">
        <f t="shared" ref="U901:U964" si="322">",""IssueYearStart"":" &amp; TEXT(IF(ISNUMBER($J901)=0,0,$J901),"0")</f>
        <v>,"IssueYearStart":1940</v>
      </c>
      <c r="V901" s="16" t="str">
        <f t="shared" ref="V901:V964" si="323">",""IssueYearEnd"":" &amp; TEXT(IF(ISNUMBER($K901)=0,0,$K901),"0")</f>
        <v>,"IssueYearEnd":0</v>
      </c>
      <c r="W901" s="16" t="str">
        <f t="shared" ref="W901:W964" si="324">",""FirstDayOfIssue"":""" &amp; " " &amp; """ "</f>
        <v xml:space="preserve">,"FirstDayOfIssue":" " </v>
      </c>
      <c r="X901" s="16" t="str">
        <f t="shared" si="315"/>
        <v xml:space="preserve">,"Perforation":"10.5x11" </v>
      </c>
      <c r="Y901" s="16" t="str">
        <f t="shared" ref="Y901:Y964" si="325">",""IsWatermarked"":" &amp; IF(ISNUMBER(FIND("mk",$G918)) =1,"true","false") &amp; " "</f>
        <v xml:space="preserve">,"IsWatermarked":false </v>
      </c>
      <c r="Z901" s="16" t="str">
        <f t="shared" ref="Z901:Z964" si="326">",""CatalogImageCode"":""" &amp; "" &amp; """ "</f>
        <v xml:space="preserve">,"CatalogImageCode":"" </v>
      </c>
      <c r="AA901" s="16" t="str">
        <f t="shared" ref="AA901:AA964" si="327">",""Color"":""" &amp; IF(ISBLANK($C901)=1,"",$C901) &amp; """ "</f>
        <v xml:space="preserve">,"Color":"" </v>
      </c>
      <c r="AB901" s="16" t="str">
        <f t="shared" ref="AB901:AB964" si="328">",""Denomination"":""" &amp; IF(ISNUMBER($B901),TEXT($B901,"0"),$B901) &amp; """ "</f>
        <v xml:space="preserve">,"Denomination":"3" </v>
      </c>
      <c r="AD901" s="16" t="str">
        <f t="shared" ref="AD901:AD964" si="329" xml:space="preserve"> IF($D901 + $E901 &gt; 0,",""ItemInstances"":[","")</f>
        <v>,"ItemInstances":[</v>
      </c>
      <c r="AE901" s="16" t="str">
        <f t="shared" ref="AE901:AE964" si="330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901" s="16" t="str">
        <f t="shared" ref="AF901:AF964" si="331">",""ItemDetails"":""" &amp; IF(ISBLANK($G901)=1,"",$G901) &amp; """ "</f>
        <v xml:space="preserve">,"ItemDetails":"Composers" </v>
      </c>
      <c r="AG901" s="16" t="str">
        <f t="shared" ref="AG901:AG964" si="332">",""IsFavorite"":" &amp; "false" &amp; " "</f>
        <v xml:space="preserve">,"IsFavorite":false </v>
      </c>
      <c r="AH901" s="16" t="str">
        <f t="shared" ref="AH901:AH964" si="333">",""EstimatedValue"":" &amp; "0" &amp; " "</f>
        <v xml:space="preserve">,"EstimatedValue":0 </v>
      </c>
      <c r="AI901" s="16" t="str">
        <f t="shared" ref="AI901:AI964" si="334">",""IsMintCondition"":" &amp; IF($D901&gt;0,"true","false") &amp; " "</f>
        <v xml:space="preserve">,"IsMintCondition":true </v>
      </c>
      <c r="AJ901" s="16" t="str">
        <f t="shared" ref="AJ901:AJ964" si="335">",""Condition"":" &amp; """UNDEFINED""" &amp; " "</f>
        <v xml:space="preserve">,"Condition":"UNDEFINED" </v>
      </c>
      <c r="AK901" s="16" t="str">
        <f xml:space="preserve"> IF($D901+$E901&gt;0,  CONCATENATE($AD901,$AE901,$AF901,$AG901,$AH901,$AI901,$AJ901) &amp; "} ]}","}")</f>
        <v>,"ItemInstances":[{"CollectableType":"HomeCollector.Models.StampBase, HomeCollector, Version=1.0.0.0, Culture=neutral, PublicKeyToken=null","ItemDetails":"Composers" ,"IsFavorite":false ,"EstimatedValue":0 ,"IsMintCondition":true ,"Condition":"UNDEFINED" } ]}</v>
      </c>
      <c r="AL901" s="16" t="str">
        <f t="shared" ref="AL901:AL964" si="336">CONCATENATE( $N901, $O901, $P901,$Q901,$R901,$S901,$T901,$U901,$V901,$W901,$X901, $Y901,$Z901,$AA901, $AB901) &amp; $AK901</f>
        <v>,{"CollectableType":"HomeCollector.Models.StampBase, HomeCollector, Version=1.0.0.0, Culture=neutral, PublicKeyToken=null","DisplayName":"Herbert" ,"Description":"Composers" ,"Country":"USA" ,"IsPostageStamp":true ,"ScottNumber":"881" ,"AlternateId":"" ,"IssueYearStart":1940,"IssueYearEnd":0,"FirstDayOfIssue":"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PublicKeyToken=null","ItemDetails":"Composers" ,"IsFavorite":false ,"EstimatedValue":0 ,"IsMintCondition":true ,"Condition":"UNDEFINED" } ]}</v>
      </c>
    </row>
    <row r="902" spans="1:38" x14ac:dyDescent="0.25">
      <c r="A902" s="34" t="s">
        <v>2108</v>
      </c>
      <c r="B902" s="29">
        <v>5</v>
      </c>
      <c r="C902" s="30"/>
      <c r="D902" s="31"/>
      <c r="E902" s="32">
        <v>2</v>
      </c>
      <c r="F902" s="42" t="s">
        <v>436</v>
      </c>
      <c r="G902" s="38" t="s">
        <v>561</v>
      </c>
      <c r="H902" s="19" t="s">
        <v>565</v>
      </c>
      <c r="I902" s="29">
        <v>1940</v>
      </c>
      <c r="J902" s="29">
        <v>1940</v>
      </c>
      <c r="K902" s="33" t="s">
        <v>1337</v>
      </c>
      <c r="L902" s="34">
        <v>0.4</v>
      </c>
      <c r="M902" s="29">
        <v>0.22</v>
      </c>
      <c r="N902" s="28" t="str">
        <f t="shared" ref="N902:N965" si="337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902" s="16" t="str">
        <f t="shared" si="316"/>
        <v xml:space="preserve">,"DisplayName":"MacDowell" </v>
      </c>
      <c r="P902" s="16" t="str">
        <f t="shared" si="317"/>
        <v xml:space="preserve">,"Description":"Composers" </v>
      </c>
      <c r="Q902" s="16" t="str">
        <f t="shared" si="318"/>
        <v xml:space="preserve">,"Country":"USA" </v>
      </c>
      <c r="R902" s="16" t="str">
        <f t="shared" si="319"/>
        <v xml:space="preserve">,"IsPostageStamp":true </v>
      </c>
      <c r="S902" s="16" t="str">
        <f t="shared" si="320"/>
        <v xml:space="preserve">,"ScottNumber":"882" </v>
      </c>
      <c r="T902" s="16" t="str">
        <f t="shared" si="321"/>
        <v xml:space="preserve">,"AlternateId":"" </v>
      </c>
      <c r="U902" s="16" t="str">
        <f t="shared" si="322"/>
        <v>,"IssueYearStart":1940</v>
      </c>
      <c r="V902" s="16" t="str">
        <f t="shared" si="323"/>
        <v>,"IssueYearEnd":0</v>
      </c>
      <c r="W902" s="16" t="str">
        <f t="shared" si="324"/>
        <v xml:space="preserve">,"FirstDayOfIssue":" " </v>
      </c>
      <c r="X902" s="16" t="str">
        <f t="shared" si="315"/>
        <v xml:space="preserve">,"Perforation":"10.5x11" </v>
      </c>
      <c r="Y902" s="16" t="str">
        <f t="shared" si="325"/>
        <v xml:space="preserve">,"IsWatermarked":false </v>
      </c>
      <c r="Z902" s="16" t="str">
        <f t="shared" si="326"/>
        <v xml:space="preserve">,"CatalogImageCode":"" </v>
      </c>
      <c r="AA902" s="16" t="str">
        <f t="shared" si="327"/>
        <v xml:space="preserve">,"Color":"" </v>
      </c>
      <c r="AB902" s="16" t="str">
        <f t="shared" si="328"/>
        <v xml:space="preserve">,"Denomination":"5" </v>
      </c>
      <c r="AD902" s="16" t="str">
        <f t="shared" si="329"/>
        <v>,"ItemInstances":[</v>
      </c>
      <c r="AE902" s="16" t="str">
        <f t="shared" si="330"/>
        <v>{"CollectableType":"HomeCollector.Models.StampBase, HomeCollector, Version=1.0.0.0, Culture=neutral, PublicKeyToken=null"</v>
      </c>
      <c r="AF902" s="16" t="str">
        <f t="shared" si="331"/>
        <v xml:space="preserve">,"ItemDetails":"Composers" </v>
      </c>
      <c r="AG902" s="16" t="str">
        <f t="shared" si="332"/>
        <v xml:space="preserve">,"IsFavorite":false </v>
      </c>
      <c r="AH902" s="16" t="str">
        <f t="shared" si="333"/>
        <v xml:space="preserve">,"EstimatedValue":0 </v>
      </c>
      <c r="AI902" s="16" t="str">
        <f t="shared" si="334"/>
        <v xml:space="preserve">,"IsMintCondition":false </v>
      </c>
      <c r="AJ902" s="16" t="str">
        <f t="shared" si="335"/>
        <v xml:space="preserve">,"Condition":"UNDEFINED" </v>
      </c>
      <c r="AK902" s="16" t="str">
        <f xml:space="preserve"> IF($D902+$E902&gt;0,  CONCATENATE($AD902,$AE902,$AF902,$AG902,$AH902,$AI902,$AJ902) &amp; "} ]}","}")</f>
        <v>,"ItemInstances":[{"CollectableType":"HomeCollector.Models.StampBase, HomeCollector, Version=1.0.0.0, Culture=neutral, PublicKeyToken=null","ItemDetails":"Composers" ,"IsFavorite":false ,"EstimatedValue":0 ,"IsMintCondition":false ,"Condition":"UNDEFINED" } ]}</v>
      </c>
      <c r="AL902" s="16" t="str">
        <f t="shared" si="336"/>
        <v>,{"CollectableType":"HomeCollector.Models.StampBase, HomeCollector, Version=1.0.0.0, Culture=neutral, PublicKeyToken=null","DisplayName":"MacDowell" ,"Description":"Composers" ,"Country":"USA" ,"IsPostageStamp":true ,"ScottNumber":"882" ,"AlternateId":"" ,"IssueYearStart":1940,"IssueYearEnd":0,"FirstDayOfIssue":" " ,"Perforation":"10.5x11" ,"IsWatermarked":false ,"CatalogImageCode":"" ,"Color":"" ,"Denomination":"5" ,"ItemInstances":[{"CollectableType":"HomeCollector.Models.StampBase, HomeCollector, Version=1.0.0.0, Culture=neutral, PublicKeyToken=null","ItemDetails":"Composers" ,"IsFavorite":false ,"EstimatedValue":0 ,"IsMintCondition":false ,"Condition":"UNDEFINED" } ]}</v>
      </c>
    </row>
    <row r="903" spans="1:38" x14ac:dyDescent="0.25">
      <c r="A903" s="34" t="s">
        <v>2109</v>
      </c>
      <c r="B903" s="29">
        <v>10</v>
      </c>
      <c r="C903" s="30"/>
      <c r="D903" s="31"/>
      <c r="E903" s="32">
        <v>1</v>
      </c>
      <c r="F903" s="42" t="s">
        <v>436</v>
      </c>
      <c r="G903" s="38" t="s">
        <v>561</v>
      </c>
      <c r="H903" s="19" t="s">
        <v>566</v>
      </c>
      <c r="I903" s="29">
        <v>1940</v>
      </c>
      <c r="J903" s="29">
        <v>1940</v>
      </c>
      <c r="K903" s="33" t="s">
        <v>1337</v>
      </c>
      <c r="L903" s="34">
        <v>3.5</v>
      </c>
      <c r="M903" s="29">
        <v>1.35</v>
      </c>
      <c r="N903" s="28" t="str">
        <f t="shared" si="337"/>
        <v>,{"CollectableType":"HomeCollector.Models.StampBase, HomeCollector, Version=1.0.0.0, Culture=neutral, PublicKeyToken=null"</v>
      </c>
      <c r="O903" s="16" t="str">
        <f t="shared" si="316"/>
        <v xml:space="preserve">,"DisplayName":"Nevin" </v>
      </c>
      <c r="P903" s="16" t="str">
        <f t="shared" si="317"/>
        <v xml:space="preserve">,"Description":"Composers" </v>
      </c>
      <c r="Q903" s="16" t="str">
        <f t="shared" si="318"/>
        <v xml:space="preserve">,"Country":"USA" </v>
      </c>
      <c r="R903" s="16" t="str">
        <f t="shared" si="319"/>
        <v xml:space="preserve">,"IsPostageStamp":true </v>
      </c>
      <c r="S903" s="16" t="str">
        <f t="shared" si="320"/>
        <v xml:space="preserve">,"ScottNumber":"883" </v>
      </c>
      <c r="T903" s="16" t="str">
        <f t="shared" si="321"/>
        <v xml:space="preserve">,"AlternateId":"" </v>
      </c>
      <c r="U903" s="16" t="str">
        <f t="shared" si="322"/>
        <v>,"IssueYearStart":1940</v>
      </c>
      <c r="V903" s="16" t="str">
        <f t="shared" si="323"/>
        <v>,"IssueYearEnd":0</v>
      </c>
      <c r="W903" s="16" t="str">
        <f t="shared" si="324"/>
        <v xml:space="preserve">,"FirstDayOfIssue":" " </v>
      </c>
      <c r="X903" s="16" t="str">
        <f t="shared" si="315"/>
        <v xml:space="preserve">,"Perforation":"10.5x11" </v>
      </c>
      <c r="Y903" s="16" t="str">
        <f t="shared" si="325"/>
        <v xml:space="preserve">,"IsWatermarked":false </v>
      </c>
      <c r="Z903" s="16" t="str">
        <f t="shared" si="326"/>
        <v xml:space="preserve">,"CatalogImageCode":"" </v>
      </c>
      <c r="AA903" s="16" t="str">
        <f t="shared" si="327"/>
        <v xml:space="preserve">,"Color":"" </v>
      </c>
      <c r="AB903" s="16" t="str">
        <f t="shared" si="328"/>
        <v xml:space="preserve">,"Denomination":"10" </v>
      </c>
      <c r="AD903" s="16" t="str">
        <f t="shared" si="329"/>
        <v>,"ItemInstances":[</v>
      </c>
      <c r="AE903" s="16" t="str">
        <f t="shared" si="330"/>
        <v>{"CollectableType":"HomeCollector.Models.StampBase, HomeCollector, Version=1.0.0.0, Culture=neutral, PublicKeyToken=null"</v>
      </c>
      <c r="AF903" s="16" t="str">
        <f t="shared" si="331"/>
        <v xml:space="preserve">,"ItemDetails":"Composers" </v>
      </c>
      <c r="AG903" s="16" t="str">
        <f t="shared" si="332"/>
        <v xml:space="preserve">,"IsFavorite":false </v>
      </c>
      <c r="AH903" s="16" t="str">
        <f t="shared" si="333"/>
        <v xml:space="preserve">,"EstimatedValue":0 </v>
      </c>
      <c r="AI903" s="16" t="str">
        <f t="shared" si="334"/>
        <v xml:space="preserve">,"IsMintCondition":false </v>
      </c>
      <c r="AJ903" s="16" t="str">
        <f t="shared" si="335"/>
        <v xml:space="preserve">,"Condition":"UNDEFINED" </v>
      </c>
      <c r="AK903" s="16" t="str">
        <f xml:space="preserve"> IF($D903+$E903&gt;0,  CONCATENATE($AD903,$AE903,$AF903,$AG903,$AH903,$AI903,$AJ903) &amp; "} ]}","}")</f>
        <v>,"ItemInstances":[{"CollectableType":"HomeCollector.Models.StampBase, HomeCollector, Version=1.0.0.0, Culture=neutral, PublicKeyToken=null","ItemDetails":"Composers" ,"IsFavorite":false ,"EstimatedValue":0 ,"IsMintCondition":false ,"Condition":"UNDEFINED" } ]}</v>
      </c>
      <c r="AL903" s="16" t="str">
        <f t="shared" si="336"/>
        <v>,{"CollectableType":"HomeCollector.Models.StampBase, HomeCollector, Version=1.0.0.0, Culture=neutral, PublicKeyToken=null","DisplayName":"Nevin" ,"Description":"Composers" ,"Country":"USA" ,"IsPostageStamp":true ,"ScottNumber":"883" ,"AlternateId":"" ,"IssueYearStart":1940,"IssueYearEnd":0,"FirstDayOfIssue":" " ,"Perforation":"10.5x11" ,"IsWatermarked":false ,"CatalogImageCode":"" ,"Color":"" ,"Denomination":"10" ,"ItemInstances":[{"CollectableType":"HomeCollector.Models.StampBase, HomeCollector, Version=1.0.0.0, Culture=neutral, PublicKeyToken=null","ItemDetails":"Composers" ,"IsFavorite":false ,"EstimatedValue":0 ,"IsMintCondition":false ,"Condition":"UNDEFINED" } ]}</v>
      </c>
    </row>
    <row r="904" spans="1:38" x14ac:dyDescent="0.25">
      <c r="A904" s="34" t="s">
        <v>2110</v>
      </c>
      <c r="B904" s="29">
        <v>1</v>
      </c>
      <c r="C904" s="30"/>
      <c r="D904" s="31"/>
      <c r="E904" s="32">
        <v>2</v>
      </c>
      <c r="F904" s="42" t="s">
        <v>436</v>
      </c>
      <c r="G904" s="38" t="s">
        <v>567</v>
      </c>
      <c r="H904" s="19" t="s">
        <v>568</v>
      </c>
      <c r="I904" s="29">
        <v>1940</v>
      </c>
      <c r="J904" s="29">
        <v>1940</v>
      </c>
      <c r="K904" s="33" t="s">
        <v>1337</v>
      </c>
      <c r="L904" s="34">
        <v>0.15</v>
      </c>
      <c r="M904" s="29">
        <v>0.15</v>
      </c>
      <c r="N904" s="28" t="str">
        <f t="shared" si="337"/>
        <v>,{"CollectableType":"HomeCollector.Models.StampBase, HomeCollector, Version=1.0.0.0, Culture=neutral, PublicKeyToken=null"</v>
      </c>
      <c r="O904" s="16" t="str">
        <f t="shared" si="316"/>
        <v xml:space="preserve">,"DisplayName":"Stuart" </v>
      </c>
      <c r="P904" s="16" t="str">
        <f t="shared" si="317"/>
        <v xml:space="preserve">,"Description":"Artists" </v>
      </c>
      <c r="Q904" s="16" t="str">
        <f t="shared" si="318"/>
        <v xml:space="preserve">,"Country":"USA" </v>
      </c>
      <c r="R904" s="16" t="str">
        <f t="shared" si="319"/>
        <v xml:space="preserve">,"IsPostageStamp":true </v>
      </c>
      <c r="S904" s="16" t="str">
        <f t="shared" si="320"/>
        <v xml:space="preserve">,"ScottNumber":"884" </v>
      </c>
      <c r="T904" s="16" t="str">
        <f t="shared" si="321"/>
        <v xml:space="preserve">,"AlternateId":"" </v>
      </c>
      <c r="U904" s="16" t="str">
        <f t="shared" si="322"/>
        <v>,"IssueYearStart":1940</v>
      </c>
      <c r="V904" s="16" t="str">
        <f t="shared" si="323"/>
        <v>,"IssueYearEnd":0</v>
      </c>
      <c r="W904" s="16" t="str">
        <f t="shared" si="324"/>
        <v xml:space="preserve">,"FirstDayOfIssue":" " </v>
      </c>
      <c r="X904" s="16" t="str">
        <f t="shared" si="315"/>
        <v xml:space="preserve">,"Perforation":"10.5x11" </v>
      </c>
      <c r="Y904" s="16" t="str">
        <f t="shared" si="325"/>
        <v xml:space="preserve">,"IsWatermarked":false </v>
      </c>
      <c r="Z904" s="16" t="str">
        <f t="shared" si="326"/>
        <v xml:space="preserve">,"CatalogImageCode":"" </v>
      </c>
      <c r="AA904" s="16" t="str">
        <f t="shared" si="327"/>
        <v xml:space="preserve">,"Color":"" </v>
      </c>
      <c r="AB904" s="16" t="str">
        <f t="shared" si="328"/>
        <v xml:space="preserve">,"Denomination":"1" </v>
      </c>
      <c r="AD904" s="16" t="str">
        <f t="shared" si="329"/>
        <v>,"ItemInstances":[</v>
      </c>
      <c r="AE904" s="16" t="str">
        <f t="shared" si="330"/>
        <v>{"CollectableType":"HomeCollector.Models.StampBase, HomeCollector, Version=1.0.0.0, Culture=neutral, PublicKeyToken=null"</v>
      </c>
      <c r="AF904" s="16" t="str">
        <f t="shared" si="331"/>
        <v xml:space="preserve">,"ItemDetails":"Artists" </v>
      </c>
      <c r="AG904" s="16" t="str">
        <f t="shared" si="332"/>
        <v xml:space="preserve">,"IsFavorite":false </v>
      </c>
      <c r="AH904" s="16" t="str">
        <f t="shared" si="333"/>
        <v xml:space="preserve">,"EstimatedValue":0 </v>
      </c>
      <c r="AI904" s="16" t="str">
        <f t="shared" si="334"/>
        <v xml:space="preserve">,"IsMintCondition":false </v>
      </c>
      <c r="AJ904" s="16" t="str">
        <f t="shared" si="335"/>
        <v xml:space="preserve">,"Condition":"UNDEFINED" </v>
      </c>
      <c r="AK904" s="16" t="str">
        <f xml:space="preserve"> IF($D904+$E904&gt;0,  CONCATENATE($AD904,$AE904,$AF904,$AG904,$AH904,$AI904,$AJ904) &amp; "} ]}","}")</f>
        <v>,"ItemInstances":[{"CollectableType":"HomeCollector.Models.StampBase, HomeCollector, Version=1.0.0.0, Culture=neutral, PublicKeyToken=null","ItemDetails":"Artists" ,"IsFavorite":false ,"EstimatedValue":0 ,"IsMintCondition":false ,"Condition":"UNDEFINED" } ]}</v>
      </c>
      <c r="AL904" s="16" t="str">
        <f t="shared" si="336"/>
        <v>,{"CollectableType":"HomeCollector.Models.StampBase, HomeCollector, Version=1.0.0.0, Culture=neutral, PublicKeyToken=null","DisplayName":"Stuart" ,"Description":"Artists" ,"Country":"USA" ,"IsPostageStamp":true ,"ScottNumber":"884" ,"AlternateId":"" ,"IssueYearStart":1940,"IssueYearEnd":0,"FirstDayOfIssue":" " ,"Perforation":"10.5x11" ,"IsWatermarked":false ,"CatalogImageCode":"" ,"Color":"" ,"Denomination":"1" ,"ItemInstances":[{"CollectableType":"HomeCollector.Models.StampBase, HomeCollector, Version=1.0.0.0, Culture=neutral, PublicKeyToken=null","ItemDetails":"Artists" ,"IsFavorite":false ,"EstimatedValue":0 ,"IsMintCondition":false ,"Condition":"UNDEFINED" } ]}</v>
      </c>
    </row>
    <row r="905" spans="1:38" x14ac:dyDescent="0.25">
      <c r="A905" s="34" t="s">
        <v>2111</v>
      </c>
      <c r="B905" s="29">
        <v>2</v>
      </c>
      <c r="C905" s="30"/>
      <c r="D905" s="31"/>
      <c r="E905" s="32">
        <v>1</v>
      </c>
      <c r="F905" s="42" t="s">
        <v>436</v>
      </c>
      <c r="G905" s="38" t="s">
        <v>567</v>
      </c>
      <c r="H905" s="19" t="s">
        <v>569</v>
      </c>
      <c r="I905" s="29">
        <v>1940</v>
      </c>
      <c r="J905" s="29">
        <v>1940</v>
      </c>
      <c r="K905" s="33" t="s">
        <v>1337</v>
      </c>
      <c r="L905" s="34">
        <v>0.15</v>
      </c>
      <c r="M905" s="29">
        <v>0.15</v>
      </c>
      <c r="N905" s="28" t="str">
        <f t="shared" si="337"/>
        <v>,{"CollectableType":"HomeCollector.Models.StampBase, HomeCollector, Version=1.0.0.0, Culture=neutral, PublicKeyToken=null"</v>
      </c>
      <c r="O905" s="16" t="str">
        <f t="shared" si="316"/>
        <v xml:space="preserve">,"DisplayName":"Whistler" </v>
      </c>
      <c r="P905" s="16" t="str">
        <f t="shared" si="317"/>
        <v xml:space="preserve">,"Description":"Artists" </v>
      </c>
      <c r="Q905" s="16" t="str">
        <f t="shared" si="318"/>
        <v xml:space="preserve">,"Country":"USA" </v>
      </c>
      <c r="R905" s="16" t="str">
        <f t="shared" si="319"/>
        <v xml:space="preserve">,"IsPostageStamp":true </v>
      </c>
      <c r="S905" s="16" t="str">
        <f t="shared" si="320"/>
        <v xml:space="preserve">,"ScottNumber":"885" </v>
      </c>
      <c r="T905" s="16" t="str">
        <f t="shared" si="321"/>
        <v xml:space="preserve">,"AlternateId":"" </v>
      </c>
      <c r="U905" s="16" t="str">
        <f t="shared" si="322"/>
        <v>,"IssueYearStart":1940</v>
      </c>
      <c r="V905" s="16" t="str">
        <f t="shared" si="323"/>
        <v>,"IssueYearEnd":0</v>
      </c>
      <c r="W905" s="16" t="str">
        <f t="shared" si="324"/>
        <v xml:space="preserve">,"FirstDayOfIssue":" " </v>
      </c>
      <c r="X905" s="16" t="str">
        <f t="shared" si="315"/>
        <v xml:space="preserve">,"Perforation":"10.5x11" </v>
      </c>
      <c r="Y905" s="16" t="str">
        <f t="shared" si="325"/>
        <v xml:space="preserve">,"IsWatermarked":false </v>
      </c>
      <c r="Z905" s="16" t="str">
        <f t="shared" si="326"/>
        <v xml:space="preserve">,"CatalogImageCode":"" </v>
      </c>
      <c r="AA905" s="16" t="str">
        <f t="shared" si="327"/>
        <v xml:space="preserve">,"Color":"" </v>
      </c>
      <c r="AB905" s="16" t="str">
        <f t="shared" si="328"/>
        <v xml:space="preserve">,"Denomination":"2" </v>
      </c>
      <c r="AD905" s="16" t="str">
        <f t="shared" si="329"/>
        <v>,"ItemInstances":[</v>
      </c>
      <c r="AE905" s="16" t="str">
        <f t="shared" si="330"/>
        <v>{"CollectableType":"HomeCollector.Models.StampBase, HomeCollector, Version=1.0.0.0, Culture=neutral, PublicKeyToken=null"</v>
      </c>
      <c r="AF905" s="16" t="str">
        <f t="shared" si="331"/>
        <v xml:space="preserve">,"ItemDetails":"Artists" </v>
      </c>
      <c r="AG905" s="16" t="str">
        <f t="shared" si="332"/>
        <v xml:space="preserve">,"IsFavorite":false </v>
      </c>
      <c r="AH905" s="16" t="str">
        <f t="shared" si="333"/>
        <v xml:space="preserve">,"EstimatedValue":0 </v>
      </c>
      <c r="AI905" s="16" t="str">
        <f t="shared" si="334"/>
        <v xml:space="preserve">,"IsMintCondition":false </v>
      </c>
      <c r="AJ905" s="16" t="str">
        <f t="shared" si="335"/>
        <v xml:space="preserve">,"Condition":"UNDEFINED" </v>
      </c>
      <c r="AK905" s="16" t="str">
        <f xml:space="preserve"> IF($D905+$E905&gt;0,  CONCATENATE($AD905,$AE905,$AF905,$AG905,$AH905,$AI905,$AJ905) &amp; "} ]}","}")</f>
        <v>,"ItemInstances":[{"CollectableType":"HomeCollector.Models.StampBase, HomeCollector, Version=1.0.0.0, Culture=neutral, PublicKeyToken=null","ItemDetails":"Artists" ,"IsFavorite":false ,"EstimatedValue":0 ,"IsMintCondition":false ,"Condition":"UNDEFINED" } ]}</v>
      </c>
      <c r="AL905" s="16" t="str">
        <f t="shared" si="336"/>
        <v>,{"CollectableType":"HomeCollector.Models.StampBase, HomeCollector, Version=1.0.0.0, Culture=neutral, PublicKeyToken=null","DisplayName":"Whistler" ,"Description":"Artists" ,"Country":"USA" ,"IsPostageStamp":true ,"ScottNumber":"885" ,"AlternateId":"" ,"IssueYearStart":1940,"IssueYearEnd":0,"FirstDayOfIssue":" " ,"Perforation":"10.5x11" ,"IsWatermarked":false ,"CatalogImageCode":"" ,"Color":"" ,"Denomination":"2" ,"ItemInstances":[{"CollectableType":"HomeCollector.Models.StampBase, HomeCollector, Version=1.0.0.0, Culture=neutral, PublicKeyToken=null","ItemDetails":"Artists" ,"IsFavorite":false ,"EstimatedValue":0 ,"IsMintCondition":false ,"Condition":"UNDEFINED" } ]}</v>
      </c>
    </row>
    <row r="906" spans="1:38" x14ac:dyDescent="0.25">
      <c r="A906" s="34" t="s">
        <v>2112</v>
      </c>
      <c r="B906" s="29">
        <v>3</v>
      </c>
      <c r="C906" s="30"/>
      <c r="D906" s="31"/>
      <c r="E906" s="32">
        <v>2</v>
      </c>
      <c r="F906" s="42" t="s">
        <v>436</v>
      </c>
      <c r="G906" s="38" t="s">
        <v>567</v>
      </c>
      <c r="H906" s="19" t="s">
        <v>570</v>
      </c>
      <c r="I906" s="29">
        <v>1940</v>
      </c>
      <c r="J906" s="29">
        <v>1940</v>
      </c>
      <c r="K906" s="33" t="s">
        <v>1337</v>
      </c>
      <c r="L906" s="34">
        <v>0.15</v>
      </c>
      <c r="M906" s="29">
        <v>0.15</v>
      </c>
      <c r="N906" s="28" t="str">
        <f t="shared" si="337"/>
        <v>,{"CollectableType":"HomeCollector.Models.StampBase, HomeCollector, Version=1.0.0.0, Culture=neutral, PublicKeyToken=null"</v>
      </c>
      <c r="O906" s="16" t="str">
        <f t="shared" si="316"/>
        <v xml:space="preserve">,"DisplayName":"Saint-Gaudens" </v>
      </c>
      <c r="P906" s="16" t="str">
        <f t="shared" si="317"/>
        <v xml:space="preserve">,"Description":"Artists" </v>
      </c>
      <c r="Q906" s="16" t="str">
        <f t="shared" si="318"/>
        <v xml:space="preserve">,"Country":"USA" </v>
      </c>
      <c r="R906" s="16" t="str">
        <f t="shared" si="319"/>
        <v xml:space="preserve">,"IsPostageStamp":true </v>
      </c>
      <c r="S906" s="16" t="str">
        <f t="shared" si="320"/>
        <v xml:space="preserve">,"ScottNumber":"886" </v>
      </c>
      <c r="T906" s="16" t="str">
        <f t="shared" si="321"/>
        <v xml:space="preserve">,"AlternateId":"" </v>
      </c>
      <c r="U906" s="16" t="str">
        <f t="shared" si="322"/>
        <v>,"IssueYearStart":1940</v>
      </c>
      <c r="V906" s="16" t="str">
        <f t="shared" si="323"/>
        <v>,"IssueYearEnd":0</v>
      </c>
      <c r="W906" s="16" t="str">
        <f t="shared" si="324"/>
        <v xml:space="preserve">,"FirstDayOfIssue":" " </v>
      </c>
      <c r="X906" s="16" t="str">
        <f t="shared" si="315"/>
        <v xml:space="preserve">,"Perforation":"10.5x11" </v>
      </c>
      <c r="Y906" s="16" t="str">
        <f t="shared" si="325"/>
        <v xml:space="preserve">,"IsWatermarked":false </v>
      </c>
      <c r="Z906" s="16" t="str">
        <f t="shared" si="326"/>
        <v xml:space="preserve">,"CatalogImageCode":"" </v>
      </c>
      <c r="AA906" s="16" t="str">
        <f t="shared" si="327"/>
        <v xml:space="preserve">,"Color":"" </v>
      </c>
      <c r="AB906" s="16" t="str">
        <f t="shared" si="328"/>
        <v xml:space="preserve">,"Denomination":"3" </v>
      </c>
      <c r="AD906" s="16" t="str">
        <f t="shared" si="329"/>
        <v>,"ItemInstances":[</v>
      </c>
      <c r="AE906" s="16" t="str">
        <f t="shared" si="330"/>
        <v>{"CollectableType":"HomeCollector.Models.StampBase, HomeCollector, Version=1.0.0.0, Culture=neutral, PublicKeyToken=null"</v>
      </c>
      <c r="AF906" s="16" t="str">
        <f t="shared" si="331"/>
        <v xml:space="preserve">,"ItemDetails":"Artists" </v>
      </c>
      <c r="AG906" s="16" t="str">
        <f t="shared" si="332"/>
        <v xml:space="preserve">,"IsFavorite":false </v>
      </c>
      <c r="AH906" s="16" t="str">
        <f t="shared" si="333"/>
        <v xml:space="preserve">,"EstimatedValue":0 </v>
      </c>
      <c r="AI906" s="16" t="str">
        <f t="shared" si="334"/>
        <v xml:space="preserve">,"IsMintCondition":false </v>
      </c>
      <c r="AJ906" s="16" t="str">
        <f t="shared" si="335"/>
        <v xml:space="preserve">,"Condition":"UNDEFINED" </v>
      </c>
      <c r="AK906" s="16" t="str">
        <f xml:space="preserve"> IF($D906+$E906&gt;0,  CONCATENATE($AD906,$AE906,$AF906,$AG906,$AH906,$AI906,$AJ906) &amp; "} ]}","}")</f>
        <v>,"ItemInstances":[{"CollectableType":"HomeCollector.Models.StampBase, HomeCollector, Version=1.0.0.0, Culture=neutral, PublicKeyToken=null","ItemDetails":"Artists" ,"IsFavorite":false ,"EstimatedValue":0 ,"IsMintCondition":false ,"Condition":"UNDEFINED" } ]}</v>
      </c>
      <c r="AL906" s="16" t="str">
        <f t="shared" si="336"/>
        <v>,{"CollectableType":"HomeCollector.Models.StampBase, HomeCollector, Version=1.0.0.0, Culture=neutral, PublicKeyToken=null","DisplayName":"Saint-Gaudens" ,"Description":"Artists" ,"Country":"USA" ,"IsPostageStamp":true ,"ScottNumber":"886" ,"AlternateId":"" ,"IssueYearStart":1940,"IssueYearEnd":0,"FirstDayOfIssue":"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PublicKeyToken=null","ItemDetails":"Artists" ,"IsFavorite":false ,"EstimatedValue":0 ,"IsMintCondition":false ,"Condition":"UNDEFINED" } ]}</v>
      </c>
    </row>
    <row r="907" spans="1:38" x14ac:dyDescent="0.25">
      <c r="A907" s="34" t="s">
        <v>2113</v>
      </c>
      <c r="B907" s="29">
        <v>5</v>
      </c>
      <c r="C907" s="30"/>
      <c r="D907" s="31"/>
      <c r="E907" s="32">
        <v>2</v>
      </c>
      <c r="F907" s="42" t="s">
        <v>436</v>
      </c>
      <c r="G907" s="38" t="s">
        <v>567</v>
      </c>
      <c r="H907" s="19" t="s">
        <v>571</v>
      </c>
      <c r="I907" s="29">
        <v>1940</v>
      </c>
      <c r="J907" s="29">
        <v>1940</v>
      </c>
      <c r="K907" s="33" t="s">
        <v>1337</v>
      </c>
      <c r="L907" s="34">
        <v>0.48</v>
      </c>
      <c r="M907" s="29">
        <v>0.22</v>
      </c>
      <c r="N907" s="28" t="str">
        <f t="shared" si="337"/>
        <v>,{"CollectableType":"HomeCollector.Models.StampBase, HomeCollector, Version=1.0.0.0, Culture=neutral, PublicKeyToken=null"</v>
      </c>
      <c r="O907" s="16" t="str">
        <f t="shared" si="316"/>
        <v xml:space="preserve">,"DisplayName":"French" </v>
      </c>
      <c r="P907" s="16" t="str">
        <f t="shared" si="317"/>
        <v xml:space="preserve">,"Description":"Artists" </v>
      </c>
      <c r="Q907" s="16" t="str">
        <f t="shared" si="318"/>
        <v xml:space="preserve">,"Country":"USA" </v>
      </c>
      <c r="R907" s="16" t="str">
        <f t="shared" si="319"/>
        <v xml:space="preserve">,"IsPostageStamp":true </v>
      </c>
      <c r="S907" s="16" t="str">
        <f t="shared" si="320"/>
        <v xml:space="preserve">,"ScottNumber":"887" </v>
      </c>
      <c r="T907" s="16" t="str">
        <f t="shared" si="321"/>
        <v xml:space="preserve">,"AlternateId":"" </v>
      </c>
      <c r="U907" s="16" t="str">
        <f t="shared" si="322"/>
        <v>,"IssueYearStart":1940</v>
      </c>
      <c r="V907" s="16" t="str">
        <f t="shared" si="323"/>
        <v>,"IssueYearEnd":0</v>
      </c>
      <c r="W907" s="16" t="str">
        <f t="shared" si="324"/>
        <v xml:space="preserve">,"FirstDayOfIssue":" " </v>
      </c>
      <c r="X907" s="16" t="str">
        <f t="shared" si="315"/>
        <v xml:space="preserve">,"Perforation":"10.5x11" </v>
      </c>
      <c r="Y907" s="16" t="str">
        <f t="shared" si="325"/>
        <v xml:space="preserve">,"IsWatermarked":false </v>
      </c>
      <c r="Z907" s="16" t="str">
        <f t="shared" si="326"/>
        <v xml:space="preserve">,"CatalogImageCode":"" </v>
      </c>
      <c r="AA907" s="16" t="str">
        <f t="shared" si="327"/>
        <v xml:space="preserve">,"Color":"" </v>
      </c>
      <c r="AB907" s="16" t="str">
        <f t="shared" si="328"/>
        <v xml:space="preserve">,"Denomination":"5" </v>
      </c>
      <c r="AD907" s="16" t="str">
        <f t="shared" si="329"/>
        <v>,"ItemInstances":[</v>
      </c>
      <c r="AE907" s="16" t="str">
        <f t="shared" si="330"/>
        <v>{"CollectableType":"HomeCollector.Models.StampBase, HomeCollector, Version=1.0.0.0, Culture=neutral, PublicKeyToken=null"</v>
      </c>
      <c r="AF907" s="16" t="str">
        <f t="shared" si="331"/>
        <v xml:space="preserve">,"ItemDetails":"Artists" </v>
      </c>
      <c r="AG907" s="16" t="str">
        <f t="shared" si="332"/>
        <v xml:space="preserve">,"IsFavorite":false </v>
      </c>
      <c r="AH907" s="16" t="str">
        <f t="shared" si="333"/>
        <v xml:space="preserve">,"EstimatedValue":0 </v>
      </c>
      <c r="AI907" s="16" t="str">
        <f t="shared" si="334"/>
        <v xml:space="preserve">,"IsMintCondition":false </v>
      </c>
      <c r="AJ907" s="16" t="str">
        <f t="shared" si="335"/>
        <v xml:space="preserve">,"Condition":"UNDEFINED" </v>
      </c>
      <c r="AK907" s="16" t="str">
        <f xml:space="preserve"> IF($D907+$E907&gt;0,  CONCATENATE($AD907,$AE907,$AF907,$AG907,$AH907,$AI907,$AJ907) &amp; "} ]}","}")</f>
        <v>,"ItemInstances":[{"CollectableType":"HomeCollector.Models.StampBase, HomeCollector, Version=1.0.0.0, Culture=neutral, PublicKeyToken=null","ItemDetails":"Artists" ,"IsFavorite":false ,"EstimatedValue":0 ,"IsMintCondition":false ,"Condition":"UNDEFINED" } ]}</v>
      </c>
      <c r="AL907" s="16" t="str">
        <f t="shared" si="336"/>
        <v>,{"CollectableType":"HomeCollector.Models.StampBase, HomeCollector, Version=1.0.0.0, Culture=neutral, PublicKeyToken=null","DisplayName":"French" ,"Description":"Artists" ,"Country":"USA" ,"IsPostageStamp":true ,"ScottNumber":"887" ,"AlternateId":"" ,"IssueYearStart":1940,"IssueYearEnd":0,"FirstDayOfIssue":" " ,"Perforation":"10.5x11" ,"IsWatermarked":false ,"CatalogImageCode":"" ,"Color":"" ,"Denomination":"5" ,"ItemInstances":[{"CollectableType":"HomeCollector.Models.StampBase, HomeCollector, Version=1.0.0.0, Culture=neutral, PublicKeyToken=null","ItemDetails":"Artists" ,"IsFavorite":false ,"EstimatedValue":0 ,"IsMintCondition":false ,"Condition":"UNDEFINED" } ]}</v>
      </c>
    </row>
    <row r="908" spans="1:38" x14ac:dyDescent="0.25">
      <c r="A908" s="34" t="s">
        <v>2114</v>
      </c>
      <c r="B908" s="29">
        <v>10</v>
      </c>
      <c r="C908" s="30"/>
      <c r="D908" s="31"/>
      <c r="E908" s="32">
        <v>2</v>
      </c>
      <c r="F908" s="42" t="s">
        <v>436</v>
      </c>
      <c r="G908" s="38" t="s">
        <v>567</v>
      </c>
      <c r="H908" s="19" t="s">
        <v>572</v>
      </c>
      <c r="I908" s="29">
        <v>1940</v>
      </c>
      <c r="J908" s="29">
        <v>1940</v>
      </c>
      <c r="K908" s="33" t="s">
        <v>1337</v>
      </c>
      <c r="L908" s="34">
        <v>1.75</v>
      </c>
      <c r="M908" s="29">
        <v>1.4</v>
      </c>
      <c r="N908" s="28" t="str">
        <f t="shared" si="337"/>
        <v>,{"CollectableType":"HomeCollector.Models.StampBase, HomeCollector, Version=1.0.0.0, Culture=neutral, PublicKeyToken=null"</v>
      </c>
      <c r="O908" s="16" t="str">
        <f t="shared" si="316"/>
        <v xml:space="preserve">,"DisplayName":"Remington" </v>
      </c>
      <c r="P908" s="16" t="str">
        <f t="shared" si="317"/>
        <v xml:space="preserve">,"Description":"Artists" </v>
      </c>
      <c r="Q908" s="16" t="str">
        <f t="shared" si="318"/>
        <v xml:space="preserve">,"Country":"USA" </v>
      </c>
      <c r="R908" s="16" t="str">
        <f t="shared" si="319"/>
        <v xml:space="preserve">,"IsPostageStamp":true </v>
      </c>
      <c r="S908" s="16" t="str">
        <f t="shared" si="320"/>
        <v xml:space="preserve">,"ScottNumber":"888" </v>
      </c>
      <c r="T908" s="16" t="str">
        <f t="shared" si="321"/>
        <v xml:space="preserve">,"AlternateId":"" </v>
      </c>
      <c r="U908" s="16" t="str">
        <f t="shared" si="322"/>
        <v>,"IssueYearStart":1940</v>
      </c>
      <c r="V908" s="16" t="str">
        <f t="shared" si="323"/>
        <v>,"IssueYearEnd":0</v>
      </c>
      <c r="W908" s="16" t="str">
        <f t="shared" si="324"/>
        <v xml:space="preserve">,"FirstDayOfIssue":" " </v>
      </c>
      <c r="X908" s="16" t="str">
        <f t="shared" si="315"/>
        <v xml:space="preserve">,"Perforation":"10.5x11" </v>
      </c>
      <c r="Y908" s="16" t="str">
        <f t="shared" si="325"/>
        <v xml:space="preserve">,"IsWatermarked":false </v>
      </c>
      <c r="Z908" s="16" t="str">
        <f t="shared" si="326"/>
        <v xml:space="preserve">,"CatalogImageCode":"" </v>
      </c>
      <c r="AA908" s="16" t="str">
        <f t="shared" si="327"/>
        <v xml:space="preserve">,"Color":"" </v>
      </c>
      <c r="AB908" s="16" t="str">
        <f t="shared" si="328"/>
        <v xml:space="preserve">,"Denomination":"10" </v>
      </c>
      <c r="AD908" s="16" t="str">
        <f t="shared" si="329"/>
        <v>,"ItemInstances":[</v>
      </c>
      <c r="AE908" s="16" t="str">
        <f t="shared" si="330"/>
        <v>{"CollectableType":"HomeCollector.Models.StampBase, HomeCollector, Version=1.0.0.0, Culture=neutral, PublicKeyToken=null"</v>
      </c>
      <c r="AF908" s="16" t="str">
        <f t="shared" si="331"/>
        <v xml:space="preserve">,"ItemDetails":"Artists" </v>
      </c>
      <c r="AG908" s="16" t="str">
        <f t="shared" si="332"/>
        <v xml:space="preserve">,"IsFavorite":false </v>
      </c>
      <c r="AH908" s="16" t="str">
        <f t="shared" si="333"/>
        <v xml:space="preserve">,"EstimatedValue":0 </v>
      </c>
      <c r="AI908" s="16" t="str">
        <f t="shared" si="334"/>
        <v xml:space="preserve">,"IsMintCondition":false </v>
      </c>
      <c r="AJ908" s="16" t="str">
        <f t="shared" si="335"/>
        <v xml:space="preserve">,"Condition":"UNDEFINED" </v>
      </c>
      <c r="AK908" s="16" t="str">
        <f xml:space="preserve"> IF($D908+$E908&gt;0,  CONCATENATE($AD908,$AE908,$AF908,$AG908,$AH908,$AI908,$AJ908) &amp; "} ]}","}")</f>
        <v>,"ItemInstances":[{"CollectableType":"HomeCollector.Models.StampBase, HomeCollector, Version=1.0.0.0, Culture=neutral, PublicKeyToken=null","ItemDetails":"Artists" ,"IsFavorite":false ,"EstimatedValue":0 ,"IsMintCondition":false ,"Condition":"UNDEFINED" } ]}</v>
      </c>
      <c r="AL908" s="16" t="str">
        <f t="shared" si="336"/>
        <v>,{"CollectableType":"HomeCollector.Models.StampBase, HomeCollector, Version=1.0.0.0, Culture=neutral, PublicKeyToken=null","DisplayName":"Remington" ,"Description":"Artists" ,"Country":"USA" ,"IsPostageStamp":true ,"ScottNumber":"888" ,"AlternateId":"" ,"IssueYearStart":1940,"IssueYearEnd":0,"FirstDayOfIssue":" " ,"Perforation":"10.5x11" ,"IsWatermarked":false ,"CatalogImageCode":"" ,"Color":"" ,"Denomination":"10" ,"ItemInstances":[{"CollectableType":"HomeCollector.Models.StampBase, HomeCollector, Version=1.0.0.0, Culture=neutral, PublicKeyToken=null","ItemDetails":"Artists" ,"IsFavorite":false ,"EstimatedValue":0 ,"IsMintCondition":false ,"Condition":"UNDEFINED" } ]}</v>
      </c>
    </row>
    <row r="909" spans="1:38" x14ac:dyDescent="0.25">
      <c r="A909" s="34" t="s">
        <v>2115</v>
      </c>
      <c r="B909" s="29">
        <v>1</v>
      </c>
      <c r="C909" s="30"/>
      <c r="D909" s="31"/>
      <c r="E909" s="32">
        <v>2</v>
      </c>
      <c r="F909" s="42" t="s">
        <v>436</v>
      </c>
      <c r="G909" s="38" t="s">
        <v>573</v>
      </c>
      <c r="H909" s="19" t="s">
        <v>574</v>
      </c>
      <c r="I909" s="29">
        <v>1940</v>
      </c>
      <c r="J909" s="29">
        <v>1940</v>
      </c>
      <c r="K909" s="33" t="s">
        <v>1337</v>
      </c>
      <c r="L909" s="34">
        <v>0.15</v>
      </c>
      <c r="M909" s="29">
        <v>0.15</v>
      </c>
      <c r="N909" s="28" t="str">
        <f t="shared" si="337"/>
        <v>,{"CollectableType":"HomeCollector.Models.StampBase, HomeCollector, Version=1.0.0.0, Culture=neutral, PublicKeyToken=null"</v>
      </c>
      <c r="O909" s="16" t="str">
        <f t="shared" si="316"/>
        <v xml:space="preserve">,"DisplayName":"Whitney" </v>
      </c>
      <c r="P909" s="16" t="str">
        <f t="shared" si="317"/>
        <v xml:space="preserve">,"Description":"Inventors" </v>
      </c>
      <c r="Q909" s="16" t="str">
        <f t="shared" si="318"/>
        <v xml:space="preserve">,"Country":"USA" </v>
      </c>
      <c r="R909" s="16" t="str">
        <f t="shared" si="319"/>
        <v xml:space="preserve">,"IsPostageStamp":true </v>
      </c>
      <c r="S909" s="16" t="str">
        <f t="shared" si="320"/>
        <v xml:space="preserve">,"ScottNumber":"889" </v>
      </c>
      <c r="T909" s="16" t="str">
        <f t="shared" si="321"/>
        <v xml:space="preserve">,"AlternateId":"" </v>
      </c>
      <c r="U909" s="16" t="str">
        <f t="shared" si="322"/>
        <v>,"IssueYearStart":1940</v>
      </c>
      <c r="V909" s="16" t="str">
        <f t="shared" si="323"/>
        <v>,"IssueYearEnd":0</v>
      </c>
      <c r="W909" s="16" t="str">
        <f t="shared" si="324"/>
        <v xml:space="preserve">,"FirstDayOfIssue":" " </v>
      </c>
      <c r="X909" s="16" t="str">
        <f t="shared" si="315"/>
        <v xml:space="preserve">,"Perforation":"10.5x11" </v>
      </c>
      <c r="Y909" s="16" t="str">
        <f t="shared" si="325"/>
        <v xml:space="preserve">,"IsWatermarked":false </v>
      </c>
      <c r="Z909" s="16" t="str">
        <f t="shared" si="326"/>
        <v xml:space="preserve">,"CatalogImageCode":"" </v>
      </c>
      <c r="AA909" s="16" t="str">
        <f t="shared" si="327"/>
        <v xml:space="preserve">,"Color":"" </v>
      </c>
      <c r="AB909" s="16" t="str">
        <f t="shared" si="328"/>
        <v xml:space="preserve">,"Denomination":"1" </v>
      </c>
      <c r="AD909" s="16" t="str">
        <f t="shared" si="329"/>
        <v>,"ItemInstances":[</v>
      </c>
      <c r="AE909" s="16" t="str">
        <f t="shared" si="330"/>
        <v>{"CollectableType":"HomeCollector.Models.StampBase, HomeCollector, Version=1.0.0.0, Culture=neutral, PublicKeyToken=null"</v>
      </c>
      <c r="AF909" s="16" t="str">
        <f t="shared" si="331"/>
        <v xml:space="preserve">,"ItemDetails":"Inventors" </v>
      </c>
      <c r="AG909" s="16" t="str">
        <f t="shared" si="332"/>
        <v xml:space="preserve">,"IsFavorite":false </v>
      </c>
      <c r="AH909" s="16" t="str">
        <f t="shared" si="333"/>
        <v xml:space="preserve">,"EstimatedValue":0 </v>
      </c>
      <c r="AI909" s="16" t="str">
        <f t="shared" si="334"/>
        <v xml:space="preserve">,"IsMintCondition":false </v>
      </c>
      <c r="AJ909" s="16" t="str">
        <f t="shared" si="335"/>
        <v xml:space="preserve">,"Condition":"UNDEFINED" </v>
      </c>
      <c r="AK909" s="16" t="str">
        <f xml:space="preserve"> IF($D909+$E909&gt;0,  CONCATENATE($AD909,$AE909,$AF909,$AG909,$AH909,$AI909,$AJ909) &amp; "} ]}","}")</f>
        <v>,"ItemInstances":[{"CollectableType":"HomeCollector.Models.StampBase, HomeCollector, Version=1.0.0.0, Culture=neutral, PublicKeyToken=null","ItemDetails":"Inventors" ,"IsFavorite":false ,"EstimatedValue":0 ,"IsMintCondition":false ,"Condition":"UNDEFINED" } ]}</v>
      </c>
      <c r="AL909" s="16" t="str">
        <f t="shared" si="336"/>
        <v>,{"CollectableType":"HomeCollector.Models.StampBase, HomeCollector, Version=1.0.0.0, Culture=neutral, PublicKeyToken=null","DisplayName":"Whitney" ,"Description":"Inventors" ,"Country":"USA" ,"IsPostageStamp":true ,"ScottNumber":"889" ,"AlternateId":"" ,"IssueYearStart":1940,"IssueYearEnd":0,"FirstDayOfIssue":" " ,"Perforation":"10.5x11" ,"IsWatermarked":false ,"CatalogImageCode":"" ,"Color":"" ,"Denomination":"1" ,"ItemInstances":[{"CollectableType":"HomeCollector.Models.StampBase, HomeCollector, Version=1.0.0.0, Culture=neutral, PublicKeyToken=null","ItemDetails":"Inventors" ,"IsFavorite":false ,"EstimatedValue":0 ,"IsMintCondition":false ,"Condition":"UNDEFINED" } ]}</v>
      </c>
    </row>
    <row r="910" spans="1:38" x14ac:dyDescent="0.25">
      <c r="A910" s="34" t="s">
        <v>2116</v>
      </c>
      <c r="B910" s="29">
        <v>2</v>
      </c>
      <c r="C910" s="30"/>
      <c r="D910" s="31"/>
      <c r="E910" s="32">
        <v>1</v>
      </c>
      <c r="F910" s="42" t="s">
        <v>436</v>
      </c>
      <c r="G910" s="38" t="s">
        <v>573</v>
      </c>
      <c r="H910" s="19" t="s">
        <v>575</v>
      </c>
      <c r="I910" s="29">
        <v>1940</v>
      </c>
      <c r="J910" s="29">
        <v>1940</v>
      </c>
      <c r="K910" s="33" t="s">
        <v>1337</v>
      </c>
      <c r="L910" s="34">
        <v>0.15</v>
      </c>
      <c r="M910" s="29">
        <v>0.15</v>
      </c>
      <c r="N910" s="28" t="str">
        <f t="shared" si="337"/>
        <v>,{"CollectableType":"HomeCollector.Models.StampBase, HomeCollector, Version=1.0.0.0, Culture=neutral, PublicKeyToken=null"</v>
      </c>
      <c r="O910" s="16" t="str">
        <f t="shared" si="316"/>
        <v xml:space="preserve">,"DisplayName":"Morse" </v>
      </c>
      <c r="P910" s="16" t="str">
        <f t="shared" si="317"/>
        <v xml:space="preserve">,"Description":"Inventors" </v>
      </c>
      <c r="Q910" s="16" t="str">
        <f t="shared" si="318"/>
        <v xml:space="preserve">,"Country":"USA" </v>
      </c>
      <c r="R910" s="16" t="str">
        <f t="shared" si="319"/>
        <v xml:space="preserve">,"IsPostageStamp":true </v>
      </c>
      <c r="S910" s="16" t="str">
        <f t="shared" si="320"/>
        <v xml:space="preserve">,"ScottNumber":"890" </v>
      </c>
      <c r="T910" s="16" t="str">
        <f t="shared" si="321"/>
        <v xml:space="preserve">,"AlternateId":"" </v>
      </c>
      <c r="U910" s="16" t="str">
        <f t="shared" si="322"/>
        <v>,"IssueYearStart":1940</v>
      </c>
      <c r="V910" s="16" t="str">
        <f t="shared" si="323"/>
        <v>,"IssueYearEnd":0</v>
      </c>
      <c r="W910" s="16" t="str">
        <f t="shared" si="324"/>
        <v xml:space="preserve">,"FirstDayOfIssue":" " </v>
      </c>
      <c r="X910" s="16" t="str">
        <f t="shared" si="315"/>
        <v xml:space="preserve">,"Perforation":"10.5x11" </v>
      </c>
      <c r="Y910" s="16" t="str">
        <f t="shared" si="325"/>
        <v xml:space="preserve">,"IsWatermarked":false </v>
      </c>
      <c r="Z910" s="16" t="str">
        <f t="shared" si="326"/>
        <v xml:space="preserve">,"CatalogImageCode":"" </v>
      </c>
      <c r="AA910" s="16" t="str">
        <f t="shared" si="327"/>
        <v xml:space="preserve">,"Color":"" </v>
      </c>
      <c r="AB910" s="16" t="str">
        <f t="shared" si="328"/>
        <v xml:space="preserve">,"Denomination":"2" </v>
      </c>
      <c r="AD910" s="16" t="str">
        <f t="shared" si="329"/>
        <v>,"ItemInstances":[</v>
      </c>
      <c r="AE910" s="16" t="str">
        <f t="shared" si="330"/>
        <v>{"CollectableType":"HomeCollector.Models.StampBase, HomeCollector, Version=1.0.0.0, Culture=neutral, PublicKeyToken=null"</v>
      </c>
      <c r="AF910" s="16" t="str">
        <f t="shared" si="331"/>
        <v xml:space="preserve">,"ItemDetails":"Inventors" </v>
      </c>
      <c r="AG910" s="16" t="str">
        <f t="shared" si="332"/>
        <v xml:space="preserve">,"IsFavorite":false </v>
      </c>
      <c r="AH910" s="16" t="str">
        <f t="shared" si="333"/>
        <v xml:space="preserve">,"EstimatedValue":0 </v>
      </c>
      <c r="AI910" s="16" t="str">
        <f t="shared" si="334"/>
        <v xml:space="preserve">,"IsMintCondition":false </v>
      </c>
      <c r="AJ910" s="16" t="str">
        <f t="shared" si="335"/>
        <v xml:space="preserve">,"Condition":"UNDEFINED" </v>
      </c>
      <c r="AK910" s="16" t="str">
        <f xml:space="preserve"> IF($D910+$E910&gt;0,  CONCATENATE($AD910,$AE910,$AF910,$AG910,$AH910,$AI910,$AJ910) &amp; "} ]}","}")</f>
        <v>,"ItemInstances":[{"CollectableType":"HomeCollector.Models.StampBase, HomeCollector, Version=1.0.0.0, Culture=neutral, PublicKeyToken=null","ItemDetails":"Inventors" ,"IsFavorite":false ,"EstimatedValue":0 ,"IsMintCondition":false ,"Condition":"UNDEFINED" } ]}</v>
      </c>
      <c r="AL910" s="16" t="str">
        <f t="shared" si="336"/>
        <v>,{"CollectableType":"HomeCollector.Models.StampBase, HomeCollector, Version=1.0.0.0, Culture=neutral, PublicKeyToken=null","DisplayName":"Morse" ,"Description":"Inventors" ,"Country":"USA" ,"IsPostageStamp":true ,"ScottNumber":"890" ,"AlternateId":"" ,"IssueYearStart":1940,"IssueYearEnd":0,"FirstDayOfIssue":" " ,"Perforation":"10.5x11" ,"IsWatermarked":false ,"CatalogImageCode":"" ,"Color":"" ,"Denomination":"2" ,"ItemInstances":[{"CollectableType":"HomeCollector.Models.StampBase, HomeCollector, Version=1.0.0.0, Culture=neutral, PublicKeyToken=null","ItemDetails":"Inventors" ,"IsFavorite":false ,"EstimatedValue":0 ,"IsMintCondition":false ,"Condition":"UNDEFINED" } ]}</v>
      </c>
    </row>
    <row r="911" spans="1:38" x14ac:dyDescent="0.25">
      <c r="A911" s="34" t="s">
        <v>2117</v>
      </c>
      <c r="B911" s="29">
        <v>3</v>
      </c>
      <c r="C911" s="30"/>
      <c r="D911" s="31"/>
      <c r="E911" s="32">
        <v>1</v>
      </c>
      <c r="F911" s="42" t="s">
        <v>436</v>
      </c>
      <c r="G911" s="38" t="s">
        <v>573</v>
      </c>
      <c r="H911" s="19" t="s">
        <v>576</v>
      </c>
      <c r="I911" s="29">
        <v>1940</v>
      </c>
      <c r="J911" s="29">
        <v>1940</v>
      </c>
      <c r="K911" s="33" t="s">
        <v>1337</v>
      </c>
      <c r="L911" s="34">
        <v>0.25</v>
      </c>
      <c r="M911" s="29">
        <v>0.15</v>
      </c>
      <c r="N911" s="28" t="str">
        <f t="shared" si="337"/>
        <v>,{"CollectableType":"HomeCollector.Models.StampBase, HomeCollector, Version=1.0.0.0, Culture=neutral, PublicKeyToken=null"</v>
      </c>
      <c r="O911" s="16" t="str">
        <f t="shared" si="316"/>
        <v xml:space="preserve">,"DisplayName":"McCormick" </v>
      </c>
      <c r="P911" s="16" t="str">
        <f t="shared" si="317"/>
        <v xml:space="preserve">,"Description":"Inventors" </v>
      </c>
      <c r="Q911" s="16" t="str">
        <f t="shared" si="318"/>
        <v xml:space="preserve">,"Country":"USA" </v>
      </c>
      <c r="R911" s="16" t="str">
        <f t="shared" si="319"/>
        <v xml:space="preserve">,"IsPostageStamp":true </v>
      </c>
      <c r="S911" s="16" t="str">
        <f t="shared" si="320"/>
        <v xml:space="preserve">,"ScottNumber":"891" </v>
      </c>
      <c r="T911" s="16" t="str">
        <f t="shared" si="321"/>
        <v xml:space="preserve">,"AlternateId":"" </v>
      </c>
      <c r="U911" s="16" t="str">
        <f t="shared" si="322"/>
        <v>,"IssueYearStart":1940</v>
      </c>
      <c r="V911" s="16" t="str">
        <f t="shared" si="323"/>
        <v>,"IssueYearEnd":0</v>
      </c>
      <c r="W911" s="16" t="str">
        <f t="shared" si="324"/>
        <v xml:space="preserve">,"FirstDayOfIssue":" " </v>
      </c>
      <c r="X911" s="16" t="str">
        <f t="shared" si="315"/>
        <v xml:space="preserve">,"Perforation":"10.5x11" </v>
      </c>
      <c r="Y911" s="16" t="str">
        <f t="shared" si="325"/>
        <v xml:space="preserve">,"IsWatermarked":false </v>
      </c>
      <c r="Z911" s="16" t="str">
        <f t="shared" si="326"/>
        <v xml:space="preserve">,"CatalogImageCode":"" </v>
      </c>
      <c r="AA911" s="16" t="str">
        <f t="shared" si="327"/>
        <v xml:space="preserve">,"Color":"" </v>
      </c>
      <c r="AB911" s="16" t="str">
        <f t="shared" si="328"/>
        <v xml:space="preserve">,"Denomination":"3" </v>
      </c>
      <c r="AD911" s="16" t="str">
        <f t="shared" si="329"/>
        <v>,"ItemInstances":[</v>
      </c>
      <c r="AE911" s="16" t="str">
        <f t="shared" si="330"/>
        <v>{"CollectableType":"HomeCollector.Models.StampBase, HomeCollector, Version=1.0.0.0, Culture=neutral, PublicKeyToken=null"</v>
      </c>
      <c r="AF911" s="16" t="str">
        <f t="shared" si="331"/>
        <v xml:space="preserve">,"ItemDetails":"Inventors" </v>
      </c>
      <c r="AG911" s="16" t="str">
        <f t="shared" si="332"/>
        <v xml:space="preserve">,"IsFavorite":false </v>
      </c>
      <c r="AH911" s="16" t="str">
        <f t="shared" si="333"/>
        <v xml:space="preserve">,"EstimatedValue":0 </v>
      </c>
      <c r="AI911" s="16" t="str">
        <f t="shared" si="334"/>
        <v xml:space="preserve">,"IsMintCondition":false </v>
      </c>
      <c r="AJ911" s="16" t="str">
        <f t="shared" si="335"/>
        <v xml:space="preserve">,"Condition":"UNDEFINED" </v>
      </c>
      <c r="AK911" s="16" t="str">
        <f xml:space="preserve"> IF($D911+$E911&gt;0,  CONCATENATE($AD911,$AE911,$AF911,$AG911,$AH911,$AI911,$AJ911) &amp; "} ]}","}")</f>
        <v>,"ItemInstances":[{"CollectableType":"HomeCollector.Models.StampBase, HomeCollector, Version=1.0.0.0, Culture=neutral, PublicKeyToken=null","ItemDetails":"Inventors" ,"IsFavorite":false ,"EstimatedValue":0 ,"IsMintCondition":false ,"Condition":"UNDEFINED" } ]}</v>
      </c>
      <c r="AL911" s="16" t="str">
        <f t="shared" si="336"/>
        <v>,{"CollectableType":"HomeCollector.Models.StampBase, HomeCollector, Version=1.0.0.0, Culture=neutral, PublicKeyToken=null","DisplayName":"McCormick" ,"Description":"Inventors" ,"Country":"USA" ,"IsPostageStamp":true ,"ScottNumber":"891" ,"AlternateId":"" ,"IssueYearStart":1940,"IssueYearEnd":0,"FirstDayOfIssue":"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PublicKeyToken=null","ItemDetails":"Inventors" ,"IsFavorite":false ,"EstimatedValue":0 ,"IsMintCondition":false ,"Condition":"UNDEFINED" } ]}</v>
      </c>
    </row>
    <row r="912" spans="1:38" x14ac:dyDescent="0.25">
      <c r="A912" s="34" t="s">
        <v>2118</v>
      </c>
      <c r="B912" s="29">
        <v>5</v>
      </c>
      <c r="C912" s="30"/>
      <c r="D912" s="31"/>
      <c r="E912" s="32">
        <v>2</v>
      </c>
      <c r="F912" s="42" t="s">
        <v>436</v>
      </c>
      <c r="G912" s="38" t="s">
        <v>573</v>
      </c>
      <c r="H912" s="19" t="s">
        <v>577</v>
      </c>
      <c r="I912" s="29">
        <v>1940</v>
      </c>
      <c r="J912" s="29">
        <v>1940</v>
      </c>
      <c r="K912" s="33" t="s">
        <v>1337</v>
      </c>
      <c r="L912" s="34">
        <v>1</v>
      </c>
      <c r="M912" s="29">
        <v>0.32</v>
      </c>
      <c r="N912" s="28" t="str">
        <f t="shared" si="337"/>
        <v>,{"CollectableType":"HomeCollector.Models.StampBase, HomeCollector, Version=1.0.0.0, Culture=neutral, PublicKeyToken=null"</v>
      </c>
      <c r="O912" s="16" t="str">
        <f t="shared" si="316"/>
        <v xml:space="preserve">,"DisplayName":"Howe" </v>
      </c>
      <c r="P912" s="16" t="str">
        <f t="shared" si="317"/>
        <v xml:space="preserve">,"Description":"Inventors" </v>
      </c>
      <c r="Q912" s="16" t="str">
        <f t="shared" si="318"/>
        <v xml:space="preserve">,"Country":"USA" </v>
      </c>
      <c r="R912" s="16" t="str">
        <f t="shared" si="319"/>
        <v xml:space="preserve">,"IsPostageStamp":true </v>
      </c>
      <c r="S912" s="16" t="str">
        <f t="shared" si="320"/>
        <v xml:space="preserve">,"ScottNumber":"892" </v>
      </c>
      <c r="T912" s="16" t="str">
        <f t="shared" si="321"/>
        <v xml:space="preserve">,"AlternateId":"" </v>
      </c>
      <c r="U912" s="16" t="str">
        <f t="shared" si="322"/>
        <v>,"IssueYearStart":1940</v>
      </c>
      <c r="V912" s="16" t="str">
        <f t="shared" si="323"/>
        <v>,"IssueYearEnd":0</v>
      </c>
      <c r="W912" s="16" t="str">
        <f t="shared" si="324"/>
        <v xml:space="preserve">,"FirstDayOfIssue":" " </v>
      </c>
      <c r="X912" s="16" t="str">
        <f t="shared" si="315"/>
        <v xml:space="preserve">,"Perforation":"10.5x11" </v>
      </c>
      <c r="Y912" s="16" t="str">
        <f t="shared" si="325"/>
        <v xml:space="preserve">,"IsWatermarked":false </v>
      </c>
      <c r="Z912" s="16" t="str">
        <f t="shared" si="326"/>
        <v xml:space="preserve">,"CatalogImageCode":"" </v>
      </c>
      <c r="AA912" s="16" t="str">
        <f t="shared" si="327"/>
        <v xml:space="preserve">,"Color":"" </v>
      </c>
      <c r="AB912" s="16" t="str">
        <f t="shared" si="328"/>
        <v xml:space="preserve">,"Denomination":"5" </v>
      </c>
      <c r="AD912" s="16" t="str">
        <f t="shared" si="329"/>
        <v>,"ItemInstances":[</v>
      </c>
      <c r="AE912" s="16" t="str">
        <f t="shared" si="330"/>
        <v>{"CollectableType":"HomeCollector.Models.StampBase, HomeCollector, Version=1.0.0.0, Culture=neutral, PublicKeyToken=null"</v>
      </c>
      <c r="AF912" s="16" t="str">
        <f t="shared" si="331"/>
        <v xml:space="preserve">,"ItemDetails":"Inventors" </v>
      </c>
      <c r="AG912" s="16" t="str">
        <f t="shared" si="332"/>
        <v xml:space="preserve">,"IsFavorite":false </v>
      </c>
      <c r="AH912" s="16" t="str">
        <f t="shared" si="333"/>
        <v xml:space="preserve">,"EstimatedValue":0 </v>
      </c>
      <c r="AI912" s="16" t="str">
        <f t="shared" si="334"/>
        <v xml:space="preserve">,"IsMintCondition":false </v>
      </c>
      <c r="AJ912" s="16" t="str">
        <f t="shared" si="335"/>
        <v xml:space="preserve">,"Condition":"UNDEFINED" </v>
      </c>
      <c r="AK912" s="16" t="str">
        <f xml:space="preserve"> IF($D912+$E912&gt;0,  CONCATENATE($AD912,$AE912,$AF912,$AG912,$AH912,$AI912,$AJ912) &amp; "} ]}","}")</f>
        <v>,"ItemInstances":[{"CollectableType":"HomeCollector.Models.StampBase, HomeCollector, Version=1.0.0.0, Culture=neutral, PublicKeyToken=null","ItemDetails":"Inventors" ,"IsFavorite":false ,"EstimatedValue":0 ,"IsMintCondition":false ,"Condition":"UNDEFINED" } ]}</v>
      </c>
      <c r="AL912" s="16" t="str">
        <f t="shared" si="336"/>
        <v>,{"CollectableType":"HomeCollector.Models.StampBase, HomeCollector, Version=1.0.0.0, Culture=neutral, PublicKeyToken=null","DisplayName":"Howe" ,"Description":"Inventors" ,"Country":"USA" ,"IsPostageStamp":true ,"ScottNumber":"892" ,"AlternateId":"" ,"IssueYearStart":1940,"IssueYearEnd":0,"FirstDayOfIssue":" " ,"Perforation":"10.5x11" ,"IsWatermarked":false ,"CatalogImageCode":"" ,"Color":"" ,"Denomination":"5" ,"ItemInstances":[{"CollectableType":"HomeCollector.Models.StampBase, HomeCollector, Version=1.0.0.0, Culture=neutral, PublicKeyToken=null","ItemDetails":"Inventors" ,"IsFavorite":false ,"EstimatedValue":0 ,"IsMintCondition":false ,"Condition":"UNDEFINED" } ]}</v>
      </c>
    </row>
    <row r="913" spans="1:38" x14ac:dyDescent="0.25">
      <c r="A913" s="34" t="s">
        <v>2119</v>
      </c>
      <c r="B913" s="29">
        <v>10</v>
      </c>
      <c r="C913" s="30"/>
      <c r="D913" s="31"/>
      <c r="E913" s="32">
        <v>1</v>
      </c>
      <c r="F913" s="42" t="s">
        <v>436</v>
      </c>
      <c r="G913" s="38" t="s">
        <v>573</v>
      </c>
      <c r="H913" s="19" t="s">
        <v>578</v>
      </c>
      <c r="I913" s="29">
        <v>1940</v>
      </c>
      <c r="J913" s="29">
        <v>1940</v>
      </c>
      <c r="K913" s="33" t="s">
        <v>1337</v>
      </c>
      <c r="L913" s="34">
        <v>10.5</v>
      </c>
      <c r="M913" s="29">
        <v>2.25</v>
      </c>
      <c r="N913" s="28" t="str">
        <f t="shared" si="337"/>
        <v>,{"CollectableType":"HomeCollector.Models.StampBase, HomeCollector, Version=1.0.0.0, Culture=neutral, PublicKeyToken=null"</v>
      </c>
      <c r="O913" s="16" t="str">
        <f t="shared" si="316"/>
        <v xml:space="preserve">,"DisplayName":"Bell" </v>
      </c>
      <c r="P913" s="16" t="str">
        <f t="shared" si="317"/>
        <v xml:space="preserve">,"Description":"Inventors" </v>
      </c>
      <c r="Q913" s="16" t="str">
        <f t="shared" si="318"/>
        <v xml:space="preserve">,"Country":"USA" </v>
      </c>
      <c r="R913" s="16" t="str">
        <f t="shared" si="319"/>
        <v xml:space="preserve">,"IsPostageStamp":true </v>
      </c>
      <c r="S913" s="16" t="str">
        <f t="shared" si="320"/>
        <v xml:space="preserve">,"ScottNumber":"893" </v>
      </c>
      <c r="T913" s="16" t="str">
        <f t="shared" si="321"/>
        <v xml:space="preserve">,"AlternateId":"" </v>
      </c>
      <c r="U913" s="16" t="str">
        <f t="shared" si="322"/>
        <v>,"IssueYearStart":1940</v>
      </c>
      <c r="V913" s="16" t="str">
        <f t="shared" si="323"/>
        <v>,"IssueYearEnd":0</v>
      </c>
      <c r="W913" s="16" t="str">
        <f t="shared" si="324"/>
        <v xml:space="preserve">,"FirstDayOfIssue":" " </v>
      </c>
      <c r="X913" s="16" t="str">
        <f t="shared" si="315"/>
        <v xml:space="preserve">,"Perforation":"10.5x11" </v>
      </c>
      <c r="Y913" s="16" t="str">
        <f t="shared" si="325"/>
        <v xml:space="preserve">,"IsWatermarked":false </v>
      </c>
      <c r="Z913" s="16" t="str">
        <f t="shared" si="326"/>
        <v xml:space="preserve">,"CatalogImageCode":"" </v>
      </c>
      <c r="AA913" s="16" t="str">
        <f t="shared" si="327"/>
        <v xml:space="preserve">,"Color":"" </v>
      </c>
      <c r="AB913" s="16" t="str">
        <f t="shared" si="328"/>
        <v xml:space="preserve">,"Denomination":"10" </v>
      </c>
      <c r="AD913" s="16" t="str">
        <f t="shared" si="329"/>
        <v>,"ItemInstances":[</v>
      </c>
      <c r="AE913" s="16" t="str">
        <f t="shared" si="330"/>
        <v>{"CollectableType":"HomeCollector.Models.StampBase, HomeCollector, Version=1.0.0.0, Culture=neutral, PublicKeyToken=null"</v>
      </c>
      <c r="AF913" s="16" t="str">
        <f t="shared" si="331"/>
        <v xml:space="preserve">,"ItemDetails":"Inventors" </v>
      </c>
      <c r="AG913" s="16" t="str">
        <f t="shared" si="332"/>
        <v xml:space="preserve">,"IsFavorite":false </v>
      </c>
      <c r="AH913" s="16" t="str">
        <f t="shared" si="333"/>
        <v xml:space="preserve">,"EstimatedValue":0 </v>
      </c>
      <c r="AI913" s="16" t="str">
        <f t="shared" si="334"/>
        <v xml:space="preserve">,"IsMintCondition":false </v>
      </c>
      <c r="AJ913" s="16" t="str">
        <f t="shared" si="335"/>
        <v xml:space="preserve">,"Condition":"UNDEFINED" </v>
      </c>
      <c r="AK913" s="16" t="str">
        <f xml:space="preserve"> IF($D913+$E913&gt;0,  CONCATENATE($AD913,$AE913,$AF913,$AG913,$AH913,$AI913,$AJ913) &amp; "} ]}","}")</f>
        <v>,"ItemInstances":[{"CollectableType":"HomeCollector.Models.StampBase, HomeCollector, Version=1.0.0.0, Culture=neutral, PublicKeyToken=null","ItemDetails":"Inventors" ,"IsFavorite":false ,"EstimatedValue":0 ,"IsMintCondition":false ,"Condition":"UNDEFINED" } ]}</v>
      </c>
      <c r="AL913" s="16" t="str">
        <f t="shared" si="336"/>
        <v>,{"CollectableType":"HomeCollector.Models.StampBase, HomeCollector, Version=1.0.0.0, Culture=neutral, PublicKeyToken=null","DisplayName":"Bell" ,"Description":"Inventors" ,"Country":"USA" ,"IsPostageStamp":true ,"ScottNumber":"893" ,"AlternateId":"" ,"IssueYearStart":1940,"IssueYearEnd":0,"FirstDayOfIssue":" " ,"Perforation":"10.5x11" ,"IsWatermarked":false ,"CatalogImageCode":"" ,"Color":"" ,"Denomination":"10" ,"ItemInstances":[{"CollectableType":"HomeCollector.Models.StampBase, HomeCollector, Version=1.0.0.0, Culture=neutral, PublicKeyToken=null","ItemDetails":"Inventors" ,"IsFavorite":false ,"EstimatedValue":0 ,"IsMintCondition":false ,"Condition":"UNDEFINED" } ]}</v>
      </c>
    </row>
    <row r="914" spans="1:38" x14ac:dyDescent="0.25">
      <c r="A914" s="34" t="s">
        <v>2120</v>
      </c>
      <c r="B914" s="29">
        <v>3</v>
      </c>
      <c r="C914" s="30"/>
      <c r="D914" s="31"/>
      <c r="E914" s="32">
        <v>2</v>
      </c>
      <c r="F914" s="42" t="s">
        <v>404</v>
      </c>
      <c r="G914" s="30"/>
      <c r="H914" s="19" t="s">
        <v>135</v>
      </c>
      <c r="I914" s="29">
        <v>1940</v>
      </c>
      <c r="J914" s="29">
        <v>1940</v>
      </c>
      <c r="K914" s="33" t="s">
        <v>1337</v>
      </c>
      <c r="L914" s="34">
        <v>0.25</v>
      </c>
      <c r="M914" s="29">
        <v>0.15</v>
      </c>
      <c r="N914" s="28" t="str">
        <f t="shared" si="337"/>
        <v>,{"CollectableType":"HomeCollector.Models.StampBase, HomeCollector, Version=1.0.0.0, Culture=neutral, PublicKeyToken=null"</v>
      </c>
      <c r="O914" s="16" t="str">
        <f t="shared" si="316"/>
        <v xml:space="preserve">,"DisplayName":"Pony Express" </v>
      </c>
      <c r="P914" s="16" t="str">
        <f t="shared" si="317"/>
        <v xml:space="preserve">,"Description":"" </v>
      </c>
      <c r="Q914" s="16" t="str">
        <f t="shared" si="318"/>
        <v xml:space="preserve">,"Country":"USA" </v>
      </c>
      <c r="R914" s="16" t="str">
        <f t="shared" si="319"/>
        <v xml:space="preserve">,"IsPostageStamp":true </v>
      </c>
      <c r="S914" s="16" t="str">
        <f t="shared" si="320"/>
        <v xml:space="preserve">,"ScottNumber":"894" </v>
      </c>
      <c r="T914" s="16" t="str">
        <f t="shared" si="321"/>
        <v xml:space="preserve">,"AlternateId":"" </v>
      </c>
      <c r="U914" s="16" t="str">
        <f t="shared" si="322"/>
        <v>,"IssueYearStart":1940</v>
      </c>
      <c r="V914" s="16" t="str">
        <f t="shared" si="323"/>
        <v>,"IssueYearEnd":0</v>
      </c>
      <c r="W914" s="16" t="str">
        <f t="shared" si="324"/>
        <v xml:space="preserve">,"FirstDayOfIssue":" " </v>
      </c>
      <c r="X914" s="16" t="str">
        <f t="shared" si="315"/>
        <v xml:space="preserve">,"Perforation":"11x10.5" </v>
      </c>
      <c r="Y914" s="16" t="str">
        <f t="shared" si="325"/>
        <v xml:space="preserve">,"IsWatermarked":false </v>
      </c>
      <c r="Z914" s="16" t="str">
        <f t="shared" si="326"/>
        <v xml:space="preserve">,"CatalogImageCode":"" </v>
      </c>
      <c r="AA914" s="16" t="str">
        <f t="shared" si="327"/>
        <v xml:space="preserve">,"Color":"" </v>
      </c>
      <c r="AB914" s="16" t="str">
        <f t="shared" si="328"/>
        <v xml:space="preserve">,"Denomination":"3" </v>
      </c>
      <c r="AD914" s="16" t="str">
        <f t="shared" si="329"/>
        <v>,"ItemInstances":[</v>
      </c>
      <c r="AE914" s="16" t="str">
        <f t="shared" si="330"/>
        <v>{"CollectableType":"HomeCollector.Models.StampBase, HomeCollector, Version=1.0.0.0, Culture=neutral, PublicKeyToken=null"</v>
      </c>
      <c r="AF914" s="16" t="str">
        <f t="shared" si="331"/>
        <v xml:space="preserve">,"ItemDetails":"" </v>
      </c>
      <c r="AG914" s="16" t="str">
        <f t="shared" si="332"/>
        <v xml:space="preserve">,"IsFavorite":false </v>
      </c>
      <c r="AH914" s="16" t="str">
        <f t="shared" si="333"/>
        <v xml:space="preserve">,"EstimatedValue":0 </v>
      </c>
      <c r="AI914" s="16" t="str">
        <f t="shared" si="334"/>
        <v xml:space="preserve">,"IsMintCondition":false </v>
      </c>
      <c r="AJ914" s="16" t="str">
        <f t="shared" si="335"/>
        <v xml:space="preserve">,"Condition":"UNDEFINED" </v>
      </c>
      <c r="AK914" s="16" t="str">
        <f xml:space="preserve"> IF($D914+$E914&gt;0,  CONCATENATE($AD914,$AE914,$AF914,$AG914,$AH914,$AI914,$AJ914)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14" s="16" t="str">
        <f t="shared" si="336"/>
        <v>,{"CollectableType":"HomeCollector.Models.StampBase, HomeCollector, Version=1.0.0.0, Culture=neutral, PublicKeyToken=null","DisplayName":"Pony Express" ,"Description":"" ,"Country":"USA" ,"IsPostageStamp":true ,"ScottNumber":"894" ,"AlternateId":"" ,"IssueYearStart":1940,"IssueYearEnd":0,"FirstDayOfIssue":"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15" spans="1:38" x14ac:dyDescent="0.25">
      <c r="A915" s="34" t="s">
        <v>2121</v>
      </c>
      <c r="B915" s="29" t="s">
        <v>3055</v>
      </c>
      <c r="C915" s="30"/>
      <c r="D915" s="31"/>
      <c r="E915" s="32"/>
      <c r="F915" s="42" t="s">
        <v>436</v>
      </c>
      <c r="G915" s="30"/>
      <c r="H915" s="19" t="s">
        <v>579</v>
      </c>
      <c r="I915" s="29">
        <v>1940</v>
      </c>
      <c r="J915" s="29">
        <v>1940</v>
      </c>
      <c r="K915" s="33" t="s">
        <v>1337</v>
      </c>
      <c r="L915" s="34">
        <v>0.2</v>
      </c>
      <c r="M915" s="29">
        <v>0.15</v>
      </c>
      <c r="N915" s="28" t="str">
        <f t="shared" si="337"/>
        <v>,{"CollectableType":"HomeCollector.Models.StampBase, HomeCollector, Version=1.0.0.0, Culture=neutral, PublicKeyToken=null"</v>
      </c>
      <c r="O915" s="16" t="str">
        <f t="shared" si="316"/>
        <v xml:space="preserve">,"DisplayName":"Pan American " </v>
      </c>
      <c r="P915" s="16" t="str">
        <f t="shared" si="317"/>
        <v xml:space="preserve">,"Description":"" </v>
      </c>
      <c r="Q915" s="16" t="str">
        <f t="shared" si="318"/>
        <v xml:space="preserve">,"Country":"USA" </v>
      </c>
      <c r="R915" s="16" t="str">
        <f t="shared" si="319"/>
        <v xml:space="preserve">,"IsPostageStamp":true </v>
      </c>
      <c r="S915" s="16" t="str">
        <f t="shared" si="320"/>
        <v xml:space="preserve">,"ScottNumber":"895" </v>
      </c>
      <c r="T915" s="16" t="str">
        <f t="shared" si="321"/>
        <v xml:space="preserve">,"AlternateId":"" </v>
      </c>
      <c r="U915" s="16" t="str">
        <f t="shared" si="322"/>
        <v>,"IssueYearStart":1940</v>
      </c>
      <c r="V915" s="16" t="str">
        <f t="shared" si="323"/>
        <v>,"IssueYearEnd":0</v>
      </c>
      <c r="W915" s="16" t="str">
        <f t="shared" si="324"/>
        <v xml:space="preserve">,"FirstDayOfIssue":" " </v>
      </c>
      <c r="X915" s="16" t="str">
        <f t="shared" si="315"/>
        <v xml:space="preserve">,"Perforation":"10.5x11" </v>
      </c>
      <c r="Y915" s="16" t="str">
        <f t="shared" si="325"/>
        <v xml:space="preserve">,"IsWatermarked":false </v>
      </c>
      <c r="Z915" s="16" t="str">
        <f t="shared" si="326"/>
        <v xml:space="preserve">,"CatalogImageCode":"" </v>
      </c>
      <c r="AA915" s="16" t="str">
        <f t="shared" si="327"/>
        <v xml:space="preserve">,"Color":"" </v>
      </c>
      <c r="AB915" s="16" t="str">
        <f t="shared" si="328"/>
        <v xml:space="preserve">,"Denomination":" " </v>
      </c>
      <c r="AD915" s="16" t="str">
        <f t="shared" si="329"/>
        <v/>
      </c>
      <c r="AE915" s="16" t="str">
        <f t="shared" si="330"/>
        <v>{"CollectableType":"HomeCollector.Models.StampBase, HomeCollector, Version=1.0.0.0, Culture=neutral, PublicKeyToken=null"</v>
      </c>
      <c r="AF915" s="16" t="str">
        <f t="shared" si="331"/>
        <v xml:space="preserve">,"ItemDetails":"" </v>
      </c>
      <c r="AG915" s="16" t="str">
        <f t="shared" si="332"/>
        <v xml:space="preserve">,"IsFavorite":false </v>
      </c>
      <c r="AH915" s="16" t="str">
        <f t="shared" si="333"/>
        <v xml:space="preserve">,"EstimatedValue":0 </v>
      </c>
      <c r="AI915" s="16" t="str">
        <f t="shared" si="334"/>
        <v xml:space="preserve">,"IsMintCondition":false </v>
      </c>
      <c r="AJ915" s="16" t="str">
        <f t="shared" si="335"/>
        <v xml:space="preserve">,"Condition":"UNDEFINED" </v>
      </c>
      <c r="AK915" s="16" t="str">
        <f xml:space="preserve"> IF($D915+$E915&gt;0,  CONCATENATE($AD915,$AE915,$AF915,$AG915,$AH915,$AI915,$AJ915) &amp; "} ]}","}")</f>
        <v>}</v>
      </c>
      <c r="AL915" s="16" t="str">
        <f t="shared" si="336"/>
        <v>,{"CollectableType":"HomeCollector.Models.StampBase, HomeCollector, Version=1.0.0.0, Culture=neutral, PublicKeyToken=null","DisplayName":"Pan American " ,"Description":"" ,"Country":"USA" ,"IsPostageStamp":true ,"ScottNumber":"895" ,"AlternateId":"" ,"IssueYearStart":1940,"IssueYearEnd":0,"FirstDayOfIssue":" " ,"Perforation":"10.5x11" ,"IsWatermarked":false ,"CatalogImageCode":"" ,"Color":"" ,"Denomination":" " }</v>
      </c>
    </row>
    <row r="916" spans="1:38" x14ac:dyDescent="0.25">
      <c r="A916" s="34" t="s">
        <v>2122</v>
      </c>
      <c r="B916" s="29">
        <v>3</v>
      </c>
      <c r="C916" s="30"/>
      <c r="D916" s="31"/>
      <c r="E916" s="32"/>
      <c r="F916" s="42" t="s">
        <v>404</v>
      </c>
      <c r="G916" s="30"/>
      <c r="H916" s="19" t="s">
        <v>580</v>
      </c>
      <c r="I916" s="29">
        <v>1940</v>
      </c>
      <c r="J916" s="29">
        <v>1940</v>
      </c>
      <c r="K916" s="33" t="s">
        <v>1337</v>
      </c>
      <c r="L916" s="34">
        <v>0.15</v>
      </c>
      <c r="M916" s="29">
        <v>0.15</v>
      </c>
      <c r="N916" s="28" t="str">
        <f t="shared" si="337"/>
        <v>,{"CollectableType":"HomeCollector.Models.StampBase, HomeCollector, Version=1.0.0.0, Culture=neutral, PublicKeyToken=null"</v>
      </c>
      <c r="O916" s="16" t="str">
        <f t="shared" si="316"/>
        <v xml:space="preserve">,"DisplayName":"Idaho" </v>
      </c>
      <c r="P916" s="16" t="str">
        <f t="shared" si="317"/>
        <v xml:space="preserve">,"Description":"" </v>
      </c>
      <c r="Q916" s="16" t="str">
        <f t="shared" si="318"/>
        <v xml:space="preserve">,"Country":"USA" </v>
      </c>
      <c r="R916" s="16" t="str">
        <f t="shared" si="319"/>
        <v xml:space="preserve">,"IsPostageStamp":true </v>
      </c>
      <c r="S916" s="16" t="str">
        <f t="shared" si="320"/>
        <v xml:space="preserve">,"ScottNumber":"896" </v>
      </c>
      <c r="T916" s="16" t="str">
        <f t="shared" si="321"/>
        <v xml:space="preserve">,"AlternateId":"" </v>
      </c>
      <c r="U916" s="16" t="str">
        <f t="shared" si="322"/>
        <v>,"IssueYearStart":1940</v>
      </c>
      <c r="V916" s="16" t="str">
        <f t="shared" si="323"/>
        <v>,"IssueYearEnd":0</v>
      </c>
      <c r="W916" s="16" t="str">
        <f t="shared" si="324"/>
        <v xml:space="preserve">,"FirstDayOfIssue":" " </v>
      </c>
      <c r="X916" s="16" t="str">
        <f t="shared" si="315"/>
        <v xml:space="preserve">,"Perforation":"11x10.5" </v>
      </c>
      <c r="Y916" s="16" t="str">
        <f t="shared" si="325"/>
        <v xml:space="preserve">,"IsWatermarked":false </v>
      </c>
      <c r="Z916" s="16" t="str">
        <f t="shared" si="326"/>
        <v xml:space="preserve">,"CatalogImageCode":"" </v>
      </c>
      <c r="AA916" s="16" t="str">
        <f t="shared" si="327"/>
        <v xml:space="preserve">,"Color":"" </v>
      </c>
      <c r="AB916" s="16" t="str">
        <f t="shared" si="328"/>
        <v xml:space="preserve">,"Denomination":"3" </v>
      </c>
      <c r="AD916" s="16" t="str">
        <f t="shared" si="329"/>
        <v/>
      </c>
      <c r="AE916" s="16" t="str">
        <f t="shared" si="330"/>
        <v>{"CollectableType":"HomeCollector.Models.StampBase, HomeCollector, Version=1.0.0.0, Culture=neutral, PublicKeyToken=null"</v>
      </c>
      <c r="AF916" s="16" t="str">
        <f t="shared" si="331"/>
        <v xml:space="preserve">,"ItemDetails":"" </v>
      </c>
      <c r="AG916" s="16" t="str">
        <f t="shared" si="332"/>
        <v xml:space="preserve">,"IsFavorite":false </v>
      </c>
      <c r="AH916" s="16" t="str">
        <f t="shared" si="333"/>
        <v xml:space="preserve">,"EstimatedValue":0 </v>
      </c>
      <c r="AI916" s="16" t="str">
        <f t="shared" si="334"/>
        <v xml:space="preserve">,"IsMintCondition":false </v>
      </c>
      <c r="AJ916" s="16" t="str">
        <f t="shared" si="335"/>
        <v xml:space="preserve">,"Condition":"UNDEFINED" </v>
      </c>
      <c r="AK916" s="16" t="str">
        <f xml:space="preserve"> IF($D916+$E916&gt;0,  CONCATENATE($AD916,$AE916,$AF916,$AG916,$AH916,$AI916,$AJ916) &amp; "} ]}","}")</f>
        <v>}</v>
      </c>
      <c r="AL916" s="16" t="str">
        <f t="shared" si="336"/>
        <v>,{"CollectableType":"HomeCollector.Models.StampBase, HomeCollector, Version=1.0.0.0, Culture=neutral, PublicKeyToken=null","DisplayName":"Idaho" ,"Description":"" ,"Country":"USA" ,"IsPostageStamp":true ,"ScottNumber":"896" ,"AlternateId":"" ,"IssueYearStart":1940,"IssueYearEnd":0,"FirstDayOfIssue":" " ,"Perforation":"11x10.5" ,"IsWatermarked":false ,"CatalogImageCode":"" ,"Color":"" ,"Denomination":"3" }</v>
      </c>
    </row>
    <row r="917" spans="1:38" x14ac:dyDescent="0.25">
      <c r="A917" s="34" t="s">
        <v>2123</v>
      </c>
      <c r="B917" s="29" t="s">
        <v>3055</v>
      </c>
      <c r="C917" s="30"/>
      <c r="D917" s="31">
        <v>1</v>
      </c>
      <c r="E917" s="32">
        <v>1</v>
      </c>
      <c r="F917" s="28"/>
      <c r="G917" s="30"/>
      <c r="H917" s="19" t="s">
        <v>581</v>
      </c>
      <c r="I917" s="29">
        <v>1940</v>
      </c>
      <c r="J917" s="29">
        <v>1940</v>
      </c>
      <c r="K917" s="33" t="s">
        <v>1337</v>
      </c>
      <c r="L917" s="34">
        <v>0.15</v>
      </c>
      <c r="M917" s="29">
        <v>0.15</v>
      </c>
      <c r="N917" s="28" t="str">
        <f t="shared" si="337"/>
        <v>,{"CollectableType":"HomeCollector.Models.StampBase, HomeCollector, Version=1.0.0.0, Culture=neutral, PublicKeyToken=null"</v>
      </c>
      <c r="O917" s="16" t="str">
        <f t="shared" si="316"/>
        <v xml:space="preserve">,"DisplayName":"Wyoming" </v>
      </c>
      <c r="P917" s="16" t="str">
        <f t="shared" si="317"/>
        <v xml:space="preserve">,"Description":"" </v>
      </c>
      <c r="Q917" s="16" t="str">
        <f t="shared" si="318"/>
        <v xml:space="preserve">,"Country":"USA" </v>
      </c>
      <c r="R917" s="16" t="str">
        <f t="shared" si="319"/>
        <v xml:space="preserve">,"IsPostageStamp":true </v>
      </c>
      <c r="S917" s="16" t="str">
        <f t="shared" si="320"/>
        <v xml:space="preserve">,"ScottNumber":"897" </v>
      </c>
      <c r="T917" s="16" t="str">
        <f t="shared" si="321"/>
        <v xml:space="preserve">,"AlternateId":"" </v>
      </c>
      <c r="U917" s="16" t="str">
        <f t="shared" si="322"/>
        <v>,"IssueYearStart":1940</v>
      </c>
      <c r="V917" s="16" t="str">
        <f t="shared" si="323"/>
        <v>,"IssueYearEnd":0</v>
      </c>
      <c r="W917" s="16" t="str">
        <f t="shared" si="324"/>
        <v xml:space="preserve">,"FirstDayOfIssue":" " </v>
      </c>
      <c r="X917" s="16" t="str">
        <f t="shared" si="315"/>
        <v xml:space="preserve">,"Perforation":"" </v>
      </c>
      <c r="Y917" s="16" t="str">
        <f t="shared" si="325"/>
        <v xml:space="preserve">,"IsWatermarked":false </v>
      </c>
      <c r="Z917" s="16" t="str">
        <f t="shared" si="326"/>
        <v xml:space="preserve">,"CatalogImageCode":"" </v>
      </c>
      <c r="AA917" s="16" t="str">
        <f t="shared" si="327"/>
        <v xml:space="preserve">,"Color":"" </v>
      </c>
      <c r="AB917" s="16" t="str">
        <f t="shared" si="328"/>
        <v xml:space="preserve">,"Denomination":" " </v>
      </c>
      <c r="AD917" s="16" t="str">
        <f t="shared" si="329"/>
        <v>,"ItemInstances":[</v>
      </c>
      <c r="AE917" s="16" t="str">
        <f t="shared" si="330"/>
        <v>{"CollectableType":"HomeCollector.Models.StampBase, HomeCollector, Version=1.0.0.0, Culture=neutral, PublicKeyToken=null"</v>
      </c>
      <c r="AF917" s="16" t="str">
        <f t="shared" si="331"/>
        <v xml:space="preserve">,"ItemDetails":"" </v>
      </c>
      <c r="AG917" s="16" t="str">
        <f t="shared" si="332"/>
        <v xml:space="preserve">,"IsFavorite":false </v>
      </c>
      <c r="AH917" s="16" t="str">
        <f t="shared" si="333"/>
        <v xml:space="preserve">,"EstimatedValue":0 </v>
      </c>
      <c r="AI917" s="16" t="str">
        <f t="shared" si="334"/>
        <v xml:space="preserve">,"IsMintCondition":true </v>
      </c>
      <c r="AJ917" s="16" t="str">
        <f t="shared" si="335"/>
        <v xml:space="preserve">,"Condition":"UNDEFINED" </v>
      </c>
      <c r="AK917" s="16" t="str">
        <f xml:space="preserve"> IF($D917+$E917&gt;0,  CONCATENATE($AD917,$AE917,$AF917,$AG917,$AH917,$AI917,$AJ917)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17" s="16" t="str">
        <f t="shared" si="336"/>
        <v>,{"CollectableType":"HomeCollector.Models.StampBase, HomeCollector, Version=1.0.0.0, Culture=neutral, PublicKeyToken=null","DisplayName":"Wyoming" ,"Description":"" ,"Country":"USA" ,"IsPostageStamp":true ,"ScottNumber":"897" ,"AlternateId":"" ,"IssueYearStart":1940,"IssueYearEnd":0,"FirstDayOfIssue":" " ,"Perforation":"" ,"IsWatermarked":false ,"CatalogImageCode":"" ,"Color":"" ,"Denomination":" 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18" spans="1:38" x14ac:dyDescent="0.25">
      <c r="A918" s="34" t="s">
        <v>2124</v>
      </c>
      <c r="B918" s="29">
        <v>3</v>
      </c>
      <c r="C918" s="30"/>
      <c r="D918" s="31"/>
      <c r="E918" s="32">
        <v>1</v>
      </c>
      <c r="F918" s="42" t="s">
        <v>404</v>
      </c>
      <c r="G918" s="30"/>
      <c r="H918" s="19" t="s">
        <v>582</v>
      </c>
      <c r="I918" s="29">
        <v>1940</v>
      </c>
      <c r="J918" s="29">
        <v>1940</v>
      </c>
      <c r="K918" s="33" t="s">
        <v>1337</v>
      </c>
      <c r="L918" s="34">
        <v>0.15</v>
      </c>
      <c r="M918" s="29">
        <v>0.15</v>
      </c>
      <c r="N918" s="28" t="str">
        <f t="shared" si="337"/>
        <v>,{"CollectableType":"HomeCollector.Models.StampBase, HomeCollector, Version=1.0.0.0, Culture=neutral, PublicKeyToken=null"</v>
      </c>
      <c r="O918" s="16" t="str">
        <f t="shared" si="316"/>
        <v xml:space="preserve">,"DisplayName":"Coronado Exp" </v>
      </c>
      <c r="P918" s="16" t="str">
        <f t="shared" si="317"/>
        <v xml:space="preserve">,"Description":"" </v>
      </c>
      <c r="Q918" s="16" t="str">
        <f t="shared" si="318"/>
        <v xml:space="preserve">,"Country":"USA" </v>
      </c>
      <c r="R918" s="16" t="str">
        <f t="shared" si="319"/>
        <v xml:space="preserve">,"IsPostageStamp":true </v>
      </c>
      <c r="S918" s="16" t="str">
        <f t="shared" si="320"/>
        <v xml:space="preserve">,"ScottNumber":"898" </v>
      </c>
      <c r="T918" s="16" t="str">
        <f t="shared" si="321"/>
        <v xml:space="preserve">,"AlternateId":"" </v>
      </c>
      <c r="U918" s="16" t="str">
        <f t="shared" si="322"/>
        <v>,"IssueYearStart":1940</v>
      </c>
      <c r="V918" s="16" t="str">
        <f t="shared" si="323"/>
        <v>,"IssueYearEnd":0</v>
      </c>
      <c r="W918" s="16" t="str">
        <f t="shared" si="324"/>
        <v xml:space="preserve">,"FirstDayOfIssue":" " </v>
      </c>
      <c r="X918" s="16" t="str">
        <f t="shared" si="315"/>
        <v xml:space="preserve">,"Perforation":"11x10.5" </v>
      </c>
      <c r="Y918" s="16" t="str">
        <f t="shared" si="325"/>
        <v xml:space="preserve">,"IsWatermarked":false </v>
      </c>
      <c r="Z918" s="16" t="str">
        <f t="shared" si="326"/>
        <v xml:space="preserve">,"CatalogImageCode":"" </v>
      </c>
      <c r="AA918" s="16" t="str">
        <f t="shared" si="327"/>
        <v xml:space="preserve">,"Color":"" </v>
      </c>
      <c r="AB918" s="16" t="str">
        <f t="shared" si="328"/>
        <v xml:space="preserve">,"Denomination":"3" </v>
      </c>
      <c r="AD918" s="16" t="str">
        <f t="shared" si="329"/>
        <v>,"ItemInstances":[</v>
      </c>
      <c r="AE918" s="16" t="str">
        <f t="shared" si="330"/>
        <v>{"CollectableType":"HomeCollector.Models.StampBase, HomeCollector, Version=1.0.0.0, Culture=neutral, PublicKeyToken=null"</v>
      </c>
      <c r="AF918" s="16" t="str">
        <f t="shared" si="331"/>
        <v xml:space="preserve">,"ItemDetails":"" </v>
      </c>
      <c r="AG918" s="16" t="str">
        <f t="shared" si="332"/>
        <v xml:space="preserve">,"IsFavorite":false </v>
      </c>
      <c r="AH918" s="16" t="str">
        <f t="shared" si="333"/>
        <v xml:space="preserve">,"EstimatedValue":0 </v>
      </c>
      <c r="AI918" s="16" t="str">
        <f t="shared" si="334"/>
        <v xml:space="preserve">,"IsMintCondition":false </v>
      </c>
      <c r="AJ918" s="16" t="str">
        <f t="shared" si="335"/>
        <v xml:space="preserve">,"Condition":"UNDEFINED" </v>
      </c>
      <c r="AK918" s="16" t="str">
        <f xml:space="preserve"> IF($D918+$E918&gt;0,  CONCATENATE($AD918,$AE918,$AF918,$AG918,$AH918,$AI918,$AJ918)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18" s="16" t="str">
        <f t="shared" si="336"/>
        <v>,{"CollectableType":"HomeCollector.Models.StampBase, HomeCollector, Version=1.0.0.0, Culture=neutral, PublicKeyToken=null","DisplayName":"Coronado Exp" ,"Description":"" ,"Country":"USA" ,"IsPostageStamp":true ,"ScottNumber":"898" ,"AlternateId":"" ,"IssueYearStart":1940,"IssueYearEnd":0,"FirstDayOfIssue":"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19" spans="1:38" x14ac:dyDescent="0.25">
      <c r="A919" s="34" t="s">
        <v>2125</v>
      </c>
      <c r="B919" s="29">
        <v>1</v>
      </c>
      <c r="C919" s="30"/>
      <c r="D919" s="31"/>
      <c r="E919" s="32">
        <v>2</v>
      </c>
      <c r="F919" s="28"/>
      <c r="G919" s="30"/>
      <c r="H919" s="19" t="s">
        <v>583</v>
      </c>
      <c r="I919" s="29">
        <v>1940</v>
      </c>
      <c r="J919" s="29">
        <v>1940</v>
      </c>
      <c r="K919" s="33" t="s">
        <v>1337</v>
      </c>
      <c r="L919" s="34">
        <v>0.15</v>
      </c>
      <c r="M919" s="29">
        <v>0.15</v>
      </c>
      <c r="N919" s="28" t="str">
        <f t="shared" si="337"/>
        <v>,{"CollectableType":"HomeCollector.Models.StampBase, HomeCollector, Version=1.0.0.0, Culture=neutral, PublicKeyToken=null"</v>
      </c>
      <c r="O919" s="16" t="str">
        <f t="shared" si="316"/>
        <v xml:space="preserve">,"DisplayName":"Nat'l Defense" </v>
      </c>
      <c r="P919" s="16" t="str">
        <f t="shared" si="317"/>
        <v xml:space="preserve">,"Description":"" </v>
      </c>
      <c r="Q919" s="16" t="str">
        <f t="shared" si="318"/>
        <v xml:space="preserve">,"Country":"USA" </v>
      </c>
      <c r="R919" s="16" t="str">
        <f t="shared" si="319"/>
        <v xml:space="preserve">,"IsPostageStamp":true </v>
      </c>
      <c r="S919" s="16" t="str">
        <f t="shared" si="320"/>
        <v xml:space="preserve">,"ScottNumber":"899" </v>
      </c>
      <c r="T919" s="16" t="str">
        <f t="shared" si="321"/>
        <v xml:space="preserve">,"AlternateId":"" </v>
      </c>
      <c r="U919" s="16" t="str">
        <f t="shared" si="322"/>
        <v>,"IssueYearStart":1940</v>
      </c>
      <c r="V919" s="16" t="str">
        <f t="shared" si="323"/>
        <v>,"IssueYearEnd":0</v>
      </c>
      <c r="W919" s="16" t="str">
        <f t="shared" si="324"/>
        <v xml:space="preserve">,"FirstDayOfIssue":" " </v>
      </c>
      <c r="X919" s="16" t="str">
        <f t="shared" si="315"/>
        <v xml:space="preserve">,"Perforation":"" </v>
      </c>
      <c r="Y919" s="16" t="str">
        <f t="shared" si="325"/>
        <v xml:space="preserve">,"IsWatermarked":false </v>
      </c>
      <c r="Z919" s="16" t="str">
        <f t="shared" si="326"/>
        <v xml:space="preserve">,"CatalogImageCode":"" </v>
      </c>
      <c r="AA919" s="16" t="str">
        <f t="shared" si="327"/>
        <v xml:space="preserve">,"Color":"" </v>
      </c>
      <c r="AB919" s="16" t="str">
        <f t="shared" si="328"/>
        <v xml:space="preserve">,"Denomination":"1" </v>
      </c>
      <c r="AD919" s="16" t="str">
        <f t="shared" si="329"/>
        <v>,"ItemInstances":[</v>
      </c>
      <c r="AE919" s="16" t="str">
        <f t="shared" si="330"/>
        <v>{"CollectableType":"HomeCollector.Models.StampBase, HomeCollector, Version=1.0.0.0, Culture=neutral, PublicKeyToken=null"</v>
      </c>
      <c r="AF919" s="16" t="str">
        <f t="shared" si="331"/>
        <v xml:space="preserve">,"ItemDetails":"" </v>
      </c>
      <c r="AG919" s="16" t="str">
        <f t="shared" si="332"/>
        <v xml:space="preserve">,"IsFavorite":false </v>
      </c>
      <c r="AH919" s="16" t="str">
        <f t="shared" si="333"/>
        <v xml:space="preserve">,"EstimatedValue":0 </v>
      </c>
      <c r="AI919" s="16" t="str">
        <f t="shared" si="334"/>
        <v xml:space="preserve">,"IsMintCondition":false </v>
      </c>
      <c r="AJ919" s="16" t="str">
        <f t="shared" si="335"/>
        <v xml:space="preserve">,"Condition":"UNDEFINED" </v>
      </c>
      <c r="AK919" s="16" t="str">
        <f xml:space="preserve"> IF($D919+$E919&gt;0,  CONCATENATE($AD919,$AE919,$AF919,$AG919,$AH919,$AI919,$AJ919)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19" s="16" t="str">
        <f t="shared" si="336"/>
        <v>,{"CollectableType":"HomeCollector.Models.StampBase, HomeCollector, Version=1.0.0.0, Culture=neutral, PublicKeyToken=null","DisplayName":"Nat'l Defense" ,"Description":"" ,"Country":"USA" ,"IsPostageStamp":true ,"ScottNumber":"899" ,"AlternateId":"" ,"IssueYearStart":1940,"IssueYearEnd":0,"FirstDayOfIssue":"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20" spans="1:38" x14ac:dyDescent="0.25">
      <c r="A920" s="34" t="s">
        <v>2126</v>
      </c>
      <c r="B920" s="29">
        <v>2</v>
      </c>
      <c r="C920" s="30"/>
      <c r="D920" s="31"/>
      <c r="E920" s="32">
        <v>2</v>
      </c>
      <c r="F920" s="28"/>
      <c r="G920" s="30"/>
      <c r="H920" s="19" t="s">
        <v>583</v>
      </c>
      <c r="I920" s="29">
        <v>1940</v>
      </c>
      <c r="J920" s="29">
        <v>1940</v>
      </c>
      <c r="K920" s="33" t="s">
        <v>1337</v>
      </c>
      <c r="L920" s="34">
        <v>0.15</v>
      </c>
      <c r="M920" s="29">
        <v>0.15</v>
      </c>
      <c r="N920" s="28" t="str">
        <f t="shared" si="337"/>
        <v>,{"CollectableType":"HomeCollector.Models.StampBase, HomeCollector, Version=1.0.0.0, Culture=neutral, PublicKeyToken=null"</v>
      </c>
      <c r="O920" s="16" t="str">
        <f t="shared" si="316"/>
        <v xml:space="preserve">,"DisplayName":"Nat'l Defense" </v>
      </c>
      <c r="P920" s="16" t="str">
        <f t="shared" si="317"/>
        <v xml:space="preserve">,"Description":"" </v>
      </c>
      <c r="Q920" s="16" t="str">
        <f t="shared" si="318"/>
        <v xml:space="preserve">,"Country":"USA" </v>
      </c>
      <c r="R920" s="16" t="str">
        <f t="shared" si="319"/>
        <v xml:space="preserve">,"IsPostageStamp":true </v>
      </c>
      <c r="S920" s="16" t="str">
        <f t="shared" si="320"/>
        <v xml:space="preserve">,"ScottNumber":"900" </v>
      </c>
      <c r="T920" s="16" t="str">
        <f t="shared" si="321"/>
        <v xml:space="preserve">,"AlternateId":"" </v>
      </c>
      <c r="U920" s="16" t="str">
        <f t="shared" si="322"/>
        <v>,"IssueYearStart":1940</v>
      </c>
      <c r="V920" s="16" t="str">
        <f t="shared" si="323"/>
        <v>,"IssueYearEnd":0</v>
      </c>
      <c r="W920" s="16" t="str">
        <f t="shared" si="324"/>
        <v xml:space="preserve">,"FirstDayOfIssue":" " </v>
      </c>
      <c r="X920" s="16" t="str">
        <f t="shared" si="315"/>
        <v xml:space="preserve">,"Perforation":"" </v>
      </c>
      <c r="Y920" s="16" t="str">
        <f t="shared" si="325"/>
        <v xml:space="preserve">,"IsWatermarked":false </v>
      </c>
      <c r="Z920" s="16" t="str">
        <f t="shared" si="326"/>
        <v xml:space="preserve">,"CatalogImageCode":"" </v>
      </c>
      <c r="AA920" s="16" t="str">
        <f t="shared" si="327"/>
        <v xml:space="preserve">,"Color":"" </v>
      </c>
      <c r="AB920" s="16" t="str">
        <f t="shared" si="328"/>
        <v xml:space="preserve">,"Denomination":"2" </v>
      </c>
      <c r="AD920" s="16" t="str">
        <f t="shared" si="329"/>
        <v>,"ItemInstances":[</v>
      </c>
      <c r="AE920" s="16" t="str">
        <f t="shared" si="330"/>
        <v>{"CollectableType":"HomeCollector.Models.StampBase, HomeCollector, Version=1.0.0.0, Culture=neutral, PublicKeyToken=null"</v>
      </c>
      <c r="AF920" s="16" t="str">
        <f t="shared" si="331"/>
        <v xml:space="preserve">,"ItemDetails":"" </v>
      </c>
      <c r="AG920" s="16" t="str">
        <f t="shared" si="332"/>
        <v xml:space="preserve">,"IsFavorite":false </v>
      </c>
      <c r="AH920" s="16" t="str">
        <f t="shared" si="333"/>
        <v xml:space="preserve">,"EstimatedValue":0 </v>
      </c>
      <c r="AI920" s="16" t="str">
        <f t="shared" si="334"/>
        <v xml:space="preserve">,"IsMintCondition":false </v>
      </c>
      <c r="AJ920" s="16" t="str">
        <f t="shared" si="335"/>
        <v xml:space="preserve">,"Condition":"UNDEFINED" </v>
      </c>
      <c r="AK920" s="16" t="str">
        <f xml:space="preserve"> IF($D920+$E920&gt;0,  CONCATENATE($AD920,$AE920,$AF920,$AG920,$AH920,$AI920,$AJ920)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20" s="16" t="str">
        <f t="shared" si="336"/>
        <v>,{"CollectableType":"HomeCollector.Models.StampBase, HomeCollector, Version=1.0.0.0, Culture=neutral, PublicKeyToken=null","DisplayName":"Nat'l Defense" ,"Description":"" ,"Country":"USA" ,"IsPostageStamp":true ,"ScottNumber":"900" ,"AlternateId":"" ,"IssueYearStart":1940,"IssueYearEnd":0,"FirstDayOfIssue":"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21" spans="1:38" x14ac:dyDescent="0.25">
      <c r="A921" s="34" t="s">
        <v>2127</v>
      </c>
      <c r="B921" s="29">
        <v>3</v>
      </c>
      <c r="C921" s="30"/>
      <c r="D921" s="31"/>
      <c r="E921" s="32">
        <v>2</v>
      </c>
      <c r="F921" s="28"/>
      <c r="G921" s="30"/>
      <c r="H921" s="19" t="s">
        <v>583</v>
      </c>
      <c r="I921" s="29">
        <v>1940</v>
      </c>
      <c r="J921" s="29">
        <v>1940</v>
      </c>
      <c r="K921" s="33" t="s">
        <v>1337</v>
      </c>
      <c r="L921" s="34">
        <v>0.15</v>
      </c>
      <c r="M921" s="29">
        <v>0.15</v>
      </c>
      <c r="N921" s="28" t="str">
        <f t="shared" si="337"/>
        <v>,{"CollectableType":"HomeCollector.Models.StampBase, HomeCollector, Version=1.0.0.0, Culture=neutral, PublicKeyToken=null"</v>
      </c>
      <c r="O921" s="16" t="str">
        <f t="shared" si="316"/>
        <v xml:space="preserve">,"DisplayName":"Nat'l Defense" </v>
      </c>
      <c r="P921" s="16" t="str">
        <f t="shared" si="317"/>
        <v xml:space="preserve">,"Description":"" </v>
      </c>
      <c r="Q921" s="16" t="str">
        <f t="shared" si="318"/>
        <v xml:space="preserve">,"Country":"USA" </v>
      </c>
      <c r="R921" s="16" t="str">
        <f t="shared" si="319"/>
        <v xml:space="preserve">,"IsPostageStamp":true </v>
      </c>
      <c r="S921" s="16" t="str">
        <f t="shared" si="320"/>
        <v xml:space="preserve">,"ScottNumber":"901" </v>
      </c>
      <c r="T921" s="16" t="str">
        <f t="shared" si="321"/>
        <v xml:space="preserve">,"AlternateId":"" </v>
      </c>
      <c r="U921" s="16" t="str">
        <f t="shared" si="322"/>
        <v>,"IssueYearStart":1940</v>
      </c>
      <c r="V921" s="16" t="str">
        <f t="shared" si="323"/>
        <v>,"IssueYearEnd":0</v>
      </c>
      <c r="W921" s="16" t="str">
        <f t="shared" si="324"/>
        <v xml:space="preserve">,"FirstDayOfIssue":" " </v>
      </c>
      <c r="X921" s="16" t="str">
        <f t="shared" ref="X921:X984" si="338">",""Perforation"":""" &amp; IF(ISBLANK($F921)=1,"",$F921) &amp; """ "</f>
        <v xml:space="preserve">,"Perforation":"" </v>
      </c>
      <c r="Y921" s="16" t="str">
        <f t="shared" si="325"/>
        <v xml:space="preserve">,"IsWatermarked":false </v>
      </c>
      <c r="Z921" s="16" t="str">
        <f t="shared" si="326"/>
        <v xml:space="preserve">,"CatalogImageCode":"" </v>
      </c>
      <c r="AA921" s="16" t="str">
        <f t="shared" si="327"/>
        <v xml:space="preserve">,"Color":"" </v>
      </c>
      <c r="AB921" s="16" t="str">
        <f t="shared" si="328"/>
        <v xml:space="preserve">,"Denomination":"3" </v>
      </c>
      <c r="AD921" s="16" t="str">
        <f t="shared" si="329"/>
        <v>,"ItemInstances":[</v>
      </c>
      <c r="AE921" s="16" t="str">
        <f t="shared" si="330"/>
        <v>{"CollectableType":"HomeCollector.Models.StampBase, HomeCollector, Version=1.0.0.0, Culture=neutral, PublicKeyToken=null"</v>
      </c>
      <c r="AF921" s="16" t="str">
        <f t="shared" si="331"/>
        <v xml:space="preserve">,"ItemDetails":"" </v>
      </c>
      <c r="AG921" s="16" t="str">
        <f t="shared" si="332"/>
        <v xml:space="preserve">,"IsFavorite":false </v>
      </c>
      <c r="AH921" s="16" t="str">
        <f t="shared" si="333"/>
        <v xml:space="preserve">,"EstimatedValue":0 </v>
      </c>
      <c r="AI921" s="16" t="str">
        <f t="shared" si="334"/>
        <v xml:space="preserve">,"IsMintCondition":false </v>
      </c>
      <c r="AJ921" s="16" t="str">
        <f t="shared" si="335"/>
        <v xml:space="preserve">,"Condition":"UNDEFINED" </v>
      </c>
      <c r="AK921" s="16" t="str">
        <f xml:space="preserve"> IF($D921+$E921&gt;0,  CONCATENATE($AD921,$AE921,$AF921,$AG921,$AH921,$AI921,$AJ921)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21" s="16" t="str">
        <f t="shared" si="336"/>
        <v>,{"CollectableType":"HomeCollector.Models.StampBase, HomeCollector, Version=1.0.0.0, Culture=neutral, PublicKeyToken=null","DisplayName":"Nat'l Defense" ,"Description":"" ,"Country":"USA" ,"IsPostageStamp":true ,"ScottNumber":"901" ,"AlternateId":"" ,"IssueYearStart":1940,"IssueYearEnd":0,"FirstDayOfIssue":"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22" spans="1:38" x14ac:dyDescent="0.25">
      <c r="A922" s="34" t="s">
        <v>2128</v>
      </c>
      <c r="B922" s="29">
        <v>3</v>
      </c>
      <c r="C922" s="30"/>
      <c r="D922" s="31">
        <v>1</v>
      </c>
      <c r="E922" s="32">
        <v>1</v>
      </c>
      <c r="F922" s="42" t="s">
        <v>436</v>
      </c>
      <c r="G922" s="30"/>
      <c r="H922" s="19" t="s">
        <v>584</v>
      </c>
      <c r="I922" s="29">
        <v>1940</v>
      </c>
      <c r="J922" s="29">
        <v>1940</v>
      </c>
      <c r="K922" s="33" t="s">
        <v>1337</v>
      </c>
      <c r="L922" s="34">
        <v>0.16</v>
      </c>
      <c r="M922" s="29">
        <v>0.15</v>
      </c>
      <c r="N922" s="28" t="str">
        <f t="shared" si="337"/>
        <v>,{"CollectableType":"HomeCollector.Models.StampBase, HomeCollector, Version=1.0.0.0, Culture=neutral, PublicKeyToken=null"</v>
      </c>
      <c r="O922" s="16" t="str">
        <f t="shared" si="316"/>
        <v xml:space="preserve">,"DisplayName":"13th Amendment" </v>
      </c>
      <c r="P922" s="16" t="str">
        <f t="shared" si="317"/>
        <v xml:space="preserve">,"Description":"" </v>
      </c>
      <c r="Q922" s="16" t="str">
        <f t="shared" si="318"/>
        <v xml:space="preserve">,"Country":"USA" </v>
      </c>
      <c r="R922" s="16" t="str">
        <f t="shared" si="319"/>
        <v xml:space="preserve">,"IsPostageStamp":true </v>
      </c>
      <c r="S922" s="16" t="str">
        <f t="shared" si="320"/>
        <v xml:space="preserve">,"ScottNumber":"902" </v>
      </c>
      <c r="T922" s="16" t="str">
        <f t="shared" si="321"/>
        <v xml:space="preserve">,"AlternateId":"" </v>
      </c>
      <c r="U922" s="16" t="str">
        <f t="shared" si="322"/>
        <v>,"IssueYearStart":1940</v>
      </c>
      <c r="V922" s="16" t="str">
        <f t="shared" si="323"/>
        <v>,"IssueYearEnd":0</v>
      </c>
      <c r="W922" s="16" t="str">
        <f t="shared" si="324"/>
        <v xml:space="preserve">,"FirstDayOfIssue":" " </v>
      </c>
      <c r="X922" s="16" t="str">
        <f t="shared" si="338"/>
        <v xml:space="preserve">,"Perforation":"10.5x11" </v>
      </c>
      <c r="Y922" s="16" t="str">
        <f t="shared" si="325"/>
        <v xml:space="preserve">,"IsWatermarked":false </v>
      </c>
      <c r="Z922" s="16" t="str">
        <f t="shared" si="326"/>
        <v xml:space="preserve">,"CatalogImageCode":"" </v>
      </c>
      <c r="AA922" s="16" t="str">
        <f t="shared" si="327"/>
        <v xml:space="preserve">,"Color":"" </v>
      </c>
      <c r="AB922" s="16" t="str">
        <f t="shared" si="328"/>
        <v xml:space="preserve">,"Denomination":"3" </v>
      </c>
      <c r="AD922" s="16" t="str">
        <f t="shared" si="329"/>
        <v>,"ItemInstances":[</v>
      </c>
      <c r="AE922" s="16" t="str">
        <f t="shared" si="330"/>
        <v>{"CollectableType":"HomeCollector.Models.StampBase, HomeCollector, Version=1.0.0.0, Culture=neutral, PublicKeyToken=null"</v>
      </c>
      <c r="AF922" s="16" t="str">
        <f t="shared" si="331"/>
        <v xml:space="preserve">,"ItemDetails":"" </v>
      </c>
      <c r="AG922" s="16" t="str">
        <f t="shared" si="332"/>
        <v xml:space="preserve">,"IsFavorite":false </v>
      </c>
      <c r="AH922" s="16" t="str">
        <f t="shared" si="333"/>
        <v xml:space="preserve">,"EstimatedValue":0 </v>
      </c>
      <c r="AI922" s="16" t="str">
        <f t="shared" si="334"/>
        <v xml:space="preserve">,"IsMintCondition":true </v>
      </c>
      <c r="AJ922" s="16" t="str">
        <f t="shared" si="335"/>
        <v xml:space="preserve">,"Condition":"UNDEFINED" </v>
      </c>
      <c r="AK922" s="16" t="str">
        <f xml:space="preserve"> IF($D922+$E922&gt;0,  CONCATENATE($AD922,$AE922,$AF922,$AG922,$AH922,$AI922,$AJ922)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22" s="16" t="str">
        <f t="shared" si="336"/>
        <v>,{"CollectableType":"HomeCollector.Models.StampBase, HomeCollector, Version=1.0.0.0, Culture=neutral, PublicKeyToken=null","DisplayName":"13th Amendment" ,"Description":"" ,"Country":"USA" ,"IsPostageStamp":true ,"ScottNumber":"902" ,"AlternateId":"" ,"IssueYearStart":1940,"IssueYearEnd":0,"FirstDayOfIssue":"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23" spans="1:38" x14ac:dyDescent="0.25">
      <c r="A923" s="34" t="s">
        <v>2129</v>
      </c>
      <c r="B923" s="29">
        <v>3</v>
      </c>
      <c r="C923" s="30"/>
      <c r="D923" s="31">
        <v>1</v>
      </c>
      <c r="E923" s="32">
        <v>1</v>
      </c>
      <c r="F923" s="42" t="s">
        <v>404</v>
      </c>
      <c r="G923" s="30"/>
      <c r="H923" s="19" t="s">
        <v>585</v>
      </c>
      <c r="I923" s="29">
        <v>1941</v>
      </c>
      <c r="J923" s="29">
        <v>1941</v>
      </c>
      <c r="K923" s="33" t="s">
        <v>1337</v>
      </c>
      <c r="L923" s="34">
        <v>0.15</v>
      </c>
      <c r="M923" s="29">
        <v>0.15</v>
      </c>
      <c r="N923" s="28" t="str">
        <f t="shared" si="337"/>
        <v>,{"CollectableType":"HomeCollector.Models.StampBase, HomeCollector, Version=1.0.0.0, Culture=neutral, PublicKeyToken=null"</v>
      </c>
      <c r="O923" s="16" t="str">
        <f t="shared" si="316"/>
        <v xml:space="preserve">,"DisplayName":"Vermont" </v>
      </c>
      <c r="P923" s="16" t="str">
        <f t="shared" si="317"/>
        <v xml:space="preserve">,"Description":"" </v>
      </c>
      <c r="Q923" s="16" t="str">
        <f t="shared" si="318"/>
        <v xml:space="preserve">,"Country":"USA" </v>
      </c>
      <c r="R923" s="16" t="str">
        <f t="shared" si="319"/>
        <v xml:space="preserve">,"IsPostageStamp":true </v>
      </c>
      <c r="S923" s="16" t="str">
        <f t="shared" si="320"/>
        <v xml:space="preserve">,"ScottNumber":"903" </v>
      </c>
      <c r="T923" s="16" t="str">
        <f t="shared" si="321"/>
        <v xml:space="preserve">,"AlternateId":"" </v>
      </c>
      <c r="U923" s="16" t="str">
        <f t="shared" si="322"/>
        <v>,"IssueYearStart":1941</v>
      </c>
      <c r="V923" s="16" t="str">
        <f t="shared" si="323"/>
        <v>,"IssueYearEnd":0</v>
      </c>
      <c r="W923" s="16" t="str">
        <f t="shared" si="324"/>
        <v xml:space="preserve">,"FirstDayOfIssue":" " </v>
      </c>
      <c r="X923" s="16" t="str">
        <f t="shared" si="338"/>
        <v xml:space="preserve">,"Perforation":"11x10.5" </v>
      </c>
      <c r="Y923" s="16" t="str">
        <f t="shared" si="325"/>
        <v xml:space="preserve">,"IsWatermarked":false </v>
      </c>
      <c r="Z923" s="16" t="str">
        <f t="shared" si="326"/>
        <v xml:space="preserve">,"CatalogImageCode":"" </v>
      </c>
      <c r="AA923" s="16" t="str">
        <f t="shared" si="327"/>
        <v xml:space="preserve">,"Color":"" </v>
      </c>
      <c r="AB923" s="16" t="str">
        <f t="shared" si="328"/>
        <v xml:space="preserve">,"Denomination":"3" </v>
      </c>
      <c r="AD923" s="16" t="str">
        <f t="shared" si="329"/>
        <v>,"ItemInstances":[</v>
      </c>
      <c r="AE923" s="16" t="str">
        <f t="shared" si="330"/>
        <v>{"CollectableType":"HomeCollector.Models.StampBase, HomeCollector, Version=1.0.0.0, Culture=neutral, PublicKeyToken=null"</v>
      </c>
      <c r="AF923" s="16" t="str">
        <f t="shared" si="331"/>
        <v xml:space="preserve">,"ItemDetails":"" </v>
      </c>
      <c r="AG923" s="16" t="str">
        <f t="shared" si="332"/>
        <v xml:space="preserve">,"IsFavorite":false </v>
      </c>
      <c r="AH923" s="16" t="str">
        <f t="shared" si="333"/>
        <v xml:space="preserve">,"EstimatedValue":0 </v>
      </c>
      <c r="AI923" s="16" t="str">
        <f t="shared" si="334"/>
        <v xml:space="preserve">,"IsMintCondition":true </v>
      </c>
      <c r="AJ923" s="16" t="str">
        <f t="shared" si="335"/>
        <v xml:space="preserve">,"Condition":"UNDEFINED" </v>
      </c>
      <c r="AK923" s="16" t="str">
        <f xml:space="preserve"> IF($D923+$E923&gt;0,  CONCATENATE($AD923,$AE923,$AF923,$AG923,$AH923,$AI923,$AJ923)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23" s="16" t="str">
        <f t="shared" si="336"/>
        <v>,{"CollectableType":"HomeCollector.Models.StampBase, HomeCollector, Version=1.0.0.0, Culture=neutral, PublicKeyToken=null","DisplayName":"Vermont" ,"Description":"" ,"Country":"USA" ,"IsPostageStamp":true ,"ScottNumber":"903" ,"AlternateId":"" ,"IssueYearStart":1941,"IssueYearEnd":0,"FirstDayOfIssue":"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24" spans="1:38" x14ac:dyDescent="0.25">
      <c r="A924" s="34" t="s">
        <v>2130</v>
      </c>
      <c r="B924" s="29">
        <v>3</v>
      </c>
      <c r="C924" s="30"/>
      <c r="D924" s="31"/>
      <c r="E924" s="32">
        <v>1</v>
      </c>
      <c r="F924" s="28"/>
      <c r="G924" s="30"/>
      <c r="H924" s="19" t="s">
        <v>586</v>
      </c>
      <c r="I924" s="29">
        <v>1942</v>
      </c>
      <c r="J924" s="29">
        <v>1942</v>
      </c>
      <c r="K924" s="33" t="s">
        <v>1337</v>
      </c>
      <c r="L924" s="34">
        <v>0.15</v>
      </c>
      <c r="M924" s="29">
        <v>0.15</v>
      </c>
      <c r="N924" s="28" t="str">
        <f t="shared" si="337"/>
        <v>,{"CollectableType":"HomeCollector.Models.StampBase, HomeCollector, Version=1.0.0.0, Culture=neutral, PublicKeyToken=null"</v>
      </c>
      <c r="O924" s="16" t="str">
        <f t="shared" si="316"/>
        <v xml:space="preserve">,"DisplayName":"Kentucky" </v>
      </c>
      <c r="P924" s="16" t="str">
        <f t="shared" si="317"/>
        <v xml:space="preserve">,"Description":"" </v>
      </c>
      <c r="Q924" s="16" t="str">
        <f t="shared" si="318"/>
        <v xml:space="preserve">,"Country":"USA" </v>
      </c>
      <c r="R924" s="16" t="str">
        <f t="shared" si="319"/>
        <v xml:space="preserve">,"IsPostageStamp":true </v>
      </c>
      <c r="S924" s="16" t="str">
        <f t="shared" si="320"/>
        <v xml:space="preserve">,"ScottNumber":"904" </v>
      </c>
      <c r="T924" s="16" t="str">
        <f t="shared" si="321"/>
        <v xml:space="preserve">,"AlternateId":"" </v>
      </c>
      <c r="U924" s="16" t="str">
        <f t="shared" si="322"/>
        <v>,"IssueYearStart":1942</v>
      </c>
      <c r="V924" s="16" t="str">
        <f t="shared" si="323"/>
        <v>,"IssueYearEnd":0</v>
      </c>
      <c r="W924" s="16" t="str">
        <f t="shared" si="324"/>
        <v xml:space="preserve">,"FirstDayOfIssue":" " </v>
      </c>
      <c r="X924" s="16" t="str">
        <f t="shared" si="338"/>
        <v xml:space="preserve">,"Perforation":"" </v>
      </c>
      <c r="Y924" s="16" t="str">
        <f t="shared" si="325"/>
        <v xml:space="preserve">,"IsWatermarked":false </v>
      </c>
      <c r="Z924" s="16" t="str">
        <f t="shared" si="326"/>
        <v xml:space="preserve">,"CatalogImageCode":"" </v>
      </c>
      <c r="AA924" s="16" t="str">
        <f t="shared" si="327"/>
        <v xml:space="preserve">,"Color":"" </v>
      </c>
      <c r="AB924" s="16" t="str">
        <f t="shared" si="328"/>
        <v xml:space="preserve">,"Denomination":"3" </v>
      </c>
      <c r="AD924" s="16" t="str">
        <f t="shared" si="329"/>
        <v>,"ItemInstances":[</v>
      </c>
      <c r="AE924" s="16" t="str">
        <f t="shared" si="330"/>
        <v>{"CollectableType":"HomeCollector.Models.StampBase, HomeCollector, Version=1.0.0.0, Culture=neutral, PublicKeyToken=null"</v>
      </c>
      <c r="AF924" s="16" t="str">
        <f t="shared" si="331"/>
        <v xml:space="preserve">,"ItemDetails":"" </v>
      </c>
      <c r="AG924" s="16" t="str">
        <f t="shared" si="332"/>
        <v xml:space="preserve">,"IsFavorite":false </v>
      </c>
      <c r="AH924" s="16" t="str">
        <f t="shared" si="333"/>
        <v xml:space="preserve">,"EstimatedValue":0 </v>
      </c>
      <c r="AI924" s="16" t="str">
        <f t="shared" si="334"/>
        <v xml:space="preserve">,"IsMintCondition":false </v>
      </c>
      <c r="AJ924" s="16" t="str">
        <f t="shared" si="335"/>
        <v xml:space="preserve">,"Condition":"UNDEFINED" </v>
      </c>
      <c r="AK924" s="16" t="str">
        <f xml:space="preserve"> IF($D924+$E924&gt;0,  CONCATENATE($AD924,$AE924,$AF924,$AG924,$AH924,$AI924,$AJ924)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24" s="16" t="str">
        <f t="shared" si="336"/>
        <v>,{"CollectableType":"HomeCollector.Models.StampBase, HomeCollector, Version=1.0.0.0, Culture=neutral, PublicKeyToken=null","DisplayName":"Kentucky" ,"Description":"" ,"Country":"USA" ,"IsPostageStamp":true ,"ScottNumber":"904" ,"AlternateId":"" ,"IssueYearStart":1942,"IssueYearEnd":0,"FirstDayOfIssue":"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25" spans="1:38" x14ac:dyDescent="0.25">
      <c r="A925" s="34" t="s">
        <v>2131</v>
      </c>
      <c r="B925" s="29">
        <v>3</v>
      </c>
      <c r="C925" s="30"/>
      <c r="D925" s="31"/>
      <c r="E925" s="32">
        <v>2</v>
      </c>
      <c r="F925" s="28"/>
      <c r="G925" s="30"/>
      <c r="H925" s="19" t="s">
        <v>587</v>
      </c>
      <c r="I925" s="29">
        <v>1942</v>
      </c>
      <c r="J925" s="29">
        <v>1942</v>
      </c>
      <c r="K925" s="33" t="s">
        <v>1337</v>
      </c>
      <c r="L925" s="34">
        <v>0.15</v>
      </c>
      <c r="M925" s="29">
        <v>0.15</v>
      </c>
      <c r="N925" s="28" t="str">
        <f t="shared" si="337"/>
        <v>,{"CollectableType":"HomeCollector.Models.StampBase, HomeCollector, Version=1.0.0.0, Culture=neutral, PublicKeyToken=null"</v>
      </c>
      <c r="O925" s="16" t="str">
        <f t="shared" si="316"/>
        <v xml:space="preserve">,"DisplayName":"Win the War" </v>
      </c>
      <c r="P925" s="16" t="str">
        <f t="shared" si="317"/>
        <v xml:space="preserve">,"Description":"" </v>
      </c>
      <c r="Q925" s="16" t="str">
        <f t="shared" si="318"/>
        <v xml:space="preserve">,"Country":"USA" </v>
      </c>
      <c r="R925" s="16" t="str">
        <f t="shared" si="319"/>
        <v xml:space="preserve">,"IsPostageStamp":true </v>
      </c>
      <c r="S925" s="16" t="str">
        <f t="shared" si="320"/>
        <v xml:space="preserve">,"ScottNumber":"905" </v>
      </c>
      <c r="T925" s="16" t="str">
        <f t="shared" si="321"/>
        <v xml:space="preserve">,"AlternateId":"" </v>
      </c>
      <c r="U925" s="16" t="str">
        <f t="shared" si="322"/>
        <v>,"IssueYearStart":1942</v>
      </c>
      <c r="V925" s="16" t="str">
        <f t="shared" si="323"/>
        <v>,"IssueYearEnd":0</v>
      </c>
      <c r="W925" s="16" t="str">
        <f t="shared" si="324"/>
        <v xml:space="preserve">,"FirstDayOfIssue":" " </v>
      </c>
      <c r="X925" s="16" t="str">
        <f t="shared" si="338"/>
        <v xml:space="preserve">,"Perforation":"" </v>
      </c>
      <c r="Y925" s="16" t="str">
        <f t="shared" si="325"/>
        <v xml:space="preserve">,"IsWatermarked":false </v>
      </c>
      <c r="Z925" s="16" t="str">
        <f t="shared" si="326"/>
        <v xml:space="preserve">,"CatalogImageCode":"" </v>
      </c>
      <c r="AA925" s="16" t="str">
        <f t="shared" si="327"/>
        <v xml:space="preserve">,"Color":"" </v>
      </c>
      <c r="AB925" s="16" t="str">
        <f t="shared" si="328"/>
        <v xml:space="preserve">,"Denomination":"3" </v>
      </c>
      <c r="AD925" s="16" t="str">
        <f t="shared" si="329"/>
        <v>,"ItemInstances":[</v>
      </c>
      <c r="AE925" s="16" t="str">
        <f t="shared" si="330"/>
        <v>{"CollectableType":"HomeCollector.Models.StampBase, HomeCollector, Version=1.0.0.0, Culture=neutral, PublicKeyToken=null"</v>
      </c>
      <c r="AF925" s="16" t="str">
        <f t="shared" si="331"/>
        <v xml:space="preserve">,"ItemDetails":"" </v>
      </c>
      <c r="AG925" s="16" t="str">
        <f t="shared" si="332"/>
        <v xml:space="preserve">,"IsFavorite":false </v>
      </c>
      <c r="AH925" s="16" t="str">
        <f t="shared" si="333"/>
        <v xml:space="preserve">,"EstimatedValue":0 </v>
      </c>
      <c r="AI925" s="16" t="str">
        <f t="shared" si="334"/>
        <v xml:space="preserve">,"IsMintCondition":false </v>
      </c>
      <c r="AJ925" s="16" t="str">
        <f t="shared" si="335"/>
        <v xml:space="preserve">,"Condition":"UNDEFINED" </v>
      </c>
      <c r="AK925" s="16" t="str">
        <f xml:space="preserve"> IF($D925+$E925&gt;0,  CONCATENATE($AD925,$AE925,$AF925,$AG925,$AH925,$AI925,$AJ925)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25" s="16" t="str">
        <f t="shared" si="336"/>
        <v>,{"CollectableType":"HomeCollector.Models.StampBase, HomeCollector, Version=1.0.0.0, Culture=neutral, PublicKeyToken=null","DisplayName":"Win the War" ,"Description":"" ,"Country":"USA" ,"IsPostageStamp":true ,"ScottNumber":"905" ,"AlternateId":"" ,"IssueYearStart":1942,"IssueYearEnd":0,"FirstDayOfIssue":"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26" spans="1:38" x14ac:dyDescent="0.25">
      <c r="A926" s="34" t="s">
        <v>2132</v>
      </c>
      <c r="B926" s="29">
        <v>5</v>
      </c>
      <c r="C926" s="30"/>
      <c r="D926" s="31">
        <v>1</v>
      </c>
      <c r="E926" s="32"/>
      <c r="F926" s="42" t="s">
        <v>404</v>
      </c>
      <c r="G926" s="30"/>
      <c r="H926" s="19" t="s">
        <v>588</v>
      </c>
      <c r="I926" s="29">
        <v>1942</v>
      </c>
      <c r="J926" s="29">
        <v>1942</v>
      </c>
      <c r="K926" s="33" t="s">
        <v>1337</v>
      </c>
      <c r="L926" s="34">
        <v>0.18</v>
      </c>
      <c r="M926" s="29">
        <v>0.16</v>
      </c>
      <c r="N926" s="28" t="str">
        <f t="shared" si="337"/>
        <v>,{"CollectableType":"HomeCollector.Models.StampBase, HomeCollector, Version=1.0.0.0, Culture=neutral, PublicKeyToken=null"</v>
      </c>
      <c r="O926" s="16" t="str">
        <f t="shared" si="316"/>
        <v xml:space="preserve">,"DisplayName":"Chinese Resistance" </v>
      </c>
      <c r="P926" s="16" t="str">
        <f t="shared" si="317"/>
        <v xml:space="preserve">,"Description":"" </v>
      </c>
      <c r="Q926" s="16" t="str">
        <f t="shared" si="318"/>
        <v xml:space="preserve">,"Country":"USA" </v>
      </c>
      <c r="R926" s="16" t="str">
        <f t="shared" si="319"/>
        <v xml:space="preserve">,"IsPostageStamp":true </v>
      </c>
      <c r="S926" s="16" t="str">
        <f t="shared" si="320"/>
        <v xml:space="preserve">,"ScottNumber":"906" </v>
      </c>
      <c r="T926" s="16" t="str">
        <f t="shared" si="321"/>
        <v xml:space="preserve">,"AlternateId":"" </v>
      </c>
      <c r="U926" s="16" t="str">
        <f t="shared" si="322"/>
        <v>,"IssueYearStart":1942</v>
      </c>
      <c r="V926" s="16" t="str">
        <f t="shared" si="323"/>
        <v>,"IssueYearEnd":0</v>
      </c>
      <c r="W926" s="16" t="str">
        <f t="shared" si="324"/>
        <v xml:space="preserve">,"FirstDayOfIssue":" " </v>
      </c>
      <c r="X926" s="16" t="str">
        <f t="shared" si="338"/>
        <v xml:space="preserve">,"Perforation":"11x10.5" </v>
      </c>
      <c r="Y926" s="16" t="str">
        <f t="shared" si="325"/>
        <v xml:space="preserve">,"IsWatermarked":false </v>
      </c>
      <c r="Z926" s="16" t="str">
        <f t="shared" si="326"/>
        <v xml:space="preserve">,"CatalogImageCode":"" </v>
      </c>
      <c r="AA926" s="16" t="str">
        <f t="shared" si="327"/>
        <v xml:space="preserve">,"Color":"" </v>
      </c>
      <c r="AB926" s="16" t="str">
        <f t="shared" si="328"/>
        <v xml:space="preserve">,"Denomination":"5" </v>
      </c>
      <c r="AD926" s="16" t="str">
        <f t="shared" si="329"/>
        <v>,"ItemInstances":[</v>
      </c>
      <c r="AE926" s="16" t="str">
        <f t="shared" si="330"/>
        <v>{"CollectableType":"HomeCollector.Models.StampBase, HomeCollector, Version=1.0.0.0, Culture=neutral, PublicKeyToken=null"</v>
      </c>
      <c r="AF926" s="16" t="str">
        <f t="shared" si="331"/>
        <v xml:space="preserve">,"ItemDetails":"" </v>
      </c>
      <c r="AG926" s="16" t="str">
        <f t="shared" si="332"/>
        <v xml:space="preserve">,"IsFavorite":false </v>
      </c>
      <c r="AH926" s="16" t="str">
        <f t="shared" si="333"/>
        <v xml:space="preserve">,"EstimatedValue":0 </v>
      </c>
      <c r="AI926" s="16" t="str">
        <f t="shared" si="334"/>
        <v xml:space="preserve">,"IsMintCondition":true </v>
      </c>
      <c r="AJ926" s="16" t="str">
        <f t="shared" si="335"/>
        <v xml:space="preserve">,"Condition":"UNDEFINED" </v>
      </c>
      <c r="AK926" s="16" t="str">
        <f xml:space="preserve"> IF($D926+$E926&gt;0,  CONCATENATE($AD926,$AE926,$AF926,$AG926,$AH926,$AI926,$AJ926)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26" s="16" t="str">
        <f t="shared" si="336"/>
        <v>,{"CollectableType":"HomeCollector.Models.StampBase, HomeCollector, Version=1.0.0.0, Culture=neutral, PublicKeyToken=null","DisplayName":"Chinese Resistance" ,"Description":"" ,"Country":"USA" ,"IsPostageStamp":true ,"ScottNumber":"906" ,"AlternateId":"" ,"IssueYearStart":1942,"IssueYearEnd":0,"FirstDayOfIssue":" " ,"Perforation":"11x10.5"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27" spans="1:38" x14ac:dyDescent="0.25">
      <c r="A927" s="34" t="s">
        <v>2133</v>
      </c>
      <c r="B927" s="29">
        <v>3</v>
      </c>
      <c r="C927" s="30"/>
      <c r="D927" s="31">
        <v>1</v>
      </c>
      <c r="E927" s="32">
        <v>1</v>
      </c>
      <c r="F927" s="28"/>
      <c r="G927" s="30"/>
      <c r="H927" s="19" t="s">
        <v>589</v>
      </c>
      <c r="I927" s="29">
        <v>1943</v>
      </c>
      <c r="J927" s="29">
        <v>1943</v>
      </c>
      <c r="K927" s="33" t="s">
        <v>1337</v>
      </c>
      <c r="L927" s="34">
        <v>0.15</v>
      </c>
      <c r="M927" s="29">
        <v>0.15</v>
      </c>
      <c r="N927" s="28" t="str">
        <f t="shared" si="337"/>
        <v>,{"CollectableType":"HomeCollector.Models.StampBase, HomeCollector, Version=1.0.0.0, Culture=neutral, PublicKeyToken=null"</v>
      </c>
      <c r="O927" s="16" t="str">
        <f t="shared" si="316"/>
        <v xml:space="preserve">,"DisplayName":"Allied Nations" </v>
      </c>
      <c r="P927" s="16" t="str">
        <f t="shared" si="317"/>
        <v xml:space="preserve">,"Description":"" </v>
      </c>
      <c r="Q927" s="16" t="str">
        <f t="shared" si="318"/>
        <v xml:space="preserve">,"Country":"USA" </v>
      </c>
      <c r="R927" s="16" t="str">
        <f t="shared" si="319"/>
        <v xml:space="preserve">,"IsPostageStamp":true </v>
      </c>
      <c r="S927" s="16" t="str">
        <f t="shared" si="320"/>
        <v xml:space="preserve">,"ScottNumber":"907" </v>
      </c>
      <c r="T927" s="16" t="str">
        <f t="shared" si="321"/>
        <v xml:space="preserve">,"AlternateId":"" </v>
      </c>
      <c r="U927" s="16" t="str">
        <f t="shared" si="322"/>
        <v>,"IssueYearStart":1943</v>
      </c>
      <c r="V927" s="16" t="str">
        <f t="shared" si="323"/>
        <v>,"IssueYearEnd":0</v>
      </c>
      <c r="W927" s="16" t="str">
        <f t="shared" si="324"/>
        <v xml:space="preserve">,"FirstDayOfIssue":" " </v>
      </c>
      <c r="X927" s="16" t="str">
        <f t="shared" si="338"/>
        <v xml:space="preserve">,"Perforation":"" </v>
      </c>
      <c r="Y927" s="16" t="str">
        <f t="shared" si="325"/>
        <v xml:space="preserve">,"IsWatermarked":false </v>
      </c>
      <c r="Z927" s="16" t="str">
        <f t="shared" si="326"/>
        <v xml:space="preserve">,"CatalogImageCode":"" </v>
      </c>
      <c r="AA927" s="16" t="str">
        <f t="shared" si="327"/>
        <v xml:space="preserve">,"Color":"" </v>
      </c>
      <c r="AB927" s="16" t="str">
        <f t="shared" si="328"/>
        <v xml:space="preserve">,"Denomination":"3" </v>
      </c>
      <c r="AD927" s="16" t="str">
        <f t="shared" si="329"/>
        <v>,"ItemInstances":[</v>
      </c>
      <c r="AE927" s="16" t="str">
        <f t="shared" si="330"/>
        <v>{"CollectableType":"HomeCollector.Models.StampBase, HomeCollector, Version=1.0.0.0, Culture=neutral, PublicKeyToken=null"</v>
      </c>
      <c r="AF927" s="16" t="str">
        <f t="shared" si="331"/>
        <v xml:space="preserve">,"ItemDetails":"" </v>
      </c>
      <c r="AG927" s="16" t="str">
        <f t="shared" si="332"/>
        <v xml:space="preserve">,"IsFavorite":false </v>
      </c>
      <c r="AH927" s="16" t="str">
        <f t="shared" si="333"/>
        <v xml:space="preserve">,"EstimatedValue":0 </v>
      </c>
      <c r="AI927" s="16" t="str">
        <f t="shared" si="334"/>
        <v xml:space="preserve">,"IsMintCondition":true </v>
      </c>
      <c r="AJ927" s="16" t="str">
        <f t="shared" si="335"/>
        <v xml:space="preserve">,"Condition":"UNDEFINED" </v>
      </c>
      <c r="AK927" s="16" t="str">
        <f xml:space="preserve"> IF($D927+$E927&gt;0,  CONCATENATE($AD927,$AE927,$AF927,$AG927,$AH927,$AI927,$AJ927)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27" s="16" t="str">
        <f t="shared" si="336"/>
        <v>,{"CollectableType":"HomeCollector.Models.StampBase, HomeCollector, Version=1.0.0.0, Culture=neutral, PublicKeyToken=null","DisplayName":"Allied Nations" ,"Description":"" ,"Country":"USA" ,"IsPostageStamp":true ,"ScottNumber":"907" ,"AlternateId":"" ,"IssueYearStart":1943,"IssueYearEnd":0,"FirstDayOfIssue":"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28" spans="1:38" x14ac:dyDescent="0.25">
      <c r="A928" s="34" t="s">
        <v>2134</v>
      </c>
      <c r="B928" s="29">
        <v>3</v>
      </c>
      <c r="C928" s="30"/>
      <c r="D928" s="31"/>
      <c r="E928" s="32">
        <v>3</v>
      </c>
      <c r="F928" s="28"/>
      <c r="G928" s="30"/>
      <c r="H928" s="19" t="s">
        <v>590</v>
      </c>
      <c r="I928" s="29">
        <v>1943</v>
      </c>
      <c r="J928" s="29">
        <v>1943</v>
      </c>
      <c r="K928" s="33" t="s">
        <v>1337</v>
      </c>
      <c r="L928" s="34">
        <v>0.15</v>
      </c>
      <c r="M928" s="29">
        <v>0.15</v>
      </c>
      <c r="N928" s="28" t="str">
        <f t="shared" si="337"/>
        <v>,{"CollectableType":"HomeCollector.Models.StampBase, HomeCollector, Version=1.0.0.0, Culture=neutral, PublicKeyToken=null"</v>
      </c>
      <c r="O928" s="16" t="str">
        <f t="shared" si="316"/>
        <v xml:space="preserve">,"DisplayName":"Four Freedoms" </v>
      </c>
      <c r="P928" s="16" t="str">
        <f t="shared" si="317"/>
        <v xml:space="preserve">,"Description":"" </v>
      </c>
      <c r="Q928" s="16" t="str">
        <f t="shared" si="318"/>
        <v xml:space="preserve">,"Country":"USA" </v>
      </c>
      <c r="R928" s="16" t="str">
        <f t="shared" si="319"/>
        <v xml:space="preserve">,"IsPostageStamp":true </v>
      </c>
      <c r="S928" s="16" t="str">
        <f t="shared" si="320"/>
        <v xml:space="preserve">,"ScottNumber":"908" </v>
      </c>
      <c r="T928" s="16" t="str">
        <f t="shared" si="321"/>
        <v xml:space="preserve">,"AlternateId":"" </v>
      </c>
      <c r="U928" s="16" t="str">
        <f t="shared" si="322"/>
        <v>,"IssueYearStart":1943</v>
      </c>
      <c r="V928" s="16" t="str">
        <f t="shared" si="323"/>
        <v>,"IssueYearEnd":0</v>
      </c>
      <c r="W928" s="16" t="str">
        <f t="shared" si="324"/>
        <v xml:space="preserve">,"FirstDayOfIssue":" " </v>
      </c>
      <c r="X928" s="16" t="str">
        <f t="shared" si="338"/>
        <v xml:space="preserve">,"Perforation":"" </v>
      </c>
      <c r="Y928" s="16" t="str">
        <f t="shared" si="325"/>
        <v xml:space="preserve">,"IsWatermarked":false </v>
      </c>
      <c r="Z928" s="16" t="str">
        <f t="shared" si="326"/>
        <v xml:space="preserve">,"CatalogImageCode":"" </v>
      </c>
      <c r="AA928" s="16" t="str">
        <f t="shared" si="327"/>
        <v xml:space="preserve">,"Color":"" </v>
      </c>
      <c r="AB928" s="16" t="str">
        <f t="shared" si="328"/>
        <v xml:space="preserve">,"Denomination":"3" </v>
      </c>
      <c r="AD928" s="16" t="str">
        <f t="shared" si="329"/>
        <v>,"ItemInstances":[</v>
      </c>
      <c r="AE928" s="16" t="str">
        <f t="shared" si="330"/>
        <v>{"CollectableType":"HomeCollector.Models.StampBase, HomeCollector, Version=1.0.0.0, Culture=neutral, PublicKeyToken=null"</v>
      </c>
      <c r="AF928" s="16" t="str">
        <f t="shared" si="331"/>
        <v xml:space="preserve">,"ItemDetails":"" </v>
      </c>
      <c r="AG928" s="16" t="str">
        <f t="shared" si="332"/>
        <v xml:space="preserve">,"IsFavorite":false </v>
      </c>
      <c r="AH928" s="16" t="str">
        <f t="shared" si="333"/>
        <v xml:space="preserve">,"EstimatedValue":0 </v>
      </c>
      <c r="AI928" s="16" t="str">
        <f t="shared" si="334"/>
        <v xml:space="preserve">,"IsMintCondition":false </v>
      </c>
      <c r="AJ928" s="16" t="str">
        <f t="shared" si="335"/>
        <v xml:space="preserve">,"Condition":"UNDEFINED" </v>
      </c>
      <c r="AK928" s="16" t="str">
        <f xml:space="preserve"> IF($D928+$E928&gt;0,  CONCATENATE($AD928,$AE928,$AF928,$AG928,$AH928,$AI928,$AJ928)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28" s="16" t="str">
        <f t="shared" si="336"/>
        <v>,{"CollectableType":"HomeCollector.Models.StampBase, HomeCollector, Version=1.0.0.0, Culture=neutral, PublicKeyToken=null","DisplayName":"Four Freedoms" ,"Description":"" ,"Country":"USA" ,"IsPostageStamp":true ,"ScottNumber":"908" ,"AlternateId":"" ,"IssueYearStart":1943,"IssueYearEnd":0,"FirstDayOfIssue":"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29" spans="1:38" x14ac:dyDescent="0.25">
      <c r="A929" s="34" t="s">
        <v>2135</v>
      </c>
      <c r="B929" s="29">
        <v>5</v>
      </c>
      <c r="C929" s="30"/>
      <c r="D929" s="31"/>
      <c r="E929" s="32">
        <v>1</v>
      </c>
      <c r="F929" s="43" t="s">
        <v>1343</v>
      </c>
      <c r="G929" s="30"/>
      <c r="H929" s="19" t="s">
        <v>591</v>
      </c>
      <c r="I929" s="29">
        <v>1943</v>
      </c>
      <c r="J929" s="29">
        <v>1943</v>
      </c>
      <c r="K929" s="33" t="s">
        <v>1337</v>
      </c>
      <c r="L929" s="34">
        <v>0.18</v>
      </c>
      <c r="M929" s="29">
        <v>0.15</v>
      </c>
      <c r="N929" s="28" t="str">
        <f t="shared" si="337"/>
        <v>,{"CollectableType":"HomeCollector.Models.StampBase, HomeCollector, Version=1.0.0.0, Culture=neutral, PublicKeyToken=null"</v>
      </c>
      <c r="O929" s="16" t="str">
        <f t="shared" si="316"/>
        <v xml:space="preserve">,"DisplayName":"Poland" </v>
      </c>
      <c r="P929" s="16" t="str">
        <f t="shared" si="317"/>
        <v xml:space="preserve">,"Description":"" </v>
      </c>
      <c r="Q929" s="16" t="str">
        <f t="shared" si="318"/>
        <v xml:space="preserve">,"Country":"USA" </v>
      </c>
      <c r="R929" s="16" t="str">
        <f t="shared" si="319"/>
        <v xml:space="preserve">,"IsPostageStamp":true </v>
      </c>
      <c r="S929" s="16" t="str">
        <f t="shared" si="320"/>
        <v xml:space="preserve">,"ScottNumber":"909" </v>
      </c>
      <c r="T929" s="16" t="str">
        <f t="shared" si="321"/>
        <v xml:space="preserve">,"AlternateId":"" </v>
      </c>
      <c r="U929" s="16" t="str">
        <f t="shared" si="322"/>
        <v>,"IssueYearStart":1943</v>
      </c>
      <c r="V929" s="16" t="str">
        <f t="shared" si="323"/>
        <v>,"IssueYearEnd":0</v>
      </c>
      <c r="W929" s="16" t="str">
        <f t="shared" si="324"/>
        <v xml:space="preserve">,"FirstDayOfIssue":" " </v>
      </c>
      <c r="X929" s="16" t="str">
        <f t="shared" si="338"/>
        <v xml:space="preserve">,"Perforation":"12" </v>
      </c>
      <c r="Y929" s="16" t="str">
        <f t="shared" si="325"/>
        <v xml:space="preserve">,"IsWatermarked":false </v>
      </c>
      <c r="Z929" s="16" t="str">
        <f t="shared" si="326"/>
        <v xml:space="preserve">,"CatalogImageCode":"" </v>
      </c>
      <c r="AA929" s="16" t="str">
        <f t="shared" si="327"/>
        <v xml:space="preserve">,"Color":"" </v>
      </c>
      <c r="AB929" s="16" t="str">
        <f t="shared" si="328"/>
        <v xml:space="preserve">,"Denomination":"5" </v>
      </c>
      <c r="AD929" s="16" t="str">
        <f t="shared" si="329"/>
        <v>,"ItemInstances":[</v>
      </c>
      <c r="AE929" s="16" t="str">
        <f t="shared" si="330"/>
        <v>{"CollectableType":"HomeCollector.Models.StampBase, HomeCollector, Version=1.0.0.0, Culture=neutral, PublicKeyToken=null"</v>
      </c>
      <c r="AF929" s="16" t="str">
        <f t="shared" si="331"/>
        <v xml:space="preserve">,"ItemDetails":"" </v>
      </c>
      <c r="AG929" s="16" t="str">
        <f t="shared" si="332"/>
        <v xml:space="preserve">,"IsFavorite":false </v>
      </c>
      <c r="AH929" s="16" t="str">
        <f t="shared" si="333"/>
        <v xml:space="preserve">,"EstimatedValue":0 </v>
      </c>
      <c r="AI929" s="16" t="str">
        <f t="shared" si="334"/>
        <v xml:space="preserve">,"IsMintCondition":false </v>
      </c>
      <c r="AJ929" s="16" t="str">
        <f t="shared" si="335"/>
        <v xml:space="preserve">,"Condition":"UNDEFINED" </v>
      </c>
      <c r="AK929" s="16" t="str">
        <f xml:space="preserve"> IF($D929+$E929&gt;0,  CONCATENATE($AD929,$AE929,$AF929,$AG929,$AH929,$AI929,$AJ929)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29" s="16" t="str">
        <f t="shared" si="336"/>
        <v>,{"CollectableType":"HomeCollector.Models.StampBase, HomeCollector, Version=1.0.0.0, Culture=neutral, PublicKeyToken=null","DisplayName":"Poland" ,"Description":"" ,"Country":"USA" ,"IsPostageStamp":true ,"ScottNumber":"909"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0" spans="1:38" x14ac:dyDescent="0.25">
      <c r="A930" s="34" t="s">
        <v>2136</v>
      </c>
      <c r="B930" s="29">
        <v>5</v>
      </c>
      <c r="C930" s="30"/>
      <c r="D930" s="31"/>
      <c r="E930" s="32">
        <v>1</v>
      </c>
      <c r="F930" s="43" t="s">
        <v>1343</v>
      </c>
      <c r="G930" s="30"/>
      <c r="H930" s="19" t="s">
        <v>592</v>
      </c>
      <c r="I930" s="29">
        <v>1943</v>
      </c>
      <c r="J930" s="29">
        <v>1943</v>
      </c>
      <c r="K930" s="33" t="s">
        <v>1337</v>
      </c>
      <c r="L930" s="34">
        <v>0.18</v>
      </c>
      <c r="M930" s="29">
        <v>0.15</v>
      </c>
      <c r="N930" s="28" t="str">
        <f t="shared" si="337"/>
        <v>,{"CollectableType":"HomeCollector.Models.StampBase, HomeCollector, Version=1.0.0.0, Culture=neutral, PublicKeyToken=null"</v>
      </c>
      <c r="O930" s="16" t="str">
        <f t="shared" si="316"/>
        <v xml:space="preserve">,"DisplayName":"Czechoslavakia" </v>
      </c>
      <c r="P930" s="16" t="str">
        <f t="shared" si="317"/>
        <v xml:space="preserve">,"Description":"" </v>
      </c>
      <c r="Q930" s="16" t="str">
        <f t="shared" si="318"/>
        <v xml:space="preserve">,"Country":"USA" </v>
      </c>
      <c r="R930" s="16" t="str">
        <f t="shared" si="319"/>
        <v xml:space="preserve">,"IsPostageStamp":true </v>
      </c>
      <c r="S930" s="16" t="str">
        <f t="shared" si="320"/>
        <v xml:space="preserve">,"ScottNumber":"910" </v>
      </c>
      <c r="T930" s="16" t="str">
        <f t="shared" si="321"/>
        <v xml:space="preserve">,"AlternateId":"" </v>
      </c>
      <c r="U930" s="16" t="str">
        <f t="shared" si="322"/>
        <v>,"IssueYearStart":1943</v>
      </c>
      <c r="V930" s="16" t="str">
        <f t="shared" si="323"/>
        <v>,"IssueYearEnd":0</v>
      </c>
      <c r="W930" s="16" t="str">
        <f t="shared" si="324"/>
        <v xml:space="preserve">,"FirstDayOfIssue":" " </v>
      </c>
      <c r="X930" s="16" t="str">
        <f t="shared" si="338"/>
        <v xml:space="preserve">,"Perforation":"12" </v>
      </c>
      <c r="Y930" s="16" t="str">
        <f t="shared" si="325"/>
        <v xml:space="preserve">,"IsWatermarked":false </v>
      </c>
      <c r="Z930" s="16" t="str">
        <f t="shared" si="326"/>
        <v xml:space="preserve">,"CatalogImageCode":"" </v>
      </c>
      <c r="AA930" s="16" t="str">
        <f t="shared" si="327"/>
        <v xml:space="preserve">,"Color":"" </v>
      </c>
      <c r="AB930" s="16" t="str">
        <f t="shared" si="328"/>
        <v xml:space="preserve">,"Denomination":"5" </v>
      </c>
      <c r="AD930" s="16" t="str">
        <f t="shared" si="329"/>
        <v>,"ItemInstances":[</v>
      </c>
      <c r="AE930" s="16" t="str">
        <f t="shared" si="330"/>
        <v>{"CollectableType":"HomeCollector.Models.StampBase, HomeCollector, Version=1.0.0.0, Culture=neutral, PublicKeyToken=null"</v>
      </c>
      <c r="AF930" s="16" t="str">
        <f t="shared" si="331"/>
        <v xml:space="preserve">,"ItemDetails":"" </v>
      </c>
      <c r="AG930" s="16" t="str">
        <f t="shared" si="332"/>
        <v xml:space="preserve">,"IsFavorite":false </v>
      </c>
      <c r="AH930" s="16" t="str">
        <f t="shared" si="333"/>
        <v xml:space="preserve">,"EstimatedValue":0 </v>
      </c>
      <c r="AI930" s="16" t="str">
        <f t="shared" si="334"/>
        <v xml:space="preserve">,"IsMintCondition":false </v>
      </c>
      <c r="AJ930" s="16" t="str">
        <f t="shared" si="335"/>
        <v xml:space="preserve">,"Condition":"UNDEFINED" </v>
      </c>
      <c r="AK930" s="16" t="str">
        <f xml:space="preserve"> IF($D930+$E930&gt;0,  CONCATENATE($AD930,$AE930,$AF930,$AG930,$AH930,$AI930,$AJ930)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0" s="16" t="str">
        <f t="shared" si="336"/>
        <v>,{"CollectableType":"HomeCollector.Models.StampBase, HomeCollector, Version=1.0.0.0, Culture=neutral, PublicKeyToken=null","DisplayName":"Czechoslavakia" ,"Description":"" ,"Country":"USA" ,"IsPostageStamp":true ,"ScottNumber":"910"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1" spans="1:38" x14ac:dyDescent="0.25">
      <c r="A931" s="34" t="s">
        <v>2137</v>
      </c>
      <c r="B931" s="29">
        <v>5</v>
      </c>
      <c r="C931" s="30"/>
      <c r="D931" s="31"/>
      <c r="E931" s="32">
        <v>1</v>
      </c>
      <c r="F931" s="43" t="s">
        <v>1343</v>
      </c>
      <c r="G931" s="30"/>
      <c r="H931" s="19" t="s">
        <v>593</v>
      </c>
      <c r="I931" s="29">
        <v>1943</v>
      </c>
      <c r="J931" s="29">
        <v>1943</v>
      </c>
      <c r="K931" s="33" t="s">
        <v>1337</v>
      </c>
      <c r="L931" s="34">
        <v>0.15</v>
      </c>
      <c r="M931" s="29">
        <v>0.15</v>
      </c>
      <c r="N931" s="28" t="str">
        <f t="shared" si="337"/>
        <v>,{"CollectableType":"HomeCollector.Models.StampBase, HomeCollector, Version=1.0.0.0, Culture=neutral, PublicKeyToken=null"</v>
      </c>
      <c r="O931" s="16" t="str">
        <f t="shared" si="316"/>
        <v xml:space="preserve">,"DisplayName":"Norway" </v>
      </c>
      <c r="P931" s="16" t="str">
        <f t="shared" si="317"/>
        <v xml:space="preserve">,"Description":"" </v>
      </c>
      <c r="Q931" s="16" t="str">
        <f t="shared" si="318"/>
        <v xml:space="preserve">,"Country":"USA" </v>
      </c>
      <c r="R931" s="16" t="str">
        <f t="shared" si="319"/>
        <v xml:space="preserve">,"IsPostageStamp":true </v>
      </c>
      <c r="S931" s="16" t="str">
        <f t="shared" si="320"/>
        <v xml:space="preserve">,"ScottNumber":"911" </v>
      </c>
      <c r="T931" s="16" t="str">
        <f t="shared" si="321"/>
        <v xml:space="preserve">,"AlternateId":"" </v>
      </c>
      <c r="U931" s="16" t="str">
        <f t="shared" si="322"/>
        <v>,"IssueYearStart":1943</v>
      </c>
      <c r="V931" s="16" t="str">
        <f t="shared" si="323"/>
        <v>,"IssueYearEnd":0</v>
      </c>
      <c r="W931" s="16" t="str">
        <f t="shared" si="324"/>
        <v xml:space="preserve">,"FirstDayOfIssue":" " </v>
      </c>
      <c r="X931" s="16" t="str">
        <f t="shared" si="338"/>
        <v xml:space="preserve">,"Perforation":"12" </v>
      </c>
      <c r="Y931" s="16" t="str">
        <f t="shared" si="325"/>
        <v xml:space="preserve">,"IsWatermarked":false </v>
      </c>
      <c r="Z931" s="16" t="str">
        <f t="shared" si="326"/>
        <v xml:space="preserve">,"CatalogImageCode":"" </v>
      </c>
      <c r="AA931" s="16" t="str">
        <f t="shared" si="327"/>
        <v xml:space="preserve">,"Color":"" </v>
      </c>
      <c r="AB931" s="16" t="str">
        <f t="shared" si="328"/>
        <v xml:space="preserve">,"Denomination":"5" </v>
      </c>
      <c r="AD931" s="16" t="str">
        <f t="shared" si="329"/>
        <v>,"ItemInstances":[</v>
      </c>
      <c r="AE931" s="16" t="str">
        <f t="shared" si="330"/>
        <v>{"CollectableType":"HomeCollector.Models.StampBase, HomeCollector, Version=1.0.0.0, Culture=neutral, PublicKeyToken=null"</v>
      </c>
      <c r="AF931" s="16" t="str">
        <f t="shared" si="331"/>
        <v xml:space="preserve">,"ItemDetails":"" </v>
      </c>
      <c r="AG931" s="16" t="str">
        <f t="shared" si="332"/>
        <v xml:space="preserve">,"IsFavorite":false </v>
      </c>
      <c r="AH931" s="16" t="str">
        <f t="shared" si="333"/>
        <v xml:space="preserve">,"EstimatedValue":0 </v>
      </c>
      <c r="AI931" s="16" t="str">
        <f t="shared" si="334"/>
        <v xml:space="preserve">,"IsMintCondition":false </v>
      </c>
      <c r="AJ931" s="16" t="str">
        <f t="shared" si="335"/>
        <v xml:space="preserve">,"Condition":"UNDEFINED" </v>
      </c>
      <c r="AK931" s="16" t="str">
        <f xml:space="preserve"> IF($D931+$E931&gt;0,  CONCATENATE($AD931,$AE931,$AF931,$AG931,$AH931,$AI931,$AJ931)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1" s="16" t="str">
        <f t="shared" si="336"/>
        <v>,{"CollectableType":"HomeCollector.Models.StampBase, HomeCollector, Version=1.0.0.0, Culture=neutral, PublicKeyToken=null","DisplayName":"Norway" ,"Description":"" ,"Country":"USA" ,"IsPostageStamp":true ,"ScottNumber":"911"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2" spans="1:38" x14ac:dyDescent="0.25">
      <c r="A932" s="34" t="s">
        <v>2138</v>
      </c>
      <c r="B932" s="29">
        <v>5</v>
      </c>
      <c r="C932" s="30"/>
      <c r="D932" s="31"/>
      <c r="E932" s="32">
        <v>1</v>
      </c>
      <c r="F932" s="43" t="s">
        <v>1343</v>
      </c>
      <c r="G932" s="30"/>
      <c r="H932" s="19" t="s">
        <v>594</v>
      </c>
      <c r="I932" s="29">
        <v>1943</v>
      </c>
      <c r="J932" s="29">
        <v>1943</v>
      </c>
      <c r="K932" s="33" t="s">
        <v>1337</v>
      </c>
      <c r="L932" s="34">
        <v>0.15</v>
      </c>
      <c r="M932" s="29">
        <v>0.15</v>
      </c>
      <c r="N932" s="28" t="str">
        <f t="shared" si="337"/>
        <v>,{"CollectableType":"HomeCollector.Models.StampBase, HomeCollector, Version=1.0.0.0, Culture=neutral, PublicKeyToken=null"</v>
      </c>
      <c r="O932" s="16" t="str">
        <f t="shared" si="316"/>
        <v xml:space="preserve">,"DisplayName":"Luxembourg" </v>
      </c>
      <c r="P932" s="16" t="str">
        <f t="shared" si="317"/>
        <v xml:space="preserve">,"Description":"" </v>
      </c>
      <c r="Q932" s="16" t="str">
        <f t="shared" si="318"/>
        <v xml:space="preserve">,"Country":"USA" </v>
      </c>
      <c r="R932" s="16" t="str">
        <f t="shared" si="319"/>
        <v xml:space="preserve">,"IsPostageStamp":true </v>
      </c>
      <c r="S932" s="16" t="str">
        <f t="shared" si="320"/>
        <v xml:space="preserve">,"ScottNumber":"912" </v>
      </c>
      <c r="T932" s="16" t="str">
        <f t="shared" si="321"/>
        <v xml:space="preserve">,"AlternateId":"" </v>
      </c>
      <c r="U932" s="16" t="str">
        <f t="shared" si="322"/>
        <v>,"IssueYearStart":1943</v>
      </c>
      <c r="V932" s="16" t="str">
        <f t="shared" si="323"/>
        <v>,"IssueYearEnd":0</v>
      </c>
      <c r="W932" s="16" t="str">
        <f t="shared" si="324"/>
        <v xml:space="preserve">,"FirstDayOfIssue":" " </v>
      </c>
      <c r="X932" s="16" t="str">
        <f t="shared" si="338"/>
        <v xml:space="preserve">,"Perforation":"12" </v>
      </c>
      <c r="Y932" s="16" t="str">
        <f t="shared" si="325"/>
        <v xml:space="preserve">,"IsWatermarked":false </v>
      </c>
      <c r="Z932" s="16" t="str">
        <f t="shared" si="326"/>
        <v xml:space="preserve">,"CatalogImageCode":"" </v>
      </c>
      <c r="AA932" s="16" t="str">
        <f t="shared" si="327"/>
        <v xml:space="preserve">,"Color":"" </v>
      </c>
      <c r="AB932" s="16" t="str">
        <f t="shared" si="328"/>
        <v xml:space="preserve">,"Denomination":"5" </v>
      </c>
      <c r="AD932" s="16" t="str">
        <f t="shared" si="329"/>
        <v>,"ItemInstances":[</v>
      </c>
      <c r="AE932" s="16" t="str">
        <f t="shared" si="330"/>
        <v>{"CollectableType":"HomeCollector.Models.StampBase, HomeCollector, Version=1.0.0.0, Culture=neutral, PublicKeyToken=null"</v>
      </c>
      <c r="AF932" s="16" t="str">
        <f t="shared" si="331"/>
        <v xml:space="preserve">,"ItemDetails":"" </v>
      </c>
      <c r="AG932" s="16" t="str">
        <f t="shared" si="332"/>
        <v xml:space="preserve">,"IsFavorite":false </v>
      </c>
      <c r="AH932" s="16" t="str">
        <f t="shared" si="333"/>
        <v xml:space="preserve">,"EstimatedValue":0 </v>
      </c>
      <c r="AI932" s="16" t="str">
        <f t="shared" si="334"/>
        <v xml:space="preserve">,"IsMintCondition":false </v>
      </c>
      <c r="AJ932" s="16" t="str">
        <f t="shared" si="335"/>
        <v xml:space="preserve">,"Condition":"UNDEFINED" </v>
      </c>
      <c r="AK932" s="16" t="str">
        <f xml:space="preserve"> IF($D932+$E932&gt;0,  CONCATENATE($AD932,$AE932,$AF932,$AG932,$AH932,$AI932,$AJ932)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2" s="16" t="str">
        <f t="shared" si="336"/>
        <v>,{"CollectableType":"HomeCollector.Models.StampBase, HomeCollector, Version=1.0.0.0, Culture=neutral, PublicKeyToken=null","DisplayName":"Luxembourg" ,"Description":"" ,"Country":"USA" ,"IsPostageStamp":true ,"ScottNumber":"912"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3" spans="1:38" x14ac:dyDescent="0.25">
      <c r="A933" s="34" t="s">
        <v>2139</v>
      </c>
      <c r="B933" s="29">
        <v>5</v>
      </c>
      <c r="C933" s="30"/>
      <c r="D933" s="31"/>
      <c r="E933" s="32">
        <v>2</v>
      </c>
      <c r="F933" s="43" t="s">
        <v>1343</v>
      </c>
      <c r="G933" s="30"/>
      <c r="H933" s="19" t="s">
        <v>595</v>
      </c>
      <c r="I933" s="29">
        <v>1943</v>
      </c>
      <c r="J933" s="29">
        <v>1943</v>
      </c>
      <c r="K933" s="33" t="s">
        <v>1337</v>
      </c>
      <c r="L933" s="34">
        <v>0.15</v>
      </c>
      <c r="M933" s="29">
        <v>0.15</v>
      </c>
      <c r="N933" s="28" t="str">
        <f t="shared" si="337"/>
        <v>,{"CollectableType":"HomeCollector.Models.StampBase, HomeCollector, Version=1.0.0.0, Culture=neutral, PublicKeyToken=null"</v>
      </c>
      <c r="O933" s="16" t="str">
        <f t="shared" si="316"/>
        <v xml:space="preserve">,"DisplayName":"Netherlands" </v>
      </c>
      <c r="P933" s="16" t="str">
        <f t="shared" si="317"/>
        <v xml:space="preserve">,"Description":"" </v>
      </c>
      <c r="Q933" s="16" t="str">
        <f t="shared" si="318"/>
        <v xml:space="preserve">,"Country":"USA" </v>
      </c>
      <c r="R933" s="16" t="str">
        <f t="shared" si="319"/>
        <v xml:space="preserve">,"IsPostageStamp":true </v>
      </c>
      <c r="S933" s="16" t="str">
        <f t="shared" si="320"/>
        <v xml:space="preserve">,"ScottNumber":"913" </v>
      </c>
      <c r="T933" s="16" t="str">
        <f t="shared" si="321"/>
        <v xml:space="preserve">,"AlternateId":"" </v>
      </c>
      <c r="U933" s="16" t="str">
        <f t="shared" si="322"/>
        <v>,"IssueYearStart":1943</v>
      </c>
      <c r="V933" s="16" t="str">
        <f t="shared" si="323"/>
        <v>,"IssueYearEnd":0</v>
      </c>
      <c r="W933" s="16" t="str">
        <f t="shared" si="324"/>
        <v xml:space="preserve">,"FirstDayOfIssue":" " </v>
      </c>
      <c r="X933" s="16" t="str">
        <f t="shared" si="338"/>
        <v xml:space="preserve">,"Perforation":"12" </v>
      </c>
      <c r="Y933" s="16" t="str">
        <f t="shared" si="325"/>
        <v xml:space="preserve">,"IsWatermarked":false </v>
      </c>
      <c r="Z933" s="16" t="str">
        <f t="shared" si="326"/>
        <v xml:space="preserve">,"CatalogImageCode":"" </v>
      </c>
      <c r="AA933" s="16" t="str">
        <f t="shared" si="327"/>
        <v xml:space="preserve">,"Color":"" </v>
      </c>
      <c r="AB933" s="16" t="str">
        <f t="shared" si="328"/>
        <v xml:space="preserve">,"Denomination":"5" </v>
      </c>
      <c r="AD933" s="16" t="str">
        <f t="shared" si="329"/>
        <v>,"ItemInstances":[</v>
      </c>
      <c r="AE933" s="16" t="str">
        <f t="shared" si="330"/>
        <v>{"CollectableType":"HomeCollector.Models.StampBase, HomeCollector, Version=1.0.0.0, Culture=neutral, PublicKeyToken=null"</v>
      </c>
      <c r="AF933" s="16" t="str">
        <f t="shared" si="331"/>
        <v xml:space="preserve">,"ItemDetails":"" </v>
      </c>
      <c r="AG933" s="16" t="str">
        <f t="shared" si="332"/>
        <v xml:space="preserve">,"IsFavorite":false </v>
      </c>
      <c r="AH933" s="16" t="str">
        <f t="shared" si="333"/>
        <v xml:space="preserve">,"EstimatedValue":0 </v>
      </c>
      <c r="AI933" s="16" t="str">
        <f t="shared" si="334"/>
        <v xml:space="preserve">,"IsMintCondition":false </v>
      </c>
      <c r="AJ933" s="16" t="str">
        <f t="shared" si="335"/>
        <v xml:space="preserve">,"Condition":"UNDEFINED" </v>
      </c>
      <c r="AK933" s="16" t="str">
        <f xml:space="preserve"> IF($D933+$E933&gt;0,  CONCATENATE($AD933,$AE933,$AF933,$AG933,$AH933,$AI933,$AJ933)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3" s="16" t="str">
        <f t="shared" si="336"/>
        <v>,{"CollectableType":"HomeCollector.Models.StampBase, HomeCollector, Version=1.0.0.0, Culture=neutral, PublicKeyToken=null","DisplayName":"Netherlands" ,"Description":"" ,"Country":"USA" ,"IsPostageStamp":true ,"ScottNumber":"913"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4" spans="1:38" x14ac:dyDescent="0.25">
      <c r="A934" s="34" t="s">
        <v>2140</v>
      </c>
      <c r="B934" s="29">
        <v>5</v>
      </c>
      <c r="C934" s="30"/>
      <c r="D934" s="31"/>
      <c r="E934" s="32">
        <v>1</v>
      </c>
      <c r="F934" s="43" t="s">
        <v>1343</v>
      </c>
      <c r="G934" s="30"/>
      <c r="H934" s="19" t="s">
        <v>596</v>
      </c>
      <c r="I934" s="29">
        <v>1943</v>
      </c>
      <c r="J934" s="29">
        <v>1943</v>
      </c>
      <c r="K934" s="33" t="s">
        <v>1337</v>
      </c>
      <c r="L934" s="34">
        <v>0.15</v>
      </c>
      <c r="M934" s="29">
        <v>0.15</v>
      </c>
      <c r="N934" s="28" t="str">
        <f t="shared" si="337"/>
        <v>,{"CollectableType":"HomeCollector.Models.StampBase, HomeCollector, Version=1.0.0.0, Culture=neutral, PublicKeyToken=null"</v>
      </c>
      <c r="O934" s="16" t="str">
        <f t="shared" si="316"/>
        <v xml:space="preserve">,"DisplayName":"Belgium" </v>
      </c>
      <c r="P934" s="16" t="str">
        <f t="shared" si="317"/>
        <v xml:space="preserve">,"Description":"" </v>
      </c>
      <c r="Q934" s="16" t="str">
        <f t="shared" si="318"/>
        <v xml:space="preserve">,"Country":"USA" </v>
      </c>
      <c r="R934" s="16" t="str">
        <f t="shared" si="319"/>
        <v xml:space="preserve">,"IsPostageStamp":true </v>
      </c>
      <c r="S934" s="16" t="str">
        <f t="shared" si="320"/>
        <v xml:space="preserve">,"ScottNumber":"914" </v>
      </c>
      <c r="T934" s="16" t="str">
        <f t="shared" si="321"/>
        <v xml:space="preserve">,"AlternateId":"" </v>
      </c>
      <c r="U934" s="16" t="str">
        <f t="shared" si="322"/>
        <v>,"IssueYearStart":1943</v>
      </c>
      <c r="V934" s="16" t="str">
        <f t="shared" si="323"/>
        <v>,"IssueYearEnd":0</v>
      </c>
      <c r="W934" s="16" t="str">
        <f t="shared" si="324"/>
        <v xml:space="preserve">,"FirstDayOfIssue":" " </v>
      </c>
      <c r="X934" s="16" t="str">
        <f t="shared" si="338"/>
        <v xml:space="preserve">,"Perforation":"12" </v>
      </c>
      <c r="Y934" s="16" t="str">
        <f t="shared" si="325"/>
        <v xml:space="preserve">,"IsWatermarked":false </v>
      </c>
      <c r="Z934" s="16" t="str">
        <f t="shared" si="326"/>
        <v xml:space="preserve">,"CatalogImageCode":"" </v>
      </c>
      <c r="AA934" s="16" t="str">
        <f t="shared" si="327"/>
        <v xml:space="preserve">,"Color":"" </v>
      </c>
      <c r="AB934" s="16" t="str">
        <f t="shared" si="328"/>
        <v xml:space="preserve">,"Denomination":"5" </v>
      </c>
      <c r="AD934" s="16" t="str">
        <f t="shared" si="329"/>
        <v>,"ItemInstances":[</v>
      </c>
      <c r="AE934" s="16" t="str">
        <f t="shared" si="330"/>
        <v>{"CollectableType":"HomeCollector.Models.StampBase, HomeCollector, Version=1.0.0.0, Culture=neutral, PublicKeyToken=null"</v>
      </c>
      <c r="AF934" s="16" t="str">
        <f t="shared" si="331"/>
        <v xml:space="preserve">,"ItemDetails":"" </v>
      </c>
      <c r="AG934" s="16" t="str">
        <f t="shared" si="332"/>
        <v xml:space="preserve">,"IsFavorite":false </v>
      </c>
      <c r="AH934" s="16" t="str">
        <f t="shared" si="333"/>
        <v xml:space="preserve">,"EstimatedValue":0 </v>
      </c>
      <c r="AI934" s="16" t="str">
        <f t="shared" si="334"/>
        <v xml:space="preserve">,"IsMintCondition":false </v>
      </c>
      <c r="AJ934" s="16" t="str">
        <f t="shared" si="335"/>
        <v xml:space="preserve">,"Condition":"UNDEFINED" </v>
      </c>
      <c r="AK934" s="16" t="str">
        <f xml:space="preserve"> IF($D934+$E934&gt;0,  CONCATENATE($AD934,$AE934,$AF934,$AG934,$AH934,$AI934,$AJ934)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4" s="16" t="str">
        <f t="shared" si="336"/>
        <v>,{"CollectableType":"HomeCollector.Models.StampBase, HomeCollector, Version=1.0.0.0, Culture=neutral, PublicKeyToken=null","DisplayName":"Belgium" ,"Description":"" ,"Country":"USA" ,"IsPostageStamp":true ,"ScottNumber":"914"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5" spans="1:38" x14ac:dyDescent="0.25">
      <c r="A935" s="34" t="s">
        <v>2141</v>
      </c>
      <c r="B935" s="29">
        <v>5</v>
      </c>
      <c r="C935" s="30"/>
      <c r="D935" s="31"/>
      <c r="E935" s="32">
        <v>1</v>
      </c>
      <c r="F935" s="43" t="s">
        <v>1343</v>
      </c>
      <c r="G935" s="30"/>
      <c r="H935" s="19" t="s">
        <v>597</v>
      </c>
      <c r="I935" s="29">
        <v>1943</v>
      </c>
      <c r="J935" s="29">
        <v>1943</v>
      </c>
      <c r="K935" s="33" t="s">
        <v>1337</v>
      </c>
      <c r="L935" s="34">
        <v>0.15</v>
      </c>
      <c r="M935" s="29">
        <v>0.15</v>
      </c>
      <c r="N935" s="28" t="str">
        <f t="shared" si="337"/>
        <v>,{"CollectableType":"HomeCollector.Models.StampBase, HomeCollector, Version=1.0.0.0, Culture=neutral, PublicKeyToken=null"</v>
      </c>
      <c r="O935" s="16" t="str">
        <f t="shared" si="316"/>
        <v xml:space="preserve">,"DisplayName":"France" </v>
      </c>
      <c r="P935" s="16" t="str">
        <f t="shared" si="317"/>
        <v xml:space="preserve">,"Description":"" </v>
      </c>
      <c r="Q935" s="16" t="str">
        <f t="shared" si="318"/>
        <v xml:space="preserve">,"Country":"USA" </v>
      </c>
      <c r="R935" s="16" t="str">
        <f t="shared" si="319"/>
        <v xml:space="preserve">,"IsPostageStamp":true </v>
      </c>
      <c r="S935" s="16" t="str">
        <f t="shared" si="320"/>
        <v xml:space="preserve">,"ScottNumber":"915" </v>
      </c>
      <c r="T935" s="16" t="str">
        <f t="shared" si="321"/>
        <v xml:space="preserve">,"AlternateId":"" </v>
      </c>
      <c r="U935" s="16" t="str">
        <f t="shared" si="322"/>
        <v>,"IssueYearStart":1943</v>
      </c>
      <c r="V935" s="16" t="str">
        <f t="shared" si="323"/>
        <v>,"IssueYearEnd":0</v>
      </c>
      <c r="W935" s="16" t="str">
        <f t="shared" si="324"/>
        <v xml:space="preserve">,"FirstDayOfIssue":" " </v>
      </c>
      <c r="X935" s="16" t="str">
        <f t="shared" si="338"/>
        <v xml:space="preserve">,"Perforation":"12" </v>
      </c>
      <c r="Y935" s="16" t="str">
        <f t="shared" si="325"/>
        <v xml:space="preserve">,"IsWatermarked":false </v>
      </c>
      <c r="Z935" s="16" t="str">
        <f t="shared" si="326"/>
        <v xml:space="preserve">,"CatalogImageCode":"" </v>
      </c>
      <c r="AA935" s="16" t="str">
        <f t="shared" si="327"/>
        <v xml:space="preserve">,"Color":"" </v>
      </c>
      <c r="AB935" s="16" t="str">
        <f t="shared" si="328"/>
        <v xml:space="preserve">,"Denomination":"5" </v>
      </c>
      <c r="AD935" s="16" t="str">
        <f t="shared" si="329"/>
        <v>,"ItemInstances":[</v>
      </c>
      <c r="AE935" s="16" t="str">
        <f t="shared" si="330"/>
        <v>{"CollectableType":"HomeCollector.Models.StampBase, HomeCollector, Version=1.0.0.0, Culture=neutral, PublicKeyToken=null"</v>
      </c>
      <c r="AF935" s="16" t="str">
        <f t="shared" si="331"/>
        <v xml:space="preserve">,"ItemDetails":"" </v>
      </c>
      <c r="AG935" s="16" t="str">
        <f t="shared" si="332"/>
        <v xml:space="preserve">,"IsFavorite":false </v>
      </c>
      <c r="AH935" s="16" t="str">
        <f t="shared" si="333"/>
        <v xml:space="preserve">,"EstimatedValue":0 </v>
      </c>
      <c r="AI935" s="16" t="str">
        <f t="shared" si="334"/>
        <v xml:space="preserve">,"IsMintCondition":false </v>
      </c>
      <c r="AJ935" s="16" t="str">
        <f t="shared" si="335"/>
        <v xml:space="preserve">,"Condition":"UNDEFINED" </v>
      </c>
      <c r="AK935" s="16" t="str">
        <f xml:space="preserve"> IF($D935+$E935&gt;0,  CONCATENATE($AD935,$AE935,$AF935,$AG935,$AH935,$AI935,$AJ935)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5" s="16" t="str">
        <f t="shared" si="336"/>
        <v>,{"CollectableType":"HomeCollector.Models.StampBase, HomeCollector, Version=1.0.0.0, Culture=neutral, PublicKeyToken=null","DisplayName":"France" ,"Description":"" ,"Country":"USA" ,"IsPostageStamp":true ,"ScottNumber":"915"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6" spans="1:38" x14ac:dyDescent="0.25">
      <c r="A936" s="34" t="s">
        <v>2142</v>
      </c>
      <c r="B936" s="29">
        <v>5</v>
      </c>
      <c r="C936" s="30"/>
      <c r="D936" s="31"/>
      <c r="E936" s="32">
        <v>1</v>
      </c>
      <c r="F936" s="43" t="s">
        <v>1343</v>
      </c>
      <c r="G936" s="30"/>
      <c r="H936" s="19" t="s">
        <v>598</v>
      </c>
      <c r="I936" s="29">
        <v>1943</v>
      </c>
      <c r="J936" s="29">
        <v>1943</v>
      </c>
      <c r="K936" s="33" t="s">
        <v>1337</v>
      </c>
      <c r="L936" s="34">
        <v>0.38</v>
      </c>
      <c r="M936" s="29">
        <v>0.25</v>
      </c>
      <c r="N936" s="28" t="str">
        <f t="shared" si="337"/>
        <v>,{"CollectableType":"HomeCollector.Models.StampBase, HomeCollector, Version=1.0.0.0, Culture=neutral, PublicKeyToken=null"</v>
      </c>
      <c r="O936" s="16" t="str">
        <f t="shared" si="316"/>
        <v xml:space="preserve">,"DisplayName":"Greece" </v>
      </c>
      <c r="P936" s="16" t="str">
        <f t="shared" si="317"/>
        <v xml:space="preserve">,"Description":"" </v>
      </c>
      <c r="Q936" s="16" t="str">
        <f t="shared" si="318"/>
        <v xml:space="preserve">,"Country":"USA" </v>
      </c>
      <c r="R936" s="16" t="str">
        <f t="shared" si="319"/>
        <v xml:space="preserve">,"IsPostageStamp":true </v>
      </c>
      <c r="S936" s="16" t="str">
        <f t="shared" si="320"/>
        <v xml:space="preserve">,"ScottNumber":"916" </v>
      </c>
      <c r="T936" s="16" t="str">
        <f t="shared" si="321"/>
        <v xml:space="preserve">,"AlternateId":"" </v>
      </c>
      <c r="U936" s="16" t="str">
        <f t="shared" si="322"/>
        <v>,"IssueYearStart":1943</v>
      </c>
      <c r="V936" s="16" t="str">
        <f t="shared" si="323"/>
        <v>,"IssueYearEnd":0</v>
      </c>
      <c r="W936" s="16" t="str">
        <f t="shared" si="324"/>
        <v xml:space="preserve">,"FirstDayOfIssue":" " </v>
      </c>
      <c r="X936" s="16" t="str">
        <f t="shared" si="338"/>
        <v xml:space="preserve">,"Perforation":"12" </v>
      </c>
      <c r="Y936" s="16" t="str">
        <f t="shared" si="325"/>
        <v xml:space="preserve">,"IsWatermarked":false </v>
      </c>
      <c r="Z936" s="16" t="str">
        <f t="shared" si="326"/>
        <v xml:space="preserve">,"CatalogImageCode":"" </v>
      </c>
      <c r="AA936" s="16" t="str">
        <f t="shared" si="327"/>
        <v xml:space="preserve">,"Color":"" </v>
      </c>
      <c r="AB936" s="16" t="str">
        <f t="shared" si="328"/>
        <v xml:space="preserve">,"Denomination":"5" </v>
      </c>
      <c r="AD936" s="16" t="str">
        <f t="shared" si="329"/>
        <v>,"ItemInstances":[</v>
      </c>
      <c r="AE936" s="16" t="str">
        <f t="shared" si="330"/>
        <v>{"CollectableType":"HomeCollector.Models.StampBase, HomeCollector, Version=1.0.0.0, Culture=neutral, PublicKeyToken=null"</v>
      </c>
      <c r="AF936" s="16" t="str">
        <f t="shared" si="331"/>
        <v xml:space="preserve">,"ItemDetails":"" </v>
      </c>
      <c r="AG936" s="16" t="str">
        <f t="shared" si="332"/>
        <v xml:space="preserve">,"IsFavorite":false </v>
      </c>
      <c r="AH936" s="16" t="str">
        <f t="shared" si="333"/>
        <v xml:space="preserve">,"EstimatedValue":0 </v>
      </c>
      <c r="AI936" s="16" t="str">
        <f t="shared" si="334"/>
        <v xml:space="preserve">,"IsMintCondition":false </v>
      </c>
      <c r="AJ936" s="16" t="str">
        <f t="shared" si="335"/>
        <v xml:space="preserve">,"Condition":"UNDEFINED" </v>
      </c>
      <c r="AK936" s="16" t="str">
        <f xml:space="preserve"> IF($D936+$E936&gt;0,  CONCATENATE($AD936,$AE936,$AF936,$AG936,$AH936,$AI936,$AJ936)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6" s="16" t="str">
        <f t="shared" si="336"/>
        <v>,{"CollectableType":"HomeCollector.Models.StampBase, HomeCollector, Version=1.0.0.0, Culture=neutral, PublicKeyToken=null","DisplayName":"Greece" ,"Description":"" ,"Country":"USA" ,"IsPostageStamp":true ,"ScottNumber":"916"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7" spans="1:38" x14ac:dyDescent="0.25">
      <c r="A937" s="34" t="s">
        <v>2143</v>
      </c>
      <c r="B937" s="29">
        <v>5</v>
      </c>
      <c r="C937" s="30"/>
      <c r="D937" s="31"/>
      <c r="E937" s="32">
        <v>1</v>
      </c>
      <c r="F937" s="43" t="s">
        <v>1343</v>
      </c>
      <c r="G937" s="30"/>
      <c r="H937" s="19" t="s">
        <v>599</v>
      </c>
      <c r="I937" s="29">
        <v>1943</v>
      </c>
      <c r="J937" s="29">
        <v>1943</v>
      </c>
      <c r="K937" s="33" t="s">
        <v>1337</v>
      </c>
      <c r="L937" s="34">
        <v>0.28000000000000003</v>
      </c>
      <c r="M937" s="29">
        <v>0.15</v>
      </c>
      <c r="N937" s="28" t="str">
        <f t="shared" si="337"/>
        <v>,{"CollectableType":"HomeCollector.Models.StampBase, HomeCollector, Version=1.0.0.0, Culture=neutral, PublicKeyToken=null"</v>
      </c>
      <c r="O937" s="16" t="str">
        <f t="shared" si="316"/>
        <v xml:space="preserve">,"DisplayName":"Yugoslavia" </v>
      </c>
      <c r="P937" s="16" t="str">
        <f t="shared" si="317"/>
        <v xml:space="preserve">,"Description":"" </v>
      </c>
      <c r="Q937" s="16" t="str">
        <f t="shared" si="318"/>
        <v xml:space="preserve">,"Country":"USA" </v>
      </c>
      <c r="R937" s="16" t="str">
        <f t="shared" si="319"/>
        <v xml:space="preserve">,"IsPostageStamp":true </v>
      </c>
      <c r="S937" s="16" t="str">
        <f t="shared" si="320"/>
        <v xml:space="preserve">,"ScottNumber":"917" </v>
      </c>
      <c r="T937" s="16" t="str">
        <f t="shared" si="321"/>
        <v xml:space="preserve">,"AlternateId":"" </v>
      </c>
      <c r="U937" s="16" t="str">
        <f t="shared" si="322"/>
        <v>,"IssueYearStart":1943</v>
      </c>
      <c r="V937" s="16" t="str">
        <f t="shared" si="323"/>
        <v>,"IssueYearEnd":0</v>
      </c>
      <c r="W937" s="16" t="str">
        <f t="shared" si="324"/>
        <v xml:space="preserve">,"FirstDayOfIssue":" " </v>
      </c>
      <c r="X937" s="16" t="str">
        <f t="shared" si="338"/>
        <v xml:space="preserve">,"Perforation":"12" </v>
      </c>
      <c r="Y937" s="16" t="str">
        <f t="shared" si="325"/>
        <v xml:space="preserve">,"IsWatermarked":false </v>
      </c>
      <c r="Z937" s="16" t="str">
        <f t="shared" si="326"/>
        <v xml:space="preserve">,"CatalogImageCode":"" </v>
      </c>
      <c r="AA937" s="16" t="str">
        <f t="shared" si="327"/>
        <v xml:space="preserve">,"Color":"" </v>
      </c>
      <c r="AB937" s="16" t="str">
        <f t="shared" si="328"/>
        <v xml:space="preserve">,"Denomination":"5" </v>
      </c>
      <c r="AD937" s="16" t="str">
        <f t="shared" si="329"/>
        <v>,"ItemInstances":[</v>
      </c>
      <c r="AE937" s="16" t="str">
        <f t="shared" si="330"/>
        <v>{"CollectableType":"HomeCollector.Models.StampBase, HomeCollector, Version=1.0.0.0, Culture=neutral, PublicKeyToken=null"</v>
      </c>
      <c r="AF937" s="16" t="str">
        <f t="shared" si="331"/>
        <v xml:space="preserve">,"ItemDetails":"" </v>
      </c>
      <c r="AG937" s="16" t="str">
        <f t="shared" si="332"/>
        <v xml:space="preserve">,"IsFavorite":false </v>
      </c>
      <c r="AH937" s="16" t="str">
        <f t="shared" si="333"/>
        <v xml:space="preserve">,"EstimatedValue":0 </v>
      </c>
      <c r="AI937" s="16" t="str">
        <f t="shared" si="334"/>
        <v xml:space="preserve">,"IsMintCondition":false </v>
      </c>
      <c r="AJ937" s="16" t="str">
        <f t="shared" si="335"/>
        <v xml:space="preserve">,"Condition":"UNDEFINED" </v>
      </c>
      <c r="AK937" s="16" t="str">
        <f xml:space="preserve"> IF($D937+$E937&gt;0,  CONCATENATE($AD937,$AE937,$AF937,$AG937,$AH937,$AI937,$AJ937)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7" s="16" t="str">
        <f t="shared" si="336"/>
        <v>,{"CollectableType":"HomeCollector.Models.StampBase, HomeCollector, Version=1.0.0.0, Culture=neutral, PublicKeyToken=null","DisplayName":"Yugoslavia" ,"Description":"" ,"Country":"USA" ,"IsPostageStamp":true ,"ScottNumber":"917"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8" spans="1:38" x14ac:dyDescent="0.25">
      <c r="A938" s="34" t="s">
        <v>2144</v>
      </c>
      <c r="B938" s="29">
        <v>5</v>
      </c>
      <c r="C938" s="30"/>
      <c r="D938" s="31"/>
      <c r="E938" s="32">
        <v>1</v>
      </c>
      <c r="F938" s="43" t="s">
        <v>1343</v>
      </c>
      <c r="G938" s="30"/>
      <c r="H938" s="19" t="s">
        <v>600</v>
      </c>
      <c r="I938" s="29">
        <v>1943</v>
      </c>
      <c r="J938" s="29">
        <v>1943</v>
      </c>
      <c r="K938" s="33" t="s">
        <v>1337</v>
      </c>
      <c r="L938" s="34">
        <v>0.18</v>
      </c>
      <c r="M938" s="29">
        <v>0.15</v>
      </c>
      <c r="N938" s="28" t="str">
        <f t="shared" si="337"/>
        <v>,{"CollectableType":"HomeCollector.Models.StampBase, HomeCollector, Version=1.0.0.0, Culture=neutral, PublicKeyToken=null"</v>
      </c>
      <c r="O938" s="16" t="str">
        <f t="shared" si="316"/>
        <v xml:space="preserve">,"DisplayName":"Albania" </v>
      </c>
      <c r="P938" s="16" t="str">
        <f t="shared" si="317"/>
        <v xml:space="preserve">,"Description":"" </v>
      </c>
      <c r="Q938" s="16" t="str">
        <f t="shared" si="318"/>
        <v xml:space="preserve">,"Country":"USA" </v>
      </c>
      <c r="R938" s="16" t="str">
        <f t="shared" si="319"/>
        <v xml:space="preserve">,"IsPostageStamp":true </v>
      </c>
      <c r="S938" s="16" t="str">
        <f t="shared" si="320"/>
        <v xml:space="preserve">,"ScottNumber":"918" </v>
      </c>
      <c r="T938" s="16" t="str">
        <f t="shared" si="321"/>
        <v xml:space="preserve">,"AlternateId":"" </v>
      </c>
      <c r="U938" s="16" t="str">
        <f t="shared" si="322"/>
        <v>,"IssueYearStart":1943</v>
      </c>
      <c r="V938" s="16" t="str">
        <f t="shared" si="323"/>
        <v>,"IssueYearEnd":0</v>
      </c>
      <c r="W938" s="16" t="str">
        <f t="shared" si="324"/>
        <v xml:space="preserve">,"FirstDayOfIssue":" " </v>
      </c>
      <c r="X938" s="16" t="str">
        <f t="shared" si="338"/>
        <v xml:space="preserve">,"Perforation":"12" </v>
      </c>
      <c r="Y938" s="16" t="str">
        <f t="shared" si="325"/>
        <v xml:space="preserve">,"IsWatermarked":false </v>
      </c>
      <c r="Z938" s="16" t="str">
        <f t="shared" si="326"/>
        <v xml:space="preserve">,"CatalogImageCode":"" </v>
      </c>
      <c r="AA938" s="16" t="str">
        <f t="shared" si="327"/>
        <v xml:space="preserve">,"Color":"" </v>
      </c>
      <c r="AB938" s="16" t="str">
        <f t="shared" si="328"/>
        <v xml:space="preserve">,"Denomination":"5" </v>
      </c>
      <c r="AD938" s="16" t="str">
        <f t="shared" si="329"/>
        <v>,"ItemInstances":[</v>
      </c>
      <c r="AE938" s="16" t="str">
        <f t="shared" si="330"/>
        <v>{"CollectableType":"HomeCollector.Models.StampBase, HomeCollector, Version=1.0.0.0, Culture=neutral, PublicKeyToken=null"</v>
      </c>
      <c r="AF938" s="16" t="str">
        <f t="shared" si="331"/>
        <v xml:space="preserve">,"ItemDetails":"" </v>
      </c>
      <c r="AG938" s="16" t="str">
        <f t="shared" si="332"/>
        <v xml:space="preserve">,"IsFavorite":false </v>
      </c>
      <c r="AH938" s="16" t="str">
        <f t="shared" si="333"/>
        <v xml:space="preserve">,"EstimatedValue":0 </v>
      </c>
      <c r="AI938" s="16" t="str">
        <f t="shared" si="334"/>
        <v xml:space="preserve">,"IsMintCondition":false </v>
      </c>
      <c r="AJ938" s="16" t="str">
        <f t="shared" si="335"/>
        <v xml:space="preserve">,"Condition":"UNDEFINED" </v>
      </c>
      <c r="AK938" s="16" t="str">
        <f xml:space="preserve"> IF($D938+$E938&gt;0,  CONCATENATE($AD938,$AE938,$AF938,$AG938,$AH938,$AI938,$AJ938)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8" s="16" t="str">
        <f t="shared" si="336"/>
        <v>,{"CollectableType":"HomeCollector.Models.StampBase, HomeCollector, Version=1.0.0.0, Culture=neutral, PublicKeyToken=null","DisplayName":"Albania" ,"Description":"" ,"Country":"USA" ,"IsPostageStamp":true ,"ScottNumber":"918"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9" spans="1:38" x14ac:dyDescent="0.25">
      <c r="A939" s="34" t="s">
        <v>2145</v>
      </c>
      <c r="B939" s="29">
        <v>5</v>
      </c>
      <c r="C939" s="30"/>
      <c r="D939" s="31"/>
      <c r="E939" s="32">
        <v>1</v>
      </c>
      <c r="F939" s="43" t="s">
        <v>1343</v>
      </c>
      <c r="G939" s="30"/>
      <c r="H939" s="19" t="s">
        <v>601</v>
      </c>
      <c r="I939" s="29">
        <v>1943</v>
      </c>
      <c r="J939" s="29">
        <v>1943</v>
      </c>
      <c r="K939" s="33" t="s">
        <v>1337</v>
      </c>
      <c r="L939" s="34">
        <v>0.18</v>
      </c>
      <c r="M939" s="29">
        <v>0.15</v>
      </c>
      <c r="N939" s="28" t="str">
        <f t="shared" si="337"/>
        <v>,{"CollectableType":"HomeCollector.Models.StampBase, HomeCollector, Version=1.0.0.0, Culture=neutral, PublicKeyToken=null"</v>
      </c>
      <c r="O939" s="16" t="str">
        <f t="shared" si="316"/>
        <v xml:space="preserve">,"DisplayName":"Austria" </v>
      </c>
      <c r="P939" s="16" t="str">
        <f t="shared" si="317"/>
        <v xml:space="preserve">,"Description":"" </v>
      </c>
      <c r="Q939" s="16" t="str">
        <f t="shared" si="318"/>
        <v xml:space="preserve">,"Country":"USA" </v>
      </c>
      <c r="R939" s="16" t="str">
        <f t="shared" si="319"/>
        <v xml:space="preserve">,"IsPostageStamp":true </v>
      </c>
      <c r="S939" s="16" t="str">
        <f t="shared" si="320"/>
        <v xml:space="preserve">,"ScottNumber":"919" </v>
      </c>
      <c r="T939" s="16" t="str">
        <f t="shared" si="321"/>
        <v xml:space="preserve">,"AlternateId":"" </v>
      </c>
      <c r="U939" s="16" t="str">
        <f t="shared" si="322"/>
        <v>,"IssueYearStart":1943</v>
      </c>
      <c r="V939" s="16" t="str">
        <f t="shared" si="323"/>
        <v>,"IssueYearEnd":0</v>
      </c>
      <c r="W939" s="16" t="str">
        <f t="shared" si="324"/>
        <v xml:space="preserve">,"FirstDayOfIssue":" " </v>
      </c>
      <c r="X939" s="16" t="str">
        <f t="shared" si="338"/>
        <v xml:space="preserve">,"Perforation":"12" </v>
      </c>
      <c r="Y939" s="16" t="str">
        <f t="shared" si="325"/>
        <v xml:space="preserve">,"IsWatermarked":false </v>
      </c>
      <c r="Z939" s="16" t="str">
        <f t="shared" si="326"/>
        <v xml:space="preserve">,"CatalogImageCode":"" </v>
      </c>
      <c r="AA939" s="16" t="str">
        <f t="shared" si="327"/>
        <v xml:space="preserve">,"Color":"" </v>
      </c>
      <c r="AB939" s="16" t="str">
        <f t="shared" si="328"/>
        <v xml:space="preserve">,"Denomination":"5" </v>
      </c>
      <c r="AD939" s="16" t="str">
        <f t="shared" si="329"/>
        <v>,"ItemInstances":[</v>
      </c>
      <c r="AE939" s="16" t="str">
        <f t="shared" si="330"/>
        <v>{"CollectableType":"HomeCollector.Models.StampBase, HomeCollector, Version=1.0.0.0, Culture=neutral, PublicKeyToken=null"</v>
      </c>
      <c r="AF939" s="16" t="str">
        <f t="shared" si="331"/>
        <v xml:space="preserve">,"ItemDetails":"" </v>
      </c>
      <c r="AG939" s="16" t="str">
        <f t="shared" si="332"/>
        <v xml:space="preserve">,"IsFavorite":false </v>
      </c>
      <c r="AH939" s="16" t="str">
        <f t="shared" si="333"/>
        <v xml:space="preserve">,"EstimatedValue":0 </v>
      </c>
      <c r="AI939" s="16" t="str">
        <f t="shared" si="334"/>
        <v xml:space="preserve">,"IsMintCondition":false </v>
      </c>
      <c r="AJ939" s="16" t="str">
        <f t="shared" si="335"/>
        <v xml:space="preserve">,"Condition":"UNDEFINED" </v>
      </c>
      <c r="AK939" s="16" t="str">
        <f xml:space="preserve"> IF($D939+$E939&gt;0,  CONCATENATE($AD939,$AE939,$AF939,$AG939,$AH939,$AI939,$AJ939)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9" s="16" t="str">
        <f t="shared" si="336"/>
        <v>,{"CollectableType":"HomeCollector.Models.StampBase, HomeCollector, Version=1.0.0.0, Culture=neutral, PublicKeyToken=null","DisplayName":"Austria" ,"Description":"" ,"Country":"USA" ,"IsPostageStamp":true ,"ScottNumber":"919"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40" spans="1:38" x14ac:dyDescent="0.25">
      <c r="A940" s="34" t="s">
        <v>2146</v>
      </c>
      <c r="B940" s="29">
        <v>5</v>
      </c>
      <c r="C940" s="30"/>
      <c r="D940" s="31"/>
      <c r="E940" s="32">
        <v>1</v>
      </c>
      <c r="F940" s="43" t="s">
        <v>1343</v>
      </c>
      <c r="G940" s="30"/>
      <c r="H940" s="19" t="s">
        <v>602</v>
      </c>
      <c r="I940" s="29">
        <v>1943</v>
      </c>
      <c r="J940" s="29">
        <v>1943</v>
      </c>
      <c r="K940" s="33" t="s">
        <v>1337</v>
      </c>
      <c r="L940" s="34">
        <v>0.18</v>
      </c>
      <c r="M940" s="29">
        <v>0.15</v>
      </c>
      <c r="N940" s="28" t="str">
        <f t="shared" si="337"/>
        <v>,{"CollectableType":"HomeCollector.Models.StampBase, HomeCollector, Version=1.0.0.0, Culture=neutral, PublicKeyToken=null"</v>
      </c>
      <c r="O940" s="16" t="str">
        <f t="shared" si="316"/>
        <v xml:space="preserve">,"DisplayName":"Denmark" </v>
      </c>
      <c r="P940" s="16" t="str">
        <f t="shared" si="317"/>
        <v xml:space="preserve">,"Description":"" </v>
      </c>
      <c r="Q940" s="16" t="str">
        <f t="shared" si="318"/>
        <v xml:space="preserve">,"Country":"USA" </v>
      </c>
      <c r="R940" s="16" t="str">
        <f t="shared" si="319"/>
        <v xml:space="preserve">,"IsPostageStamp":true </v>
      </c>
      <c r="S940" s="16" t="str">
        <f t="shared" si="320"/>
        <v xml:space="preserve">,"ScottNumber":"920" </v>
      </c>
      <c r="T940" s="16" t="str">
        <f t="shared" si="321"/>
        <v xml:space="preserve">,"AlternateId":"" </v>
      </c>
      <c r="U940" s="16" t="str">
        <f t="shared" si="322"/>
        <v>,"IssueYearStart":1943</v>
      </c>
      <c r="V940" s="16" t="str">
        <f t="shared" si="323"/>
        <v>,"IssueYearEnd":0</v>
      </c>
      <c r="W940" s="16" t="str">
        <f t="shared" si="324"/>
        <v xml:space="preserve">,"FirstDayOfIssue":" " </v>
      </c>
      <c r="X940" s="16" t="str">
        <f t="shared" si="338"/>
        <v xml:space="preserve">,"Perforation":"12" </v>
      </c>
      <c r="Y940" s="16" t="str">
        <f t="shared" si="325"/>
        <v xml:space="preserve">,"IsWatermarked":false </v>
      </c>
      <c r="Z940" s="16" t="str">
        <f t="shared" si="326"/>
        <v xml:space="preserve">,"CatalogImageCode":"" </v>
      </c>
      <c r="AA940" s="16" t="str">
        <f t="shared" si="327"/>
        <v xml:space="preserve">,"Color":"" </v>
      </c>
      <c r="AB940" s="16" t="str">
        <f t="shared" si="328"/>
        <v xml:space="preserve">,"Denomination":"5" </v>
      </c>
      <c r="AD940" s="16" t="str">
        <f t="shared" si="329"/>
        <v>,"ItemInstances":[</v>
      </c>
      <c r="AE940" s="16" t="str">
        <f t="shared" si="330"/>
        <v>{"CollectableType":"HomeCollector.Models.StampBase, HomeCollector, Version=1.0.0.0, Culture=neutral, PublicKeyToken=null"</v>
      </c>
      <c r="AF940" s="16" t="str">
        <f t="shared" si="331"/>
        <v xml:space="preserve">,"ItemDetails":"" </v>
      </c>
      <c r="AG940" s="16" t="str">
        <f t="shared" si="332"/>
        <v xml:space="preserve">,"IsFavorite":false </v>
      </c>
      <c r="AH940" s="16" t="str">
        <f t="shared" si="333"/>
        <v xml:space="preserve">,"EstimatedValue":0 </v>
      </c>
      <c r="AI940" s="16" t="str">
        <f t="shared" si="334"/>
        <v xml:space="preserve">,"IsMintCondition":false </v>
      </c>
      <c r="AJ940" s="16" t="str">
        <f t="shared" si="335"/>
        <v xml:space="preserve">,"Condition":"UNDEFINED" </v>
      </c>
      <c r="AK940" s="16" t="str">
        <f xml:space="preserve"> IF($D940+$E940&gt;0,  CONCATENATE($AD940,$AE940,$AF940,$AG940,$AH940,$AI940,$AJ940)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40" s="16" t="str">
        <f t="shared" si="336"/>
        <v>,{"CollectableType":"HomeCollector.Models.StampBase, HomeCollector, Version=1.0.0.0, Culture=neutral, PublicKeyToken=null","DisplayName":"Denmark" ,"Description":"" ,"Country":"USA" ,"IsPostageStamp":true ,"ScottNumber":"920" ,"AlternateId":"" ,"IssueYearStart":1943,"IssueYearEnd":0,"FirstDayOfIssue":"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41" spans="1:38" x14ac:dyDescent="0.25">
      <c r="A941" s="34" t="s">
        <v>2147</v>
      </c>
      <c r="B941" s="29">
        <v>5</v>
      </c>
      <c r="C941" s="30"/>
      <c r="D941" s="31"/>
      <c r="E941" s="32">
        <v>2</v>
      </c>
      <c r="F941" s="43" t="s">
        <v>1343</v>
      </c>
      <c r="G941" s="30"/>
      <c r="H941" s="19" t="s">
        <v>603</v>
      </c>
      <c r="I941" s="29">
        <v>1944</v>
      </c>
      <c r="J941" s="29">
        <v>1944</v>
      </c>
      <c r="K941" s="33" t="s">
        <v>1337</v>
      </c>
      <c r="L941" s="34">
        <v>0.15</v>
      </c>
      <c r="M941" s="29">
        <v>0.15</v>
      </c>
      <c r="N941" s="28" t="str">
        <f t="shared" si="337"/>
        <v>,{"CollectableType":"HomeCollector.Models.StampBase, HomeCollector, Version=1.0.0.0, Culture=neutral, PublicKeyToken=null"</v>
      </c>
      <c r="O941" s="16" t="str">
        <f t="shared" si="316"/>
        <v xml:space="preserve">,"DisplayName":"Korea" </v>
      </c>
      <c r="P941" s="16" t="str">
        <f t="shared" si="317"/>
        <v xml:space="preserve">,"Description":"" </v>
      </c>
      <c r="Q941" s="16" t="str">
        <f t="shared" si="318"/>
        <v xml:space="preserve">,"Country":"USA" </v>
      </c>
      <c r="R941" s="16" t="str">
        <f t="shared" si="319"/>
        <v xml:space="preserve">,"IsPostageStamp":true </v>
      </c>
      <c r="S941" s="16" t="str">
        <f t="shared" si="320"/>
        <v xml:space="preserve">,"ScottNumber":"921" </v>
      </c>
      <c r="T941" s="16" t="str">
        <f t="shared" si="321"/>
        <v xml:space="preserve">,"AlternateId":"" </v>
      </c>
      <c r="U941" s="16" t="str">
        <f t="shared" si="322"/>
        <v>,"IssueYearStart":1944</v>
      </c>
      <c r="V941" s="16" t="str">
        <f t="shared" si="323"/>
        <v>,"IssueYearEnd":0</v>
      </c>
      <c r="W941" s="16" t="str">
        <f t="shared" si="324"/>
        <v xml:space="preserve">,"FirstDayOfIssue":" " </v>
      </c>
      <c r="X941" s="16" t="str">
        <f t="shared" si="338"/>
        <v xml:space="preserve">,"Perforation":"12" </v>
      </c>
      <c r="Y941" s="16" t="str">
        <f t="shared" si="325"/>
        <v xml:space="preserve">,"IsWatermarked":false </v>
      </c>
      <c r="Z941" s="16" t="str">
        <f t="shared" si="326"/>
        <v xml:space="preserve">,"CatalogImageCode":"" </v>
      </c>
      <c r="AA941" s="16" t="str">
        <f t="shared" si="327"/>
        <v xml:space="preserve">,"Color":"" </v>
      </c>
      <c r="AB941" s="16" t="str">
        <f t="shared" si="328"/>
        <v xml:space="preserve">,"Denomination":"5" </v>
      </c>
      <c r="AD941" s="16" t="str">
        <f t="shared" si="329"/>
        <v>,"ItemInstances":[</v>
      </c>
      <c r="AE941" s="16" t="str">
        <f t="shared" si="330"/>
        <v>{"CollectableType":"HomeCollector.Models.StampBase, HomeCollector, Version=1.0.0.0, Culture=neutral, PublicKeyToken=null"</v>
      </c>
      <c r="AF941" s="16" t="str">
        <f t="shared" si="331"/>
        <v xml:space="preserve">,"ItemDetails":"" </v>
      </c>
      <c r="AG941" s="16" t="str">
        <f t="shared" si="332"/>
        <v xml:space="preserve">,"IsFavorite":false </v>
      </c>
      <c r="AH941" s="16" t="str">
        <f t="shared" si="333"/>
        <v xml:space="preserve">,"EstimatedValue":0 </v>
      </c>
      <c r="AI941" s="16" t="str">
        <f t="shared" si="334"/>
        <v xml:space="preserve">,"IsMintCondition":false </v>
      </c>
      <c r="AJ941" s="16" t="str">
        <f t="shared" si="335"/>
        <v xml:space="preserve">,"Condition":"UNDEFINED" </v>
      </c>
      <c r="AK941" s="16" t="str">
        <f xml:space="preserve"> IF($D941+$E941&gt;0,  CONCATENATE($AD941,$AE941,$AF941,$AG941,$AH941,$AI941,$AJ941)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41" s="16" t="str">
        <f t="shared" si="336"/>
        <v>,{"CollectableType":"HomeCollector.Models.StampBase, HomeCollector, Version=1.0.0.0, Culture=neutral, PublicKeyToken=null","DisplayName":"Korea" ,"Description":"" ,"Country":"USA" ,"IsPostageStamp":true ,"ScottNumber":"921" ,"AlternateId":"" ,"IssueYearStart":1944,"IssueYearEnd":0,"FirstDayOfIssue":" " ,"Perforation":"12"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42" spans="1:38" x14ac:dyDescent="0.25">
      <c r="A942" s="34" t="s">
        <v>2148</v>
      </c>
      <c r="B942" s="29">
        <v>3</v>
      </c>
      <c r="C942" s="30"/>
      <c r="D942" s="31"/>
      <c r="E942" s="32"/>
      <c r="F942" s="42" t="s">
        <v>404</v>
      </c>
      <c r="G942" s="30"/>
      <c r="H942" s="19" t="s">
        <v>604</v>
      </c>
      <c r="I942" s="29">
        <v>1944</v>
      </c>
      <c r="J942" s="29">
        <v>1944</v>
      </c>
      <c r="K942" s="33" t="s">
        <v>1337</v>
      </c>
      <c r="L942" s="34">
        <v>0.18</v>
      </c>
      <c r="M942" s="29">
        <v>0.15</v>
      </c>
      <c r="N942" s="28" t="str">
        <f t="shared" si="337"/>
        <v>,{"CollectableType":"HomeCollector.Models.StampBase, HomeCollector, Version=1.0.0.0, Culture=neutral, PublicKeyToken=null"</v>
      </c>
      <c r="O942" s="16" t="str">
        <f t="shared" si="316"/>
        <v xml:space="preserve">,"DisplayName":"Railroad" </v>
      </c>
      <c r="P942" s="16" t="str">
        <f t="shared" si="317"/>
        <v xml:space="preserve">,"Description":"" </v>
      </c>
      <c r="Q942" s="16" t="str">
        <f t="shared" si="318"/>
        <v xml:space="preserve">,"Country":"USA" </v>
      </c>
      <c r="R942" s="16" t="str">
        <f t="shared" si="319"/>
        <v xml:space="preserve">,"IsPostageStamp":true </v>
      </c>
      <c r="S942" s="16" t="str">
        <f t="shared" si="320"/>
        <v xml:space="preserve">,"ScottNumber":"922" </v>
      </c>
      <c r="T942" s="16" t="str">
        <f t="shared" si="321"/>
        <v xml:space="preserve">,"AlternateId":"" </v>
      </c>
      <c r="U942" s="16" t="str">
        <f t="shared" si="322"/>
        <v>,"IssueYearStart":1944</v>
      </c>
      <c r="V942" s="16" t="str">
        <f t="shared" si="323"/>
        <v>,"IssueYearEnd":0</v>
      </c>
      <c r="W942" s="16" t="str">
        <f t="shared" si="324"/>
        <v xml:space="preserve">,"FirstDayOfIssue":" " </v>
      </c>
      <c r="X942" s="16" t="str">
        <f t="shared" si="338"/>
        <v xml:space="preserve">,"Perforation":"11x10.5" </v>
      </c>
      <c r="Y942" s="16" t="str">
        <f t="shared" si="325"/>
        <v xml:space="preserve">,"IsWatermarked":false </v>
      </c>
      <c r="Z942" s="16" t="str">
        <f t="shared" si="326"/>
        <v xml:space="preserve">,"CatalogImageCode":"" </v>
      </c>
      <c r="AA942" s="16" t="str">
        <f t="shared" si="327"/>
        <v xml:space="preserve">,"Color":"" </v>
      </c>
      <c r="AB942" s="16" t="str">
        <f t="shared" si="328"/>
        <v xml:space="preserve">,"Denomination":"3" </v>
      </c>
      <c r="AD942" s="16" t="str">
        <f t="shared" si="329"/>
        <v/>
      </c>
      <c r="AE942" s="16" t="str">
        <f t="shared" si="330"/>
        <v>{"CollectableType":"HomeCollector.Models.StampBase, HomeCollector, Version=1.0.0.0, Culture=neutral, PublicKeyToken=null"</v>
      </c>
      <c r="AF942" s="16" t="str">
        <f t="shared" si="331"/>
        <v xml:space="preserve">,"ItemDetails":"" </v>
      </c>
      <c r="AG942" s="16" t="str">
        <f t="shared" si="332"/>
        <v xml:space="preserve">,"IsFavorite":false </v>
      </c>
      <c r="AH942" s="16" t="str">
        <f t="shared" si="333"/>
        <v xml:space="preserve">,"EstimatedValue":0 </v>
      </c>
      <c r="AI942" s="16" t="str">
        <f t="shared" si="334"/>
        <v xml:space="preserve">,"IsMintCondition":false </v>
      </c>
      <c r="AJ942" s="16" t="str">
        <f t="shared" si="335"/>
        <v xml:space="preserve">,"Condition":"UNDEFINED" </v>
      </c>
      <c r="AK942" s="16" t="str">
        <f xml:space="preserve"> IF($D942+$E942&gt;0,  CONCATENATE($AD942,$AE942,$AF942,$AG942,$AH942,$AI942,$AJ942) &amp; "} ]}","}")</f>
        <v>}</v>
      </c>
      <c r="AL942" s="16" t="str">
        <f t="shared" si="336"/>
        <v>,{"CollectableType":"HomeCollector.Models.StampBase, HomeCollector, Version=1.0.0.0, Culture=neutral, PublicKeyToken=null","DisplayName":"Railroad" ,"Description":"" ,"Country":"USA" ,"IsPostageStamp":true ,"ScottNumber":"922" ,"AlternateId":"" ,"IssueYearStart":1944,"IssueYearEnd":0,"FirstDayOfIssue":" " ,"Perforation":"11x10.5" ,"IsWatermarked":false ,"CatalogImageCode":"" ,"Color":"" ,"Denomination":"3" }</v>
      </c>
    </row>
    <row r="943" spans="1:38" x14ac:dyDescent="0.25">
      <c r="A943" s="34" t="s">
        <v>2149</v>
      </c>
      <c r="B943" s="29">
        <v>3</v>
      </c>
      <c r="C943" s="30"/>
      <c r="D943" s="31"/>
      <c r="E943" s="32">
        <v>2</v>
      </c>
      <c r="F943" s="42" t="s">
        <v>404</v>
      </c>
      <c r="G943" s="30"/>
      <c r="H943" s="19" t="s">
        <v>605</v>
      </c>
      <c r="I943" s="29">
        <v>1944</v>
      </c>
      <c r="J943" s="29">
        <v>1944</v>
      </c>
      <c r="K943" s="33" t="s">
        <v>1337</v>
      </c>
      <c r="L943" s="34">
        <v>0.15</v>
      </c>
      <c r="M943" s="29">
        <v>0.15</v>
      </c>
      <c r="N943" s="28" t="str">
        <f t="shared" si="337"/>
        <v>,{"CollectableType":"HomeCollector.Models.StampBase, HomeCollector, Version=1.0.0.0, Culture=neutral, PublicKeyToken=null"</v>
      </c>
      <c r="O943" s="16" t="str">
        <f t="shared" si="316"/>
        <v xml:space="preserve">,"DisplayName":"Steamship" </v>
      </c>
      <c r="P943" s="16" t="str">
        <f t="shared" si="317"/>
        <v xml:space="preserve">,"Description":"" </v>
      </c>
      <c r="Q943" s="16" t="str">
        <f t="shared" si="318"/>
        <v xml:space="preserve">,"Country":"USA" </v>
      </c>
      <c r="R943" s="16" t="str">
        <f t="shared" si="319"/>
        <v xml:space="preserve">,"IsPostageStamp":true </v>
      </c>
      <c r="S943" s="16" t="str">
        <f t="shared" si="320"/>
        <v xml:space="preserve">,"ScottNumber":"923" </v>
      </c>
      <c r="T943" s="16" t="str">
        <f t="shared" si="321"/>
        <v xml:space="preserve">,"AlternateId":"" </v>
      </c>
      <c r="U943" s="16" t="str">
        <f t="shared" si="322"/>
        <v>,"IssueYearStart":1944</v>
      </c>
      <c r="V943" s="16" t="str">
        <f t="shared" si="323"/>
        <v>,"IssueYearEnd":0</v>
      </c>
      <c r="W943" s="16" t="str">
        <f t="shared" si="324"/>
        <v xml:space="preserve">,"FirstDayOfIssue":" " </v>
      </c>
      <c r="X943" s="16" t="str">
        <f t="shared" si="338"/>
        <v xml:space="preserve">,"Perforation":"11x10.5" </v>
      </c>
      <c r="Y943" s="16" t="str">
        <f t="shared" si="325"/>
        <v xml:space="preserve">,"IsWatermarked":false </v>
      </c>
      <c r="Z943" s="16" t="str">
        <f t="shared" si="326"/>
        <v xml:space="preserve">,"CatalogImageCode":"" </v>
      </c>
      <c r="AA943" s="16" t="str">
        <f t="shared" si="327"/>
        <v xml:space="preserve">,"Color":"" </v>
      </c>
      <c r="AB943" s="16" t="str">
        <f t="shared" si="328"/>
        <v xml:space="preserve">,"Denomination":"3" </v>
      </c>
      <c r="AD943" s="16" t="str">
        <f t="shared" si="329"/>
        <v>,"ItemInstances":[</v>
      </c>
      <c r="AE943" s="16" t="str">
        <f t="shared" si="330"/>
        <v>{"CollectableType":"HomeCollector.Models.StampBase, HomeCollector, Version=1.0.0.0, Culture=neutral, PublicKeyToken=null"</v>
      </c>
      <c r="AF943" s="16" t="str">
        <f t="shared" si="331"/>
        <v xml:space="preserve">,"ItemDetails":"" </v>
      </c>
      <c r="AG943" s="16" t="str">
        <f t="shared" si="332"/>
        <v xml:space="preserve">,"IsFavorite":false </v>
      </c>
      <c r="AH943" s="16" t="str">
        <f t="shared" si="333"/>
        <v xml:space="preserve">,"EstimatedValue":0 </v>
      </c>
      <c r="AI943" s="16" t="str">
        <f t="shared" si="334"/>
        <v xml:space="preserve">,"IsMintCondition":false </v>
      </c>
      <c r="AJ943" s="16" t="str">
        <f t="shared" si="335"/>
        <v xml:space="preserve">,"Condition":"UNDEFINED" </v>
      </c>
      <c r="AK943" s="16" t="str">
        <f xml:space="preserve"> IF($D943+$E943&gt;0,  CONCATENATE($AD943,$AE943,$AF943,$AG943,$AH943,$AI943,$AJ943)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43" s="16" t="str">
        <f t="shared" si="336"/>
        <v>,{"CollectableType":"HomeCollector.Models.StampBase, HomeCollector, Version=1.0.0.0, Culture=neutral, PublicKeyToken=null","DisplayName":"Steamship" ,"Description":"" ,"Country":"USA" ,"IsPostageStamp":true ,"ScottNumber":"923" ,"AlternateId":"" ,"IssueYearStart":1944,"IssueYearEnd":0,"FirstDayOfIssue":"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44" spans="1:38" x14ac:dyDescent="0.25">
      <c r="A944" s="34" t="s">
        <v>2150</v>
      </c>
      <c r="B944" s="29">
        <v>3</v>
      </c>
      <c r="C944" s="30"/>
      <c r="D944" s="31"/>
      <c r="E944" s="32">
        <v>3</v>
      </c>
      <c r="F944" s="42" t="s">
        <v>404</v>
      </c>
      <c r="G944" s="30"/>
      <c r="H944" s="19" t="s">
        <v>606</v>
      </c>
      <c r="I944" s="29">
        <v>1944</v>
      </c>
      <c r="J944" s="29">
        <v>1944</v>
      </c>
      <c r="K944" s="33" t="s">
        <v>1337</v>
      </c>
      <c r="L944" s="34">
        <v>0.15</v>
      </c>
      <c r="M944" s="29">
        <v>0.15</v>
      </c>
      <c r="N944" s="28" t="str">
        <f t="shared" si="337"/>
        <v>,{"CollectableType":"HomeCollector.Models.StampBase, HomeCollector, Version=1.0.0.0, Culture=neutral, PublicKeyToken=null"</v>
      </c>
      <c r="O944" s="16" t="str">
        <f t="shared" si="316"/>
        <v xml:space="preserve">,"DisplayName":"Telegraph" </v>
      </c>
      <c r="P944" s="16" t="str">
        <f t="shared" si="317"/>
        <v xml:space="preserve">,"Description":"" </v>
      </c>
      <c r="Q944" s="16" t="str">
        <f t="shared" si="318"/>
        <v xml:space="preserve">,"Country":"USA" </v>
      </c>
      <c r="R944" s="16" t="str">
        <f t="shared" si="319"/>
        <v xml:space="preserve">,"IsPostageStamp":true </v>
      </c>
      <c r="S944" s="16" t="str">
        <f t="shared" si="320"/>
        <v xml:space="preserve">,"ScottNumber":"924" </v>
      </c>
      <c r="T944" s="16" t="str">
        <f t="shared" si="321"/>
        <v xml:space="preserve">,"AlternateId":"" </v>
      </c>
      <c r="U944" s="16" t="str">
        <f t="shared" si="322"/>
        <v>,"IssueYearStart":1944</v>
      </c>
      <c r="V944" s="16" t="str">
        <f t="shared" si="323"/>
        <v>,"IssueYearEnd":0</v>
      </c>
      <c r="W944" s="16" t="str">
        <f t="shared" si="324"/>
        <v xml:space="preserve">,"FirstDayOfIssue":" " </v>
      </c>
      <c r="X944" s="16" t="str">
        <f t="shared" si="338"/>
        <v xml:space="preserve">,"Perforation":"11x10.5" </v>
      </c>
      <c r="Y944" s="16" t="str">
        <f t="shared" si="325"/>
        <v xml:space="preserve">,"IsWatermarked":false </v>
      </c>
      <c r="Z944" s="16" t="str">
        <f t="shared" si="326"/>
        <v xml:space="preserve">,"CatalogImageCode":"" </v>
      </c>
      <c r="AA944" s="16" t="str">
        <f t="shared" si="327"/>
        <v xml:space="preserve">,"Color":"" </v>
      </c>
      <c r="AB944" s="16" t="str">
        <f t="shared" si="328"/>
        <v xml:space="preserve">,"Denomination":"3" </v>
      </c>
      <c r="AD944" s="16" t="str">
        <f t="shared" si="329"/>
        <v>,"ItemInstances":[</v>
      </c>
      <c r="AE944" s="16" t="str">
        <f t="shared" si="330"/>
        <v>{"CollectableType":"HomeCollector.Models.StampBase, HomeCollector, Version=1.0.0.0, Culture=neutral, PublicKeyToken=null"</v>
      </c>
      <c r="AF944" s="16" t="str">
        <f t="shared" si="331"/>
        <v xml:space="preserve">,"ItemDetails":"" </v>
      </c>
      <c r="AG944" s="16" t="str">
        <f t="shared" si="332"/>
        <v xml:space="preserve">,"IsFavorite":false </v>
      </c>
      <c r="AH944" s="16" t="str">
        <f t="shared" si="333"/>
        <v xml:space="preserve">,"EstimatedValue":0 </v>
      </c>
      <c r="AI944" s="16" t="str">
        <f t="shared" si="334"/>
        <v xml:space="preserve">,"IsMintCondition":false </v>
      </c>
      <c r="AJ944" s="16" t="str">
        <f t="shared" si="335"/>
        <v xml:space="preserve">,"Condition":"UNDEFINED" </v>
      </c>
      <c r="AK944" s="16" t="str">
        <f xml:space="preserve"> IF($D944+$E944&gt;0,  CONCATENATE($AD944,$AE944,$AF944,$AG944,$AH944,$AI944,$AJ944)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44" s="16" t="str">
        <f t="shared" si="336"/>
        <v>,{"CollectableType":"HomeCollector.Models.StampBase, HomeCollector, Version=1.0.0.0, Culture=neutral, PublicKeyToken=null","DisplayName":"Telegraph" ,"Description":"" ,"Country":"USA" ,"IsPostageStamp":true ,"ScottNumber":"924" ,"AlternateId":"" ,"IssueYearStart":1944,"IssueYearEnd":0,"FirstDayOfIssue":"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45" spans="1:38" x14ac:dyDescent="0.25">
      <c r="A945" s="34" t="s">
        <v>2151</v>
      </c>
      <c r="B945" s="29">
        <v>3</v>
      </c>
      <c r="C945" s="30"/>
      <c r="D945" s="31">
        <v>1</v>
      </c>
      <c r="E945" s="32"/>
      <c r="F945" s="42" t="s">
        <v>404</v>
      </c>
      <c r="G945" s="30"/>
      <c r="H945" s="19" t="s">
        <v>607</v>
      </c>
      <c r="I945" s="29">
        <v>1944</v>
      </c>
      <c r="J945" s="29">
        <v>1944</v>
      </c>
      <c r="K945" s="33" t="s">
        <v>1337</v>
      </c>
      <c r="L945" s="34">
        <v>0.15</v>
      </c>
      <c r="M945" s="29">
        <v>0.15</v>
      </c>
      <c r="N945" s="28" t="str">
        <f t="shared" si="337"/>
        <v>,{"CollectableType":"HomeCollector.Models.StampBase, HomeCollector, Version=1.0.0.0, Culture=neutral, PublicKeyToken=null"</v>
      </c>
      <c r="O945" s="16" t="str">
        <f t="shared" si="316"/>
        <v xml:space="preserve">,"DisplayName":"Phillippines" </v>
      </c>
      <c r="P945" s="16" t="str">
        <f t="shared" si="317"/>
        <v xml:space="preserve">,"Description":"" </v>
      </c>
      <c r="Q945" s="16" t="str">
        <f t="shared" si="318"/>
        <v xml:space="preserve">,"Country":"USA" </v>
      </c>
      <c r="R945" s="16" t="str">
        <f t="shared" si="319"/>
        <v xml:space="preserve">,"IsPostageStamp":true </v>
      </c>
      <c r="S945" s="16" t="str">
        <f t="shared" si="320"/>
        <v xml:space="preserve">,"ScottNumber":"925" </v>
      </c>
      <c r="T945" s="16" t="str">
        <f t="shared" si="321"/>
        <v xml:space="preserve">,"AlternateId":"" </v>
      </c>
      <c r="U945" s="16" t="str">
        <f t="shared" si="322"/>
        <v>,"IssueYearStart":1944</v>
      </c>
      <c r="V945" s="16" t="str">
        <f t="shared" si="323"/>
        <v>,"IssueYearEnd":0</v>
      </c>
      <c r="W945" s="16" t="str">
        <f t="shared" si="324"/>
        <v xml:space="preserve">,"FirstDayOfIssue":" " </v>
      </c>
      <c r="X945" s="16" t="str">
        <f t="shared" si="338"/>
        <v xml:space="preserve">,"Perforation":"11x10.5" </v>
      </c>
      <c r="Y945" s="16" t="str">
        <f t="shared" si="325"/>
        <v xml:space="preserve">,"IsWatermarked":false </v>
      </c>
      <c r="Z945" s="16" t="str">
        <f t="shared" si="326"/>
        <v xml:space="preserve">,"CatalogImageCode":"" </v>
      </c>
      <c r="AA945" s="16" t="str">
        <f t="shared" si="327"/>
        <v xml:space="preserve">,"Color":"" </v>
      </c>
      <c r="AB945" s="16" t="str">
        <f t="shared" si="328"/>
        <v xml:space="preserve">,"Denomination":"3" </v>
      </c>
      <c r="AD945" s="16" t="str">
        <f t="shared" si="329"/>
        <v>,"ItemInstances":[</v>
      </c>
      <c r="AE945" s="16" t="str">
        <f t="shared" si="330"/>
        <v>{"CollectableType":"HomeCollector.Models.StampBase, HomeCollector, Version=1.0.0.0, Culture=neutral, PublicKeyToken=null"</v>
      </c>
      <c r="AF945" s="16" t="str">
        <f t="shared" si="331"/>
        <v xml:space="preserve">,"ItemDetails":"" </v>
      </c>
      <c r="AG945" s="16" t="str">
        <f t="shared" si="332"/>
        <v xml:space="preserve">,"IsFavorite":false </v>
      </c>
      <c r="AH945" s="16" t="str">
        <f t="shared" si="333"/>
        <v xml:space="preserve">,"EstimatedValue":0 </v>
      </c>
      <c r="AI945" s="16" t="str">
        <f t="shared" si="334"/>
        <v xml:space="preserve">,"IsMintCondition":true </v>
      </c>
      <c r="AJ945" s="16" t="str">
        <f t="shared" si="335"/>
        <v xml:space="preserve">,"Condition":"UNDEFINED" </v>
      </c>
      <c r="AK945" s="16" t="str">
        <f xml:space="preserve"> IF($D945+$E945&gt;0,  CONCATENATE($AD945,$AE945,$AF945,$AG945,$AH945,$AI945,$AJ945)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45" s="16" t="str">
        <f t="shared" si="336"/>
        <v>,{"CollectableType":"HomeCollector.Models.StampBase, HomeCollector, Version=1.0.0.0, Culture=neutral, PublicKeyToken=null","DisplayName":"Phillippines" ,"Description":"" ,"Country":"USA" ,"IsPostageStamp":true ,"ScottNumber":"925" ,"AlternateId":"" ,"IssueYearStart":1944,"IssueYearEnd":0,"FirstDayOfIssue":"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46" spans="1:38" x14ac:dyDescent="0.25">
      <c r="A946" s="34" t="s">
        <v>2152</v>
      </c>
      <c r="B946" s="29">
        <v>3</v>
      </c>
      <c r="C946" s="30"/>
      <c r="D946" s="31"/>
      <c r="E946" s="32"/>
      <c r="F946" s="42" t="s">
        <v>404</v>
      </c>
      <c r="G946" s="30"/>
      <c r="H946" s="19" t="s">
        <v>608</v>
      </c>
      <c r="I946" s="29">
        <v>1944</v>
      </c>
      <c r="J946" s="29">
        <v>1944</v>
      </c>
      <c r="K946" s="33" t="s">
        <v>1337</v>
      </c>
      <c r="L946" s="34">
        <v>0.15</v>
      </c>
      <c r="M946" s="29">
        <v>0.15</v>
      </c>
      <c r="N946" s="28" t="str">
        <f t="shared" si="337"/>
        <v>,{"CollectableType":"HomeCollector.Models.StampBase, HomeCollector, Version=1.0.0.0, Culture=neutral, PublicKeyToken=null"</v>
      </c>
      <c r="O946" s="16" t="str">
        <f t="shared" si="316"/>
        <v xml:space="preserve">,"DisplayName":"Motion Pictures" </v>
      </c>
      <c r="P946" s="16" t="str">
        <f t="shared" si="317"/>
        <v xml:space="preserve">,"Description":"" </v>
      </c>
      <c r="Q946" s="16" t="str">
        <f t="shared" si="318"/>
        <v xml:space="preserve">,"Country":"USA" </v>
      </c>
      <c r="R946" s="16" t="str">
        <f t="shared" si="319"/>
        <v xml:space="preserve">,"IsPostageStamp":true </v>
      </c>
      <c r="S946" s="16" t="str">
        <f t="shared" si="320"/>
        <v xml:space="preserve">,"ScottNumber":"926" </v>
      </c>
      <c r="T946" s="16" t="str">
        <f t="shared" si="321"/>
        <v xml:space="preserve">,"AlternateId":"" </v>
      </c>
      <c r="U946" s="16" t="str">
        <f t="shared" si="322"/>
        <v>,"IssueYearStart":1944</v>
      </c>
      <c r="V946" s="16" t="str">
        <f t="shared" si="323"/>
        <v>,"IssueYearEnd":0</v>
      </c>
      <c r="W946" s="16" t="str">
        <f t="shared" si="324"/>
        <v xml:space="preserve">,"FirstDayOfIssue":" " </v>
      </c>
      <c r="X946" s="16" t="str">
        <f t="shared" si="338"/>
        <v xml:space="preserve">,"Perforation":"11x10.5" </v>
      </c>
      <c r="Y946" s="16" t="str">
        <f t="shared" si="325"/>
        <v xml:space="preserve">,"IsWatermarked":false </v>
      </c>
      <c r="Z946" s="16" t="str">
        <f t="shared" si="326"/>
        <v xml:space="preserve">,"CatalogImageCode":"" </v>
      </c>
      <c r="AA946" s="16" t="str">
        <f t="shared" si="327"/>
        <v xml:space="preserve">,"Color":"" </v>
      </c>
      <c r="AB946" s="16" t="str">
        <f t="shared" si="328"/>
        <v xml:space="preserve">,"Denomination":"3" </v>
      </c>
      <c r="AD946" s="16" t="str">
        <f t="shared" si="329"/>
        <v/>
      </c>
      <c r="AE946" s="16" t="str">
        <f t="shared" si="330"/>
        <v>{"CollectableType":"HomeCollector.Models.StampBase, HomeCollector, Version=1.0.0.0, Culture=neutral, PublicKeyToken=null"</v>
      </c>
      <c r="AF946" s="16" t="str">
        <f t="shared" si="331"/>
        <v xml:space="preserve">,"ItemDetails":"" </v>
      </c>
      <c r="AG946" s="16" t="str">
        <f t="shared" si="332"/>
        <v xml:space="preserve">,"IsFavorite":false </v>
      </c>
      <c r="AH946" s="16" t="str">
        <f t="shared" si="333"/>
        <v xml:space="preserve">,"EstimatedValue":0 </v>
      </c>
      <c r="AI946" s="16" t="str">
        <f t="shared" si="334"/>
        <v xml:space="preserve">,"IsMintCondition":false </v>
      </c>
      <c r="AJ946" s="16" t="str">
        <f t="shared" si="335"/>
        <v xml:space="preserve">,"Condition":"UNDEFINED" </v>
      </c>
      <c r="AK946" s="16" t="str">
        <f xml:space="preserve"> IF($D946+$E946&gt;0,  CONCATENATE($AD946,$AE946,$AF946,$AG946,$AH946,$AI946,$AJ946) &amp; "} ]}","}")</f>
        <v>}</v>
      </c>
      <c r="AL946" s="16" t="str">
        <f t="shared" si="336"/>
        <v>,{"CollectableType":"HomeCollector.Models.StampBase, HomeCollector, Version=1.0.0.0, Culture=neutral, PublicKeyToken=null","DisplayName":"Motion Pictures" ,"Description":"" ,"Country":"USA" ,"IsPostageStamp":true ,"ScottNumber":"926" ,"AlternateId":"" ,"IssueYearStart":1944,"IssueYearEnd":0,"FirstDayOfIssue":" " ,"Perforation":"11x10.5" ,"IsWatermarked":false ,"CatalogImageCode":"" ,"Color":"" ,"Denomination":"3" }</v>
      </c>
    </row>
    <row r="947" spans="1:38" x14ac:dyDescent="0.25">
      <c r="A947" s="34" t="s">
        <v>2153</v>
      </c>
      <c r="B947" s="29">
        <v>3</v>
      </c>
      <c r="C947" s="30"/>
      <c r="D947" s="31">
        <v>2</v>
      </c>
      <c r="E947" s="32">
        <v>1</v>
      </c>
      <c r="F947" s="42" t="s">
        <v>404</v>
      </c>
      <c r="G947" s="30"/>
      <c r="H947" s="19" t="s">
        <v>609</v>
      </c>
      <c r="I947" s="29">
        <v>1945</v>
      </c>
      <c r="J947" s="29">
        <v>1945</v>
      </c>
      <c r="K947" s="33" t="s">
        <v>1337</v>
      </c>
      <c r="L947" s="34">
        <v>0.15</v>
      </c>
      <c r="M947" s="29">
        <v>0.15</v>
      </c>
      <c r="N947" s="28" t="str">
        <f t="shared" si="337"/>
        <v>,{"CollectableType":"HomeCollector.Models.StampBase, HomeCollector, Version=1.0.0.0, Culture=neutral, PublicKeyToken=null"</v>
      </c>
      <c r="O947" s="16" t="str">
        <f t="shared" si="316"/>
        <v xml:space="preserve">,"DisplayName":"Florida" </v>
      </c>
      <c r="P947" s="16" t="str">
        <f t="shared" si="317"/>
        <v xml:space="preserve">,"Description":"" </v>
      </c>
      <c r="Q947" s="16" t="str">
        <f t="shared" si="318"/>
        <v xml:space="preserve">,"Country":"USA" </v>
      </c>
      <c r="R947" s="16" t="str">
        <f t="shared" si="319"/>
        <v xml:space="preserve">,"IsPostageStamp":true </v>
      </c>
      <c r="S947" s="16" t="str">
        <f t="shared" si="320"/>
        <v xml:space="preserve">,"ScottNumber":"927" </v>
      </c>
      <c r="T947" s="16" t="str">
        <f t="shared" si="321"/>
        <v xml:space="preserve">,"AlternateId":"" </v>
      </c>
      <c r="U947" s="16" t="str">
        <f t="shared" si="322"/>
        <v>,"IssueYearStart":1945</v>
      </c>
      <c r="V947" s="16" t="str">
        <f t="shared" si="323"/>
        <v>,"IssueYearEnd":0</v>
      </c>
      <c r="W947" s="16" t="str">
        <f t="shared" si="324"/>
        <v xml:space="preserve">,"FirstDayOfIssue":" " </v>
      </c>
      <c r="X947" s="16" t="str">
        <f t="shared" si="338"/>
        <v xml:space="preserve">,"Perforation":"11x10.5" </v>
      </c>
      <c r="Y947" s="16" t="str">
        <f t="shared" si="325"/>
        <v xml:space="preserve">,"IsWatermarked":false </v>
      </c>
      <c r="Z947" s="16" t="str">
        <f t="shared" si="326"/>
        <v xml:space="preserve">,"CatalogImageCode":"" </v>
      </c>
      <c r="AA947" s="16" t="str">
        <f t="shared" si="327"/>
        <v xml:space="preserve">,"Color":"" </v>
      </c>
      <c r="AB947" s="16" t="str">
        <f t="shared" si="328"/>
        <v xml:space="preserve">,"Denomination":"3" </v>
      </c>
      <c r="AD947" s="16" t="str">
        <f t="shared" si="329"/>
        <v>,"ItemInstances":[</v>
      </c>
      <c r="AE947" s="16" t="str">
        <f t="shared" si="330"/>
        <v>{"CollectableType":"HomeCollector.Models.StampBase, HomeCollector, Version=1.0.0.0, Culture=neutral, PublicKeyToken=null"</v>
      </c>
      <c r="AF947" s="16" t="str">
        <f t="shared" si="331"/>
        <v xml:space="preserve">,"ItemDetails":"" </v>
      </c>
      <c r="AG947" s="16" t="str">
        <f t="shared" si="332"/>
        <v xml:space="preserve">,"IsFavorite":false </v>
      </c>
      <c r="AH947" s="16" t="str">
        <f t="shared" si="333"/>
        <v xml:space="preserve">,"EstimatedValue":0 </v>
      </c>
      <c r="AI947" s="16" t="str">
        <f t="shared" si="334"/>
        <v xml:space="preserve">,"IsMintCondition":true </v>
      </c>
      <c r="AJ947" s="16" t="str">
        <f t="shared" si="335"/>
        <v xml:space="preserve">,"Condition":"UNDEFINED" </v>
      </c>
      <c r="AK947" s="16" t="str">
        <f xml:space="preserve"> IF($D947+$E947&gt;0,  CONCATENATE($AD947,$AE947,$AF947,$AG947,$AH947,$AI947,$AJ947)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47" s="16" t="str">
        <f t="shared" si="336"/>
        <v>,{"CollectableType":"HomeCollector.Models.StampBase, HomeCollector, Version=1.0.0.0, Culture=neutral, PublicKeyToken=null","DisplayName":"Florida" ,"Description":"" ,"Country":"USA" ,"IsPostageStamp":true ,"ScottNumber":"927" ,"AlternateId":"" ,"IssueYearStart":1945,"IssueYearEnd":0,"FirstDayOfIssue":"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48" spans="1:38" x14ac:dyDescent="0.25">
      <c r="A948" s="34" t="s">
        <v>2154</v>
      </c>
      <c r="B948" s="29">
        <v>5</v>
      </c>
      <c r="C948" s="30"/>
      <c r="D948" s="31">
        <v>2</v>
      </c>
      <c r="E948" s="32"/>
      <c r="F948" s="42" t="s">
        <v>404</v>
      </c>
      <c r="G948" s="30"/>
      <c r="H948" s="19" t="s">
        <v>610</v>
      </c>
      <c r="I948" s="29">
        <v>1945</v>
      </c>
      <c r="J948" s="29">
        <v>1945</v>
      </c>
      <c r="K948" s="33" t="s">
        <v>1337</v>
      </c>
      <c r="L948" s="34">
        <v>0.15</v>
      </c>
      <c r="M948" s="29">
        <v>0.15</v>
      </c>
      <c r="N948" s="28" t="str">
        <f t="shared" si="337"/>
        <v>,{"CollectableType":"HomeCollector.Models.StampBase, HomeCollector, Version=1.0.0.0, Culture=neutral, PublicKeyToken=null"</v>
      </c>
      <c r="O948" s="16" t="str">
        <f t="shared" si="316"/>
        <v xml:space="preserve">,"DisplayName":"United Nations" </v>
      </c>
      <c r="P948" s="16" t="str">
        <f t="shared" si="317"/>
        <v xml:space="preserve">,"Description":"" </v>
      </c>
      <c r="Q948" s="16" t="str">
        <f t="shared" si="318"/>
        <v xml:space="preserve">,"Country":"USA" </v>
      </c>
      <c r="R948" s="16" t="str">
        <f t="shared" si="319"/>
        <v xml:space="preserve">,"IsPostageStamp":true </v>
      </c>
      <c r="S948" s="16" t="str">
        <f t="shared" si="320"/>
        <v xml:space="preserve">,"ScottNumber":"928" </v>
      </c>
      <c r="T948" s="16" t="str">
        <f t="shared" si="321"/>
        <v xml:space="preserve">,"AlternateId":"" </v>
      </c>
      <c r="U948" s="16" t="str">
        <f t="shared" si="322"/>
        <v>,"IssueYearStart":1945</v>
      </c>
      <c r="V948" s="16" t="str">
        <f t="shared" si="323"/>
        <v>,"IssueYearEnd":0</v>
      </c>
      <c r="W948" s="16" t="str">
        <f t="shared" si="324"/>
        <v xml:space="preserve">,"FirstDayOfIssue":" " </v>
      </c>
      <c r="X948" s="16" t="str">
        <f t="shared" si="338"/>
        <v xml:space="preserve">,"Perforation":"11x10.5" </v>
      </c>
      <c r="Y948" s="16" t="str">
        <f t="shared" si="325"/>
        <v xml:space="preserve">,"IsWatermarked":false </v>
      </c>
      <c r="Z948" s="16" t="str">
        <f t="shared" si="326"/>
        <v xml:space="preserve">,"CatalogImageCode":"" </v>
      </c>
      <c r="AA948" s="16" t="str">
        <f t="shared" si="327"/>
        <v xml:space="preserve">,"Color":"" </v>
      </c>
      <c r="AB948" s="16" t="str">
        <f t="shared" si="328"/>
        <v xml:space="preserve">,"Denomination":"5" </v>
      </c>
      <c r="AD948" s="16" t="str">
        <f t="shared" si="329"/>
        <v>,"ItemInstances":[</v>
      </c>
      <c r="AE948" s="16" t="str">
        <f t="shared" si="330"/>
        <v>{"CollectableType":"HomeCollector.Models.StampBase, HomeCollector, Version=1.0.0.0, Culture=neutral, PublicKeyToken=null"</v>
      </c>
      <c r="AF948" s="16" t="str">
        <f t="shared" si="331"/>
        <v xml:space="preserve">,"ItemDetails":"" </v>
      </c>
      <c r="AG948" s="16" t="str">
        <f t="shared" si="332"/>
        <v xml:space="preserve">,"IsFavorite":false </v>
      </c>
      <c r="AH948" s="16" t="str">
        <f t="shared" si="333"/>
        <v xml:space="preserve">,"EstimatedValue":0 </v>
      </c>
      <c r="AI948" s="16" t="str">
        <f t="shared" si="334"/>
        <v xml:space="preserve">,"IsMintCondition":true </v>
      </c>
      <c r="AJ948" s="16" t="str">
        <f t="shared" si="335"/>
        <v xml:space="preserve">,"Condition":"UNDEFINED" </v>
      </c>
      <c r="AK948" s="16" t="str">
        <f xml:space="preserve"> IF($D948+$E948&gt;0,  CONCATENATE($AD948,$AE948,$AF948,$AG948,$AH948,$AI948,$AJ948)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48" s="16" t="str">
        <f t="shared" si="336"/>
        <v>,{"CollectableType":"HomeCollector.Models.StampBase, HomeCollector, Version=1.0.0.0, Culture=neutral, PublicKeyToken=null","DisplayName":"United Nations" ,"Description":"" ,"Country":"USA" ,"IsPostageStamp":true ,"ScottNumber":"928" ,"AlternateId":"" ,"IssueYearStart":1945,"IssueYearEnd":0,"FirstDayOfIssue":" " ,"Perforation":"11x10.5"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49" spans="1:38" x14ac:dyDescent="0.25">
      <c r="A949" s="34" t="s">
        <v>2155</v>
      </c>
      <c r="B949" s="29">
        <v>3</v>
      </c>
      <c r="C949" s="30"/>
      <c r="D949" s="31">
        <v>1</v>
      </c>
      <c r="E949" s="32"/>
      <c r="F949" s="42" t="s">
        <v>436</v>
      </c>
      <c r="G949" s="30"/>
      <c r="H949" s="19" t="s">
        <v>611</v>
      </c>
      <c r="I949" s="29">
        <v>1945</v>
      </c>
      <c r="J949" s="29">
        <v>1945</v>
      </c>
      <c r="K949" s="33" t="s">
        <v>1337</v>
      </c>
      <c r="L949" s="34">
        <v>0.15</v>
      </c>
      <c r="M949" s="29">
        <v>0.15</v>
      </c>
      <c r="N949" s="28" t="str">
        <f t="shared" si="337"/>
        <v>,{"CollectableType":"HomeCollector.Models.StampBase, HomeCollector, Version=1.0.0.0, Culture=neutral, PublicKeyToken=null"</v>
      </c>
      <c r="O949" s="16" t="str">
        <f t="shared" si="316"/>
        <v xml:space="preserve">,"DisplayName":"Iwo Jima" </v>
      </c>
      <c r="P949" s="16" t="str">
        <f t="shared" si="317"/>
        <v xml:space="preserve">,"Description":"" </v>
      </c>
      <c r="Q949" s="16" t="str">
        <f t="shared" si="318"/>
        <v xml:space="preserve">,"Country":"USA" </v>
      </c>
      <c r="R949" s="16" t="str">
        <f t="shared" si="319"/>
        <v xml:space="preserve">,"IsPostageStamp":true </v>
      </c>
      <c r="S949" s="16" t="str">
        <f t="shared" si="320"/>
        <v xml:space="preserve">,"ScottNumber":"929" </v>
      </c>
      <c r="T949" s="16" t="str">
        <f t="shared" si="321"/>
        <v xml:space="preserve">,"AlternateId":"" </v>
      </c>
      <c r="U949" s="16" t="str">
        <f t="shared" si="322"/>
        <v>,"IssueYearStart":1945</v>
      </c>
      <c r="V949" s="16" t="str">
        <f t="shared" si="323"/>
        <v>,"IssueYearEnd":0</v>
      </c>
      <c r="W949" s="16" t="str">
        <f t="shared" si="324"/>
        <v xml:space="preserve">,"FirstDayOfIssue":" " </v>
      </c>
      <c r="X949" s="16" t="str">
        <f t="shared" si="338"/>
        <v xml:space="preserve">,"Perforation":"10.5x11" </v>
      </c>
      <c r="Y949" s="16" t="str">
        <f t="shared" si="325"/>
        <v xml:space="preserve">,"IsWatermarked":false </v>
      </c>
      <c r="Z949" s="16" t="str">
        <f t="shared" si="326"/>
        <v xml:space="preserve">,"CatalogImageCode":"" </v>
      </c>
      <c r="AA949" s="16" t="str">
        <f t="shared" si="327"/>
        <v xml:space="preserve">,"Color":"" </v>
      </c>
      <c r="AB949" s="16" t="str">
        <f t="shared" si="328"/>
        <v xml:space="preserve">,"Denomination":"3" </v>
      </c>
      <c r="AD949" s="16" t="str">
        <f t="shared" si="329"/>
        <v>,"ItemInstances":[</v>
      </c>
      <c r="AE949" s="16" t="str">
        <f t="shared" si="330"/>
        <v>{"CollectableType":"HomeCollector.Models.StampBase, HomeCollector, Version=1.0.0.0, Culture=neutral, PublicKeyToken=null"</v>
      </c>
      <c r="AF949" s="16" t="str">
        <f t="shared" si="331"/>
        <v xml:space="preserve">,"ItemDetails":"" </v>
      </c>
      <c r="AG949" s="16" t="str">
        <f t="shared" si="332"/>
        <v xml:space="preserve">,"IsFavorite":false </v>
      </c>
      <c r="AH949" s="16" t="str">
        <f t="shared" si="333"/>
        <v xml:space="preserve">,"EstimatedValue":0 </v>
      </c>
      <c r="AI949" s="16" t="str">
        <f t="shared" si="334"/>
        <v xml:space="preserve">,"IsMintCondition":true </v>
      </c>
      <c r="AJ949" s="16" t="str">
        <f t="shared" si="335"/>
        <v xml:space="preserve">,"Condition":"UNDEFINED" </v>
      </c>
      <c r="AK949" s="16" t="str">
        <f xml:space="preserve"> IF($D949+$E949&gt;0,  CONCATENATE($AD949,$AE949,$AF949,$AG949,$AH949,$AI949,$AJ949)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49" s="16" t="str">
        <f t="shared" si="336"/>
        <v>,{"CollectableType":"HomeCollector.Models.StampBase, HomeCollector, Version=1.0.0.0, Culture=neutral, PublicKeyToken=null","DisplayName":"Iwo Jima" ,"Description":"" ,"Country":"USA" ,"IsPostageStamp":true ,"ScottNumber":"929" ,"AlternateId":"" ,"IssueYearStart":1945,"IssueYearEnd":0,"FirstDayOfIssue":"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50" spans="1:38" x14ac:dyDescent="0.25">
      <c r="A950" s="34" t="s">
        <v>2156</v>
      </c>
      <c r="B950" s="29">
        <v>1</v>
      </c>
      <c r="C950" s="30"/>
      <c r="D950" s="31"/>
      <c r="E950" s="32">
        <v>2</v>
      </c>
      <c r="F950" s="42" t="s">
        <v>404</v>
      </c>
      <c r="G950" s="30"/>
      <c r="H950" s="19" t="s">
        <v>612</v>
      </c>
      <c r="I950" s="29">
        <v>1945</v>
      </c>
      <c r="J950" s="29">
        <v>1945</v>
      </c>
      <c r="K950" s="33" t="s">
        <v>1337</v>
      </c>
      <c r="L950" s="34">
        <v>0.15</v>
      </c>
      <c r="M950" s="29">
        <v>0.15</v>
      </c>
      <c r="N950" s="28" t="str">
        <f t="shared" si="337"/>
        <v>,{"CollectableType":"HomeCollector.Models.StampBase, HomeCollector, Version=1.0.0.0, Culture=neutral, PublicKeyToken=null"</v>
      </c>
      <c r="O950" s="16" t="str">
        <f t="shared" si="316"/>
        <v xml:space="preserve">,"DisplayName":"Roosevelt" </v>
      </c>
      <c r="P950" s="16" t="str">
        <f t="shared" si="317"/>
        <v xml:space="preserve">,"Description":"" </v>
      </c>
      <c r="Q950" s="16" t="str">
        <f t="shared" si="318"/>
        <v xml:space="preserve">,"Country":"USA" </v>
      </c>
      <c r="R950" s="16" t="str">
        <f t="shared" si="319"/>
        <v xml:space="preserve">,"IsPostageStamp":true </v>
      </c>
      <c r="S950" s="16" t="str">
        <f t="shared" si="320"/>
        <v xml:space="preserve">,"ScottNumber":"930" </v>
      </c>
      <c r="T950" s="16" t="str">
        <f t="shared" si="321"/>
        <v xml:space="preserve">,"AlternateId":"" </v>
      </c>
      <c r="U950" s="16" t="str">
        <f t="shared" si="322"/>
        <v>,"IssueYearStart":1945</v>
      </c>
      <c r="V950" s="16" t="str">
        <f t="shared" si="323"/>
        <v>,"IssueYearEnd":0</v>
      </c>
      <c r="W950" s="16" t="str">
        <f t="shared" si="324"/>
        <v xml:space="preserve">,"FirstDayOfIssue":" " </v>
      </c>
      <c r="X950" s="16" t="str">
        <f t="shared" si="338"/>
        <v xml:space="preserve">,"Perforation":"11x10.5" </v>
      </c>
      <c r="Y950" s="16" t="str">
        <f t="shared" si="325"/>
        <v xml:space="preserve">,"IsWatermarked":false </v>
      </c>
      <c r="Z950" s="16" t="str">
        <f t="shared" si="326"/>
        <v xml:space="preserve">,"CatalogImageCode":"" </v>
      </c>
      <c r="AA950" s="16" t="str">
        <f t="shared" si="327"/>
        <v xml:space="preserve">,"Color":"" </v>
      </c>
      <c r="AB950" s="16" t="str">
        <f t="shared" si="328"/>
        <v xml:space="preserve">,"Denomination":"1" </v>
      </c>
      <c r="AD950" s="16" t="str">
        <f t="shared" si="329"/>
        <v>,"ItemInstances":[</v>
      </c>
      <c r="AE950" s="16" t="str">
        <f t="shared" si="330"/>
        <v>{"CollectableType":"HomeCollector.Models.StampBase, HomeCollector, Version=1.0.0.0, Culture=neutral, PublicKeyToken=null"</v>
      </c>
      <c r="AF950" s="16" t="str">
        <f t="shared" si="331"/>
        <v xml:space="preserve">,"ItemDetails":"" </v>
      </c>
      <c r="AG950" s="16" t="str">
        <f t="shared" si="332"/>
        <v xml:space="preserve">,"IsFavorite":false </v>
      </c>
      <c r="AH950" s="16" t="str">
        <f t="shared" si="333"/>
        <v xml:space="preserve">,"EstimatedValue":0 </v>
      </c>
      <c r="AI950" s="16" t="str">
        <f t="shared" si="334"/>
        <v xml:space="preserve">,"IsMintCondition":false </v>
      </c>
      <c r="AJ950" s="16" t="str">
        <f t="shared" si="335"/>
        <v xml:space="preserve">,"Condition":"UNDEFINED" </v>
      </c>
      <c r="AK950" s="16" t="str">
        <f xml:space="preserve"> IF($D950+$E950&gt;0,  CONCATENATE($AD950,$AE950,$AF950,$AG950,$AH950,$AI950,$AJ950)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50" s="16" t="str">
        <f t="shared" si="336"/>
        <v>,{"CollectableType":"HomeCollector.Models.StampBase, HomeCollector, Version=1.0.0.0, Culture=neutral, PublicKeyToken=null","DisplayName":"Roosevelt" ,"Description":"" ,"Country":"USA" ,"IsPostageStamp":true ,"ScottNumber":"930" ,"AlternateId":"" ,"IssueYearStart":1945,"IssueYearEnd":0,"FirstDayOfIssue":" " ,"Perforation":"11x10.5"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51" spans="1:38" x14ac:dyDescent="0.25">
      <c r="A951" s="34" t="s">
        <v>2157</v>
      </c>
      <c r="B951" s="29">
        <v>2</v>
      </c>
      <c r="C951" s="30"/>
      <c r="D951" s="31"/>
      <c r="E951" s="32">
        <v>5</v>
      </c>
      <c r="F951" s="42" t="s">
        <v>404</v>
      </c>
      <c r="G951" s="30"/>
      <c r="H951" s="19" t="s">
        <v>612</v>
      </c>
      <c r="I951" s="29">
        <v>1945</v>
      </c>
      <c r="J951" s="29">
        <v>1945</v>
      </c>
      <c r="K951" s="33" t="s">
        <v>1337</v>
      </c>
      <c r="L951" s="34">
        <v>0.15</v>
      </c>
      <c r="M951" s="29">
        <v>0.15</v>
      </c>
      <c r="N951" s="28" t="str">
        <f t="shared" si="337"/>
        <v>,{"CollectableType":"HomeCollector.Models.StampBase, HomeCollector, Version=1.0.0.0, Culture=neutral, PublicKeyToken=null"</v>
      </c>
      <c r="O951" s="16" t="str">
        <f t="shared" si="316"/>
        <v xml:space="preserve">,"DisplayName":"Roosevelt" </v>
      </c>
      <c r="P951" s="16" t="str">
        <f t="shared" si="317"/>
        <v xml:space="preserve">,"Description":"" </v>
      </c>
      <c r="Q951" s="16" t="str">
        <f t="shared" si="318"/>
        <v xml:space="preserve">,"Country":"USA" </v>
      </c>
      <c r="R951" s="16" t="str">
        <f t="shared" si="319"/>
        <v xml:space="preserve">,"IsPostageStamp":true </v>
      </c>
      <c r="S951" s="16" t="str">
        <f t="shared" si="320"/>
        <v xml:space="preserve">,"ScottNumber":"931" </v>
      </c>
      <c r="T951" s="16" t="str">
        <f t="shared" si="321"/>
        <v xml:space="preserve">,"AlternateId":"" </v>
      </c>
      <c r="U951" s="16" t="str">
        <f t="shared" si="322"/>
        <v>,"IssueYearStart":1945</v>
      </c>
      <c r="V951" s="16" t="str">
        <f t="shared" si="323"/>
        <v>,"IssueYearEnd":0</v>
      </c>
      <c r="W951" s="16" t="str">
        <f t="shared" si="324"/>
        <v xml:space="preserve">,"FirstDayOfIssue":" " </v>
      </c>
      <c r="X951" s="16" t="str">
        <f t="shared" si="338"/>
        <v xml:space="preserve">,"Perforation":"11x10.5" </v>
      </c>
      <c r="Y951" s="16" t="str">
        <f t="shared" si="325"/>
        <v xml:space="preserve">,"IsWatermarked":false </v>
      </c>
      <c r="Z951" s="16" t="str">
        <f t="shared" si="326"/>
        <v xml:space="preserve">,"CatalogImageCode":"" </v>
      </c>
      <c r="AA951" s="16" t="str">
        <f t="shared" si="327"/>
        <v xml:space="preserve">,"Color":"" </v>
      </c>
      <c r="AB951" s="16" t="str">
        <f t="shared" si="328"/>
        <v xml:space="preserve">,"Denomination":"2" </v>
      </c>
      <c r="AD951" s="16" t="str">
        <f t="shared" si="329"/>
        <v>,"ItemInstances":[</v>
      </c>
      <c r="AE951" s="16" t="str">
        <f t="shared" si="330"/>
        <v>{"CollectableType":"HomeCollector.Models.StampBase, HomeCollector, Version=1.0.0.0, Culture=neutral, PublicKeyToken=null"</v>
      </c>
      <c r="AF951" s="16" t="str">
        <f t="shared" si="331"/>
        <v xml:space="preserve">,"ItemDetails":"" </v>
      </c>
      <c r="AG951" s="16" t="str">
        <f t="shared" si="332"/>
        <v xml:space="preserve">,"IsFavorite":false </v>
      </c>
      <c r="AH951" s="16" t="str">
        <f t="shared" si="333"/>
        <v xml:space="preserve">,"EstimatedValue":0 </v>
      </c>
      <c r="AI951" s="16" t="str">
        <f t="shared" si="334"/>
        <v xml:space="preserve">,"IsMintCondition":false </v>
      </c>
      <c r="AJ951" s="16" t="str">
        <f t="shared" si="335"/>
        <v xml:space="preserve">,"Condition":"UNDEFINED" </v>
      </c>
      <c r="AK951" s="16" t="str">
        <f xml:space="preserve"> IF($D951+$E951&gt;0,  CONCATENATE($AD951,$AE951,$AF951,$AG951,$AH951,$AI951,$AJ951)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51" s="16" t="str">
        <f t="shared" si="336"/>
        <v>,{"CollectableType":"HomeCollector.Models.StampBase, HomeCollector, Version=1.0.0.0, Culture=neutral, PublicKeyToken=null","DisplayName":"Roosevelt" ,"Description":"" ,"Country":"USA" ,"IsPostageStamp":true ,"ScottNumber":"931" ,"AlternateId":"" ,"IssueYearStart":1945,"IssueYearEnd":0,"FirstDayOfIssue":" " ,"Perforation":"11x10.5"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52" spans="1:38" x14ac:dyDescent="0.25">
      <c r="A952" s="34" t="s">
        <v>2158</v>
      </c>
      <c r="B952" s="29">
        <v>3</v>
      </c>
      <c r="C952" s="30"/>
      <c r="D952" s="31">
        <v>1</v>
      </c>
      <c r="E952" s="32">
        <v>4</v>
      </c>
      <c r="F952" s="42" t="s">
        <v>404</v>
      </c>
      <c r="G952" s="30"/>
      <c r="H952" s="19" t="s">
        <v>612</v>
      </c>
      <c r="I952" s="29">
        <v>1945</v>
      </c>
      <c r="J952" s="29">
        <v>1945</v>
      </c>
      <c r="K952" s="33" t="s">
        <v>1337</v>
      </c>
      <c r="L952" s="34">
        <v>0.15</v>
      </c>
      <c r="M952" s="29">
        <v>0.15</v>
      </c>
      <c r="N952" s="28" t="str">
        <f t="shared" si="337"/>
        <v>,{"CollectableType":"HomeCollector.Models.StampBase, HomeCollector, Version=1.0.0.0, Culture=neutral, PublicKeyToken=null"</v>
      </c>
      <c r="O952" s="16" t="str">
        <f t="shared" si="316"/>
        <v xml:space="preserve">,"DisplayName":"Roosevelt" </v>
      </c>
      <c r="P952" s="16" t="str">
        <f t="shared" si="317"/>
        <v xml:space="preserve">,"Description":"" </v>
      </c>
      <c r="Q952" s="16" t="str">
        <f t="shared" si="318"/>
        <v xml:space="preserve">,"Country":"USA" </v>
      </c>
      <c r="R952" s="16" t="str">
        <f t="shared" si="319"/>
        <v xml:space="preserve">,"IsPostageStamp":true </v>
      </c>
      <c r="S952" s="16" t="str">
        <f t="shared" si="320"/>
        <v xml:space="preserve">,"ScottNumber":"932" </v>
      </c>
      <c r="T952" s="16" t="str">
        <f t="shared" si="321"/>
        <v xml:space="preserve">,"AlternateId":"" </v>
      </c>
      <c r="U952" s="16" t="str">
        <f t="shared" si="322"/>
        <v>,"IssueYearStart":1945</v>
      </c>
      <c r="V952" s="16" t="str">
        <f t="shared" si="323"/>
        <v>,"IssueYearEnd":0</v>
      </c>
      <c r="W952" s="16" t="str">
        <f t="shared" si="324"/>
        <v xml:space="preserve">,"FirstDayOfIssue":" " </v>
      </c>
      <c r="X952" s="16" t="str">
        <f t="shared" si="338"/>
        <v xml:space="preserve">,"Perforation":"11x10.5" </v>
      </c>
      <c r="Y952" s="16" t="str">
        <f t="shared" si="325"/>
        <v xml:space="preserve">,"IsWatermarked":false </v>
      </c>
      <c r="Z952" s="16" t="str">
        <f t="shared" si="326"/>
        <v xml:space="preserve">,"CatalogImageCode":"" </v>
      </c>
      <c r="AA952" s="16" t="str">
        <f t="shared" si="327"/>
        <v xml:space="preserve">,"Color":"" </v>
      </c>
      <c r="AB952" s="16" t="str">
        <f t="shared" si="328"/>
        <v xml:space="preserve">,"Denomination":"3" </v>
      </c>
      <c r="AD952" s="16" t="str">
        <f t="shared" si="329"/>
        <v>,"ItemInstances":[</v>
      </c>
      <c r="AE952" s="16" t="str">
        <f t="shared" si="330"/>
        <v>{"CollectableType":"HomeCollector.Models.StampBase, HomeCollector, Version=1.0.0.0, Culture=neutral, PublicKeyToken=null"</v>
      </c>
      <c r="AF952" s="16" t="str">
        <f t="shared" si="331"/>
        <v xml:space="preserve">,"ItemDetails":"" </v>
      </c>
      <c r="AG952" s="16" t="str">
        <f t="shared" si="332"/>
        <v xml:space="preserve">,"IsFavorite":false </v>
      </c>
      <c r="AH952" s="16" t="str">
        <f t="shared" si="333"/>
        <v xml:space="preserve">,"EstimatedValue":0 </v>
      </c>
      <c r="AI952" s="16" t="str">
        <f t="shared" si="334"/>
        <v xml:space="preserve">,"IsMintCondition":true </v>
      </c>
      <c r="AJ952" s="16" t="str">
        <f t="shared" si="335"/>
        <v xml:space="preserve">,"Condition":"UNDEFINED" </v>
      </c>
      <c r="AK952" s="16" t="str">
        <f xml:space="preserve"> IF($D952+$E952&gt;0,  CONCATENATE($AD952,$AE952,$AF952,$AG952,$AH952,$AI952,$AJ952)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52" s="16" t="str">
        <f t="shared" si="336"/>
        <v>,{"CollectableType":"HomeCollector.Models.StampBase, HomeCollector, Version=1.0.0.0, Culture=neutral, PublicKeyToken=null","DisplayName":"Roosevelt" ,"Description":"" ,"Country":"USA" ,"IsPostageStamp":true ,"ScottNumber":"932" ,"AlternateId":"" ,"IssueYearStart":1945,"IssueYearEnd":0,"FirstDayOfIssue":"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53" spans="1:38" x14ac:dyDescent="0.25">
      <c r="A953" s="34" t="s">
        <v>2159</v>
      </c>
      <c r="B953" s="29">
        <v>5</v>
      </c>
      <c r="C953" s="30"/>
      <c r="D953" s="31">
        <v>1</v>
      </c>
      <c r="E953" s="32">
        <v>1</v>
      </c>
      <c r="F953" s="42" t="s">
        <v>404</v>
      </c>
      <c r="G953" s="30"/>
      <c r="H953" s="19" t="s">
        <v>612</v>
      </c>
      <c r="I953" s="29">
        <v>1946</v>
      </c>
      <c r="J953" s="29">
        <v>1946</v>
      </c>
      <c r="K953" s="33" t="s">
        <v>1337</v>
      </c>
      <c r="L953" s="34">
        <v>0.15</v>
      </c>
      <c r="M953" s="29">
        <v>0.15</v>
      </c>
      <c r="N953" s="28" t="str">
        <f t="shared" si="337"/>
        <v>,{"CollectableType":"HomeCollector.Models.StampBase, HomeCollector, Version=1.0.0.0, Culture=neutral, PublicKeyToken=null"</v>
      </c>
      <c r="O953" s="16" t="str">
        <f t="shared" si="316"/>
        <v xml:space="preserve">,"DisplayName":"Roosevelt" </v>
      </c>
      <c r="P953" s="16" t="str">
        <f t="shared" si="317"/>
        <v xml:space="preserve">,"Description":"" </v>
      </c>
      <c r="Q953" s="16" t="str">
        <f t="shared" si="318"/>
        <v xml:space="preserve">,"Country":"USA" </v>
      </c>
      <c r="R953" s="16" t="str">
        <f t="shared" si="319"/>
        <v xml:space="preserve">,"IsPostageStamp":true </v>
      </c>
      <c r="S953" s="16" t="str">
        <f t="shared" si="320"/>
        <v xml:space="preserve">,"ScottNumber":"933" </v>
      </c>
      <c r="T953" s="16" t="str">
        <f t="shared" si="321"/>
        <v xml:space="preserve">,"AlternateId":"" </v>
      </c>
      <c r="U953" s="16" t="str">
        <f t="shared" si="322"/>
        <v>,"IssueYearStart":1946</v>
      </c>
      <c r="V953" s="16" t="str">
        <f t="shared" si="323"/>
        <v>,"IssueYearEnd":0</v>
      </c>
      <c r="W953" s="16" t="str">
        <f t="shared" si="324"/>
        <v xml:space="preserve">,"FirstDayOfIssue":" " </v>
      </c>
      <c r="X953" s="16" t="str">
        <f t="shared" si="338"/>
        <v xml:space="preserve">,"Perforation":"11x10.5" </v>
      </c>
      <c r="Y953" s="16" t="str">
        <f t="shared" si="325"/>
        <v xml:space="preserve">,"IsWatermarked":false </v>
      </c>
      <c r="Z953" s="16" t="str">
        <f t="shared" si="326"/>
        <v xml:space="preserve">,"CatalogImageCode":"" </v>
      </c>
      <c r="AA953" s="16" t="str">
        <f t="shared" si="327"/>
        <v xml:space="preserve">,"Color":"" </v>
      </c>
      <c r="AB953" s="16" t="str">
        <f t="shared" si="328"/>
        <v xml:space="preserve">,"Denomination":"5" </v>
      </c>
      <c r="AD953" s="16" t="str">
        <f t="shared" si="329"/>
        <v>,"ItemInstances":[</v>
      </c>
      <c r="AE953" s="16" t="str">
        <f t="shared" si="330"/>
        <v>{"CollectableType":"HomeCollector.Models.StampBase, HomeCollector, Version=1.0.0.0, Culture=neutral, PublicKeyToken=null"</v>
      </c>
      <c r="AF953" s="16" t="str">
        <f t="shared" si="331"/>
        <v xml:space="preserve">,"ItemDetails":"" </v>
      </c>
      <c r="AG953" s="16" t="str">
        <f t="shared" si="332"/>
        <v xml:space="preserve">,"IsFavorite":false </v>
      </c>
      <c r="AH953" s="16" t="str">
        <f t="shared" si="333"/>
        <v xml:space="preserve">,"EstimatedValue":0 </v>
      </c>
      <c r="AI953" s="16" t="str">
        <f t="shared" si="334"/>
        <v xml:space="preserve">,"IsMintCondition":true </v>
      </c>
      <c r="AJ953" s="16" t="str">
        <f t="shared" si="335"/>
        <v xml:space="preserve">,"Condition":"UNDEFINED" </v>
      </c>
      <c r="AK953" s="16" t="str">
        <f xml:space="preserve"> IF($D953+$E953&gt;0,  CONCATENATE($AD953,$AE953,$AF953,$AG953,$AH953,$AI953,$AJ953)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53" s="16" t="str">
        <f t="shared" si="336"/>
        <v>,{"CollectableType":"HomeCollector.Models.StampBase, HomeCollector, Version=1.0.0.0, Culture=neutral, PublicKeyToken=null","DisplayName":"Roosevelt" ,"Description":"" ,"Country":"USA" ,"IsPostageStamp":true ,"ScottNumber":"933" ,"AlternateId":"" ,"IssueYearStart":1946,"IssueYearEnd":0,"FirstDayOfIssue":" " ,"Perforation":"11x10.5"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54" spans="1:38" x14ac:dyDescent="0.25">
      <c r="A954" s="34" t="s">
        <v>2160</v>
      </c>
      <c r="B954" s="29">
        <v>3</v>
      </c>
      <c r="C954" s="30"/>
      <c r="D954" s="31">
        <v>1</v>
      </c>
      <c r="E954" s="32">
        <v>1</v>
      </c>
      <c r="F954" s="28"/>
      <c r="G954" s="30"/>
      <c r="H954" s="19" t="s">
        <v>613</v>
      </c>
      <c r="I954" s="29">
        <v>1945</v>
      </c>
      <c r="J954" s="29">
        <v>1945</v>
      </c>
      <c r="K954" s="33" t="s">
        <v>1337</v>
      </c>
      <c r="L954" s="34">
        <v>0.15</v>
      </c>
      <c r="M954" s="29">
        <v>0.15</v>
      </c>
      <c r="N954" s="28" t="str">
        <f t="shared" si="337"/>
        <v>,{"CollectableType":"HomeCollector.Models.StampBase, HomeCollector, Version=1.0.0.0, Culture=neutral, PublicKeyToken=null"</v>
      </c>
      <c r="O954" s="16" t="str">
        <f t="shared" si="316"/>
        <v xml:space="preserve">,"DisplayName":"Army" </v>
      </c>
      <c r="P954" s="16" t="str">
        <f t="shared" si="317"/>
        <v xml:space="preserve">,"Description":"" </v>
      </c>
      <c r="Q954" s="16" t="str">
        <f t="shared" si="318"/>
        <v xml:space="preserve">,"Country":"USA" </v>
      </c>
      <c r="R954" s="16" t="str">
        <f t="shared" si="319"/>
        <v xml:space="preserve">,"IsPostageStamp":true </v>
      </c>
      <c r="S954" s="16" t="str">
        <f t="shared" si="320"/>
        <v xml:space="preserve">,"ScottNumber":"934" </v>
      </c>
      <c r="T954" s="16" t="str">
        <f t="shared" si="321"/>
        <v xml:space="preserve">,"AlternateId":"" </v>
      </c>
      <c r="U954" s="16" t="str">
        <f t="shared" si="322"/>
        <v>,"IssueYearStart":1945</v>
      </c>
      <c r="V954" s="16" t="str">
        <f t="shared" si="323"/>
        <v>,"IssueYearEnd":0</v>
      </c>
      <c r="W954" s="16" t="str">
        <f t="shared" si="324"/>
        <v xml:space="preserve">,"FirstDayOfIssue":" " </v>
      </c>
      <c r="X954" s="16" t="str">
        <f t="shared" si="338"/>
        <v xml:space="preserve">,"Perforation":"" </v>
      </c>
      <c r="Y954" s="16" t="str">
        <f t="shared" si="325"/>
        <v xml:space="preserve">,"IsWatermarked":false </v>
      </c>
      <c r="Z954" s="16" t="str">
        <f t="shared" si="326"/>
        <v xml:space="preserve">,"CatalogImageCode":"" </v>
      </c>
      <c r="AA954" s="16" t="str">
        <f t="shared" si="327"/>
        <v xml:space="preserve">,"Color":"" </v>
      </c>
      <c r="AB954" s="16" t="str">
        <f t="shared" si="328"/>
        <v xml:space="preserve">,"Denomination":"3" </v>
      </c>
      <c r="AD954" s="16" t="str">
        <f t="shared" si="329"/>
        <v>,"ItemInstances":[</v>
      </c>
      <c r="AE954" s="16" t="str">
        <f t="shared" si="330"/>
        <v>{"CollectableType":"HomeCollector.Models.StampBase, HomeCollector, Version=1.0.0.0, Culture=neutral, PublicKeyToken=null"</v>
      </c>
      <c r="AF954" s="16" t="str">
        <f t="shared" si="331"/>
        <v xml:space="preserve">,"ItemDetails":"" </v>
      </c>
      <c r="AG954" s="16" t="str">
        <f t="shared" si="332"/>
        <v xml:space="preserve">,"IsFavorite":false </v>
      </c>
      <c r="AH954" s="16" t="str">
        <f t="shared" si="333"/>
        <v xml:space="preserve">,"EstimatedValue":0 </v>
      </c>
      <c r="AI954" s="16" t="str">
        <f t="shared" si="334"/>
        <v xml:space="preserve">,"IsMintCondition":true </v>
      </c>
      <c r="AJ954" s="16" t="str">
        <f t="shared" si="335"/>
        <v xml:space="preserve">,"Condition":"UNDEFINED" </v>
      </c>
      <c r="AK954" s="16" t="str">
        <f xml:space="preserve"> IF($D954+$E954&gt;0,  CONCATENATE($AD954,$AE954,$AF954,$AG954,$AH954,$AI954,$AJ954)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54" s="16" t="str">
        <f t="shared" si="336"/>
        <v>,{"CollectableType":"HomeCollector.Models.StampBase, HomeCollector, Version=1.0.0.0, Culture=neutral, PublicKeyToken=null","DisplayName":"Army" ,"Description":"" ,"Country":"USA" ,"IsPostageStamp":true ,"ScottNumber":"934" ,"AlternateId":"" ,"IssueYearStart":1945,"IssueYearEnd":0,"FirstDayOfIssue":"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55" spans="1:38" x14ac:dyDescent="0.25">
      <c r="A955" s="34" t="s">
        <v>2161</v>
      </c>
      <c r="B955" s="29">
        <v>3</v>
      </c>
      <c r="C955" s="30"/>
      <c r="D955" s="31"/>
      <c r="E955" s="32">
        <v>1</v>
      </c>
      <c r="F955" s="28"/>
      <c r="G955" s="30"/>
      <c r="H955" s="19" t="s">
        <v>614</v>
      </c>
      <c r="I955" s="29">
        <v>1945</v>
      </c>
      <c r="J955" s="29">
        <v>1945</v>
      </c>
      <c r="K955" s="33" t="s">
        <v>1337</v>
      </c>
      <c r="L955" s="34">
        <v>0.15</v>
      </c>
      <c r="M955" s="29">
        <v>0.15</v>
      </c>
      <c r="N955" s="28" t="str">
        <f t="shared" si="337"/>
        <v>,{"CollectableType":"HomeCollector.Models.StampBase, HomeCollector, Version=1.0.0.0, Culture=neutral, PublicKeyToken=null"</v>
      </c>
      <c r="O955" s="16" t="str">
        <f t="shared" si="316"/>
        <v xml:space="preserve">,"DisplayName":"Navy" </v>
      </c>
      <c r="P955" s="16" t="str">
        <f t="shared" si="317"/>
        <v xml:space="preserve">,"Description":"" </v>
      </c>
      <c r="Q955" s="16" t="str">
        <f t="shared" si="318"/>
        <v xml:space="preserve">,"Country":"USA" </v>
      </c>
      <c r="R955" s="16" t="str">
        <f t="shared" si="319"/>
        <v xml:space="preserve">,"IsPostageStamp":true </v>
      </c>
      <c r="S955" s="16" t="str">
        <f t="shared" si="320"/>
        <v xml:space="preserve">,"ScottNumber":"935" </v>
      </c>
      <c r="T955" s="16" t="str">
        <f t="shared" si="321"/>
        <v xml:space="preserve">,"AlternateId":"" </v>
      </c>
      <c r="U955" s="16" t="str">
        <f t="shared" si="322"/>
        <v>,"IssueYearStart":1945</v>
      </c>
      <c r="V955" s="16" t="str">
        <f t="shared" si="323"/>
        <v>,"IssueYearEnd":0</v>
      </c>
      <c r="W955" s="16" t="str">
        <f t="shared" si="324"/>
        <v xml:space="preserve">,"FirstDayOfIssue":" " </v>
      </c>
      <c r="X955" s="16" t="str">
        <f t="shared" si="338"/>
        <v xml:space="preserve">,"Perforation":"" </v>
      </c>
      <c r="Y955" s="16" t="str">
        <f t="shared" si="325"/>
        <v xml:space="preserve">,"IsWatermarked":false </v>
      </c>
      <c r="Z955" s="16" t="str">
        <f t="shared" si="326"/>
        <v xml:space="preserve">,"CatalogImageCode":"" </v>
      </c>
      <c r="AA955" s="16" t="str">
        <f t="shared" si="327"/>
        <v xml:space="preserve">,"Color":"" </v>
      </c>
      <c r="AB955" s="16" t="str">
        <f t="shared" si="328"/>
        <v xml:space="preserve">,"Denomination":"3" </v>
      </c>
      <c r="AD955" s="16" t="str">
        <f t="shared" si="329"/>
        <v>,"ItemInstances":[</v>
      </c>
      <c r="AE955" s="16" t="str">
        <f t="shared" si="330"/>
        <v>{"CollectableType":"HomeCollector.Models.StampBase, HomeCollector, Version=1.0.0.0, Culture=neutral, PublicKeyToken=null"</v>
      </c>
      <c r="AF955" s="16" t="str">
        <f t="shared" si="331"/>
        <v xml:space="preserve">,"ItemDetails":"" </v>
      </c>
      <c r="AG955" s="16" t="str">
        <f t="shared" si="332"/>
        <v xml:space="preserve">,"IsFavorite":false </v>
      </c>
      <c r="AH955" s="16" t="str">
        <f t="shared" si="333"/>
        <v xml:space="preserve">,"EstimatedValue":0 </v>
      </c>
      <c r="AI955" s="16" t="str">
        <f t="shared" si="334"/>
        <v xml:space="preserve">,"IsMintCondition":false </v>
      </c>
      <c r="AJ955" s="16" t="str">
        <f t="shared" si="335"/>
        <v xml:space="preserve">,"Condition":"UNDEFINED" </v>
      </c>
      <c r="AK955" s="16" t="str">
        <f xml:space="preserve"> IF($D955+$E955&gt;0,  CONCATENATE($AD955,$AE955,$AF955,$AG955,$AH955,$AI955,$AJ955)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55" s="16" t="str">
        <f t="shared" si="336"/>
        <v>,{"CollectableType":"HomeCollector.Models.StampBase, HomeCollector, Version=1.0.0.0, Culture=neutral, PublicKeyToken=null","DisplayName":"Navy" ,"Description":"" ,"Country":"USA" ,"IsPostageStamp":true ,"ScottNumber":"935" ,"AlternateId":"" ,"IssueYearStart":1945,"IssueYearEnd":0,"FirstDayOfIssue":"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56" spans="1:38" x14ac:dyDescent="0.25">
      <c r="A956" s="34" t="s">
        <v>2162</v>
      </c>
      <c r="B956" s="29">
        <v>3</v>
      </c>
      <c r="C956" s="30"/>
      <c r="D956" s="31"/>
      <c r="E956" s="32">
        <v>2</v>
      </c>
      <c r="F956" s="28"/>
      <c r="G956" s="30"/>
      <c r="H956" s="19" t="s">
        <v>615</v>
      </c>
      <c r="I956" s="29">
        <v>1945</v>
      </c>
      <c r="J956" s="29">
        <v>1945</v>
      </c>
      <c r="K956" s="33" t="s">
        <v>1337</v>
      </c>
      <c r="L956" s="34">
        <v>0.15</v>
      </c>
      <c r="M956" s="29">
        <v>0.15</v>
      </c>
      <c r="N956" s="28" t="str">
        <f t="shared" si="337"/>
        <v>,{"CollectableType":"HomeCollector.Models.StampBase, HomeCollector, Version=1.0.0.0, Culture=neutral, PublicKeyToken=null"</v>
      </c>
      <c r="O956" s="16" t="str">
        <f t="shared" si="316"/>
        <v xml:space="preserve">,"DisplayName":"Coast Guard" </v>
      </c>
      <c r="P956" s="16" t="str">
        <f t="shared" si="317"/>
        <v xml:space="preserve">,"Description":"" </v>
      </c>
      <c r="Q956" s="16" t="str">
        <f t="shared" si="318"/>
        <v xml:space="preserve">,"Country":"USA" </v>
      </c>
      <c r="R956" s="16" t="str">
        <f t="shared" si="319"/>
        <v xml:space="preserve">,"IsPostageStamp":true </v>
      </c>
      <c r="S956" s="16" t="str">
        <f t="shared" si="320"/>
        <v xml:space="preserve">,"ScottNumber":"936" </v>
      </c>
      <c r="T956" s="16" t="str">
        <f t="shared" si="321"/>
        <v xml:space="preserve">,"AlternateId":"" </v>
      </c>
      <c r="U956" s="16" t="str">
        <f t="shared" si="322"/>
        <v>,"IssueYearStart":1945</v>
      </c>
      <c r="V956" s="16" t="str">
        <f t="shared" si="323"/>
        <v>,"IssueYearEnd":0</v>
      </c>
      <c r="W956" s="16" t="str">
        <f t="shared" si="324"/>
        <v xml:space="preserve">,"FirstDayOfIssue":" " </v>
      </c>
      <c r="X956" s="16" t="str">
        <f t="shared" si="338"/>
        <v xml:space="preserve">,"Perforation":"" </v>
      </c>
      <c r="Y956" s="16" t="str">
        <f t="shared" si="325"/>
        <v xml:space="preserve">,"IsWatermarked":false </v>
      </c>
      <c r="Z956" s="16" t="str">
        <f t="shared" si="326"/>
        <v xml:space="preserve">,"CatalogImageCode":"" </v>
      </c>
      <c r="AA956" s="16" t="str">
        <f t="shared" si="327"/>
        <v xml:space="preserve">,"Color":"" </v>
      </c>
      <c r="AB956" s="16" t="str">
        <f t="shared" si="328"/>
        <v xml:space="preserve">,"Denomination":"3" </v>
      </c>
      <c r="AD956" s="16" t="str">
        <f t="shared" si="329"/>
        <v>,"ItemInstances":[</v>
      </c>
      <c r="AE956" s="16" t="str">
        <f t="shared" si="330"/>
        <v>{"CollectableType":"HomeCollector.Models.StampBase, HomeCollector, Version=1.0.0.0, Culture=neutral, PublicKeyToken=null"</v>
      </c>
      <c r="AF956" s="16" t="str">
        <f t="shared" si="331"/>
        <v xml:space="preserve">,"ItemDetails":"" </v>
      </c>
      <c r="AG956" s="16" t="str">
        <f t="shared" si="332"/>
        <v xml:space="preserve">,"IsFavorite":false </v>
      </c>
      <c r="AH956" s="16" t="str">
        <f t="shared" si="333"/>
        <v xml:space="preserve">,"EstimatedValue":0 </v>
      </c>
      <c r="AI956" s="16" t="str">
        <f t="shared" si="334"/>
        <v xml:space="preserve">,"IsMintCondition":false </v>
      </c>
      <c r="AJ956" s="16" t="str">
        <f t="shared" si="335"/>
        <v xml:space="preserve">,"Condition":"UNDEFINED" </v>
      </c>
      <c r="AK956" s="16" t="str">
        <f xml:space="preserve"> IF($D956+$E956&gt;0,  CONCATENATE($AD956,$AE956,$AF956,$AG956,$AH956,$AI956,$AJ956)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56" s="16" t="str">
        <f t="shared" si="336"/>
        <v>,{"CollectableType":"HomeCollector.Models.StampBase, HomeCollector, Version=1.0.0.0, Culture=neutral, PublicKeyToken=null","DisplayName":"Coast Guard" ,"Description":"" ,"Country":"USA" ,"IsPostageStamp":true ,"ScottNumber":"936" ,"AlternateId":"" ,"IssueYearStart":1945,"IssueYearEnd":0,"FirstDayOfIssue":"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57" spans="1:38" x14ac:dyDescent="0.25">
      <c r="A957" s="34" t="s">
        <v>2163</v>
      </c>
      <c r="B957" s="29">
        <v>3</v>
      </c>
      <c r="C957" s="30"/>
      <c r="D957" s="31"/>
      <c r="E957" s="32">
        <v>4</v>
      </c>
      <c r="F957" s="28"/>
      <c r="G957" s="30"/>
      <c r="H957" s="19" t="s">
        <v>616</v>
      </c>
      <c r="I957" s="29">
        <v>1945</v>
      </c>
      <c r="J957" s="29">
        <v>1945</v>
      </c>
      <c r="K957" s="33" t="s">
        <v>1337</v>
      </c>
      <c r="L957" s="34">
        <v>0.15</v>
      </c>
      <c r="M957" s="29">
        <v>0.15</v>
      </c>
      <c r="N957" s="28" t="str">
        <f t="shared" si="337"/>
        <v>,{"CollectableType":"HomeCollector.Models.StampBase, HomeCollector, Version=1.0.0.0, Culture=neutral, PublicKeyToken=null"</v>
      </c>
      <c r="O957" s="16" t="str">
        <f t="shared" si="316"/>
        <v xml:space="preserve">,"DisplayName":"Alfred Smith" </v>
      </c>
      <c r="P957" s="16" t="str">
        <f t="shared" si="317"/>
        <v xml:space="preserve">,"Description":"" </v>
      </c>
      <c r="Q957" s="16" t="str">
        <f t="shared" si="318"/>
        <v xml:space="preserve">,"Country":"USA" </v>
      </c>
      <c r="R957" s="16" t="str">
        <f t="shared" si="319"/>
        <v xml:space="preserve">,"IsPostageStamp":true </v>
      </c>
      <c r="S957" s="16" t="str">
        <f t="shared" si="320"/>
        <v xml:space="preserve">,"ScottNumber":"937" </v>
      </c>
      <c r="T957" s="16" t="str">
        <f t="shared" si="321"/>
        <v xml:space="preserve">,"AlternateId":"" </v>
      </c>
      <c r="U957" s="16" t="str">
        <f t="shared" si="322"/>
        <v>,"IssueYearStart":1945</v>
      </c>
      <c r="V957" s="16" t="str">
        <f t="shared" si="323"/>
        <v>,"IssueYearEnd":0</v>
      </c>
      <c r="W957" s="16" t="str">
        <f t="shared" si="324"/>
        <v xml:space="preserve">,"FirstDayOfIssue":" " </v>
      </c>
      <c r="X957" s="16" t="str">
        <f t="shared" si="338"/>
        <v xml:space="preserve">,"Perforation":"" </v>
      </c>
      <c r="Y957" s="16" t="str">
        <f t="shared" si="325"/>
        <v xml:space="preserve">,"IsWatermarked":false </v>
      </c>
      <c r="Z957" s="16" t="str">
        <f t="shared" si="326"/>
        <v xml:space="preserve">,"CatalogImageCode":"" </v>
      </c>
      <c r="AA957" s="16" t="str">
        <f t="shared" si="327"/>
        <v xml:space="preserve">,"Color":"" </v>
      </c>
      <c r="AB957" s="16" t="str">
        <f t="shared" si="328"/>
        <v xml:space="preserve">,"Denomination":"3" </v>
      </c>
      <c r="AD957" s="16" t="str">
        <f t="shared" si="329"/>
        <v>,"ItemInstances":[</v>
      </c>
      <c r="AE957" s="16" t="str">
        <f t="shared" si="330"/>
        <v>{"CollectableType":"HomeCollector.Models.StampBase, HomeCollector, Version=1.0.0.0, Culture=neutral, PublicKeyToken=null"</v>
      </c>
      <c r="AF957" s="16" t="str">
        <f t="shared" si="331"/>
        <v xml:space="preserve">,"ItemDetails":"" </v>
      </c>
      <c r="AG957" s="16" t="str">
        <f t="shared" si="332"/>
        <v xml:space="preserve">,"IsFavorite":false </v>
      </c>
      <c r="AH957" s="16" t="str">
        <f t="shared" si="333"/>
        <v xml:space="preserve">,"EstimatedValue":0 </v>
      </c>
      <c r="AI957" s="16" t="str">
        <f t="shared" si="334"/>
        <v xml:space="preserve">,"IsMintCondition":false </v>
      </c>
      <c r="AJ957" s="16" t="str">
        <f t="shared" si="335"/>
        <v xml:space="preserve">,"Condition":"UNDEFINED" </v>
      </c>
      <c r="AK957" s="16" t="str">
        <f xml:space="preserve"> IF($D957+$E957&gt;0,  CONCATENATE($AD957,$AE957,$AF957,$AG957,$AH957,$AI957,$AJ957)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57" s="16" t="str">
        <f t="shared" si="336"/>
        <v>,{"CollectableType":"HomeCollector.Models.StampBase, HomeCollector, Version=1.0.0.0, Culture=neutral, PublicKeyToken=null","DisplayName":"Alfred Smith" ,"Description":"" ,"Country":"USA" ,"IsPostageStamp":true ,"ScottNumber":"937" ,"AlternateId":"" ,"IssueYearStart":1945,"IssueYearEnd":0,"FirstDayOfIssue":"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58" spans="1:38" x14ac:dyDescent="0.25">
      <c r="A958" s="34" t="s">
        <v>2164</v>
      </c>
      <c r="B958" s="29">
        <v>3</v>
      </c>
      <c r="C958" s="30"/>
      <c r="D958" s="31"/>
      <c r="E958" s="32">
        <v>2</v>
      </c>
      <c r="F958" s="28"/>
      <c r="G958" s="30"/>
      <c r="H958" s="19" t="s">
        <v>617</v>
      </c>
      <c r="I958" s="29">
        <v>1945</v>
      </c>
      <c r="J958" s="29">
        <v>1945</v>
      </c>
      <c r="K958" s="33" t="s">
        <v>1337</v>
      </c>
      <c r="L958" s="34">
        <v>0.15</v>
      </c>
      <c r="M958" s="29">
        <v>0.15</v>
      </c>
      <c r="N958" s="28" t="str">
        <f t="shared" si="337"/>
        <v>,{"CollectableType":"HomeCollector.Models.StampBase, HomeCollector, Version=1.0.0.0, Culture=neutral, PublicKeyToken=null"</v>
      </c>
      <c r="O958" s="16" t="str">
        <f t="shared" si="316"/>
        <v xml:space="preserve">,"DisplayName":"Texas" </v>
      </c>
      <c r="P958" s="16" t="str">
        <f t="shared" si="317"/>
        <v xml:space="preserve">,"Description":"" </v>
      </c>
      <c r="Q958" s="16" t="str">
        <f t="shared" si="318"/>
        <v xml:space="preserve">,"Country":"USA" </v>
      </c>
      <c r="R958" s="16" t="str">
        <f t="shared" si="319"/>
        <v xml:space="preserve">,"IsPostageStamp":true </v>
      </c>
      <c r="S958" s="16" t="str">
        <f t="shared" si="320"/>
        <v xml:space="preserve">,"ScottNumber":"938" </v>
      </c>
      <c r="T958" s="16" t="str">
        <f t="shared" si="321"/>
        <v xml:space="preserve">,"AlternateId":"" </v>
      </c>
      <c r="U958" s="16" t="str">
        <f t="shared" si="322"/>
        <v>,"IssueYearStart":1945</v>
      </c>
      <c r="V958" s="16" t="str">
        <f t="shared" si="323"/>
        <v>,"IssueYearEnd":0</v>
      </c>
      <c r="W958" s="16" t="str">
        <f t="shared" si="324"/>
        <v xml:space="preserve">,"FirstDayOfIssue":" " </v>
      </c>
      <c r="X958" s="16" t="str">
        <f t="shared" si="338"/>
        <v xml:space="preserve">,"Perforation":"" </v>
      </c>
      <c r="Y958" s="16" t="str">
        <f t="shared" si="325"/>
        <v xml:space="preserve">,"IsWatermarked":false </v>
      </c>
      <c r="Z958" s="16" t="str">
        <f t="shared" si="326"/>
        <v xml:space="preserve">,"CatalogImageCode":"" </v>
      </c>
      <c r="AA958" s="16" t="str">
        <f t="shared" si="327"/>
        <v xml:space="preserve">,"Color":"" </v>
      </c>
      <c r="AB958" s="16" t="str">
        <f t="shared" si="328"/>
        <v xml:space="preserve">,"Denomination":"3" </v>
      </c>
      <c r="AD958" s="16" t="str">
        <f t="shared" si="329"/>
        <v>,"ItemInstances":[</v>
      </c>
      <c r="AE958" s="16" t="str">
        <f t="shared" si="330"/>
        <v>{"CollectableType":"HomeCollector.Models.StampBase, HomeCollector, Version=1.0.0.0, Culture=neutral, PublicKeyToken=null"</v>
      </c>
      <c r="AF958" s="16" t="str">
        <f t="shared" si="331"/>
        <v xml:space="preserve">,"ItemDetails":"" </v>
      </c>
      <c r="AG958" s="16" t="str">
        <f t="shared" si="332"/>
        <v xml:space="preserve">,"IsFavorite":false </v>
      </c>
      <c r="AH958" s="16" t="str">
        <f t="shared" si="333"/>
        <v xml:space="preserve">,"EstimatedValue":0 </v>
      </c>
      <c r="AI958" s="16" t="str">
        <f t="shared" si="334"/>
        <v xml:space="preserve">,"IsMintCondition":false </v>
      </c>
      <c r="AJ958" s="16" t="str">
        <f t="shared" si="335"/>
        <v xml:space="preserve">,"Condition":"UNDEFINED" </v>
      </c>
      <c r="AK958" s="16" t="str">
        <f xml:space="preserve"> IF($D958+$E958&gt;0,  CONCATENATE($AD958,$AE958,$AF958,$AG958,$AH958,$AI958,$AJ958)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58" s="16" t="str">
        <f t="shared" si="336"/>
        <v>,{"CollectableType":"HomeCollector.Models.StampBase, HomeCollector, Version=1.0.0.0, Culture=neutral, PublicKeyToken=null","DisplayName":"Texas" ,"Description":"" ,"Country":"USA" ,"IsPostageStamp":true ,"ScottNumber":"938" ,"AlternateId":"" ,"IssueYearStart":1945,"IssueYearEnd":0,"FirstDayOfIssue":"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59" spans="1:38" x14ac:dyDescent="0.25">
      <c r="A959" s="34" t="s">
        <v>2165</v>
      </c>
      <c r="B959" s="29">
        <v>3</v>
      </c>
      <c r="C959" s="30"/>
      <c r="D959" s="31"/>
      <c r="E959" s="32">
        <v>1</v>
      </c>
      <c r="F959" s="28"/>
      <c r="G959" s="30"/>
      <c r="H959" s="19" t="s">
        <v>618</v>
      </c>
      <c r="I959" s="29">
        <v>1946</v>
      </c>
      <c r="J959" s="29">
        <v>1946</v>
      </c>
      <c r="K959" s="33" t="s">
        <v>1337</v>
      </c>
      <c r="L959" s="34">
        <v>0.15</v>
      </c>
      <c r="M959" s="29">
        <v>0.15</v>
      </c>
      <c r="N959" s="28" t="str">
        <f t="shared" si="337"/>
        <v>,{"CollectableType":"HomeCollector.Models.StampBase, HomeCollector, Version=1.0.0.0, Culture=neutral, PublicKeyToken=null"</v>
      </c>
      <c r="O959" s="16" t="str">
        <f t="shared" si="316"/>
        <v xml:space="preserve">,"DisplayName":"Merchant Marine" </v>
      </c>
      <c r="P959" s="16" t="str">
        <f t="shared" si="317"/>
        <v xml:space="preserve">,"Description":"" </v>
      </c>
      <c r="Q959" s="16" t="str">
        <f t="shared" si="318"/>
        <v xml:space="preserve">,"Country":"USA" </v>
      </c>
      <c r="R959" s="16" t="str">
        <f t="shared" si="319"/>
        <v xml:space="preserve">,"IsPostageStamp":true </v>
      </c>
      <c r="S959" s="16" t="str">
        <f t="shared" si="320"/>
        <v xml:space="preserve">,"ScottNumber":"939" </v>
      </c>
      <c r="T959" s="16" t="str">
        <f t="shared" si="321"/>
        <v xml:space="preserve">,"AlternateId":"" </v>
      </c>
      <c r="U959" s="16" t="str">
        <f t="shared" si="322"/>
        <v>,"IssueYearStart":1946</v>
      </c>
      <c r="V959" s="16" t="str">
        <f t="shared" si="323"/>
        <v>,"IssueYearEnd":0</v>
      </c>
      <c r="W959" s="16" t="str">
        <f t="shared" si="324"/>
        <v xml:space="preserve">,"FirstDayOfIssue":" " </v>
      </c>
      <c r="X959" s="16" t="str">
        <f t="shared" si="338"/>
        <v xml:space="preserve">,"Perforation":"" </v>
      </c>
      <c r="Y959" s="16" t="str">
        <f t="shared" si="325"/>
        <v xml:space="preserve">,"IsWatermarked":false </v>
      </c>
      <c r="Z959" s="16" t="str">
        <f t="shared" si="326"/>
        <v xml:space="preserve">,"CatalogImageCode":"" </v>
      </c>
      <c r="AA959" s="16" t="str">
        <f t="shared" si="327"/>
        <v xml:space="preserve">,"Color":"" </v>
      </c>
      <c r="AB959" s="16" t="str">
        <f t="shared" si="328"/>
        <v xml:space="preserve">,"Denomination":"3" </v>
      </c>
      <c r="AD959" s="16" t="str">
        <f t="shared" si="329"/>
        <v>,"ItemInstances":[</v>
      </c>
      <c r="AE959" s="16" t="str">
        <f t="shared" si="330"/>
        <v>{"CollectableType":"HomeCollector.Models.StampBase, HomeCollector, Version=1.0.0.0, Culture=neutral, PublicKeyToken=null"</v>
      </c>
      <c r="AF959" s="16" t="str">
        <f t="shared" si="331"/>
        <v xml:space="preserve">,"ItemDetails":"" </v>
      </c>
      <c r="AG959" s="16" t="str">
        <f t="shared" si="332"/>
        <v xml:space="preserve">,"IsFavorite":false </v>
      </c>
      <c r="AH959" s="16" t="str">
        <f t="shared" si="333"/>
        <v xml:space="preserve">,"EstimatedValue":0 </v>
      </c>
      <c r="AI959" s="16" t="str">
        <f t="shared" si="334"/>
        <v xml:space="preserve">,"IsMintCondition":false </v>
      </c>
      <c r="AJ959" s="16" t="str">
        <f t="shared" si="335"/>
        <v xml:space="preserve">,"Condition":"UNDEFINED" </v>
      </c>
      <c r="AK959" s="16" t="str">
        <f xml:space="preserve"> IF($D959+$E959&gt;0,  CONCATENATE($AD959,$AE959,$AF959,$AG959,$AH959,$AI959,$AJ959)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59" s="16" t="str">
        <f t="shared" si="336"/>
        <v>,{"CollectableType":"HomeCollector.Models.StampBase, HomeCollector, Version=1.0.0.0, Culture=neutral, PublicKeyToken=null","DisplayName":"Merchant Marine" ,"Description":"" ,"Country":"USA" ,"IsPostageStamp":true ,"ScottNumber":"939" ,"AlternateId":"" ,"IssueYearStart":1946,"IssueYearEnd":0,"FirstDayOfIssue":"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60" spans="1:38" x14ac:dyDescent="0.25">
      <c r="A960" s="34" t="s">
        <v>2166</v>
      </c>
      <c r="B960" s="29">
        <v>3</v>
      </c>
      <c r="C960" s="30"/>
      <c r="D960" s="31"/>
      <c r="E960" s="32">
        <v>2</v>
      </c>
      <c r="F960" s="42" t="s">
        <v>404</v>
      </c>
      <c r="G960" s="30"/>
      <c r="H960" s="19" t="s">
        <v>619</v>
      </c>
      <c r="I960" s="29">
        <v>1946</v>
      </c>
      <c r="J960" s="29">
        <v>1946</v>
      </c>
      <c r="K960" s="33" t="s">
        <v>1337</v>
      </c>
      <c r="L960" s="34">
        <v>0.15</v>
      </c>
      <c r="M960" s="29">
        <v>0.15</v>
      </c>
      <c r="N960" s="28" t="str">
        <f t="shared" si="337"/>
        <v>,{"CollectableType":"HomeCollector.Models.StampBase, HomeCollector, Version=1.0.0.0, Culture=neutral, PublicKeyToken=null"</v>
      </c>
      <c r="O960" s="16" t="str">
        <f t="shared" si="316"/>
        <v xml:space="preserve">,"DisplayName":"Veterans WWII" </v>
      </c>
      <c r="P960" s="16" t="str">
        <f t="shared" si="317"/>
        <v xml:space="preserve">,"Description":"" </v>
      </c>
      <c r="Q960" s="16" t="str">
        <f t="shared" si="318"/>
        <v xml:space="preserve">,"Country":"USA" </v>
      </c>
      <c r="R960" s="16" t="str">
        <f t="shared" si="319"/>
        <v xml:space="preserve">,"IsPostageStamp":true </v>
      </c>
      <c r="S960" s="16" t="str">
        <f t="shared" si="320"/>
        <v xml:space="preserve">,"ScottNumber":"940" </v>
      </c>
      <c r="T960" s="16" t="str">
        <f t="shared" si="321"/>
        <v xml:space="preserve">,"AlternateId":"" </v>
      </c>
      <c r="U960" s="16" t="str">
        <f t="shared" si="322"/>
        <v>,"IssueYearStart":1946</v>
      </c>
      <c r="V960" s="16" t="str">
        <f t="shared" si="323"/>
        <v>,"IssueYearEnd":0</v>
      </c>
      <c r="W960" s="16" t="str">
        <f t="shared" si="324"/>
        <v xml:space="preserve">,"FirstDayOfIssue":" " </v>
      </c>
      <c r="X960" s="16" t="str">
        <f t="shared" si="338"/>
        <v xml:space="preserve">,"Perforation":"11x10.5" </v>
      </c>
      <c r="Y960" s="16" t="str">
        <f t="shared" si="325"/>
        <v xml:space="preserve">,"IsWatermarked":false </v>
      </c>
      <c r="Z960" s="16" t="str">
        <f t="shared" si="326"/>
        <v xml:space="preserve">,"CatalogImageCode":"" </v>
      </c>
      <c r="AA960" s="16" t="str">
        <f t="shared" si="327"/>
        <v xml:space="preserve">,"Color":"" </v>
      </c>
      <c r="AB960" s="16" t="str">
        <f t="shared" si="328"/>
        <v xml:space="preserve">,"Denomination":"3" </v>
      </c>
      <c r="AD960" s="16" t="str">
        <f t="shared" si="329"/>
        <v>,"ItemInstances":[</v>
      </c>
      <c r="AE960" s="16" t="str">
        <f t="shared" si="330"/>
        <v>{"CollectableType":"HomeCollector.Models.StampBase, HomeCollector, Version=1.0.0.0, Culture=neutral, PublicKeyToken=null"</v>
      </c>
      <c r="AF960" s="16" t="str">
        <f t="shared" si="331"/>
        <v xml:space="preserve">,"ItemDetails":"" </v>
      </c>
      <c r="AG960" s="16" t="str">
        <f t="shared" si="332"/>
        <v xml:space="preserve">,"IsFavorite":false </v>
      </c>
      <c r="AH960" s="16" t="str">
        <f t="shared" si="333"/>
        <v xml:space="preserve">,"EstimatedValue":0 </v>
      </c>
      <c r="AI960" s="16" t="str">
        <f t="shared" si="334"/>
        <v xml:space="preserve">,"IsMintCondition":false </v>
      </c>
      <c r="AJ960" s="16" t="str">
        <f t="shared" si="335"/>
        <v xml:space="preserve">,"Condition":"UNDEFINED" </v>
      </c>
      <c r="AK960" s="16" t="str">
        <f xml:space="preserve"> IF($D960+$E960&gt;0,  CONCATENATE($AD960,$AE960,$AF960,$AG960,$AH960,$AI960,$AJ960)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60" s="16" t="str">
        <f t="shared" si="336"/>
        <v>,{"CollectableType":"HomeCollector.Models.StampBase, HomeCollector, Version=1.0.0.0, Culture=neutral, PublicKeyToken=null","DisplayName":"Veterans WWII" ,"Description":"" ,"Country":"USA" ,"IsPostageStamp":true ,"ScottNumber":"940" ,"AlternateId":"" ,"IssueYearStart":1946,"IssueYearEnd":0,"FirstDayOfIssue":"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61" spans="1:38" x14ac:dyDescent="0.25">
      <c r="A961" s="34" t="s">
        <v>2167</v>
      </c>
      <c r="B961" s="29">
        <v>3</v>
      </c>
      <c r="C961" s="30"/>
      <c r="D961" s="31"/>
      <c r="E961" s="32">
        <v>1</v>
      </c>
      <c r="F961" s="42" t="s">
        <v>404</v>
      </c>
      <c r="G961" s="30"/>
      <c r="H961" s="19" t="s">
        <v>620</v>
      </c>
      <c r="I961" s="29">
        <v>1946</v>
      </c>
      <c r="J961" s="29">
        <v>1946</v>
      </c>
      <c r="K961" s="33" t="s">
        <v>1337</v>
      </c>
      <c r="L961" s="34">
        <v>0.15</v>
      </c>
      <c r="M961" s="29">
        <v>0.15</v>
      </c>
      <c r="N961" s="28" t="str">
        <f t="shared" si="337"/>
        <v>,{"CollectableType":"HomeCollector.Models.StampBase, HomeCollector, Version=1.0.0.0, Culture=neutral, PublicKeyToken=null"</v>
      </c>
      <c r="O961" s="16" t="str">
        <f t="shared" si="316"/>
        <v xml:space="preserve">,"DisplayName":"Tennesse" </v>
      </c>
      <c r="P961" s="16" t="str">
        <f t="shared" si="317"/>
        <v xml:space="preserve">,"Description":"" </v>
      </c>
      <c r="Q961" s="16" t="str">
        <f t="shared" si="318"/>
        <v xml:space="preserve">,"Country":"USA" </v>
      </c>
      <c r="R961" s="16" t="str">
        <f t="shared" si="319"/>
        <v xml:space="preserve">,"IsPostageStamp":true </v>
      </c>
      <c r="S961" s="16" t="str">
        <f t="shared" si="320"/>
        <v xml:space="preserve">,"ScottNumber":"941" </v>
      </c>
      <c r="T961" s="16" t="str">
        <f t="shared" si="321"/>
        <v xml:space="preserve">,"AlternateId":"" </v>
      </c>
      <c r="U961" s="16" t="str">
        <f t="shared" si="322"/>
        <v>,"IssueYearStart":1946</v>
      </c>
      <c r="V961" s="16" t="str">
        <f t="shared" si="323"/>
        <v>,"IssueYearEnd":0</v>
      </c>
      <c r="W961" s="16" t="str">
        <f t="shared" si="324"/>
        <v xml:space="preserve">,"FirstDayOfIssue":" " </v>
      </c>
      <c r="X961" s="16" t="str">
        <f t="shared" si="338"/>
        <v xml:space="preserve">,"Perforation":"11x10.5" </v>
      </c>
      <c r="Y961" s="16" t="str">
        <f t="shared" si="325"/>
        <v xml:space="preserve">,"IsWatermarked":false </v>
      </c>
      <c r="Z961" s="16" t="str">
        <f t="shared" si="326"/>
        <v xml:space="preserve">,"CatalogImageCode":"" </v>
      </c>
      <c r="AA961" s="16" t="str">
        <f t="shared" si="327"/>
        <v xml:space="preserve">,"Color":"" </v>
      </c>
      <c r="AB961" s="16" t="str">
        <f t="shared" si="328"/>
        <v xml:space="preserve">,"Denomination":"3" </v>
      </c>
      <c r="AD961" s="16" t="str">
        <f t="shared" si="329"/>
        <v>,"ItemInstances":[</v>
      </c>
      <c r="AE961" s="16" t="str">
        <f t="shared" si="330"/>
        <v>{"CollectableType":"HomeCollector.Models.StampBase, HomeCollector, Version=1.0.0.0, Culture=neutral, PublicKeyToken=null"</v>
      </c>
      <c r="AF961" s="16" t="str">
        <f t="shared" si="331"/>
        <v xml:space="preserve">,"ItemDetails":"" </v>
      </c>
      <c r="AG961" s="16" t="str">
        <f t="shared" si="332"/>
        <v xml:space="preserve">,"IsFavorite":false </v>
      </c>
      <c r="AH961" s="16" t="str">
        <f t="shared" si="333"/>
        <v xml:space="preserve">,"EstimatedValue":0 </v>
      </c>
      <c r="AI961" s="16" t="str">
        <f t="shared" si="334"/>
        <v xml:space="preserve">,"IsMintCondition":false </v>
      </c>
      <c r="AJ961" s="16" t="str">
        <f t="shared" si="335"/>
        <v xml:space="preserve">,"Condition":"UNDEFINED" </v>
      </c>
      <c r="AK961" s="16" t="str">
        <f xml:space="preserve"> IF($D961+$E961&gt;0,  CONCATENATE($AD961,$AE961,$AF961,$AG961,$AH961,$AI961,$AJ961)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61" s="16" t="str">
        <f t="shared" si="336"/>
        <v>,{"CollectableType":"HomeCollector.Models.StampBase, HomeCollector, Version=1.0.0.0, Culture=neutral, PublicKeyToken=null","DisplayName":"Tennesse" ,"Description":"" ,"Country":"USA" ,"IsPostageStamp":true ,"ScottNumber":"941" ,"AlternateId":"" ,"IssueYearStart":1946,"IssueYearEnd":0,"FirstDayOfIssue":"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62" spans="1:38" x14ac:dyDescent="0.25">
      <c r="A962" s="34" t="s">
        <v>2168</v>
      </c>
      <c r="B962" s="29">
        <v>3</v>
      </c>
      <c r="C962" s="30"/>
      <c r="D962" s="31"/>
      <c r="E962" s="32">
        <v>2</v>
      </c>
      <c r="F962" s="42" t="s">
        <v>404</v>
      </c>
      <c r="G962" s="30"/>
      <c r="H962" s="19" t="s">
        <v>621</v>
      </c>
      <c r="I962" s="29">
        <v>1946</v>
      </c>
      <c r="J962" s="29">
        <v>1946</v>
      </c>
      <c r="K962" s="33" t="s">
        <v>1337</v>
      </c>
      <c r="L962" s="34">
        <v>0.15</v>
      </c>
      <c r="M962" s="29">
        <v>0.15</v>
      </c>
      <c r="N962" s="28" t="str">
        <f t="shared" si="337"/>
        <v>,{"CollectableType":"HomeCollector.Models.StampBase, HomeCollector, Version=1.0.0.0, Culture=neutral, PublicKeyToken=null"</v>
      </c>
      <c r="O962" s="16" t="str">
        <f t="shared" si="316"/>
        <v xml:space="preserve">,"DisplayName":"Iowa" </v>
      </c>
      <c r="P962" s="16" t="str">
        <f t="shared" si="317"/>
        <v xml:space="preserve">,"Description":"" </v>
      </c>
      <c r="Q962" s="16" t="str">
        <f t="shared" si="318"/>
        <v xml:space="preserve">,"Country":"USA" </v>
      </c>
      <c r="R962" s="16" t="str">
        <f t="shared" si="319"/>
        <v xml:space="preserve">,"IsPostageStamp":true </v>
      </c>
      <c r="S962" s="16" t="str">
        <f t="shared" si="320"/>
        <v xml:space="preserve">,"ScottNumber":"942" </v>
      </c>
      <c r="T962" s="16" t="str">
        <f t="shared" si="321"/>
        <v xml:space="preserve">,"AlternateId":"" </v>
      </c>
      <c r="U962" s="16" t="str">
        <f t="shared" si="322"/>
        <v>,"IssueYearStart":1946</v>
      </c>
      <c r="V962" s="16" t="str">
        <f t="shared" si="323"/>
        <v>,"IssueYearEnd":0</v>
      </c>
      <c r="W962" s="16" t="str">
        <f t="shared" si="324"/>
        <v xml:space="preserve">,"FirstDayOfIssue":" " </v>
      </c>
      <c r="X962" s="16" t="str">
        <f t="shared" si="338"/>
        <v xml:space="preserve">,"Perforation":"11x10.5" </v>
      </c>
      <c r="Y962" s="16" t="str">
        <f t="shared" si="325"/>
        <v xml:space="preserve">,"IsWatermarked":false </v>
      </c>
      <c r="Z962" s="16" t="str">
        <f t="shared" si="326"/>
        <v xml:space="preserve">,"CatalogImageCode":"" </v>
      </c>
      <c r="AA962" s="16" t="str">
        <f t="shared" si="327"/>
        <v xml:space="preserve">,"Color":"" </v>
      </c>
      <c r="AB962" s="16" t="str">
        <f t="shared" si="328"/>
        <v xml:space="preserve">,"Denomination":"3" </v>
      </c>
      <c r="AD962" s="16" t="str">
        <f t="shared" si="329"/>
        <v>,"ItemInstances":[</v>
      </c>
      <c r="AE962" s="16" t="str">
        <f t="shared" si="330"/>
        <v>{"CollectableType":"HomeCollector.Models.StampBase, HomeCollector, Version=1.0.0.0, Culture=neutral, PublicKeyToken=null"</v>
      </c>
      <c r="AF962" s="16" t="str">
        <f t="shared" si="331"/>
        <v xml:space="preserve">,"ItemDetails":"" </v>
      </c>
      <c r="AG962" s="16" t="str">
        <f t="shared" si="332"/>
        <v xml:space="preserve">,"IsFavorite":false </v>
      </c>
      <c r="AH962" s="16" t="str">
        <f t="shared" si="333"/>
        <v xml:space="preserve">,"EstimatedValue":0 </v>
      </c>
      <c r="AI962" s="16" t="str">
        <f t="shared" si="334"/>
        <v xml:space="preserve">,"IsMintCondition":false </v>
      </c>
      <c r="AJ962" s="16" t="str">
        <f t="shared" si="335"/>
        <v xml:space="preserve">,"Condition":"UNDEFINED" </v>
      </c>
      <c r="AK962" s="16" t="str">
        <f xml:space="preserve"> IF($D962+$E962&gt;0,  CONCATENATE($AD962,$AE962,$AF962,$AG962,$AH962,$AI962,$AJ962)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62" s="16" t="str">
        <f t="shared" si="336"/>
        <v>,{"CollectableType":"HomeCollector.Models.StampBase, HomeCollector, Version=1.0.0.0, Culture=neutral, PublicKeyToken=null","DisplayName":"Iowa" ,"Description":"" ,"Country":"USA" ,"IsPostageStamp":true ,"ScottNumber":"942" ,"AlternateId":"" ,"IssueYearStart":1946,"IssueYearEnd":0,"FirstDayOfIssue":"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63" spans="1:38" x14ac:dyDescent="0.25">
      <c r="A963" s="34" t="s">
        <v>2169</v>
      </c>
      <c r="B963" s="29">
        <v>3</v>
      </c>
      <c r="C963" s="30"/>
      <c r="D963" s="31">
        <v>1</v>
      </c>
      <c r="E963" s="32">
        <v>5</v>
      </c>
      <c r="F963" s="42" t="s">
        <v>404</v>
      </c>
      <c r="G963" s="30"/>
      <c r="H963" s="19" t="s">
        <v>622</v>
      </c>
      <c r="I963" s="29">
        <v>1946</v>
      </c>
      <c r="J963" s="29">
        <v>1946</v>
      </c>
      <c r="K963" s="33" t="s">
        <v>1337</v>
      </c>
      <c r="L963" s="34">
        <v>0.15</v>
      </c>
      <c r="M963" s="29">
        <v>0.15</v>
      </c>
      <c r="N963" s="28" t="str">
        <f t="shared" si="337"/>
        <v>,{"CollectableType":"HomeCollector.Models.StampBase, HomeCollector, Version=1.0.0.0, Culture=neutral, PublicKeyToken=null"</v>
      </c>
      <c r="O963" s="16" t="str">
        <f t="shared" si="316"/>
        <v xml:space="preserve">,"DisplayName":"Smithsonian" </v>
      </c>
      <c r="P963" s="16" t="str">
        <f t="shared" si="317"/>
        <v xml:space="preserve">,"Description":"" </v>
      </c>
      <c r="Q963" s="16" t="str">
        <f t="shared" si="318"/>
        <v xml:space="preserve">,"Country":"USA" </v>
      </c>
      <c r="R963" s="16" t="str">
        <f t="shared" si="319"/>
        <v xml:space="preserve">,"IsPostageStamp":true </v>
      </c>
      <c r="S963" s="16" t="str">
        <f t="shared" si="320"/>
        <v xml:space="preserve">,"ScottNumber":"943" </v>
      </c>
      <c r="T963" s="16" t="str">
        <f t="shared" si="321"/>
        <v xml:space="preserve">,"AlternateId":"" </v>
      </c>
      <c r="U963" s="16" t="str">
        <f t="shared" si="322"/>
        <v>,"IssueYearStart":1946</v>
      </c>
      <c r="V963" s="16" t="str">
        <f t="shared" si="323"/>
        <v>,"IssueYearEnd":0</v>
      </c>
      <c r="W963" s="16" t="str">
        <f t="shared" si="324"/>
        <v xml:space="preserve">,"FirstDayOfIssue":" " </v>
      </c>
      <c r="X963" s="16" t="str">
        <f t="shared" si="338"/>
        <v xml:space="preserve">,"Perforation":"11x10.5" </v>
      </c>
      <c r="Y963" s="16" t="str">
        <f t="shared" si="325"/>
        <v xml:space="preserve">,"IsWatermarked":false </v>
      </c>
      <c r="Z963" s="16" t="str">
        <f t="shared" si="326"/>
        <v xml:space="preserve">,"CatalogImageCode":"" </v>
      </c>
      <c r="AA963" s="16" t="str">
        <f t="shared" si="327"/>
        <v xml:space="preserve">,"Color":"" </v>
      </c>
      <c r="AB963" s="16" t="str">
        <f t="shared" si="328"/>
        <v xml:space="preserve">,"Denomination":"3" </v>
      </c>
      <c r="AD963" s="16" t="str">
        <f t="shared" si="329"/>
        <v>,"ItemInstances":[</v>
      </c>
      <c r="AE963" s="16" t="str">
        <f t="shared" si="330"/>
        <v>{"CollectableType":"HomeCollector.Models.StampBase, HomeCollector, Version=1.0.0.0, Culture=neutral, PublicKeyToken=null"</v>
      </c>
      <c r="AF963" s="16" t="str">
        <f t="shared" si="331"/>
        <v xml:space="preserve">,"ItemDetails":"" </v>
      </c>
      <c r="AG963" s="16" t="str">
        <f t="shared" si="332"/>
        <v xml:space="preserve">,"IsFavorite":false </v>
      </c>
      <c r="AH963" s="16" t="str">
        <f t="shared" si="333"/>
        <v xml:space="preserve">,"EstimatedValue":0 </v>
      </c>
      <c r="AI963" s="16" t="str">
        <f t="shared" si="334"/>
        <v xml:space="preserve">,"IsMintCondition":true </v>
      </c>
      <c r="AJ963" s="16" t="str">
        <f t="shared" si="335"/>
        <v xml:space="preserve">,"Condition":"UNDEFINED" </v>
      </c>
      <c r="AK963" s="16" t="str">
        <f xml:space="preserve"> IF($D963+$E963&gt;0,  CONCATENATE($AD963,$AE963,$AF963,$AG963,$AH963,$AI963,$AJ963)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63" s="16" t="str">
        <f t="shared" si="336"/>
        <v>,{"CollectableType":"HomeCollector.Models.StampBase, HomeCollector, Version=1.0.0.0, Culture=neutral, PublicKeyToken=null","DisplayName":"Smithsonian" ,"Description":"" ,"Country":"USA" ,"IsPostageStamp":true ,"ScottNumber":"943" ,"AlternateId":"" ,"IssueYearStart":1946,"IssueYearEnd":0,"FirstDayOfIssue":"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64" spans="1:38" x14ac:dyDescent="0.25">
      <c r="A964" s="34" t="s">
        <v>2170</v>
      </c>
      <c r="B964" s="29">
        <v>3</v>
      </c>
      <c r="C964" s="30"/>
      <c r="D964" s="31"/>
      <c r="E964" s="32">
        <v>3</v>
      </c>
      <c r="F964" s="42" t="s">
        <v>404</v>
      </c>
      <c r="G964" s="30"/>
      <c r="H964" s="19" t="s">
        <v>623</v>
      </c>
      <c r="I964" s="29">
        <v>1946</v>
      </c>
      <c r="J964" s="29">
        <v>1946</v>
      </c>
      <c r="K964" s="33" t="s">
        <v>1337</v>
      </c>
      <c r="L964" s="34">
        <v>0.15</v>
      </c>
      <c r="M964" s="29">
        <v>0.15</v>
      </c>
      <c r="N964" s="28" t="str">
        <f t="shared" si="337"/>
        <v>,{"CollectableType":"HomeCollector.Models.StampBase, HomeCollector, Version=1.0.0.0, Culture=neutral, PublicKeyToken=null"</v>
      </c>
      <c r="O964" s="16" t="str">
        <f t="shared" si="316"/>
        <v xml:space="preserve">,"DisplayName":"Kearny Exp." </v>
      </c>
      <c r="P964" s="16" t="str">
        <f t="shared" si="317"/>
        <v xml:space="preserve">,"Description":"" </v>
      </c>
      <c r="Q964" s="16" t="str">
        <f t="shared" si="318"/>
        <v xml:space="preserve">,"Country":"USA" </v>
      </c>
      <c r="R964" s="16" t="str">
        <f t="shared" si="319"/>
        <v xml:space="preserve">,"IsPostageStamp":true </v>
      </c>
      <c r="S964" s="16" t="str">
        <f t="shared" si="320"/>
        <v xml:space="preserve">,"ScottNumber":"944" </v>
      </c>
      <c r="T964" s="16" t="str">
        <f t="shared" si="321"/>
        <v xml:space="preserve">,"AlternateId":"" </v>
      </c>
      <c r="U964" s="16" t="str">
        <f t="shared" si="322"/>
        <v>,"IssueYearStart":1946</v>
      </c>
      <c r="V964" s="16" t="str">
        <f t="shared" si="323"/>
        <v>,"IssueYearEnd":0</v>
      </c>
      <c r="W964" s="16" t="str">
        <f t="shared" si="324"/>
        <v xml:space="preserve">,"FirstDayOfIssue":" " </v>
      </c>
      <c r="X964" s="16" t="str">
        <f t="shared" si="338"/>
        <v xml:space="preserve">,"Perforation":"11x10.5" </v>
      </c>
      <c r="Y964" s="16" t="str">
        <f t="shared" si="325"/>
        <v xml:space="preserve">,"IsWatermarked":false </v>
      </c>
      <c r="Z964" s="16" t="str">
        <f t="shared" si="326"/>
        <v xml:space="preserve">,"CatalogImageCode":"" </v>
      </c>
      <c r="AA964" s="16" t="str">
        <f t="shared" si="327"/>
        <v xml:space="preserve">,"Color":"" </v>
      </c>
      <c r="AB964" s="16" t="str">
        <f t="shared" si="328"/>
        <v xml:space="preserve">,"Denomination":"3" </v>
      </c>
      <c r="AD964" s="16" t="str">
        <f t="shared" si="329"/>
        <v>,"ItemInstances":[</v>
      </c>
      <c r="AE964" s="16" t="str">
        <f t="shared" si="330"/>
        <v>{"CollectableType":"HomeCollector.Models.StampBase, HomeCollector, Version=1.0.0.0, Culture=neutral, PublicKeyToken=null"</v>
      </c>
      <c r="AF964" s="16" t="str">
        <f t="shared" si="331"/>
        <v xml:space="preserve">,"ItemDetails":"" </v>
      </c>
      <c r="AG964" s="16" t="str">
        <f t="shared" si="332"/>
        <v xml:space="preserve">,"IsFavorite":false </v>
      </c>
      <c r="AH964" s="16" t="str">
        <f t="shared" si="333"/>
        <v xml:space="preserve">,"EstimatedValue":0 </v>
      </c>
      <c r="AI964" s="16" t="str">
        <f t="shared" si="334"/>
        <v xml:space="preserve">,"IsMintCondition":false </v>
      </c>
      <c r="AJ964" s="16" t="str">
        <f t="shared" si="335"/>
        <v xml:space="preserve">,"Condition":"UNDEFINED" </v>
      </c>
      <c r="AK964" s="16" t="str">
        <f xml:space="preserve"> IF($D964+$E964&gt;0,  CONCATENATE($AD964,$AE964,$AF964,$AG964,$AH964,$AI964,$AJ964)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64" s="16" t="str">
        <f t="shared" si="336"/>
        <v>,{"CollectableType":"HomeCollector.Models.StampBase, HomeCollector, Version=1.0.0.0, Culture=neutral, PublicKeyToken=null","DisplayName":"Kearny Exp." ,"Description":"" ,"Country":"USA" ,"IsPostageStamp":true ,"ScottNumber":"944" ,"AlternateId":"" ,"IssueYearStart":1946,"IssueYearEnd":0,"FirstDayOfIssue":"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65" spans="1:38" x14ac:dyDescent="0.25">
      <c r="A965" s="34" t="s">
        <v>2171</v>
      </c>
      <c r="B965" s="29">
        <v>3</v>
      </c>
      <c r="C965" s="30"/>
      <c r="D965" s="31"/>
      <c r="E965" s="32">
        <v>2</v>
      </c>
      <c r="F965" s="42" t="s">
        <v>436</v>
      </c>
      <c r="G965" s="30"/>
      <c r="H965" s="19" t="s">
        <v>624</v>
      </c>
      <c r="I965" s="29">
        <v>1947</v>
      </c>
      <c r="J965" s="29">
        <v>1947</v>
      </c>
      <c r="K965" s="33" t="s">
        <v>1337</v>
      </c>
      <c r="L965" s="34">
        <v>0.15</v>
      </c>
      <c r="M965" s="29">
        <v>0.15</v>
      </c>
      <c r="N965" s="28" t="str">
        <f t="shared" si="337"/>
        <v>,{"CollectableType":"HomeCollector.Models.StampBase, HomeCollector, Version=1.0.0.0, Culture=neutral, PublicKeyToken=null"</v>
      </c>
      <c r="O965" s="16" t="str">
        <f t="shared" ref="O965:O1028" si="339">",""DisplayName"":""" &amp; $H965 &amp; """ "</f>
        <v xml:space="preserve">,"DisplayName":"Edison" </v>
      </c>
      <c r="P965" s="16" t="str">
        <f t="shared" ref="P965:P1028" si="340">",""Description"":""" &amp; IF(ISBLANK($G965),"",$G965) &amp; """ "</f>
        <v xml:space="preserve">,"Description":"" </v>
      </c>
      <c r="Q965" s="16" t="str">
        <f t="shared" ref="Q965:Q1028" si="341">",""Country"":""" &amp; $B$1 &amp; """ "</f>
        <v xml:space="preserve">,"Country":"USA" </v>
      </c>
      <c r="R965" s="16" t="str">
        <f t="shared" ref="R965:R1028" si="342">",""IsPostageStamp"":" &amp; "true" &amp; " "</f>
        <v xml:space="preserve">,"IsPostageStamp":true </v>
      </c>
      <c r="S965" s="16" t="str">
        <f t="shared" ref="S965:S1028" si="343">",""ScottNumber"":""" &amp; $A965 &amp; """ "</f>
        <v xml:space="preserve">,"ScottNumber":"945" </v>
      </c>
      <c r="T965" s="16" t="str">
        <f t="shared" ref="T965:T1028" si="344">",""AlternateId"":""" &amp; "" &amp; """ "</f>
        <v xml:space="preserve">,"AlternateId":"" </v>
      </c>
      <c r="U965" s="16" t="str">
        <f t="shared" ref="U965:U1028" si="345">",""IssueYearStart"":" &amp; TEXT(IF(ISNUMBER($J965)=0,0,$J965),"0")</f>
        <v>,"IssueYearStart":1947</v>
      </c>
      <c r="V965" s="16" t="str">
        <f t="shared" ref="V965:V1028" si="346">",""IssueYearEnd"":" &amp; TEXT(IF(ISNUMBER($K965)=0,0,$K965),"0")</f>
        <v>,"IssueYearEnd":0</v>
      </c>
      <c r="W965" s="16" t="str">
        <f t="shared" ref="W965:W1028" si="347">",""FirstDayOfIssue"":""" &amp; " " &amp; """ "</f>
        <v xml:space="preserve">,"FirstDayOfIssue":" " </v>
      </c>
      <c r="X965" s="16" t="str">
        <f t="shared" si="338"/>
        <v xml:space="preserve">,"Perforation":"10.5x11" </v>
      </c>
      <c r="Y965" s="16" t="str">
        <f t="shared" ref="Y965:Y1028" si="348">",""IsWatermarked"":" &amp; IF(ISNUMBER(FIND("mk",$G982)) =1,"true","false") &amp; " "</f>
        <v xml:space="preserve">,"IsWatermarked":false </v>
      </c>
      <c r="Z965" s="16" t="str">
        <f t="shared" ref="Z965:Z1028" si="349">",""CatalogImageCode"":""" &amp; "" &amp; """ "</f>
        <v xml:space="preserve">,"CatalogImageCode":"" </v>
      </c>
      <c r="AA965" s="16" t="str">
        <f t="shared" ref="AA965:AA1028" si="350">",""Color"":""" &amp; IF(ISBLANK($C965)=1,"",$C965) &amp; """ "</f>
        <v xml:space="preserve">,"Color":"" </v>
      </c>
      <c r="AB965" s="16" t="str">
        <f t="shared" ref="AB965:AB1028" si="351">",""Denomination"":""" &amp; IF(ISNUMBER($B965),TEXT($B965,"0"),$B965) &amp; """ "</f>
        <v xml:space="preserve">,"Denomination":"3" </v>
      </c>
      <c r="AD965" s="16" t="str">
        <f t="shared" ref="AD965:AD1028" si="352" xml:space="preserve"> IF($D965 + $E965 &gt; 0,",""ItemInstances"":[","")</f>
        <v>,"ItemInstances":[</v>
      </c>
      <c r="AE965" s="16" t="str">
        <f t="shared" ref="AE965:AE1028" si="353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965" s="16" t="str">
        <f t="shared" ref="AF965:AF1028" si="354">",""ItemDetails"":""" &amp; IF(ISBLANK($G965)=1,"",$G965) &amp; """ "</f>
        <v xml:space="preserve">,"ItemDetails":"" </v>
      </c>
      <c r="AG965" s="16" t="str">
        <f t="shared" ref="AG965:AG1028" si="355">",""IsFavorite"":" &amp; "false" &amp; " "</f>
        <v xml:space="preserve">,"IsFavorite":false </v>
      </c>
      <c r="AH965" s="16" t="str">
        <f t="shared" ref="AH965:AH1028" si="356">",""EstimatedValue"":" &amp; "0" &amp; " "</f>
        <v xml:space="preserve">,"EstimatedValue":0 </v>
      </c>
      <c r="AI965" s="16" t="str">
        <f t="shared" ref="AI965:AI1028" si="357">",""IsMintCondition"":" &amp; IF($D965&gt;0,"true","false") &amp; " "</f>
        <v xml:space="preserve">,"IsMintCondition":false </v>
      </c>
      <c r="AJ965" s="16" t="str">
        <f t="shared" ref="AJ965:AJ1028" si="358">",""Condition"":" &amp; """UNDEFINED""" &amp; " "</f>
        <v xml:space="preserve">,"Condition":"UNDEFINED" </v>
      </c>
      <c r="AK965" s="16" t="str">
        <f xml:space="preserve"> IF($D965+$E965&gt;0,  CONCATENATE($AD965,$AE965,$AF965,$AG965,$AH965,$AI965,$AJ965)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65" s="16" t="str">
        <f t="shared" ref="AL965:AL1028" si="359">CONCATENATE( $N965, $O965, $P965,$Q965,$R965,$S965,$T965,$U965,$V965,$W965,$X965, $Y965,$Z965,$AA965, $AB965) &amp; $AK965</f>
        <v>,{"CollectableType":"HomeCollector.Models.StampBase, HomeCollector, Version=1.0.0.0, Culture=neutral, PublicKeyToken=null","DisplayName":"Edison" ,"Description":"" ,"Country":"USA" ,"IsPostageStamp":true ,"ScottNumber":"945" ,"AlternateId":"" ,"IssueYearStart":1947,"IssueYearEnd":0,"FirstDayOfIssue":"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66" spans="1:38" x14ac:dyDescent="0.25">
      <c r="A966" s="34" t="s">
        <v>2172</v>
      </c>
      <c r="B966" s="29">
        <v>3</v>
      </c>
      <c r="C966" s="30"/>
      <c r="D966" s="31">
        <v>1</v>
      </c>
      <c r="E966" s="32">
        <v>3</v>
      </c>
      <c r="F966" s="42" t="s">
        <v>436</v>
      </c>
      <c r="G966" s="30"/>
      <c r="H966" s="19" t="s">
        <v>625</v>
      </c>
      <c r="I966" s="29">
        <v>1947</v>
      </c>
      <c r="J966" s="29">
        <v>1947</v>
      </c>
      <c r="K966" s="33" t="s">
        <v>1337</v>
      </c>
      <c r="L966" s="34">
        <v>0.15</v>
      </c>
      <c r="M966" s="29">
        <v>0.15</v>
      </c>
      <c r="N966" s="28" t="str">
        <f t="shared" ref="N966:N1029" si="360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966" s="16" t="str">
        <f t="shared" si="339"/>
        <v xml:space="preserve">,"DisplayName":"Pulitzer" </v>
      </c>
      <c r="P966" s="16" t="str">
        <f t="shared" si="340"/>
        <v xml:space="preserve">,"Description":"" </v>
      </c>
      <c r="Q966" s="16" t="str">
        <f t="shared" si="341"/>
        <v xml:space="preserve">,"Country":"USA" </v>
      </c>
      <c r="R966" s="16" t="str">
        <f t="shared" si="342"/>
        <v xml:space="preserve">,"IsPostageStamp":true </v>
      </c>
      <c r="S966" s="16" t="str">
        <f t="shared" si="343"/>
        <v xml:space="preserve">,"ScottNumber":"946" </v>
      </c>
      <c r="T966" s="16" t="str">
        <f t="shared" si="344"/>
        <v xml:space="preserve">,"AlternateId":"" </v>
      </c>
      <c r="U966" s="16" t="str">
        <f t="shared" si="345"/>
        <v>,"IssueYearStart":1947</v>
      </c>
      <c r="V966" s="16" t="str">
        <f t="shared" si="346"/>
        <v>,"IssueYearEnd":0</v>
      </c>
      <c r="W966" s="16" t="str">
        <f t="shared" si="347"/>
        <v xml:space="preserve">,"FirstDayOfIssue":" " </v>
      </c>
      <c r="X966" s="16" t="str">
        <f t="shared" si="338"/>
        <v xml:space="preserve">,"Perforation":"10.5x11" </v>
      </c>
      <c r="Y966" s="16" t="str">
        <f t="shared" si="348"/>
        <v xml:space="preserve">,"IsWatermarked":false </v>
      </c>
      <c r="Z966" s="16" t="str">
        <f t="shared" si="349"/>
        <v xml:space="preserve">,"CatalogImageCode":"" </v>
      </c>
      <c r="AA966" s="16" t="str">
        <f t="shared" si="350"/>
        <v xml:space="preserve">,"Color":"" </v>
      </c>
      <c r="AB966" s="16" t="str">
        <f t="shared" si="351"/>
        <v xml:space="preserve">,"Denomination":"3" </v>
      </c>
      <c r="AD966" s="16" t="str">
        <f t="shared" si="352"/>
        <v>,"ItemInstances":[</v>
      </c>
      <c r="AE966" s="16" t="str">
        <f t="shared" si="353"/>
        <v>{"CollectableType":"HomeCollector.Models.StampBase, HomeCollector, Version=1.0.0.0, Culture=neutral, PublicKeyToken=null"</v>
      </c>
      <c r="AF966" s="16" t="str">
        <f t="shared" si="354"/>
        <v xml:space="preserve">,"ItemDetails":"" </v>
      </c>
      <c r="AG966" s="16" t="str">
        <f t="shared" si="355"/>
        <v xml:space="preserve">,"IsFavorite":false </v>
      </c>
      <c r="AH966" s="16" t="str">
        <f t="shared" si="356"/>
        <v xml:space="preserve">,"EstimatedValue":0 </v>
      </c>
      <c r="AI966" s="16" t="str">
        <f t="shared" si="357"/>
        <v xml:space="preserve">,"IsMintCondition":true </v>
      </c>
      <c r="AJ966" s="16" t="str">
        <f t="shared" si="358"/>
        <v xml:space="preserve">,"Condition":"UNDEFINED" </v>
      </c>
      <c r="AK966" s="16" t="str">
        <f xml:space="preserve"> IF($D966+$E966&gt;0,  CONCATENATE($AD966,$AE966,$AF966,$AG966,$AH966,$AI966,$AJ966)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66" s="16" t="str">
        <f t="shared" si="359"/>
        <v>,{"CollectableType":"HomeCollector.Models.StampBase, HomeCollector, Version=1.0.0.0, Culture=neutral, PublicKeyToken=null","DisplayName":"Pulitzer" ,"Description":"" ,"Country":"USA" ,"IsPostageStamp":true ,"ScottNumber":"946" ,"AlternateId":"" ,"IssueYearStart":1947,"IssueYearEnd":0,"FirstDayOfIssue":"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67" spans="1:38" x14ac:dyDescent="0.25">
      <c r="A967" s="34" t="s">
        <v>2173</v>
      </c>
      <c r="B967" s="29">
        <v>3</v>
      </c>
      <c r="C967" s="30"/>
      <c r="D967" s="31"/>
      <c r="E967" s="32">
        <v>2</v>
      </c>
      <c r="F967" s="42" t="s">
        <v>436</v>
      </c>
      <c r="G967" s="30"/>
      <c r="H967" s="19" t="s">
        <v>626</v>
      </c>
      <c r="I967" s="29">
        <v>1947</v>
      </c>
      <c r="J967" s="29">
        <v>1947</v>
      </c>
      <c r="K967" s="33" t="s">
        <v>1337</v>
      </c>
      <c r="L967" s="34">
        <v>0.15</v>
      </c>
      <c r="M967" s="29">
        <v>0.15</v>
      </c>
      <c r="N967" s="28" t="str">
        <f t="shared" si="360"/>
        <v>,{"CollectableType":"HomeCollector.Models.StampBase, HomeCollector, Version=1.0.0.0, Culture=neutral, PublicKeyToken=null"</v>
      </c>
      <c r="O967" s="16" t="str">
        <f t="shared" si="339"/>
        <v xml:space="preserve">,"DisplayName":"Postage Stamp" </v>
      </c>
      <c r="P967" s="16" t="str">
        <f t="shared" si="340"/>
        <v xml:space="preserve">,"Description":"" </v>
      </c>
      <c r="Q967" s="16" t="str">
        <f t="shared" si="341"/>
        <v xml:space="preserve">,"Country":"USA" </v>
      </c>
      <c r="R967" s="16" t="str">
        <f t="shared" si="342"/>
        <v xml:space="preserve">,"IsPostageStamp":true </v>
      </c>
      <c r="S967" s="16" t="str">
        <f t="shared" si="343"/>
        <v xml:space="preserve">,"ScottNumber":"947" </v>
      </c>
      <c r="T967" s="16" t="str">
        <f t="shared" si="344"/>
        <v xml:space="preserve">,"AlternateId":"" </v>
      </c>
      <c r="U967" s="16" t="str">
        <f t="shared" si="345"/>
        <v>,"IssueYearStart":1947</v>
      </c>
      <c r="V967" s="16" t="str">
        <f t="shared" si="346"/>
        <v>,"IssueYearEnd":0</v>
      </c>
      <c r="W967" s="16" t="str">
        <f t="shared" si="347"/>
        <v xml:space="preserve">,"FirstDayOfIssue":" " </v>
      </c>
      <c r="X967" s="16" t="str">
        <f t="shared" si="338"/>
        <v xml:space="preserve">,"Perforation":"10.5x11" </v>
      </c>
      <c r="Y967" s="16" t="str">
        <f t="shared" si="348"/>
        <v xml:space="preserve">,"IsWatermarked":false </v>
      </c>
      <c r="Z967" s="16" t="str">
        <f t="shared" si="349"/>
        <v xml:space="preserve">,"CatalogImageCode":"" </v>
      </c>
      <c r="AA967" s="16" t="str">
        <f t="shared" si="350"/>
        <v xml:space="preserve">,"Color":"" </v>
      </c>
      <c r="AB967" s="16" t="str">
        <f t="shared" si="351"/>
        <v xml:space="preserve">,"Denomination":"3" </v>
      </c>
      <c r="AD967" s="16" t="str">
        <f t="shared" si="352"/>
        <v>,"ItemInstances":[</v>
      </c>
      <c r="AE967" s="16" t="str">
        <f t="shared" si="353"/>
        <v>{"CollectableType":"HomeCollector.Models.StampBase, HomeCollector, Version=1.0.0.0, Culture=neutral, PublicKeyToken=null"</v>
      </c>
      <c r="AF967" s="16" t="str">
        <f t="shared" si="354"/>
        <v xml:space="preserve">,"ItemDetails":"" </v>
      </c>
      <c r="AG967" s="16" t="str">
        <f t="shared" si="355"/>
        <v xml:space="preserve">,"IsFavorite":false </v>
      </c>
      <c r="AH967" s="16" t="str">
        <f t="shared" si="356"/>
        <v xml:space="preserve">,"EstimatedValue":0 </v>
      </c>
      <c r="AI967" s="16" t="str">
        <f t="shared" si="357"/>
        <v xml:space="preserve">,"IsMintCondition":false </v>
      </c>
      <c r="AJ967" s="16" t="str">
        <f t="shared" si="358"/>
        <v xml:space="preserve">,"Condition":"UNDEFINED" </v>
      </c>
      <c r="AK967" s="16" t="str">
        <f xml:space="preserve"> IF($D967+$E967&gt;0,  CONCATENATE($AD967,$AE967,$AF967,$AG967,$AH967,$AI967,$AJ967)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67" s="16" t="str">
        <f t="shared" si="359"/>
        <v>,{"CollectableType":"HomeCollector.Models.StampBase, HomeCollector, Version=1.0.0.0, Culture=neutral, PublicKeyToken=null","DisplayName":"Postage Stamp" ,"Description":"" ,"Country":"USA" ,"IsPostageStamp":true ,"ScottNumber":"947" ,"AlternateId":"" ,"IssueYearStart":1947,"IssueYearEnd":0,"FirstDayOfIssue":" " ,"Perforation":"10.5x11"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68" spans="1:38" x14ac:dyDescent="0.25">
      <c r="A968" s="34" t="s">
        <v>2174</v>
      </c>
      <c r="B968" s="19" t="s">
        <v>627</v>
      </c>
      <c r="C968" s="30"/>
      <c r="D968" s="31"/>
      <c r="E968" s="32">
        <v>1</v>
      </c>
      <c r="F968" s="42" t="s">
        <v>436</v>
      </c>
      <c r="G968" s="38" t="s">
        <v>403</v>
      </c>
      <c r="H968" s="19" t="s">
        <v>628</v>
      </c>
      <c r="I968" s="29">
        <v>1947</v>
      </c>
      <c r="J968" s="29">
        <v>1947</v>
      </c>
      <c r="K968" s="33" t="s">
        <v>1337</v>
      </c>
      <c r="L968" s="34">
        <v>0.55000000000000004</v>
      </c>
      <c r="M968" s="29">
        <v>0.45</v>
      </c>
      <c r="N968" s="28" t="str">
        <f t="shared" si="360"/>
        <v>,{"CollectableType":"HomeCollector.Models.StampBase, HomeCollector, Version=1.0.0.0, Culture=neutral, PublicKeyToken=null"</v>
      </c>
      <c r="O968" s="16" t="str">
        <f t="shared" si="339"/>
        <v xml:space="preserve">,"DisplayName":"CIPEX" </v>
      </c>
      <c r="P968" s="16" t="str">
        <f t="shared" si="340"/>
        <v xml:space="preserve">,"Description":"souv sheet" </v>
      </c>
      <c r="Q968" s="16" t="str">
        <f t="shared" si="341"/>
        <v xml:space="preserve">,"Country":"USA" </v>
      </c>
      <c r="R968" s="16" t="str">
        <f t="shared" si="342"/>
        <v xml:space="preserve">,"IsPostageStamp":true </v>
      </c>
      <c r="S968" s="16" t="str">
        <f t="shared" si="343"/>
        <v xml:space="preserve">,"ScottNumber":"948" </v>
      </c>
      <c r="T968" s="16" t="str">
        <f t="shared" si="344"/>
        <v xml:space="preserve">,"AlternateId":"" </v>
      </c>
      <c r="U968" s="16" t="str">
        <f t="shared" si="345"/>
        <v>,"IssueYearStart":1947</v>
      </c>
      <c r="V968" s="16" t="str">
        <f t="shared" si="346"/>
        <v>,"IssueYearEnd":0</v>
      </c>
      <c r="W968" s="16" t="str">
        <f t="shared" si="347"/>
        <v xml:space="preserve">,"FirstDayOfIssue":" " </v>
      </c>
      <c r="X968" s="16" t="str">
        <f t="shared" si="338"/>
        <v xml:space="preserve">,"Perforation":"10.5x11" </v>
      </c>
      <c r="Y968" s="16" t="str">
        <f t="shared" si="348"/>
        <v xml:space="preserve">,"IsWatermarked":false </v>
      </c>
      <c r="Z968" s="16" t="str">
        <f t="shared" si="349"/>
        <v xml:space="preserve">,"CatalogImageCode":"" </v>
      </c>
      <c r="AA968" s="16" t="str">
        <f t="shared" si="350"/>
        <v xml:space="preserve">,"Color":"" </v>
      </c>
      <c r="AB968" s="16" t="str">
        <f t="shared" si="351"/>
        <v xml:space="preserve">,"Denomination":"5 &amp; 10" </v>
      </c>
      <c r="AD968" s="16" t="str">
        <f t="shared" si="352"/>
        <v>,"ItemInstances":[</v>
      </c>
      <c r="AE968" s="16" t="str">
        <f t="shared" si="353"/>
        <v>{"CollectableType":"HomeCollector.Models.StampBase, HomeCollector, Version=1.0.0.0, Culture=neutral, PublicKeyToken=null"</v>
      </c>
      <c r="AF968" s="16" t="str">
        <f t="shared" si="354"/>
        <v xml:space="preserve">,"ItemDetails":"souv sheet" </v>
      </c>
      <c r="AG968" s="16" t="str">
        <f t="shared" si="355"/>
        <v xml:space="preserve">,"IsFavorite":false </v>
      </c>
      <c r="AH968" s="16" t="str">
        <f t="shared" si="356"/>
        <v xml:space="preserve">,"EstimatedValue":0 </v>
      </c>
      <c r="AI968" s="16" t="str">
        <f t="shared" si="357"/>
        <v xml:space="preserve">,"IsMintCondition":false </v>
      </c>
      <c r="AJ968" s="16" t="str">
        <f t="shared" si="358"/>
        <v xml:space="preserve">,"Condition":"UNDEFINED" </v>
      </c>
      <c r="AK968" s="16" t="str">
        <f xml:space="preserve"> IF($D968+$E968&gt;0,  CONCATENATE($AD968,$AE968,$AF968,$AG968,$AH968,$AI968,$AJ968) &amp; "} ]}","}")</f>
        <v>,"ItemInstances":[{"CollectableType":"HomeCollector.Models.StampBase, HomeCollector, Version=1.0.0.0, Culture=neutral, PublicKeyToken=null","ItemDetails":"souv sheet" ,"IsFavorite":false ,"EstimatedValue":0 ,"IsMintCondition":false ,"Condition":"UNDEFINED" } ]}</v>
      </c>
      <c r="AL968" s="16" t="str">
        <f t="shared" si="359"/>
        <v>,{"CollectableType":"HomeCollector.Models.StampBase, HomeCollector, Version=1.0.0.0, Culture=neutral, PublicKeyToken=null","DisplayName":"CIPEX" ,"Description":"souv sheet" ,"Country":"USA" ,"IsPostageStamp":true ,"ScottNumber":"948" ,"AlternateId":"" ,"IssueYearStart":1947,"IssueYearEnd":0,"FirstDayOfIssue":" " ,"Perforation":"10.5x11" ,"IsWatermarked":false ,"CatalogImageCode":"" ,"Color":"" ,"Denomination":"5 &amp; 10" ,"ItemInstances":[{"CollectableType":"HomeCollector.Models.StampBase, HomeCollector, Version=1.0.0.0, Culture=neutral, PublicKeyToken=null","ItemDetails":"souv sheet" ,"IsFavorite":false ,"EstimatedValue":0 ,"IsMintCondition":false ,"Condition":"UNDEFINED" } ]}</v>
      </c>
    </row>
    <row r="969" spans="1:38" x14ac:dyDescent="0.25">
      <c r="A969" s="17" t="s">
        <v>629</v>
      </c>
      <c r="B969" s="29">
        <v>5</v>
      </c>
      <c r="C969" s="30"/>
      <c r="D969" s="31"/>
      <c r="E969" s="32"/>
      <c r="F969" s="28"/>
      <c r="G969" s="38" t="s">
        <v>12</v>
      </c>
      <c r="H969" s="19" t="s">
        <v>13</v>
      </c>
      <c r="I969" s="29">
        <v>1947</v>
      </c>
      <c r="J969" s="29">
        <v>1947</v>
      </c>
      <c r="K969" s="33" t="s">
        <v>1337</v>
      </c>
      <c r="L969" s="34">
        <v>0.25</v>
      </c>
      <c r="M969" s="29">
        <v>0.2</v>
      </c>
      <c r="N969" s="28" t="str">
        <f t="shared" si="360"/>
        <v>,{"CollectableType":"HomeCollector.Models.StampBase, HomeCollector, Version=1.0.0.0, Culture=neutral, PublicKeyToken=null"</v>
      </c>
      <c r="O969" s="16" t="str">
        <f t="shared" si="339"/>
        <v xml:space="preserve">,"DisplayName":"Franklin" </v>
      </c>
      <c r="P969" s="16" t="str">
        <f t="shared" si="340"/>
        <v xml:space="preserve">,"Description":"imp" </v>
      </c>
      <c r="Q969" s="16" t="str">
        <f t="shared" si="341"/>
        <v xml:space="preserve">,"Country":"USA" </v>
      </c>
      <c r="R969" s="16" t="str">
        <f t="shared" si="342"/>
        <v xml:space="preserve">,"IsPostageStamp":true </v>
      </c>
      <c r="S969" s="16" t="str">
        <f t="shared" si="343"/>
        <v xml:space="preserve">,"ScottNumber":"948a" </v>
      </c>
      <c r="T969" s="16" t="str">
        <f t="shared" si="344"/>
        <v xml:space="preserve">,"AlternateId":"" </v>
      </c>
      <c r="U969" s="16" t="str">
        <f t="shared" si="345"/>
        <v>,"IssueYearStart":1947</v>
      </c>
      <c r="V969" s="16" t="str">
        <f t="shared" si="346"/>
        <v>,"IssueYearEnd":0</v>
      </c>
      <c r="W969" s="16" t="str">
        <f t="shared" si="347"/>
        <v xml:space="preserve">,"FirstDayOfIssue":" " </v>
      </c>
      <c r="X969" s="16" t="str">
        <f t="shared" si="338"/>
        <v xml:space="preserve">,"Perforation":"" </v>
      </c>
      <c r="Y969" s="16" t="str">
        <f t="shared" si="348"/>
        <v xml:space="preserve">,"IsWatermarked":false </v>
      </c>
      <c r="Z969" s="16" t="str">
        <f t="shared" si="349"/>
        <v xml:space="preserve">,"CatalogImageCode":"" </v>
      </c>
      <c r="AA969" s="16" t="str">
        <f t="shared" si="350"/>
        <v xml:space="preserve">,"Color":"" </v>
      </c>
      <c r="AB969" s="16" t="str">
        <f t="shared" si="351"/>
        <v xml:space="preserve">,"Denomination":"5" </v>
      </c>
      <c r="AD969" s="16" t="str">
        <f t="shared" si="352"/>
        <v/>
      </c>
      <c r="AE969" s="16" t="str">
        <f t="shared" si="353"/>
        <v>{"CollectableType":"HomeCollector.Models.StampBase, HomeCollector, Version=1.0.0.0, Culture=neutral, PublicKeyToken=null"</v>
      </c>
      <c r="AF969" s="16" t="str">
        <f t="shared" si="354"/>
        <v xml:space="preserve">,"ItemDetails":"imp" </v>
      </c>
      <c r="AG969" s="16" t="str">
        <f t="shared" si="355"/>
        <v xml:space="preserve">,"IsFavorite":false </v>
      </c>
      <c r="AH969" s="16" t="str">
        <f t="shared" si="356"/>
        <v xml:space="preserve">,"EstimatedValue":0 </v>
      </c>
      <c r="AI969" s="16" t="str">
        <f t="shared" si="357"/>
        <v xml:space="preserve">,"IsMintCondition":false </v>
      </c>
      <c r="AJ969" s="16" t="str">
        <f t="shared" si="358"/>
        <v xml:space="preserve">,"Condition":"UNDEFINED" </v>
      </c>
      <c r="AK969" s="16" t="str">
        <f xml:space="preserve"> IF($D969+$E969&gt;0,  CONCATENATE($AD969,$AE969,$AF969,$AG969,$AH969,$AI969,$AJ969) &amp; "} ]}","}")</f>
        <v>}</v>
      </c>
      <c r="AL969" s="16" t="str">
        <f t="shared" si="359"/>
        <v>,{"CollectableType":"HomeCollector.Models.StampBase, HomeCollector, Version=1.0.0.0, Culture=neutral, PublicKeyToken=null","DisplayName":"Franklin" ,"Description":"imp" ,"Country":"USA" ,"IsPostageStamp":true ,"ScottNumber":"948a" ,"AlternateId":"" ,"IssueYearStart":1947,"IssueYearEnd":0,"FirstDayOfIssue":" " ,"Perforation":"" ,"IsWatermarked":false ,"CatalogImageCode":"" ,"Color":"" ,"Denomination":"5" }</v>
      </c>
    </row>
    <row r="970" spans="1:38" x14ac:dyDescent="0.25">
      <c r="A970" s="17" t="s">
        <v>630</v>
      </c>
      <c r="B970" s="29">
        <v>10</v>
      </c>
      <c r="C970" s="30"/>
      <c r="D970" s="31"/>
      <c r="E970" s="32">
        <v>1</v>
      </c>
      <c r="F970" s="28"/>
      <c r="G970" s="38" t="s">
        <v>12</v>
      </c>
      <c r="H970" s="19" t="s">
        <v>15</v>
      </c>
      <c r="I970" s="29">
        <v>1947</v>
      </c>
      <c r="J970" s="29">
        <v>1947</v>
      </c>
      <c r="K970" s="33" t="s">
        <v>1337</v>
      </c>
      <c r="L970" s="34">
        <v>0.3</v>
      </c>
      <c r="M970" s="29">
        <v>0.25</v>
      </c>
      <c r="N970" s="28" t="str">
        <f t="shared" si="360"/>
        <v>,{"CollectableType":"HomeCollector.Models.StampBase, HomeCollector, Version=1.0.0.0, Culture=neutral, PublicKeyToken=null"</v>
      </c>
      <c r="O970" s="16" t="str">
        <f t="shared" si="339"/>
        <v xml:space="preserve">,"DisplayName":"Washington" </v>
      </c>
      <c r="P970" s="16" t="str">
        <f t="shared" si="340"/>
        <v xml:space="preserve">,"Description":"imp" </v>
      </c>
      <c r="Q970" s="16" t="str">
        <f t="shared" si="341"/>
        <v xml:space="preserve">,"Country":"USA" </v>
      </c>
      <c r="R970" s="16" t="str">
        <f t="shared" si="342"/>
        <v xml:space="preserve">,"IsPostageStamp":true </v>
      </c>
      <c r="S970" s="16" t="str">
        <f t="shared" si="343"/>
        <v xml:space="preserve">,"ScottNumber":"948b" </v>
      </c>
      <c r="T970" s="16" t="str">
        <f t="shared" si="344"/>
        <v xml:space="preserve">,"AlternateId":"" </v>
      </c>
      <c r="U970" s="16" t="str">
        <f t="shared" si="345"/>
        <v>,"IssueYearStart":1947</v>
      </c>
      <c r="V970" s="16" t="str">
        <f t="shared" si="346"/>
        <v>,"IssueYearEnd":0</v>
      </c>
      <c r="W970" s="16" t="str">
        <f t="shared" si="347"/>
        <v xml:space="preserve">,"FirstDayOfIssue":" " </v>
      </c>
      <c r="X970" s="16" t="str">
        <f t="shared" si="338"/>
        <v xml:space="preserve">,"Perforation":"" </v>
      </c>
      <c r="Y970" s="16" t="str">
        <f t="shared" si="348"/>
        <v xml:space="preserve">,"IsWatermarked":false </v>
      </c>
      <c r="Z970" s="16" t="str">
        <f t="shared" si="349"/>
        <v xml:space="preserve">,"CatalogImageCode":"" </v>
      </c>
      <c r="AA970" s="16" t="str">
        <f t="shared" si="350"/>
        <v xml:space="preserve">,"Color":"" </v>
      </c>
      <c r="AB970" s="16" t="str">
        <f t="shared" si="351"/>
        <v xml:space="preserve">,"Denomination":"10" </v>
      </c>
      <c r="AD970" s="16" t="str">
        <f t="shared" si="352"/>
        <v>,"ItemInstances":[</v>
      </c>
      <c r="AE970" s="16" t="str">
        <f t="shared" si="353"/>
        <v>{"CollectableType":"HomeCollector.Models.StampBase, HomeCollector, Version=1.0.0.0, Culture=neutral, PublicKeyToken=null"</v>
      </c>
      <c r="AF970" s="16" t="str">
        <f t="shared" si="354"/>
        <v xml:space="preserve">,"ItemDetails":"imp" </v>
      </c>
      <c r="AG970" s="16" t="str">
        <f t="shared" si="355"/>
        <v xml:space="preserve">,"IsFavorite":false </v>
      </c>
      <c r="AH970" s="16" t="str">
        <f t="shared" si="356"/>
        <v xml:space="preserve">,"EstimatedValue":0 </v>
      </c>
      <c r="AI970" s="16" t="str">
        <f t="shared" si="357"/>
        <v xml:space="preserve">,"IsMintCondition":false </v>
      </c>
      <c r="AJ970" s="16" t="str">
        <f t="shared" si="358"/>
        <v xml:space="preserve">,"Condition":"UNDEFINED" </v>
      </c>
      <c r="AK970" s="16" t="str">
        <f xml:space="preserve"> IF($D970+$E970&gt;0,  CONCATENATE($AD970,$AE970,$AF970,$AG970,$AH970,$AI970,$AJ970) &amp; "} ]}","}")</f>
        <v>,"ItemInstances":[{"CollectableType":"HomeCollector.Models.StampBase, HomeCollector, Version=1.0.0.0, Culture=neutral, PublicKeyToken=null","ItemDetails":"imp" ,"IsFavorite":false ,"EstimatedValue":0 ,"IsMintCondition":false ,"Condition":"UNDEFINED" } ]}</v>
      </c>
      <c r="AL970" s="16" t="str">
        <f t="shared" si="359"/>
        <v>,{"CollectableType":"HomeCollector.Models.StampBase, HomeCollector, Version=1.0.0.0, Culture=neutral, PublicKeyToken=null","DisplayName":"Washington" ,"Description":"imp" ,"Country":"USA" ,"IsPostageStamp":true ,"ScottNumber":"948b" ,"AlternateId":"" ,"IssueYearStart":1947,"IssueYearEnd":0,"FirstDayOfIssue":"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PublicKeyToken=null","ItemDetails":"imp" ,"IsFavorite":false ,"EstimatedValue":0 ,"IsMintCondition":false ,"Condition":"UNDEFINED" } ]}</v>
      </c>
    </row>
    <row r="971" spans="1:38" x14ac:dyDescent="0.25">
      <c r="A971" s="34" t="s">
        <v>2175</v>
      </c>
      <c r="B971" s="29">
        <v>3</v>
      </c>
      <c r="C971" s="30"/>
      <c r="D971" s="31"/>
      <c r="E971" s="32">
        <v>4</v>
      </c>
      <c r="F971" s="28"/>
      <c r="G971" s="30"/>
      <c r="H971" s="19" t="s">
        <v>631</v>
      </c>
      <c r="I971" s="29">
        <v>1947</v>
      </c>
      <c r="J971" s="29">
        <v>1947</v>
      </c>
      <c r="K971" s="33" t="s">
        <v>1337</v>
      </c>
      <c r="L971" s="34">
        <v>0.15</v>
      </c>
      <c r="M971" s="29">
        <v>0.15</v>
      </c>
      <c r="N971" s="28" t="str">
        <f t="shared" si="360"/>
        <v>,{"CollectableType":"HomeCollector.Models.StampBase, HomeCollector, Version=1.0.0.0, Culture=neutral, PublicKeyToken=null"</v>
      </c>
      <c r="O971" s="16" t="str">
        <f t="shared" si="339"/>
        <v xml:space="preserve">,"DisplayName":"Doctors" </v>
      </c>
      <c r="P971" s="16" t="str">
        <f t="shared" si="340"/>
        <v xml:space="preserve">,"Description":"" </v>
      </c>
      <c r="Q971" s="16" t="str">
        <f t="shared" si="341"/>
        <v xml:space="preserve">,"Country":"USA" </v>
      </c>
      <c r="R971" s="16" t="str">
        <f t="shared" si="342"/>
        <v xml:space="preserve">,"IsPostageStamp":true </v>
      </c>
      <c r="S971" s="16" t="str">
        <f t="shared" si="343"/>
        <v xml:space="preserve">,"ScottNumber":"949" </v>
      </c>
      <c r="T971" s="16" t="str">
        <f t="shared" si="344"/>
        <v xml:space="preserve">,"AlternateId":"" </v>
      </c>
      <c r="U971" s="16" t="str">
        <f t="shared" si="345"/>
        <v>,"IssueYearStart":1947</v>
      </c>
      <c r="V971" s="16" t="str">
        <f t="shared" si="346"/>
        <v>,"IssueYearEnd":0</v>
      </c>
      <c r="W971" s="16" t="str">
        <f t="shared" si="347"/>
        <v xml:space="preserve">,"FirstDayOfIssue":" " </v>
      </c>
      <c r="X971" s="16" t="str">
        <f t="shared" si="338"/>
        <v xml:space="preserve">,"Perforation":"" </v>
      </c>
      <c r="Y971" s="16" t="str">
        <f t="shared" si="348"/>
        <v xml:space="preserve">,"IsWatermarked":false </v>
      </c>
      <c r="Z971" s="16" t="str">
        <f t="shared" si="349"/>
        <v xml:space="preserve">,"CatalogImageCode":"" </v>
      </c>
      <c r="AA971" s="16" t="str">
        <f t="shared" si="350"/>
        <v xml:space="preserve">,"Color":"" </v>
      </c>
      <c r="AB971" s="16" t="str">
        <f t="shared" si="351"/>
        <v xml:space="preserve">,"Denomination":"3" </v>
      </c>
      <c r="AD971" s="16" t="str">
        <f t="shared" si="352"/>
        <v>,"ItemInstances":[</v>
      </c>
      <c r="AE971" s="16" t="str">
        <f t="shared" si="353"/>
        <v>{"CollectableType":"HomeCollector.Models.StampBase, HomeCollector, Version=1.0.0.0, Culture=neutral, PublicKeyToken=null"</v>
      </c>
      <c r="AF971" s="16" t="str">
        <f t="shared" si="354"/>
        <v xml:space="preserve">,"ItemDetails":"" </v>
      </c>
      <c r="AG971" s="16" t="str">
        <f t="shared" si="355"/>
        <v xml:space="preserve">,"IsFavorite":false </v>
      </c>
      <c r="AH971" s="16" t="str">
        <f t="shared" si="356"/>
        <v xml:space="preserve">,"EstimatedValue":0 </v>
      </c>
      <c r="AI971" s="16" t="str">
        <f t="shared" si="357"/>
        <v xml:space="preserve">,"IsMintCondition":false </v>
      </c>
      <c r="AJ971" s="16" t="str">
        <f t="shared" si="358"/>
        <v xml:space="preserve">,"Condition":"UNDEFINED" </v>
      </c>
      <c r="AK971" s="16" t="str">
        <f xml:space="preserve"> IF($D971+$E971&gt;0,  CONCATENATE($AD971,$AE971,$AF971,$AG971,$AH971,$AI971,$AJ971)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71" s="16" t="str">
        <f t="shared" si="359"/>
        <v>,{"CollectableType":"HomeCollector.Models.StampBase, HomeCollector, Version=1.0.0.0, Culture=neutral, PublicKeyToken=null","DisplayName":"Doctors" ,"Description":"" ,"Country":"USA" ,"IsPostageStamp":true ,"ScottNumber":"949" ,"AlternateId":"" ,"IssueYearStart":1947,"IssueYearEnd":0,"FirstDayOfIssue":"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72" spans="1:38" x14ac:dyDescent="0.25">
      <c r="A972" s="34" t="s">
        <v>2176</v>
      </c>
      <c r="B972" s="29">
        <v>3</v>
      </c>
      <c r="C972" s="30"/>
      <c r="D972" s="31"/>
      <c r="E972" s="32">
        <v>2</v>
      </c>
      <c r="F972" s="28"/>
      <c r="G972" s="30"/>
      <c r="H972" s="19" t="s">
        <v>632</v>
      </c>
      <c r="I972" s="29">
        <v>1947</v>
      </c>
      <c r="J972" s="29">
        <v>1947</v>
      </c>
      <c r="K972" s="33" t="s">
        <v>1337</v>
      </c>
      <c r="L972" s="34">
        <v>0.15</v>
      </c>
      <c r="M972" s="29">
        <v>0.15</v>
      </c>
      <c r="N972" s="28" t="str">
        <f t="shared" si="360"/>
        <v>,{"CollectableType":"HomeCollector.Models.StampBase, HomeCollector, Version=1.0.0.0, Culture=neutral, PublicKeyToken=null"</v>
      </c>
      <c r="O972" s="16" t="str">
        <f t="shared" si="339"/>
        <v xml:space="preserve">,"DisplayName":"Utah" </v>
      </c>
      <c r="P972" s="16" t="str">
        <f t="shared" si="340"/>
        <v xml:space="preserve">,"Description":"" </v>
      </c>
      <c r="Q972" s="16" t="str">
        <f t="shared" si="341"/>
        <v xml:space="preserve">,"Country":"USA" </v>
      </c>
      <c r="R972" s="16" t="str">
        <f t="shared" si="342"/>
        <v xml:space="preserve">,"IsPostageStamp":true </v>
      </c>
      <c r="S972" s="16" t="str">
        <f t="shared" si="343"/>
        <v xml:space="preserve">,"ScottNumber":"950" </v>
      </c>
      <c r="T972" s="16" t="str">
        <f t="shared" si="344"/>
        <v xml:space="preserve">,"AlternateId":"" </v>
      </c>
      <c r="U972" s="16" t="str">
        <f t="shared" si="345"/>
        <v>,"IssueYearStart":1947</v>
      </c>
      <c r="V972" s="16" t="str">
        <f t="shared" si="346"/>
        <v>,"IssueYearEnd":0</v>
      </c>
      <c r="W972" s="16" t="str">
        <f t="shared" si="347"/>
        <v xml:space="preserve">,"FirstDayOfIssue":" " </v>
      </c>
      <c r="X972" s="16" t="str">
        <f t="shared" si="338"/>
        <v xml:space="preserve">,"Perforation":"" </v>
      </c>
      <c r="Y972" s="16" t="str">
        <f t="shared" si="348"/>
        <v xml:space="preserve">,"IsWatermarked":false </v>
      </c>
      <c r="Z972" s="16" t="str">
        <f t="shared" si="349"/>
        <v xml:space="preserve">,"CatalogImageCode":"" </v>
      </c>
      <c r="AA972" s="16" t="str">
        <f t="shared" si="350"/>
        <v xml:space="preserve">,"Color":"" </v>
      </c>
      <c r="AB972" s="16" t="str">
        <f t="shared" si="351"/>
        <v xml:space="preserve">,"Denomination":"3" </v>
      </c>
      <c r="AD972" s="16" t="str">
        <f t="shared" si="352"/>
        <v>,"ItemInstances":[</v>
      </c>
      <c r="AE972" s="16" t="str">
        <f t="shared" si="353"/>
        <v>{"CollectableType":"HomeCollector.Models.StampBase, HomeCollector, Version=1.0.0.0, Culture=neutral, PublicKeyToken=null"</v>
      </c>
      <c r="AF972" s="16" t="str">
        <f t="shared" si="354"/>
        <v xml:space="preserve">,"ItemDetails":"" </v>
      </c>
      <c r="AG972" s="16" t="str">
        <f t="shared" si="355"/>
        <v xml:space="preserve">,"IsFavorite":false </v>
      </c>
      <c r="AH972" s="16" t="str">
        <f t="shared" si="356"/>
        <v xml:space="preserve">,"EstimatedValue":0 </v>
      </c>
      <c r="AI972" s="16" t="str">
        <f t="shared" si="357"/>
        <v xml:space="preserve">,"IsMintCondition":false </v>
      </c>
      <c r="AJ972" s="16" t="str">
        <f t="shared" si="358"/>
        <v xml:space="preserve">,"Condition":"UNDEFINED" </v>
      </c>
      <c r="AK972" s="16" t="str">
        <f xml:space="preserve"> IF($D972+$E972&gt;0,  CONCATENATE($AD972,$AE972,$AF972,$AG972,$AH972,$AI972,$AJ972)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72" s="16" t="str">
        <f t="shared" si="359"/>
        <v>,{"CollectableType":"HomeCollector.Models.StampBase, HomeCollector, Version=1.0.0.0, Culture=neutral, PublicKeyToken=null","DisplayName":"Utah" ,"Description":"" ,"Country":"USA" ,"IsPostageStamp":true ,"ScottNumber":"950" ,"AlternateId":"" ,"IssueYearStart":1947,"IssueYearEnd":0,"FirstDayOfIssue":"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73" spans="1:38" x14ac:dyDescent="0.25">
      <c r="A973" s="34" t="s">
        <v>2177</v>
      </c>
      <c r="B973" s="29">
        <v>3</v>
      </c>
      <c r="C973" s="30"/>
      <c r="D973" s="31"/>
      <c r="E973" s="32">
        <v>2</v>
      </c>
      <c r="F973" s="28"/>
      <c r="G973" s="30"/>
      <c r="H973" s="19" t="s">
        <v>633</v>
      </c>
      <c r="I973" s="29">
        <v>1947</v>
      </c>
      <c r="J973" s="29">
        <v>1947</v>
      </c>
      <c r="K973" s="33" t="s">
        <v>1337</v>
      </c>
      <c r="L973" s="34">
        <v>0.15</v>
      </c>
      <c r="M973" s="29">
        <v>0.15</v>
      </c>
      <c r="N973" s="28" t="str">
        <f t="shared" si="360"/>
        <v>,{"CollectableType":"HomeCollector.Models.StampBase, HomeCollector, Version=1.0.0.0, Culture=neutral, PublicKeyToken=null"</v>
      </c>
      <c r="O973" s="16" t="str">
        <f t="shared" si="339"/>
        <v xml:space="preserve">,"DisplayName":"U.S. Frigate" </v>
      </c>
      <c r="P973" s="16" t="str">
        <f t="shared" si="340"/>
        <v xml:space="preserve">,"Description":"" </v>
      </c>
      <c r="Q973" s="16" t="str">
        <f t="shared" si="341"/>
        <v xml:space="preserve">,"Country":"USA" </v>
      </c>
      <c r="R973" s="16" t="str">
        <f t="shared" si="342"/>
        <v xml:space="preserve">,"IsPostageStamp":true </v>
      </c>
      <c r="S973" s="16" t="str">
        <f t="shared" si="343"/>
        <v xml:space="preserve">,"ScottNumber":"951" </v>
      </c>
      <c r="T973" s="16" t="str">
        <f t="shared" si="344"/>
        <v xml:space="preserve">,"AlternateId":"" </v>
      </c>
      <c r="U973" s="16" t="str">
        <f t="shared" si="345"/>
        <v>,"IssueYearStart":1947</v>
      </c>
      <c r="V973" s="16" t="str">
        <f t="shared" si="346"/>
        <v>,"IssueYearEnd":0</v>
      </c>
      <c r="W973" s="16" t="str">
        <f t="shared" si="347"/>
        <v xml:space="preserve">,"FirstDayOfIssue":" " </v>
      </c>
      <c r="X973" s="16" t="str">
        <f t="shared" si="338"/>
        <v xml:space="preserve">,"Perforation":"" </v>
      </c>
      <c r="Y973" s="16" t="str">
        <f t="shared" si="348"/>
        <v xml:space="preserve">,"IsWatermarked":false </v>
      </c>
      <c r="Z973" s="16" t="str">
        <f t="shared" si="349"/>
        <v xml:space="preserve">,"CatalogImageCode":"" </v>
      </c>
      <c r="AA973" s="16" t="str">
        <f t="shared" si="350"/>
        <v xml:space="preserve">,"Color":"" </v>
      </c>
      <c r="AB973" s="16" t="str">
        <f t="shared" si="351"/>
        <v xml:space="preserve">,"Denomination":"3" </v>
      </c>
      <c r="AD973" s="16" t="str">
        <f t="shared" si="352"/>
        <v>,"ItemInstances":[</v>
      </c>
      <c r="AE973" s="16" t="str">
        <f t="shared" si="353"/>
        <v>{"CollectableType":"HomeCollector.Models.StampBase, HomeCollector, Version=1.0.0.0, Culture=neutral, PublicKeyToken=null"</v>
      </c>
      <c r="AF973" s="16" t="str">
        <f t="shared" si="354"/>
        <v xml:space="preserve">,"ItemDetails":"" </v>
      </c>
      <c r="AG973" s="16" t="str">
        <f t="shared" si="355"/>
        <v xml:space="preserve">,"IsFavorite":false </v>
      </c>
      <c r="AH973" s="16" t="str">
        <f t="shared" si="356"/>
        <v xml:space="preserve">,"EstimatedValue":0 </v>
      </c>
      <c r="AI973" s="16" t="str">
        <f t="shared" si="357"/>
        <v xml:space="preserve">,"IsMintCondition":false </v>
      </c>
      <c r="AJ973" s="16" t="str">
        <f t="shared" si="358"/>
        <v xml:space="preserve">,"Condition":"UNDEFINED" </v>
      </c>
      <c r="AK973" s="16" t="str">
        <f xml:space="preserve"> IF($D973+$E973&gt;0,  CONCATENATE($AD973,$AE973,$AF973,$AG973,$AH973,$AI973,$AJ973)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73" s="16" t="str">
        <f t="shared" si="359"/>
        <v>,{"CollectableType":"HomeCollector.Models.StampBase, HomeCollector, Version=1.0.0.0, Culture=neutral, PublicKeyToken=null","DisplayName":"U.S. Frigate" ,"Description":"" ,"Country":"USA" ,"IsPostageStamp":true ,"ScottNumber":"951" ,"AlternateId":"" ,"IssueYearStart":1947,"IssueYearEnd":0,"FirstDayOfIssue":"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74" spans="1:38" x14ac:dyDescent="0.25">
      <c r="A974" s="34" t="s">
        <v>2178</v>
      </c>
      <c r="B974" s="29">
        <v>3</v>
      </c>
      <c r="C974" s="30"/>
      <c r="D974" s="31"/>
      <c r="E974" s="32">
        <v>3</v>
      </c>
      <c r="F974" s="28"/>
      <c r="G974" s="30"/>
      <c r="H974" s="19" t="s">
        <v>634</v>
      </c>
      <c r="I974" s="29">
        <v>1947</v>
      </c>
      <c r="J974" s="29">
        <v>1947</v>
      </c>
      <c r="K974" s="33" t="s">
        <v>1337</v>
      </c>
      <c r="L974" s="34">
        <v>0.15</v>
      </c>
      <c r="M974" s="29">
        <v>0.15</v>
      </c>
      <c r="N974" s="28" t="str">
        <f t="shared" si="360"/>
        <v>,{"CollectableType":"HomeCollector.Models.StampBase, HomeCollector, Version=1.0.0.0, Culture=neutral, PublicKeyToken=null"</v>
      </c>
      <c r="O974" s="16" t="str">
        <f t="shared" si="339"/>
        <v xml:space="preserve">,"DisplayName":"Everglades N.P." </v>
      </c>
      <c r="P974" s="16" t="str">
        <f t="shared" si="340"/>
        <v xml:space="preserve">,"Description":"" </v>
      </c>
      <c r="Q974" s="16" t="str">
        <f t="shared" si="341"/>
        <v xml:space="preserve">,"Country":"USA" </v>
      </c>
      <c r="R974" s="16" t="str">
        <f t="shared" si="342"/>
        <v xml:space="preserve">,"IsPostageStamp":true </v>
      </c>
      <c r="S974" s="16" t="str">
        <f t="shared" si="343"/>
        <v xml:space="preserve">,"ScottNumber":"952" </v>
      </c>
      <c r="T974" s="16" t="str">
        <f t="shared" si="344"/>
        <v xml:space="preserve">,"AlternateId":"" </v>
      </c>
      <c r="U974" s="16" t="str">
        <f t="shared" si="345"/>
        <v>,"IssueYearStart":1947</v>
      </c>
      <c r="V974" s="16" t="str">
        <f t="shared" si="346"/>
        <v>,"IssueYearEnd":0</v>
      </c>
      <c r="W974" s="16" t="str">
        <f t="shared" si="347"/>
        <v xml:space="preserve">,"FirstDayOfIssue":" " </v>
      </c>
      <c r="X974" s="16" t="str">
        <f t="shared" si="338"/>
        <v xml:space="preserve">,"Perforation":"" </v>
      </c>
      <c r="Y974" s="16" t="str">
        <f t="shared" si="348"/>
        <v xml:space="preserve">,"IsWatermarked":false </v>
      </c>
      <c r="Z974" s="16" t="str">
        <f t="shared" si="349"/>
        <v xml:space="preserve">,"CatalogImageCode":"" </v>
      </c>
      <c r="AA974" s="16" t="str">
        <f t="shared" si="350"/>
        <v xml:space="preserve">,"Color":"" </v>
      </c>
      <c r="AB974" s="16" t="str">
        <f t="shared" si="351"/>
        <v xml:space="preserve">,"Denomination":"3" </v>
      </c>
      <c r="AD974" s="16" t="str">
        <f t="shared" si="352"/>
        <v>,"ItemInstances":[</v>
      </c>
      <c r="AE974" s="16" t="str">
        <f t="shared" si="353"/>
        <v>{"CollectableType":"HomeCollector.Models.StampBase, HomeCollector, Version=1.0.0.0, Culture=neutral, PublicKeyToken=null"</v>
      </c>
      <c r="AF974" s="16" t="str">
        <f t="shared" si="354"/>
        <v xml:space="preserve">,"ItemDetails":"" </v>
      </c>
      <c r="AG974" s="16" t="str">
        <f t="shared" si="355"/>
        <v xml:space="preserve">,"IsFavorite":false </v>
      </c>
      <c r="AH974" s="16" t="str">
        <f t="shared" si="356"/>
        <v xml:space="preserve">,"EstimatedValue":0 </v>
      </c>
      <c r="AI974" s="16" t="str">
        <f t="shared" si="357"/>
        <v xml:space="preserve">,"IsMintCondition":false </v>
      </c>
      <c r="AJ974" s="16" t="str">
        <f t="shared" si="358"/>
        <v xml:space="preserve">,"Condition":"UNDEFINED" </v>
      </c>
      <c r="AK974" s="16" t="str">
        <f xml:space="preserve"> IF($D974+$E974&gt;0,  CONCATENATE($AD974,$AE974,$AF974,$AG974,$AH974,$AI974,$AJ974)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74" s="16" t="str">
        <f t="shared" si="359"/>
        <v>,{"CollectableType":"HomeCollector.Models.StampBase, HomeCollector, Version=1.0.0.0, Culture=neutral, PublicKeyToken=null","DisplayName":"Everglades N.P." ,"Description":"" ,"Country":"USA" ,"IsPostageStamp":true ,"ScottNumber":"952" ,"AlternateId":"" ,"IssueYearStart":1947,"IssueYearEnd":0,"FirstDayOfIssue":"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75" spans="1:38" x14ac:dyDescent="0.25">
      <c r="A975" s="34" t="s">
        <v>2179</v>
      </c>
      <c r="B975" s="29">
        <v>3</v>
      </c>
      <c r="C975" s="30"/>
      <c r="D975" s="31"/>
      <c r="E975" s="32">
        <v>2</v>
      </c>
      <c r="F975" s="28"/>
      <c r="G975" s="30"/>
      <c r="H975" s="19" t="s">
        <v>635</v>
      </c>
      <c r="I975" s="29">
        <v>1948</v>
      </c>
      <c r="J975" s="29">
        <v>1948</v>
      </c>
      <c r="K975" s="33" t="s">
        <v>1337</v>
      </c>
      <c r="L975" s="34">
        <v>0.15</v>
      </c>
      <c r="M975" s="29">
        <v>0.15</v>
      </c>
      <c r="N975" s="28" t="str">
        <f t="shared" si="360"/>
        <v>,{"CollectableType":"HomeCollector.Models.StampBase, HomeCollector, Version=1.0.0.0, Culture=neutral, PublicKeyToken=null"</v>
      </c>
      <c r="O975" s="16" t="str">
        <f t="shared" si="339"/>
        <v xml:space="preserve">,"DisplayName":"Carver" </v>
      </c>
      <c r="P975" s="16" t="str">
        <f t="shared" si="340"/>
        <v xml:space="preserve">,"Description":"" </v>
      </c>
      <c r="Q975" s="16" t="str">
        <f t="shared" si="341"/>
        <v xml:space="preserve">,"Country":"USA" </v>
      </c>
      <c r="R975" s="16" t="str">
        <f t="shared" si="342"/>
        <v xml:space="preserve">,"IsPostageStamp":true </v>
      </c>
      <c r="S975" s="16" t="str">
        <f t="shared" si="343"/>
        <v xml:space="preserve">,"ScottNumber":"953" </v>
      </c>
      <c r="T975" s="16" t="str">
        <f t="shared" si="344"/>
        <v xml:space="preserve">,"AlternateId":"" </v>
      </c>
      <c r="U975" s="16" t="str">
        <f t="shared" si="345"/>
        <v>,"IssueYearStart":1948</v>
      </c>
      <c r="V975" s="16" t="str">
        <f t="shared" si="346"/>
        <v>,"IssueYearEnd":0</v>
      </c>
      <c r="W975" s="16" t="str">
        <f t="shared" si="347"/>
        <v xml:space="preserve">,"FirstDayOfIssue":" " </v>
      </c>
      <c r="X975" s="16" t="str">
        <f t="shared" si="338"/>
        <v xml:space="preserve">,"Perforation":"" </v>
      </c>
      <c r="Y975" s="16" t="str">
        <f t="shared" si="348"/>
        <v xml:space="preserve">,"IsWatermarked":false </v>
      </c>
      <c r="Z975" s="16" t="str">
        <f t="shared" si="349"/>
        <v xml:space="preserve">,"CatalogImageCode":"" </v>
      </c>
      <c r="AA975" s="16" t="str">
        <f t="shared" si="350"/>
        <v xml:space="preserve">,"Color":"" </v>
      </c>
      <c r="AB975" s="16" t="str">
        <f t="shared" si="351"/>
        <v xml:space="preserve">,"Denomination":"3" </v>
      </c>
      <c r="AD975" s="16" t="str">
        <f t="shared" si="352"/>
        <v>,"ItemInstances":[</v>
      </c>
      <c r="AE975" s="16" t="str">
        <f t="shared" si="353"/>
        <v>{"CollectableType":"HomeCollector.Models.StampBase, HomeCollector, Version=1.0.0.0, Culture=neutral, PublicKeyToken=null"</v>
      </c>
      <c r="AF975" s="16" t="str">
        <f t="shared" si="354"/>
        <v xml:space="preserve">,"ItemDetails":"" </v>
      </c>
      <c r="AG975" s="16" t="str">
        <f t="shared" si="355"/>
        <v xml:space="preserve">,"IsFavorite":false </v>
      </c>
      <c r="AH975" s="16" t="str">
        <f t="shared" si="356"/>
        <v xml:space="preserve">,"EstimatedValue":0 </v>
      </c>
      <c r="AI975" s="16" t="str">
        <f t="shared" si="357"/>
        <v xml:space="preserve">,"IsMintCondition":false </v>
      </c>
      <c r="AJ975" s="16" t="str">
        <f t="shared" si="358"/>
        <v xml:space="preserve">,"Condition":"UNDEFINED" </v>
      </c>
      <c r="AK975" s="16" t="str">
        <f xml:space="preserve"> IF($D975+$E975&gt;0,  CONCATENATE($AD975,$AE975,$AF975,$AG975,$AH975,$AI975,$AJ975)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75" s="16" t="str">
        <f t="shared" si="359"/>
        <v>,{"CollectableType":"HomeCollector.Models.StampBase, HomeCollector, Version=1.0.0.0, Culture=neutral, PublicKeyToken=null","DisplayName":"Carver" ,"Description":"" ,"Country":"USA" ,"IsPostageStamp":true ,"ScottNumber":"953"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76" spans="1:38" x14ac:dyDescent="0.25">
      <c r="A976" s="34" t="s">
        <v>2180</v>
      </c>
      <c r="B976" s="29">
        <v>3</v>
      </c>
      <c r="C976" s="30"/>
      <c r="D976" s="31">
        <v>1</v>
      </c>
      <c r="E976" s="32">
        <v>3</v>
      </c>
      <c r="F976" s="28"/>
      <c r="G976" s="30"/>
      <c r="H976" s="19" t="s">
        <v>636</v>
      </c>
      <c r="I976" s="29">
        <v>1948</v>
      </c>
      <c r="J976" s="29">
        <v>1948</v>
      </c>
      <c r="K976" s="33" t="s">
        <v>1337</v>
      </c>
      <c r="L976" s="34">
        <v>0.15</v>
      </c>
      <c r="M976" s="29">
        <v>0.15</v>
      </c>
      <c r="N976" s="28" t="str">
        <f t="shared" si="360"/>
        <v>,{"CollectableType":"HomeCollector.Models.StampBase, HomeCollector, Version=1.0.0.0, Culture=neutral, PublicKeyToken=null"</v>
      </c>
      <c r="O976" s="16" t="str">
        <f t="shared" si="339"/>
        <v xml:space="preserve">,"DisplayName":"Cal. Gold 100th" </v>
      </c>
      <c r="P976" s="16" t="str">
        <f t="shared" si="340"/>
        <v xml:space="preserve">,"Description":"" </v>
      </c>
      <c r="Q976" s="16" t="str">
        <f t="shared" si="341"/>
        <v xml:space="preserve">,"Country":"USA" </v>
      </c>
      <c r="R976" s="16" t="str">
        <f t="shared" si="342"/>
        <v xml:space="preserve">,"IsPostageStamp":true </v>
      </c>
      <c r="S976" s="16" t="str">
        <f t="shared" si="343"/>
        <v xml:space="preserve">,"ScottNumber":"954" </v>
      </c>
      <c r="T976" s="16" t="str">
        <f t="shared" si="344"/>
        <v xml:space="preserve">,"AlternateId":"" </v>
      </c>
      <c r="U976" s="16" t="str">
        <f t="shared" si="345"/>
        <v>,"IssueYearStart":1948</v>
      </c>
      <c r="V976" s="16" t="str">
        <f t="shared" si="346"/>
        <v>,"IssueYearEnd":0</v>
      </c>
      <c r="W976" s="16" t="str">
        <f t="shared" si="347"/>
        <v xml:space="preserve">,"FirstDayOfIssue":" " </v>
      </c>
      <c r="X976" s="16" t="str">
        <f t="shared" si="338"/>
        <v xml:space="preserve">,"Perforation":"" </v>
      </c>
      <c r="Y976" s="16" t="str">
        <f t="shared" si="348"/>
        <v xml:space="preserve">,"IsWatermarked":false </v>
      </c>
      <c r="Z976" s="16" t="str">
        <f t="shared" si="349"/>
        <v xml:space="preserve">,"CatalogImageCode":"" </v>
      </c>
      <c r="AA976" s="16" t="str">
        <f t="shared" si="350"/>
        <v xml:space="preserve">,"Color":"" </v>
      </c>
      <c r="AB976" s="16" t="str">
        <f t="shared" si="351"/>
        <v xml:space="preserve">,"Denomination":"3" </v>
      </c>
      <c r="AD976" s="16" t="str">
        <f t="shared" si="352"/>
        <v>,"ItemInstances":[</v>
      </c>
      <c r="AE976" s="16" t="str">
        <f t="shared" si="353"/>
        <v>{"CollectableType":"HomeCollector.Models.StampBase, HomeCollector, Version=1.0.0.0, Culture=neutral, PublicKeyToken=null"</v>
      </c>
      <c r="AF976" s="16" t="str">
        <f t="shared" si="354"/>
        <v xml:space="preserve">,"ItemDetails":"" </v>
      </c>
      <c r="AG976" s="16" t="str">
        <f t="shared" si="355"/>
        <v xml:space="preserve">,"IsFavorite":false </v>
      </c>
      <c r="AH976" s="16" t="str">
        <f t="shared" si="356"/>
        <v xml:space="preserve">,"EstimatedValue":0 </v>
      </c>
      <c r="AI976" s="16" t="str">
        <f t="shared" si="357"/>
        <v xml:space="preserve">,"IsMintCondition":true </v>
      </c>
      <c r="AJ976" s="16" t="str">
        <f t="shared" si="358"/>
        <v xml:space="preserve">,"Condition":"UNDEFINED" </v>
      </c>
      <c r="AK976" s="16" t="str">
        <f xml:space="preserve"> IF($D976+$E976&gt;0,  CONCATENATE($AD976,$AE976,$AF976,$AG976,$AH976,$AI976,$AJ976)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76" s="16" t="str">
        <f t="shared" si="359"/>
        <v>,{"CollectableType":"HomeCollector.Models.StampBase, HomeCollector, Version=1.0.0.0, Culture=neutral, PublicKeyToken=null","DisplayName":"Cal. Gold 100th" ,"Description":"" ,"Country":"USA" ,"IsPostageStamp":true ,"ScottNumber":"954"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77" spans="1:38" x14ac:dyDescent="0.25">
      <c r="A977" s="34" t="s">
        <v>2181</v>
      </c>
      <c r="B977" s="29">
        <v>3</v>
      </c>
      <c r="C977" s="30"/>
      <c r="D977" s="31"/>
      <c r="E977" s="32">
        <v>1</v>
      </c>
      <c r="F977" s="28"/>
      <c r="G977" s="30"/>
      <c r="H977" s="19" t="s">
        <v>637</v>
      </c>
      <c r="I977" s="29">
        <v>1948</v>
      </c>
      <c r="J977" s="29">
        <v>1948</v>
      </c>
      <c r="K977" s="33" t="s">
        <v>1337</v>
      </c>
      <c r="L977" s="34">
        <v>0.15</v>
      </c>
      <c r="M977" s="29">
        <v>0.15</v>
      </c>
      <c r="N977" s="28" t="str">
        <f t="shared" si="360"/>
        <v>,{"CollectableType":"HomeCollector.Models.StampBase, HomeCollector, Version=1.0.0.0, Culture=neutral, PublicKeyToken=null"</v>
      </c>
      <c r="O977" s="16" t="str">
        <f t="shared" si="339"/>
        <v xml:space="preserve">,"DisplayName":"Mississippi" </v>
      </c>
      <c r="P977" s="16" t="str">
        <f t="shared" si="340"/>
        <v xml:space="preserve">,"Description":"" </v>
      </c>
      <c r="Q977" s="16" t="str">
        <f t="shared" si="341"/>
        <v xml:space="preserve">,"Country":"USA" </v>
      </c>
      <c r="R977" s="16" t="str">
        <f t="shared" si="342"/>
        <v xml:space="preserve">,"IsPostageStamp":true </v>
      </c>
      <c r="S977" s="16" t="str">
        <f t="shared" si="343"/>
        <v xml:space="preserve">,"ScottNumber":"955" </v>
      </c>
      <c r="T977" s="16" t="str">
        <f t="shared" si="344"/>
        <v xml:space="preserve">,"AlternateId":"" </v>
      </c>
      <c r="U977" s="16" t="str">
        <f t="shared" si="345"/>
        <v>,"IssueYearStart":1948</v>
      </c>
      <c r="V977" s="16" t="str">
        <f t="shared" si="346"/>
        <v>,"IssueYearEnd":0</v>
      </c>
      <c r="W977" s="16" t="str">
        <f t="shared" si="347"/>
        <v xml:space="preserve">,"FirstDayOfIssue":" " </v>
      </c>
      <c r="X977" s="16" t="str">
        <f t="shared" si="338"/>
        <v xml:space="preserve">,"Perforation":"" </v>
      </c>
      <c r="Y977" s="16" t="str">
        <f t="shared" si="348"/>
        <v xml:space="preserve">,"IsWatermarked":false </v>
      </c>
      <c r="Z977" s="16" t="str">
        <f t="shared" si="349"/>
        <v xml:space="preserve">,"CatalogImageCode":"" </v>
      </c>
      <c r="AA977" s="16" t="str">
        <f t="shared" si="350"/>
        <v xml:space="preserve">,"Color":"" </v>
      </c>
      <c r="AB977" s="16" t="str">
        <f t="shared" si="351"/>
        <v xml:space="preserve">,"Denomination":"3" </v>
      </c>
      <c r="AD977" s="16" t="str">
        <f t="shared" si="352"/>
        <v>,"ItemInstances":[</v>
      </c>
      <c r="AE977" s="16" t="str">
        <f t="shared" si="353"/>
        <v>{"CollectableType":"HomeCollector.Models.StampBase, HomeCollector, Version=1.0.0.0, Culture=neutral, PublicKeyToken=null"</v>
      </c>
      <c r="AF977" s="16" t="str">
        <f t="shared" si="354"/>
        <v xml:space="preserve">,"ItemDetails":"" </v>
      </c>
      <c r="AG977" s="16" t="str">
        <f t="shared" si="355"/>
        <v xml:space="preserve">,"IsFavorite":false </v>
      </c>
      <c r="AH977" s="16" t="str">
        <f t="shared" si="356"/>
        <v xml:space="preserve">,"EstimatedValue":0 </v>
      </c>
      <c r="AI977" s="16" t="str">
        <f t="shared" si="357"/>
        <v xml:space="preserve">,"IsMintCondition":false </v>
      </c>
      <c r="AJ977" s="16" t="str">
        <f t="shared" si="358"/>
        <v xml:space="preserve">,"Condition":"UNDEFINED" </v>
      </c>
      <c r="AK977" s="16" t="str">
        <f xml:space="preserve"> IF($D977+$E977&gt;0,  CONCATENATE($AD977,$AE977,$AF977,$AG977,$AH977,$AI977,$AJ977)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77" s="16" t="str">
        <f t="shared" si="359"/>
        <v>,{"CollectableType":"HomeCollector.Models.StampBase, HomeCollector, Version=1.0.0.0, Culture=neutral, PublicKeyToken=null","DisplayName":"Mississippi" ,"Description":"" ,"Country":"USA" ,"IsPostageStamp":true ,"ScottNumber":"955"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78" spans="1:38" x14ac:dyDescent="0.25">
      <c r="A978" s="34" t="s">
        <v>2182</v>
      </c>
      <c r="B978" s="29">
        <v>3</v>
      </c>
      <c r="C978" s="30"/>
      <c r="D978" s="31"/>
      <c r="E978" s="32">
        <v>2</v>
      </c>
      <c r="F978" s="28"/>
      <c r="G978" s="30"/>
      <c r="H978" s="19" t="s">
        <v>638</v>
      </c>
      <c r="I978" s="29">
        <v>1948</v>
      </c>
      <c r="J978" s="29">
        <v>1948</v>
      </c>
      <c r="K978" s="33" t="s">
        <v>1337</v>
      </c>
      <c r="L978" s="34">
        <v>0.15</v>
      </c>
      <c r="M978" s="29">
        <v>0.15</v>
      </c>
      <c r="N978" s="28" t="str">
        <f t="shared" si="360"/>
        <v>,{"CollectableType":"HomeCollector.Models.StampBase, HomeCollector, Version=1.0.0.0, Culture=neutral, PublicKeyToken=null"</v>
      </c>
      <c r="O978" s="16" t="str">
        <f t="shared" si="339"/>
        <v xml:space="preserve">,"DisplayName":"Four Chaplins" </v>
      </c>
      <c r="P978" s="16" t="str">
        <f t="shared" si="340"/>
        <v xml:space="preserve">,"Description":"" </v>
      </c>
      <c r="Q978" s="16" t="str">
        <f t="shared" si="341"/>
        <v xml:space="preserve">,"Country":"USA" </v>
      </c>
      <c r="R978" s="16" t="str">
        <f t="shared" si="342"/>
        <v xml:space="preserve">,"IsPostageStamp":true </v>
      </c>
      <c r="S978" s="16" t="str">
        <f t="shared" si="343"/>
        <v xml:space="preserve">,"ScottNumber":"956" </v>
      </c>
      <c r="T978" s="16" t="str">
        <f t="shared" si="344"/>
        <v xml:space="preserve">,"AlternateId":"" </v>
      </c>
      <c r="U978" s="16" t="str">
        <f t="shared" si="345"/>
        <v>,"IssueYearStart":1948</v>
      </c>
      <c r="V978" s="16" t="str">
        <f t="shared" si="346"/>
        <v>,"IssueYearEnd":0</v>
      </c>
      <c r="W978" s="16" t="str">
        <f t="shared" si="347"/>
        <v xml:space="preserve">,"FirstDayOfIssue":" " </v>
      </c>
      <c r="X978" s="16" t="str">
        <f t="shared" si="338"/>
        <v xml:space="preserve">,"Perforation":"" </v>
      </c>
      <c r="Y978" s="16" t="str">
        <f t="shared" si="348"/>
        <v xml:space="preserve">,"IsWatermarked":false </v>
      </c>
      <c r="Z978" s="16" t="str">
        <f t="shared" si="349"/>
        <v xml:space="preserve">,"CatalogImageCode":"" </v>
      </c>
      <c r="AA978" s="16" t="str">
        <f t="shared" si="350"/>
        <v xml:space="preserve">,"Color":"" </v>
      </c>
      <c r="AB978" s="16" t="str">
        <f t="shared" si="351"/>
        <v xml:space="preserve">,"Denomination":"3" </v>
      </c>
      <c r="AD978" s="16" t="str">
        <f t="shared" si="352"/>
        <v>,"ItemInstances":[</v>
      </c>
      <c r="AE978" s="16" t="str">
        <f t="shared" si="353"/>
        <v>{"CollectableType":"HomeCollector.Models.StampBase, HomeCollector, Version=1.0.0.0, Culture=neutral, PublicKeyToken=null"</v>
      </c>
      <c r="AF978" s="16" t="str">
        <f t="shared" si="354"/>
        <v xml:space="preserve">,"ItemDetails":"" </v>
      </c>
      <c r="AG978" s="16" t="str">
        <f t="shared" si="355"/>
        <v xml:space="preserve">,"IsFavorite":false </v>
      </c>
      <c r="AH978" s="16" t="str">
        <f t="shared" si="356"/>
        <v xml:space="preserve">,"EstimatedValue":0 </v>
      </c>
      <c r="AI978" s="16" t="str">
        <f t="shared" si="357"/>
        <v xml:space="preserve">,"IsMintCondition":false </v>
      </c>
      <c r="AJ978" s="16" t="str">
        <f t="shared" si="358"/>
        <v xml:space="preserve">,"Condition":"UNDEFINED" </v>
      </c>
      <c r="AK978" s="16" t="str">
        <f xml:space="preserve"> IF($D978+$E978&gt;0,  CONCATENATE($AD978,$AE978,$AF978,$AG978,$AH978,$AI978,$AJ978)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78" s="16" t="str">
        <f t="shared" si="359"/>
        <v>,{"CollectableType":"HomeCollector.Models.StampBase, HomeCollector, Version=1.0.0.0, Culture=neutral, PublicKeyToken=null","DisplayName":"Four Chaplins" ,"Description":"" ,"Country":"USA" ,"IsPostageStamp":true ,"ScottNumber":"956"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79" spans="1:38" x14ac:dyDescent="0.25">
      <c r="A979" s="34" t="s">
        <v>2183</v>
      </c>
      <c r="B979" s="29">
        <v>3</v>
      </c>
      <c r="C979" s="30"/>
      <c r="D979" s="31"/>
      <c r="E979" s="32">
        <v>2</v>
      </c>
      <c r="F979" s="28"/>
      <c r="G979" s="30"/>
      <c r="H979" s="19" t="s">
        <v>639</v>
      </c>
      <c r="I979" s="29">
        <v>1948</v>
      </c>
      <c r="J979" s="29">
        <v>1948</v>
      </c>
      <c r="K979" s="33" t="s">
        <v>1337</v>
      </c>
      <c r="L979" s="34">
        <v>0.15</v>
      </c>
      <c r="M979" s="29">
        <v>0.15</v>
      </c>
      <c r="N979" s="28" t="str">
        <f t="shared" si="360"/>
        <v>,{"CollectableType":"HomeCollector.Models.StampBase, HomeCollector, Version=1.0.0.0, Culture=neutral, PublicKeyToken=null"</v>
      </c>
      <c r="O979" s="16" t="str">
        <f t="shared" si="339"/>
        <v xml:space="preserve">,"DisplayName":"Wisconsin" </v>
      </c>
      <c r="P979" s="16" t="str">
        <f t="shared" si="340"/>
        <v xml:space="preserve">,"Description":"" </v>
      </c>
      <c r="Q979" s="16" t="str">
        <f t="shared" si="341"/>
        <v xml:space="preserve">,"Country":"USA" </v>
      </c>
      <c r="R979" s="16" t="str">
        <f t="shared" si="342"/>
        <v xml:space="preserve">,"IsPostageStamp":true </v>
      </c>
      <c r="S979" s="16" t="str">
        <f t="shared" si="343"/>
        <v xml:space="preserve">,"ScottNumber":"957" </v>
      </c>
      <c r="T979" s="16" t="str">
        <f t="shared" si="344"/>
        <v xml:space="preserve">,"AlternateId":"" </v>
      </c>
      <c r="U979" s="16" t="str">
        <f t="shared" si="345"/>
        <v>,"IssueYearStart":1948</v>
      </c>
      <c r="V979" s="16" t="str">
        <f t="shared" si="346"/>
        <v>,"IssueYearEnd":0</v>
      </c>
      <c r="W979" s="16" t="str">
        <f t="shared" si="347"/>
        <v xml:space="preserve">,"FirstDayOfIssue":" " </v>
      </c>
      <c r="X979" s="16" t="str">
        <f t="shared" si="338"/>
        <v xml:space="preserve">,"Perforation":"" </v>
      </c>
      <c r="Y979" s="16" t="str">
        <f t="shared" si="348"/>
        <v xml:space="preserve">,"IsWatermarked":false </v>
      </c>
      <c r="Z979" s="16" t="str">
        <f t="shared" si="349"/>
        <v xml:space="preserve">,"CatalogImageCode":"" </v>
      </c>
      <c r="AA979" s="16" t="str">
        <f t="shared" si="350"/>
        <v xml:space="preserve">,"Color":"" </v>
      </c>
      <c r="AB979" s="16" t="str">
        <f t="shared" si="351"/>
        <v xml:space="preserve">,"Denomination":"3" </v>
      </c>
      <c r="AD979" s="16" t="str">
        <f t="shared" si="352"/>
        <v>,"ItemInstances":[</v>
      </c>
      <c r="AE979" s="16" t="str">
        <f t="shared" si="353"/>
        <v>{"CollectableType":"HomeCollector.Models.StampBase, HomeCollector, Version=1.0.0.0, Culture=neutral, PublicKeyToken=null"</v>
      </c>
      <c r="AF979" s="16" t="str">
        <f t="shared" si="354"/>
        <v xml:space="preserve">,"ItemDetails":"" </v>
      </c>
      <c r="AG979" s="16" t="str">
        <f t="shared" si="355"/>
        <v xml:space="preserve">,"IsFavorite":false </v>
      </c>
      <c r="AH979" s="16" t="str">
        <f t="shared" si="356"/>
        <v xml:space="preserve">,"EstimatedValue":0 </v>
      </c>
      <c r="AI979" s="16" t="str">
        <f t="shared" si="357"/>
        <v xml:space="preserve">,"IsMintCondition":false </v>
      </c>
      <c r="AJ979" s="16" t="str">
        <f t="shared" si="358"/>
        <v xml:space="preserve">,"Condition":"UNDEFINED" </v>
      </c>
      <c r="AK979" s="16" t="str">
        <f xml:space="preserve"> IF($D979+$E979&gt;0,  CONCATENATE($AD979,$AE979,$AF979,$AG979,$AH979,$AI979,$AJ979)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79" s="16" t="str">
        <f t="shared" si="359"/>
        <v>,{"CollectableType":"HomeCollector.Models.StampBase, HomeCollector, Version=1.0.0.0, Culture=neutral, PublicKeyToken=null","DisplayName":"Wisconsin" ,"Description":"" ,"Country":"USA" ,"IsPostageStamp":true ,"ScottNumber":"957"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80" spans="1:38" x14ac:dyDescent="0.25">
      <c r="A980" s="34" t="s">
        <v>2184</v>
      </c>
      <c r="B980" s="29">
        <v>5</v>
      </c>
      <c r="C980" s="30"/>
      <c r="D980" s="31">
        <v>1</v>
      </c>
      <c r="E980" s="32"/>
      <c r="F980" s="28"/>
      <c r="G980" s="30"/>
      <c r="H980" s="19" t="s">
        <v>640</v>
      </c>
      <c r="I980" s="29">
        <v>1948</v>
      </c>
      <c r="J980" s="29">
        <v>1948</v>
      </c>
      <c r="K980" s="33" t="s">
        <v>1337</v>
      </c>
      <c r="L980" s="34">
        <v>0.15</v>
      </c>
      <c r="M980" s="29">
        <v>0.15</v>
      </c>
      <c r="N980" s="28" t="str">
        <f t="shared" si="360"/>
        <v>,{"CollectableType":"HomeCollector.Models.StampBase, HomeCollector, Version=1.0.0.0, Culture=neutral, PublicKeyToken=null"</v>
      </c>
      <c r="O980" s="16" t="str">
        <f t="shared" si="339"/>
        <v xml:space="preserve">,"DisplayName":"Swedish Pioneer" </v>
      </c>
      <c r="P980" s="16" t="str">
        <f t="shared" si="340"/>
        <v xml:space="preserve">,"Description":"" </v>
      </c>
      <c r="Q980" s="16" t="str">
        <f t="shared" si="341"/>
        <v xml:space="preserve">,"Country":"USA" </v>
      </c>
      <c r="R980" s="16" t="str">
        <f t="shared" si="342"/>
        <v xml:space="preserve">,"IsPostageStamp":true </v>
      </c>
      <c r="S980" s="16" t="str">
        <f t="shared" si="343"/>
        <v xml:space="preserve">,"ScottNumber":"958" </v>
      </c>
      <c r="T980" s="16" t="str">
        <f t="shared" si="344"/>
        <v xml:space="preserve">,"AlternateId":"" </v>
      </c>
      <c r="U980" s="16" t="str">
        <f t="shared" si="345"/>
        <v>,"IssueYearStart":1948</v>
      </c>
      <c r="V980" s="16" t="str">
        <f t="shared" si="346"/>
        <v>,"IssueYearEnd":0</v>
      </c>
      <c r="W980" s="16" t="str">
        <f t="shared" si="347"/>
        <v xml:space="preserve">,"FirstDayOfIssue":" " </v>
      </c>
      <c r="X980" s="16" t="str">
        <f t="shared" si="338"/>
        <v xml:space="preserve">,"Perforation":"" </v>
      </c>
      <c r="Y980" s="16" t="str">
        <f t="shared" si="348"/>
        <v xml:space="preserve">,"IsWatermarked":false </v>
      </c>
      <c r="Z980" s="16" t="str">
        <f t="shared" si="349"/>
        <v xml:space="preserve">,"CatalogImageCode":"" </v>
      </c>
      <c r="AA980" s="16" t="str">
        <f t="shared" si="350"/>
        <v xml:space="preserve">,"Color":"" </v>
      </c>
      <c r="AB980" s="16" t="str">
        <f t="shared" si="351"/>
        <v xml:space="preserve">,"Denomination":"5" </v>
      </c>
      <c r="AD980" s="16" t="str">
        <f t="shared" si="352"/>
        <v>,"ItemInstances":[</v>
      </c>
      <c r="AE980" s="16" t="str">
        <f t="shared" si="353"/>
        <v>{"CollectableType":"HomeCollector.Models.StampBase, HomeCollector, Version=1.0.0.0, Culture=neutral, PublicKeyToken=null"</v>
      </c>
      <c r="AF980" s="16" t="str">
        <f t="shared" si="354"/>
        <v xml:space="preserve">,"ItemDetails":"" </v>
      </c>
      <c r="AG980" s="16" t="str">
        <f t="shared" si="355"/>
        <v xml:space="preserve">,"IsFavorite":false </v>
      </c>
      <c r="AH980" s="16" t="str">
        <f t="shared" si="356"/>
        <v xml:space="preserve">,"EstimatedValue":0 </v>
      </c>
      <c r="AI980" s="16" t="str">
        <f t="shared" si="357"/>
        <v xml:space="preserve">,"IsMintCondition":true </v>
      </c>
      <c r="AJ980" s="16" t="str">
        <f t="shared" si="358"/>
        <v xml:space="preserve">,"Condition":"UNDEFINED" </v>
      </c>
      <c r="AK980" s="16" t="str">
        <f xml:space="preserve"> IF($D980+$E980&gt;0,  CONCATENATE($AD980,$AE980,$AF980,$AG980,$AH980,$AI980,$AJ980)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80" s="16" t="str">
        <f t="shared" si="359"/>
        <v>,{"CollectableType":"HomeCollector.Models.StampBase, HomeCollector, Version=1.0.0.0, Culture=neutral, PublicKeyToken=null","DisplayName":"Swedish Pioneer" ,"Description":"" ,"Country":"USA" ,"IsPostageStamp":true ,"ScottNumber":"958" ,"AlternateId":"" ,"IssueYearStart":1948,"IssueYearEnd":0,"FirstDayOfIssue":"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81" spans="1:38" x14ac:dyDescent="0.25">
      <c r="A981" s="34" t="s">
        <v>2185</v>
      </c>
      <c r="B981" s="29">
        <v>3</v>
      </c>
      <c r="C981" s="30"/>
      <c r="D981" s="31">
        <v>1</v>
      </c>
      <c r="E981" s="32">
        <v>2</v>
      </c>
      <c r="F981" s="28"/>
      <c r="G981" s="30"/>
      <c r="H981" s="19" t="s">
        <v>641</v>
      </c>
      <c r="I981" s="29">
        <v>1948</v>
      </c>
      <c r="J981" s="29">
        <v>1948</v>
      </c>
      <c r="K981" s="33" t="s">
        <v>1337</v>
      </c>
      <c r="L981" s="34">
        <v>0.15</v>
      </c>
      <c r="M981" s="29">
        <v>0.15</v>
      </c>
      <c r="N981" s="28" t="str">
        <f t="shared" si="360"/>
        <v>,{"CollectableType":"HomeCollector.Models.StampBase, HomeCollector, Version=1.0.0.0, Culture=neutral, PublicKeyToken=null"</v>
      </c>
      <c r="O981" s="16" t="str">
        <f t="shared" si="339"/>
        <v xml:space="preserve">,"DisplayName":"Women's suffrage" </v>
      </c>
      <c r="P981" s="16" t="str">
        <f t="shared" si="340"/>
        <v xml:space="preserve">,"Description":"" </v>
      </c>
      <c r="Q981" s="16" t="str">
        <f t="shared" si="341"/>
        <v xml:space="preserve">,"Country":"USA" </v>
      </c>
      <c r="R981" s="16" t="str">
        <f t="shared" si="342"/>
        <v xml:space="preserve">,"IsPostageStamp":true </v>
      </c>
      <c r="S981" s="16" t="str">
        <f t="shared" si="343"/>
        <v xml:space="preserve">,"ScottNumber":"959" </v>
      </c>
      <c r="T981" s="16" t="str">
        <f t="shared" si="344"/>
        <v xml:space="preserve">,"AlternateId":"" </v>
      </c>
      <c r="U981" s="16" t="str">
        <f t="shared" si="345"/>
        <v>,"IssueYearStart":1948</v>
      </c>
      <c r="V981" s="16" t="str">
        <f t="shared" si="346"/>
        <v>,"IssueYearEnd":0</v>
      </c>
      <c r="W981" s="16" t="str">
        <f t="shared" si="347"/>
        <v xml:space="preserve">,"FirstDayOfIssue":" " </v>
      </c>
      <c r="X981" s="16" t="str">
        <f t="shared" si="338"/>
        <v xml:space="preserve">,"Perforation":"" </v>
      </c>
      <c r="Y981" s="16" t="str">
        <f t="shared" si="348"/>
        <v xml:space="preserve">,"IsWatermarked":false </v>
      </c>
      <c r="Z981" s="16" t="str">
        <f t="shared" si="349"/>
        <v xml:space="preserve">,"CatalogImageCode":"" </v>
      </c>
      <c r="AA981" s="16" t="str">
        <f t="shared" si="350"/>
        <v xml:space="preserve">,"Color":"" </v>
      </c>
      <c r="AB981" s="16" t="str">
        <f t="shared" si="351"/>
        <v xml:space="preserve">,"Denomination":"3" </v>
      </c>
      <c r="AD981" s="16" t="str">
        <f t="shared" si="352"/>
        <v>,"ItemInstances":[</v>
      </c>
      <c r="AE981" s="16" t="str">
        <f t="shared" si="353"/>
        <v>{"CollectableType":"HomeCollector.Models.StampBase, HomeCollector, Version=1.0.0.0, Culture=neutral, PublicKeyToken=null"</v>
      </c>
      <c r="AF981" s="16" t="str">
        <f t="shared" si="354"/>
        <v xml:space="preserve">,"ItemDetails":"" </v>
      </c>
      <c r="AG981" s="16" t="str">
        <f t="shared" si="355"/>
        <v xml:space="preserve">,"IsFavorite":false </v>
      </c>
      <c r="AH981" s="16" t="str">
        <f t="shared" si="356"/>
        <v xml:space="preserve">,"EstimatedValue":0 </v>
      </c>
      <c r="AI981" s="16" t="str">
        <f t="shared" si="357"/>
        <v xml:space="preserve">,"IsMintCondition":true </v>
      </c>
      <c r="AJ981" s="16" t="str">
        <f t="shared" si="358"/>
        <v xml:space="preserve">,"Condition":"UNDEFINED" </v>
      </c>
      <c r="AK981" s="16" t="str">
        <f xml:space="preserve"> IF($D981+$E981&gt;0,  CONCATENATE($AD981,$AE981,$AF981,$AG981,$AH981,$AI981,$AJ981)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81" s="16" t="str">
        <f t="shared" si="359"/>
        <v>,{"CollectableType":"HomeCollector.Models.StampBase, HomeCollector, Version=1.0.0.0, Culture=neutral, PublicKeyToken=null","DisplayName":"Women's suffrage" ,"Description":"" ,"Country":"USA" ,"IsPostageStamp":true ,"ScottNumber":"959"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82" spans="1:38" x14ac:dyDescent="0.25">
      <c r="A982" s="34" t="s">
        <v>2186</v>
      </c>
      <c r="B982" s="29">
        <v>3</v>
      </c>
      <c r="C982" s="30"/>
      <c r="D982" s="31"/>
      <c r="E982" s="32">
        <v>1</v>
      </c>
      <c r="F982" s="28"/>
      <c r="G982" s="30"/>
      <c r="H982" s="19" t="s">
        <v>642</v>
      </c>
      <c r="I982" s="29">
        <v>1948</v>
      </c>
      <c r="J982" s="29">
        <v>1948</v>
      </c>
      <c r="K982" s="33" t="s">
        <v>1337</v>
      </c>
      <c r="L982" s="34">
        <v>0.15</v>
      </c>
      <c r="M982" s="29">
        <v>0.15</v>
      </c>
      <c r="N982" s="28" t="str">
        <f t="shared" si="360"/>
        <v>,{"CollectableType":"HomeCollector.Models.StampBase, HomeCollector, Version=1.0.0.0, Culture=neutral, PublicKeyToken=null"</v>
      </c>
      <c r="O982" s="16" t="str">
        <f t="shared" si="339"/>
        <v xml:space="preserve">,"DisplayName":"White" </v>
      </c>
      <c r="P982" s="16" t="str">
        <f t="shared" si="340"/>
        <v xml:space="preserve">,"Description":"" </v>
      </c>
      <c r="Q982" s="16" t="str">
        <f t="shared" si="341"/>
        <v xml:space="preserve">,"Country":"USA" </v>
      </c>
      <c r="R982" s="16" t="str">
        <f t="shared" si="342"/>
        <v xml:space="preserve">,"IsPostageStamp":true </v>
      </c>
      <c r="S982" s="16" t="str">
        <f t="shared" si="343"/>
        <v xml:space="preserve">,"ScottNumber":"960" </v>
      </c>
      <c r="T982" s="16" t="str">
        <f t="shared" si="344"/>
        <v xml:space="preserve">,"AlternateId":"" </v>
      </c>
      <c r="U982" s="16" t="str">
        <f t="shared" si="345"/>
        <v>,"IssueYearStart":1948</v>
      </c>
      <c r="V982" s="16" t="str">
        <f t="shared" si="346"/>
        <v>,"IssueYearEnd":0</v>
      </c>
      <c r="W982" s="16" t="str">
        <f t="shared" si="347"/>
        <v xml:space="preserve">,"FirstDayOfIssue":" " </v>
      </c>
      <c r="X982" s="16" t="str">
        <f t="shared" si="338"/>
        <v xml:space="preserve">,"Perforation":"" </v>
      </c>
      <c r="Y982" s="16" t="str">
        <f t="shared" si="348"/>
        <v xml:space="preserve">,"IsWatermarked":false </v>
      </c>
      <c r="Z982" s="16" t="str">
        <f t="shared" si="349"/>
        <v xml:space="preserve">,"CatalogImageCode":"" </v>
      </c>
      <c r="AA982" s="16" t="str">
        <f t="shared" si="350"/>
        <v xml:space="preserve">,"Color":"" </v>
      </c>
      <c r="AB982" s="16" t="str">
        <f t="shared" si="351"/>
        <v xml:space="preserve">,"Denomination":"3" </v>
      </c>
      <c r="AD982" s="16" t="str">
        <f t="shared" si="352"/>
        <v>,"ItemInstances":[</v>
      </c>
      <c r="AE982" s="16" t="str">
        <f t="shared" si="353"/>
        <v>{"CollectableType":"HomeCollector.Models.StampBase, HomeCollector, Version=1.0.0.0, Culture=neutral, PublicKeyToken=null"</v>
      </c>
      <c r="AF982" s="16" t="str">
        <f t="shared" si="354"/>
        <v xml:space="preserve">,"ItemDetails":"" </v>
      </c>
      <c r="AG982" s="16" t="str">
        <f t="shared" si="355"/>
        <v xml:space="preserve">,"IsFavorite":false </v>
      </c>
      <c r="AH982" s="16" t="str">
        <f t="shared" si="356"/>
        <v xml:space="preserve">,"EstimatedValue":0 </v>
      </c>
      <c r="AI982" s="16" t="str">
        <f t="shared" si="357"/>
        <v xml:space="preserve">,"IsMintCondition":false </v>
      </c>
      <c r="AJ982" s="16" t="str">
        <f t="shared" si="358"/>
        <v xml:space="preserve">,"Condition":"UNDEFINED" </v>
      </c>
      <c r="AK982" s="16" t="str">
        <f xml:space="preserve"> IF($D982+$E982&gt;0,  CONCATENATE($AD982,$AE982,$AF982,$AG982,$AH982,$AI982,$AJ982)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82" s="16" t="str">
        <f t="shared" si="359"/>
        <v>,{"CollectableType":"HomeCollector.Models.StampBase, HomeCollector, Version=1.0.0.0, Culture=neutral, PublicKeyToken=null","DisplayName":"White" ,"Description":"" ,"Country":"USA" ,"IsPostageStamp":true ,"ScottNumber":"960"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83" spans="1:38" x14ac:dyDescent="0.25">
      <c r="A983" s="34" t="s">
        <v>2187</v>
      </c>
      <c r="B983" s="29">
        <v>3</v>
      </c>
      <c r="C983" s="30"/>
      <c r="D983" s="31"/>
      <c r="E983" s="32">
        <v>2</v>
      </c>
      <c r="F983" s="28"/>
      <c r="G983" s="30"/>
      <c r="H983" s="19" t="s">
        <v>643</v>
      </c>
      <c r="I983" s="29">
        <v>1948</v>
      </c>
      <c r="J983" s="29">
        <v>1948</v>
      </c>
      <c r="K983" s="33" t="s">
        <v>1337</v>
      </c>
      <c r="L983" s="34">
        <v>0.15</v>
      </c>
      <c r="M983" s="29">
        <v>0.15</v>
      </c>
      <c r="N983" s="28" t="str">
        <f t="shared" si="360"/>
        <v>,{"CollectableType":"HomeCollector.Models.StampBase, HomeCollector, Version=1.0.0.0, Culture=neutral, PublicKeyToken=null"</v>
      </c>
      <c r="O983" s="16" t="str">
        <f t="shared" si="339"/>
        <v xml:space="preserve">,"DisplayName":"US-Canada" </v>
      </c>
      <c r="P983" s="16" t="str">
        <f t="shared" si="340"/>
        <v xml:space="preserve">,"Description":"" </v>
      </c>
      <c r="Q983" s="16" t="str">
        <f t="shared" si="341"/>
        <v xml:space="preserve">,"Country":"USA" </v>
      </c>
      <c r="R983" s="16" t="str">
        <f t="shared" si="342"/>
        <v xml:space="preserve">,"IsPostageStamp":true </v>
      </c>
      <c r="S983" s="16" t="str">
        <f t="shared" si="343"/>
        <v xml:space="preserve">,"ScottNumber":"961" </v>
      </c>
      <c r="T983" s="16" t="str">
        <f t="shared" si="344"/>
        <v xml:space="preserve">,"AlternateId":"" </v>
      </c>
      <c r="U983" s="16" t="str">
        <f t="shared" si="345"/>
        <v>,"IssueYearStart":1948</v>
      </c>
      <c r="V983" s="16" t="str">
        <f t="shared" si="346"/>
        <v>,"IssueYearEnd":0</v>
      </c>
      <c r="W983" s="16" t="str">
        <f t="shared" si="347"/>
        <v xml:space="preserve">,"FirstDayOfIssue":" " </v>
      </c>
      <c r="X983" s="16" t="str">
        <f t="shared" si="338"/>
        <v xml:space="preserve">,"Perforation":"" </v>
      </c>
      <c r="Y983" s="16" t="str">
        <f t="shared" si="348"/>
        <v xml:space="preserve">,"IsWatermarked":false </v>
      </c>
      <c r="Z983" s="16" t="str">
        <f t="shared" si="349"/>
        <v xml:space="preserve">,"CatalogImageCode":"" </v>
      </c>
      <c r="AA983" s="16" t="str">
        <f t="shared" si="350"/>
        <v xml:space="preserve">,"Color":"" </v>
      </c>
      <c r="AB983" s="16" t="str">
        <f t="shared" si="351"/>
        <v xml:space="preserve">,"Denomination":"3" </v>
      </c>
      <c r="AD983" s="16" t="str">
        <f t="shared" si="352"/>
        <v>,"ItemInstances":[</v>
      </c>
      <c r="AE983" s="16" t="str">
        <f t="shared" si="353"/>
        <v>{"CollectableType":"HomeCollector.Models.StampBase, HomeCollector, Version=1.0.0.0, Culture=neutral, PublicKeyToken=null"</v>
      </c>
      <c r="AF983" s="16" t="str">
        <f t="shared" si="354"/>
        <v xml:space="preserve">,"ItemDetails":"" </v>
      </c>
      <c r="AG983" s="16" t="str">
        <f t="shared" si="355"/>
        <v xml:space="preserve">,"IsFavorite":false </v>
      </c>
      <c r="AH983" s="16" t="str">
        <f t="shared" si="356"/>
        <v xml:space="preserve">,"EstimatedValue":0 </v>
      </c>
      <c r="AI983" s="16" t="str">
        <f t="shared" si="357"/>
        <v xml:space="preserve">,"IsMintCondition":false </v>
      </c>
      <c r="AJ983" s="16" t="str">
        <f t="shared" si="358"/>
        <v xml:space="preserve">,"Condition":"UNDEFINED" </v>
      </c>
      <c r="AK983" s="16" t="str">
        <f xml:space="preserve"> IF($D983+$E983&gt;0,  CONCATENATE($AD983,$AE983,$AF983,$AG983,$AH983,$AI983,$AJ983)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83" s="16" t="str">
        <f t="shared" si="359"/>
        <v>,{"CollectableType":"HomeCollector.Models.StampBase, HomeCollector, Version=1.0.0.0, Culture=neutral, PublicKeyToken=null","DisplayName":"US-Canada" ,"Description":"" ,"Country":"USA" ,"IsPostageStamp":true ,"ScottNumber":"961"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84" spans="1:38" x14ac:dyDescent="0.25">
      <c r="A984" s="34" t="s">
        <v>2188</v>
      </c>
      <c r="B984" s="29">
        <v>3</v>
      </c>
      <c r="C984" s="30"/>
      <c r="D984" s="31">
        <v>1</v>
      </c>
      <c r="E984" s="32">
        <v>1</v>
      </c>
      <c r="F984" s="28"/>
      <c r="G984" s="30"/>
      <c r="H984" s="19" t="s">
        <v>644</v>
      </c>
      <c r="I984" s="29">
        <v>1948</v>
      </c>
      <c r="J984" s="29">
        <v>1948</v>
      </c>
      <c r="K984" s="33" t="s">
        <v>1337</v>
      </c>
      <c r="L984" s="34">
        <v>0.15</v>
      </c>
      <c r="M984" s="29">
        <v>0.15</v>
      </c>
      <c r="N984" s="28" t="str">
        <f t="shared" si="360"/>
        <v>,{"CollectableType":"HomeCollector.Models.StampBase, HomeCollector, Version=1.0.0.0, Culture=neutral, PublicKeyToken=null"</v>
      </c>
      <c r="O984" s="16" t="str">
        <f t="shared" si="339"/>
        <v xml:space="preserve">,"DisplayName":"Key" </v>
      </c>
      <c r="P984" s="16" t="str">
        <f t="shared" si="340"/>
        <v xml:space="preserve">,"Description":"" </v>
      </c>
      <c r="Q984" s="16" t="str">
        <f t="shared" si="341"/>
        <v xml:space="preserve">,"Country":"USA" </v>
      </c>
      <c r="R984" s="16" t="str">
        <f t="shared" si="342"/>
        <v xml:space="preserve">,"IsPostageStamp":true </v>
      </c>
      <c r="S984" s="16" t="str">
        <f t="shared" si="343"/>
        <v xml:space="preserve">,"ScottNumber":"962" </v>
      </c>
      <c r="T984" s="16" t="str">
        <f t="shared" si="344"/>
        <v xml:space="preserve">,"AlternateId":"" </v>
      </c>
      <c r="U984" s="16" t="str">
        <f t="shared" si="345"/>
        <v>,"IssueYearStart":1948</v>
      </c>
      <c r="V984" s="16" t="str">
        <f t="shared" si="346"/>
        <v>,"IssueYearEnd":0</v>
      </c>
      <c r="W984" s="16" t="str">
        <f t="shared" si="347"/>
        <v xml:space="preserve">,"FirstDayOfIssue":" " </v>
      </c>
      <c r="X984" s="16" t="str">
        <f t="shared" si="338"/>
        <v xml:space="preserve">,"Perforation":"" </v>
      </c>
      <c r="Y984" s="16" t="str">
        <f t="shared" si="348"/>
        <v xml:space="preserve">,"IsWatermarked":false </v>
      </c>
      <c r="Z984" s="16" t="str">
        <f t="shared" si="349"/>
        <v xml:space="preserve">,"CatalogImageCode":"" </v>
      </c>
      <c r="AA984" s="16" t="str">
        <f t="shared" si="350"/>
        <v xml:space="preserve">,"Color":"" </v>
      </c>
      <c r="AB984" s="16" t="str">
        <f t="shared" si="351"/>
        <v xml:space="preserve">,"Denomination":"3" </v>
      </c>
      <c r="AD984" s="16" t="str">
        <f t="shared" si="352"/>
        <v>,"ItemInstances":[</v>
      </c>
      <c r="AE984" s="16" t="str">
        <f t="shared" si="353"/>
        <v>{"CollectableType":"HomeCollector.Models.StampBase, HomeCollector, Version=1.0.0.0, Culture=neutral, PublicKeyToken=null"</v>
      </c>
      <c r="AF984" s="16" t="str">
        <f t="shared" si="354"/>
        <v xml:space="preserve">,"ItemDetails":"" </v>
      </c>
      <c r="AG984" s="16" t="str">
        <f t="shared" si="355"/>
        <v xml:space="preserve">,"IsFavorite":false </v>
      </c>
      <c r="AH984" s="16" t="str">
        <f t="shared" si="356"/>
        <v xml:space="preserve">,"EstimatedValue":0 </v>
      </c>
      <c r="AI984" s="16" t="str">
        <f t="shared" si="357"/>
        <v xml:space="preserve">,"IsMintCondition":true </v>
      </c>
      <c r="AJ984" s="16" t="str">
        <f t="shared" si="358"/>
        <v xml:space="preserve">,"Condition":"UNDEFINED" </v>
      </c>
      <c r="AK984" s="16" t="str">
        <f xml:space="preserve"> IF($D984+$E984&gt;0,  CONCATENATE($AD984,$AE984,$AF984,$AG984,$AH984,$AI984,$AJ984)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84" s="16" t="str">
        <f t="shared" si="359"/>
        <v>,{"CollectableType":"HomeCollector.Models.StampBase, HomeCollector, Version=1.0.0.0, Culture=neutral, PublicKeyToken=null","DisplayName":"Key" ,"Description":"" ,"Country":"USA" ,"IsPostageStamp":true ,"ScottNumber":"962"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85" spans="1:38" x14ac:dyDescent="0.25">
      <c r="A985" s="34" t="s">
        <v>2189</v>
      </c>
      <c r="B985" s="29">
        <v>3</v>
      </c>
      <c r="C985" s="30"/>
      <c r="D985" s="31">
        <v>1</v>
      </c>
      <c r="E985" s="32"/>
      <c r="F985" s="28"/>
      <c r="G985" s="30"/>
      <c r="H985" s="19" t="s">
        <v>645</v>
      </c>
      <c r="I985" s="29">
        <v>1948</v>
      </c>
      <c r="J985" s="29">
        <v>1948</v>
      </c>
      <c r="K985" s="33" t="s">
        <v>1337</v>
      </c>
      <c r="L985" s="34">
        <v>0.15</v>
      </c>
      <c r="M985" s="29">
        <v>0.15</v>
      </c>
      <c r="N985" s="28" t="str">
        <f t="shared" si="360"/>
        <v>,{"CollectableType":"HomeCollector.Models.StampBase, HomeCollector, Version=1.0.0.0, Culture=neutral, PublicKeyToken=null"</v>
      </c>
      <c r="O985" s="16" t="str">
        <f t="shared" si="339"/>
        <v xml:space="preserve">,"DisplayName":"Youth" </v>
      </c>
      <c r="P985" s="16" t="str">
        <f t="shared" si="340"/>
        <v xml:space="preserve">,"Description":"" </v>
      </c>
      <c r="Q985" s="16" t="str">
        <f t="shared" si="341"/>
        <v xml:space="preserve">,"Country":"USA" </v>
      </c>
      <c r="R985" s="16" t="str">
        <f t="shared" si="342"/>
        <v xml:space="preserve">,"IsPostageStamp":true </v>
      </c>
      <c r="S985" s="16" t="str">
        <f t="shared" si="343"/>
        <v xml:space="preserve">,"ScottNumber":"963" </v>
      </c>
      <c r="T985" s="16" t="str">
        <f t="shared" si="344"/>
        <v xml:space="preserve">,"AlternateId":"" </v>
      </c>
      <c r="U985" s="16" t="str">
        <f t="shared" si="345"/>
        <v>,"IssueYearStart":1948</v>
      </c>
      <c r="V985" s="16" t="str">
        <f t="shared" si="346"/>
        <v>,"IssueYearEnd":0</v>
      </c>
      <c r="W985" s="16" t="str">
        <f t="shared" si="347"/>
        <v xml:space="preserve">,"FirstDayOfIssue":" " </v>
      </c>
      <c r="X985" s="16" t="str">
        <f t="shared" ref="X985:X1048" si="361">",""Perforation"":""" &amp; IF(ISBLANK($F985)=1,"",$F985) &amp; """ "</f>
        <v xml:space="preserve">,"Perforation":"" </v>
      </c>
      <c r="Y985" s="16" t="str">
        <f t="shared" si="348"/>
        <v xml:space="preserve">,"IsWatermarked":false </v>
      </c>
      <c r="Z985" s="16" t="str">
        <f t="shared" si="349"/>
        <v xml:space="preserve">,"CatalogImageCode":"" </v>
      </c>
      <c r="AA985" s="16" t="str">
        <f t="shared" si="350"/>
        <v xml:space="preserve">,"Color":"" </v>
      </c>
      <c r="AB985" s="16" t="str">
        <f t="shared" si="351"/>
        <v xml:space="preserve">,"Denomination":"3" </v>
      </c>
      <c r="AD985" s="16" t="str">
        <f t="shared" si="352"/>
        <v>,"ItemInstances":[</v>
      </c>
      <c r="AE985" s="16" t="str">
        <f t="shared" si="353"/>
        <v>{"CollectableType":"HomeCollector.Models.StampBase, HomeCollector, Version=1.0.0.0, Culture=neutral, PublicKeyToken=null"</v>
      </c>
      <c r="AF985" s="16" t="str">
        <f t="shared" si="354"/>
        <v xml:space="preserve">,"ItemDetails":"" </v>
      </c>
      <c r="AG985" s="16" t="str">
        <f t="shared" si="355"/>
        <v xml:space="preserve">,"IsFavorite":false </v>
      </c>
      <c r="AH985" s="16" t="str">
        <f t="shared" si="356"/>
        <v xml:space="preserve">,"EstimatedValue":0 </v>
      </c>
      <c r="AI985" s="16" t="str">
        <f t="shared" si="357"/>
        <v xml:space="preserve">,"IsMintCondition":true </v>
      </c>
      <c r="AJ985" s="16" t="str">
        <f t="shared" si="358"/>
        <v xml:space="preserve">,"Condition":"UNDEFINED" </v>
      </c>
      <c r="AK985" s="16" t="str">
        <f xml:space="preserve"> IF($D985+$E985&gt;0,  CONCATENATE($AD985,$AE985,$AF985,$AG985,$AH985,$AI985,$AJ985)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85" s="16" t="str">
        <f t="shared" si="359"/>
        <v>,{"CollectableType":"HomeCollector.Models.StampBase, HomeCollector, Version=1.0.0.0, Culture=neutral, PublicKeyToken=null","DisplayName":"Youth" ,"Description":"" ,"Country":"USA" ,"IsPostageStamp":true ,"ScottNumber":"963"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86" spans="1:38" x14ac:dyDescent="0.25">
      <c r="A986" s="34" t="s">
        <v>2190</v>
      </c>
      <c r="B986" s="29">
        <v>3</v>
      </c>
      <c r="C986" s="30"/>
      <c r="D986" s="31">
        <v>2</v>
      </c>
      <c r="E986" s="32">
        <v>4</v>
      </c>
      <c r="F986" s="28"/>
      <c r="G986" s="30"/>
      <c r="H986" s="19" t="s">
        <v>646</v>
      </c>
      <c r="I986" s="29">
        <v>1948</v>
      </c>
      <c r="J986" s="29">
        <v>1948</v>
      </c>
      <c r="K986" s="33" t="s">
        <v>1337</v>
      </c>
      <c r="L986" s="34">
        <v>0.15</v>
      </c>
      <c r="M986" s="29">
        <v>0.15</v>
      </c>
      <c r="N986" s="28" t="str">
        <f t="shared" si="360"/>
        <v>,{"CollectableType":"HomeCollector.Models.StampBase, HomeCollector, Version=1.0.0.0, Culture=neutral, PublicKeyToken=null"</v>
      </c>
      <c r="O986" s="16" t="str">
        <f t="shared" si="339"/>
        <v xml:space="preserve">,"DisplayName":"Oregon" </v>
      </c>
      <c r="P986" s="16" t="str">
        <f t="shared" si="340"/>
        <v xml:space="preserve">,"Description":"" </v>
      </c>
      <c r="Q986" s="16" t="str">
        <f t="shared" si="341"/>
        <v xml:space="preserve">,"Country":"USA" </v>
      </c>
      <c r="R986" s="16" t="str">
        <f t="shared" si="342"/>
        <v xml:space="preserve">,"IsPostageStamp":true </v>
      </c>
      <c r="S986" s="16" t="str">
        <f t="shared" si="343"/>
        <v xml:space="preserve">,"ScottNumber":"964" </v>
      </c>
      <c r="T986" s="16" t="str">
        <f t="shared" si="344"/>
        <v xml:space="preserve">,"AlternateId":"" </v>
      </c>
      <c r="U986" s="16" t="str">
        <f t="shared" si="345"/>
        <v>,"IssueYearStart":1948</v>
      </c>
      <c r="V986" s="16" t="str">
        <f t="shared" si="346"/>
        <v>,"IssueYearEnd":0</v>
      </c>
      <c r="W986" s="16" t="str">
        <f t="shared" si="347"/>
        <v xml:space="preserve">,"FirstDayOfIssue":" " </v>
      </c>
      <c r="X986" s="16" t="str">
        <f t="shared" si="361"/>
        <v xml:space="preserve">,"Perforation":"" </v>
      </c>
      <c r="Y986" s="16" t="str">
        <f t="shared" si="348"/>
        <v xml:space="preserve">,"IsWatermarked":false </v>
      </c>
      <c r="Z986" s="16" t="str">
        <f t="shared" si="349"/>
        <v xml:space="preserve">,"CatalogImageCode":"" </v>
      </c>
      <c r="AA986" s="16" t="str">
        <f t="shared" si="350"/>
        <v xml:space="preserve">,"Color":"" </v>
      </c>
      <c r="AB986" s="16" t="str">
        <f t="shared" si="351"/>
        <v xml:space="preserve">,"Denomination":"3" </v>
      </c>
      <c r="AD986" s="16" t="str">
        <f t="shared" si="352"/>
        <v>,"ItemInstances":[</v>
      </c>
      <c r="AE986" s="16" t="str">
        <f t="shared" si="353"/>
        <v>{"CollectableType":"HomeCollector.Models.StampBase, HomeCollector, Version=1.0.0.0, Culture=neutral, PublicKeyToken=null"</v>
      </c>
      <c r="AF986" s="16" t="str">
        <f t="shared" si="354"/>
        <v xml:space="preserve">,"ItemDetails":"" </v>
      </c>
      <c r="AG986" s="16" t="str">
        <f t="shared" si="355"/>
        <v xml:space="preserve">,"IsFavorite":false </v>
      </c>
      <c r="AH986" s="16" t="str">
        <f t="shared" si="356"/>
        <v xml:space="preserve">,"EstimatedValue":0 </v>
      </c>
      <c r="AI986" s="16" t="str">
        <f t="shared" si="357"/>
        <v xml:space="preserve">,"IsMintCondition":true </v>
      </c>
      <c r="AJ986" s="16" t="str">
        <f t="shared" si="358"/>
        <v xml:space="preserve">,"Condition":"UNDEFINED" </v>
      </c>
      <c r="AK986" s="16" t="str">
        <f xml:space="preserve"> IF($D986+$E986&gt;0,  CONCATENATE($AD986,$AE986,$AF986,$AG986,$AH986,$AI986,$AJ986)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86" s="16" t="str">
        <f t="shared" si="359"/>
        <v>,{"CollectableType":"HomeCollector.Models.StampBase, HomeCollector, Version=1.0.0.0, Culture=neutral, PublicKeyToken=null","DisplayName":"Oregon" ,"Description":"" ,"Country":"USA" ,"IsPostageStamp":true ,"ScottNumber":"964"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87" spans="1:38" x14ac:dyDescent="0.25">
      <c r="A987" s="34" t="s">
        <v>2191</v>
      </c>
      <c r="B987" s="29">
        <v>3</v>
      </c>
      <c r="C987" s="30"/>
      <c r="D987" s="31"/>
      <c r="E987" s="32"/>
      <c r="F987" s="28"/>
      <c r="G987" s="30"/>
      <c r="H987" s="19" t="s">
        <v>647</v>
      </c>
      <c r="I987" s="29">
        <v>1948</v>
      </c>
      <c r="J987" s="29">
        <v>1948</v>
      </c>
      <c r="K987" s="33" t="s">
        <v>1337</v>
      </c>
      <c r="L987" s="34">
        <v>0.15</v>
      </c>
      <c r="M987" s="29">
        <v>0.15</v>
      </c>
      <c r="N987" s="28" t="str">
        <f t="shared" si="360"/>
        <v>,{"CollectableType":"HomeCollector.Models.StampBase, HomeCollector, Version=1.0.0.0, Culture=neutral, PublicKeyToken=null"</v>
      </c>
      <c r="O987" s="16" t="str">
        <f t="shared" si="339"/>
        <v xml:space="preserve">,"DisplayName":"Stone" </v>
      </c>
      <c r="P987" s="16" t="str">
        <f t="shared" si="340"/>
        <v xml:space="preserve">,"Description":"" </v>
      </c>
      <c r="Q987" s="16" t="str">
        <f t="shared" si="341"/>
        <v xml:space="preserve">,"Country":"USA" </v>
      </c>
      <c r="R987" s="16" t="str">
        <f t="shared" si="342"/>
        <v xml:space="preserve">,"IsPostageStamp":true </v>
      </c>
      <c r="S987" s="16" t="str">
        <f t="shared" si="343"/>
        <v xml:space="preserve">,"ScottNumber":"965" </v>
      </c>
      <c r="T987" s="16" t="str">
        <f t="shared" si="344"/>
        <v xml:space="preserve">,"AlternateId":"" </v>
      </c>
      <c r="U987" s="16" t="str">
        <f t="shared" si="345"/>
        <v>,"IssueYearStart":1948</v>
      </c>
      <c r="V987" s="16" t="str">
        <f t="shared" si="346"/>
        <v>,"IssueYearEnd":0</v>
      </c>
      <c r="W987" s="16" t="str">
        <f t="shared" si="347"/>
        <v xml:space="preserve">,"FirstDayOfIssue":" " </v>
      </c>
      <c r="X987" s="16" t="str">
        <f t="shared" si="361"/>
        <v xml:space="preserve">,"Perforation":"" </v>
      </c>
      <c r="Y987" s="16" t="str">
        <f t="shared" si="348"/>
        <v xml:space="preserve">,"IsWatermarked":false </v>
      </c>
      <c r="Z987" s="16" t="str">
        <f t="shared" si="349"/>
        <v xml:space="preserve">,"CatalogImageCode":"" </v>
      </c>
      <c r="AA987" s="16" t="str">
        <f t="shared" si="350"/>
        <v xml:space="preserve">,"Color":"" </v>
      </c>
      <c r="AB987" s="16" t="str">
        <f t="shared" si="351"/>
        <v xml:space="preserve">,"Denomination":"3" </v>
      </c>
      <c r="AD987" s="16" t="str">
        <f t="shared" si="352"/>
        <v/>
      </c>
      <c r="AE987" s="16" t="str">
        <f t="shared" si="353"/>
        <v>{"CollectableType":"HomeCollector.Models.StampBase, HomeCollector, Version=1.0.0.0, Culture=neutral, PublicKeyToken=null"</v>
      </c>
      <c r="AF987" s="16" t="str">
        <f t="shared" si="354"/>
        <v xml:space="preserve">,"ItemDetails":"" </v>
      </c>
      <c r="AG987" s="16" t="str">
        <f t="shared" si="355"/>
        <v xml:space="preserve">,"IsFavorite":false </v>
      </c>
      <c r="AH987" s="16" t="str">
        <f t="shared" si="356"/>
        <v xml:space="preserve">,"EstimatedValue":0 </v>
      </c>
      <c r="AI987" s="16" t="str">
        <f t="shared" si="357"/>
        <v xml:space="preserve">,"IsMintCondition":false </v>
      </c>
      <c r="AJ987" s="16" t="str">
        <f t="shared" si="358"/>
        <v xml:space="preserve">,"Condition":"UNDEFINED" </v>
      </c>
      <c r="AK987" s="16" t="str">
        <f xml:space="preserve"> IF($D987+$E987&gt;0,  CONCATENATE($AD987,$AE987,$AF987,$AG987,$AH987,$AI987,$AJ987) &amp; "} ]}","}")</f>
        <v>}</v>
      </c>
      <c r="AL987" s="16" t="str">
        <f t="shared" si="359"/>
        <v>,{"CollectableType":"HomeCollector.Models.StampBase, HomeCollector, Version=1.0.0.0, Culture=neutral, PublicKeyToken=null","DisplayName":"Stone" ,"Description":"" ,"Country":"USA" ,"IsPostageStamp":true ,"ScottNumber":"965" ,"AlternateId":"" ,"IssueYearStart":1948,"IssueYearEnd":0,"FirstDayOfIssue":" " ,"Perforation":"" ,"IsWatermarked":false ,"CatalogImageCode":"" ,"Color":"" ,"Denomination":"3" }</v>
      </c>
    </row>
    <row r="988" spans="1:38" x14ac:dyDescent="0.25">
      <c r="A988" s="34" t="s">
        <v>2192</v>
      </c>
      <c r="B988" s="29">
        <v>3</v>
      </c>
      <c r="C988" s="30"/>
      <c r="D988" s="31"/>
      <c r="E988" s="32"/>
      <c r="F988" s="28"/>
      <c r="G988" s="30"/>
      <c r="H988" s="19" t="s">
        <v>648</v>
      </c>
      <c r="I988" s="29">
        <v>1948</v>
      </c>
      <c r="J988" s="29">
        <v>1948</v>
      </c>
      <c r="K988" s="33" t="s">
        <v>1337</v>
      </c>
      <c r="L988" s="34">
        <v>0.15</v>
      </c>
      <c r="M988" s="29">
        <v>0.15</v>
      </c>
      <c r="N988" s="28" t="str">
        <f t="shared" si="360"/>
        <v>,{"CollectableType":"HomeCollector.Models.StampBase, HomeCollector, Version=1.0.0.0, Culture=neutral, PublicKeyToken=null"</v>
      </c>
      <c r="O988" s="16" t="str">
        <f t="shared" si="339"/>
        <v xml:space="preserve">,"DisplayName":"Palomar" </v>
      </c>
      <c r="P988" s="16" t="str">
        <f t="shared" si="340"/>
        <v xml:space="preserve">,"Description":"" </v>
      </c>
      <c r="Q988" s="16" t="str">
        <f t="shared" si="341"/>
        <v xml:space="preserve">,"Country":"USA" </v>
      </c>
      <c r="R988" s="16" t="str">
        <f t="shared" si="342"/>
        <v xml:space="preserve">,"IsPostageStamp":true </v>
      </c>
      <c r="S988" s="16" t="str">
        <f t="shared" si="343"/>
        <v xml:space="preserve">,"ScottNumber":"966" </v>
      </c>
      <c r="T988" s="16" t="str">
        <f t="shared" si="344"/>
        <v xml:space="preserve">,"AlternateId":"" </v>
      </c>
      <c r="U988" s="16" t="str">
        <f t="shared" si="345"/>
        <v>,"IssueYearStart":1948</v>
      </c>
      <c r="V988" s="16" t="str">
        <f t="shared" si="346"/>
        <v>,"IssueYearEnd":0</v>
      </c>
      <c r="W988" s="16" t="str">
        <f t="shared" si="347"/>
        <v xml:space="preserve">,"FirstDayOfIssue":" " </v>
      </c>
      <c r="X988" s="16" t="str">
        <f t="shared" si="361"/>
        <v xml:space="preserve">,"Perforation":"" </v>
      </c>
      <c r="Y988" s="16" t="str">
        <f t="shared" si="348"/>
        <v xml:space="preserve">,"IsWatermarked":false </v>
      </c>
      <c r="Z988" s="16" t="str">
        <f t="shared" si="349"/>
        <v xml:space="preserve">,"CatalogImageCode":"" </v>
      </c>
      <c r="AA988" s="16" t="str">
        <f t="shared" si="350"/>
        <v xml:space="preserve">,"Color":"" </v>
      </c>
      <c r="AB988" s="16" t="str">
        <f t="shared" si="351"/>
        <v xml:space="preserve">,"Denomination":"3" </v>
      </c>
      <c r="AD988" s="16" t="str">
        <f t="shared" si="352"/>
        <v/>
      </c>
      <c r="AE988" s="16" t="str">
        <f t="shared" si="353"/>
        <v>{"CollectableType":"HomeCollector.Models.StampBase, HomeCollector, Version=1.0.0.0, Culture=neutral, PublicKeyToken=null"</v>
      </c>
      <c r="AF988" s="16" t="str">
        <f t="shared" si="354"/>
        <v xml:space="preserve">,"ItemDetails":"" </v>
      </c>
      <c r="AG988" s="16" t="str">
        <f t="shared" si="355"/>
        <v xml:space="preserve">,"IsFavorite":false </v>
      </c>
      <c r="AH988" s="16" t="str">
        <f t="shared" si="356"/>
        <v xml:space="preserve">,"EstimatedValue":0 </v>
      </c>
      <c r="AI988" s="16" t="str">
        <f t="shared" si="357"/>
        <v xml:space="preserve">,"IsMintCondition":false </v>
      </c>
      <c r="AJ988" s="16" t="str">
        <f t="shared" si="358"/>
        <v xml:space="preserve">,"Condition":"UNDEFINED" </v>
      </c>
      <c r="AK988" s="16" t="str">
        <f xml:space="preserve"> IF($D988+$E988&gt;0,  CONCATENATE($AD988,$AE988,$AF988,$AG988,$AH988,$AI988,$AJ988) &amp; "} ]}","}")</f>
        <v>}</v>
      </c>
      <c r="AL988" s="16" t="str">
        <f t="shared" si="359"/>
        <v>,{"CollectableType":"HomeCollector.Models.StampBase, HomeCollector, Version=1.0.0.0, Culture=neutral, PublicKeyToken=null","DisplayName":"Palomar" ,"Description":"" ,"Country":"USA" ,"IsPostageStamp":true ,"ScottNumber":"966" ,"AlternateId":"" ,"IssueYearStart":1948,"IssueYearEnd":0,"FirstDayOfIssue":" " ,"Perforation":"" ,"IsWatermarked":false ,"CatalogImageCode":"" ,"Color":"" ,"Denomination":"3" }</v>
      </c>
    </row>
    <row r="989" spans="1:38" x14ac:dyDescent="0.25">
      <c r="A989" s="34" t="s">
        <v>2193</v>
      </c>
      <c r="B989" s="29">
        <v>3</v>
      </c>
      <c r="C989" s="30"/>
      <c r="D989" s="31">
        <v>1</v>
      </c>
      <c r="E989" s="32"/>
      <c r="F989" s="28"/>
      <c r="G989" s="30"/>
      <c r="H989" s="19" t="s">
        <v>649</v>
      </c>
      <c r="I989" s="29">
        <v>1948</v>
      </c>
      <c r="J989" s="29">
        <v>1948</v>
      </c>
      <c r="K989" s="33" t="s">
        <v>1337</v>
      </c>
      <c r="L989" s="34">
        <v>0.15</v>
      </c>
      <c r="M989" s="29">
        <v>0.15</v>
      </c>
      <c r="N989" s="28" t="str">
        <f t="shared" si="360"/>
        <v>,{"CollectableType":"HomeCollector.Models.StampBase, HomeCollector, Version=1.0.0.0, Culture=neutral, PublicKeyToken=null"</v>
      </c>
      <c r="O989" s="16" t="str">
        <f t="shared" si="339"/>
        <v xml:space="preserve">,"DisplayName":"Barton" </v>
      </c>
      <c r="P989" s="16" t="str">
        <f t="shared" si="340"/>
        <v xml:space="preserve">,"Description":"" </v>
      </c>
      <c r="Q989" s="16" t="str">
        <f t="shared" si="341"/>
        <v xml:space="preserve">,"Country":"USA" </v>
      </c>
      <c r="R989" s="16" t="str">
        <f t="shared" si="342"/>
        <v xml:space="preserve">,"IsPostageStamp":true </v>
      </c>
      <c r="S989" s="16" t="str">
        <f t="shared" si="343"/>
        <v xml:space="preserve">,"ScottNumber":"967" </v>
      </c>
      <c r="T989" s="16" t="str">
        <f t="shared" si="344"/>
        <v xml:space="preserve">,"AlternateId":"" </v>
      </c>
      <c r="U989" s="16" t="str">
        <f t="shared" si="345"/>
        <v>,"IssueYearStart":1948</v>
      </c>
      <c r="V989" s="16" t="str">
        <f t="shared" si="346"/>
        <v>,"IssueYearEnd":0</v>
      </c>
      <c r="W989" s="16" t="str">
        <f t="shared" si="347"/>
        <v xml:space="preserve">,"FirstDayOfIssue":" " </v>
      </c>
      <c r="X989" s="16" t="str">
        <f t="shared" si="361"/>
        <v xml:space="preserve">,"Perforation":"" </v>
      </c>
      <c r="Y989" s="16" t="str">
        <f t="shared" si="348"/>
        <v xml:space="preserve">,"IsWatermarked":false </v>
      </c>
      <c r="Z989" s="16" t="str">
        <f t="shared" si="349"/>
        <v xml:space="preserve">,"CatalogImageCode":"" </v>
      </c>
      <c r="AA989" s="16" t="str">
        <f t="shared" si="350"/>
        <v xml:space="preserve">,"Color":"" </v>
      </c>
      <c r="AB989" s="16" t="str">
        <f t="shared" si="351"/>
        <v xml:space="preserve">,"Denomination":"3" </v>
      </c>
      <c r="AD989" s="16" t="str">
        <f t="shared" si="352"/>
        <v>,"ItemInstances":[</v>
      </c>
      <c r="AE989" s="16" t="str">
        <f t="shared" si="353"/>
        <v>{"CollectableType":"HomeCollector.Models.StampBase, HomeCollector, Version=1.0.0.0, Culture=neutral, PublicKeyToken=null"</v>
      </c>
      <c r="AF989" s="16" t="str">
        <f t="shared" si="354"/>
        <v xml:space="preserve">,"ItemDetails":"" </v>
      </c>
      <c r="AG989" s="16" t="str">
        <f t="shared" si="355"/>
        <v xml:space="preserve">,"IsFavorite":false </v>
      </c>
      <c r="AH989" s="16" t="str">
        <f t="shared" si="356"/>
        <v xml:space="preserve">,"EstimatedValue":0 </v>
      </c>
      <c r="AI989" s="16" t="str">
        <f t="shared" si="357"/>
        <v xml:space="preserve">,"IsMintCondition":true </v>
      </c>
      <c r="AJ989" s="16" t="str">
        <f t="shared" si="358"/>
        <v xml:space="preserve">,"Condition":"UNDEFINED" </v>
      </c>
      <c r="AK989" s="16" t="str">
        <f xml:space="preserve"> IF($D989+$E989&gt;0,  CONCATENATE($AD989,$AE989,$AF989,$AG989,$AH989,$AI989,$AJ989)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89" s="16" t="str">
        <f t="shared" si="359"/>
        <v>,{"CollectableType":"HomeCollector.Models.StampBase, HomeCollector, Version=1.0.0.0, Culture=neutral, PublicKeyToken=null","DisplayName":"Barton" ,"Description":"" ,"Country":"USA" ,"IsPostageStamp":true ,"ScottNumber":"967"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90" spans="1:38" x14ac:dyDescent="0.25">
      <c r="A990" s="34" t="s">
        <v>2194</v>
      </c>
      <c r="B990" s="29">
        <v>3</v>
      </c>
      <c r="C990" s="30"/>
      <c r="D990" s="31"/>
      <c r="E990" s="32">
        <v>1</v>
      </c>
      <c r="F990" s="28"/>
      <c r="G990" s="30"/>
      <c r="H990" s="19" t="s">
        <v>650</v>
      </c>
      <c r="I990" s="29">
        <v>1948</v>
      </c>
      <c r="J990" s="29">
        <v>1948</v>
      </c>
      <c r="K990" s="33" t="s">
        <v>1337</v>
      </c>
      <c r="L990" s="34">
        <v>0.15</v>
      </c>
      <c r="M990" s="29">
        <v>0.15</v>
      </c>
      <c r="N990" s="28" t="str">
        <f t="shared" si="360"/>
        <v>,{"CollectableType":"HomeCollector.Models.StampBase, HomeCollector, Version=1.0.0.0, Culture=neutral, PublicKeyToken=null"</v>
      </c>
      <c r="O990" s="16" t="str">
        <f t="shared" si="339"/>
        <v xml:space="preserve">,"DisplayName":"Poultry" </v>
      </c>
      <c r="P990" s="16" t="str">
        <f t="shared" si="340"/>
        <v xml:space="preserve">,"Description":"" </v>
      </c>
      <c r="Q990" s="16" t="str">
        <f t="shared" si="341"/>
        <v xml:space="preserve">,"Country":"USA" </v>
      </c>
      <c r="R990" s="16" t="str">
        <f t="shared" si="342"/>
        <v xml:space="preserve">,"IsPostageStamp":true </v>
      </c>
      <c r="S990" s="16" t="str">
        <f t="shared" si="343"/>
        <v xml:space="preserve">,"ScottNumber":"968" </v>
      </c>
      <c r="T990" s="16" t="str">
        <f t="shared" si="344"/>
        <v xml:space="preserve">,"AlternateId":"" </v>
      </c>
      <c r="U990" s="16" t="str">
        <f t="shared" si="345"/>
        <v>,"IssueYearStart":1948</v>
      </c>
      <c r="V990" s="16" t="str">
        <f t="shared" si="346"/>
        <v>,"IssueYearEnd":0</v>
      </c>
      <c r="W990" s="16" t="str">
        <f t="shared" si="347"/>
        <v xml:space="preserve">,"FirstDayOfIssue":" " </v>
      </c>
      <c r="X990" s="16" t="str">
        <f t="shared" si="361"/>
        <v xml:space="preserve">,"Perforation":"" </v>
      </c>
      <c r="Y990" s="16" t="str">
        <f t="shared" si="348"/>
        <v xml:space="preserve">,"IsWatermarked":false </v>
      </c>
      <c r="Z990" s="16" t="str">
        <f t="shared" si="349"/>
        <v xml:space="preserve">,"CatalogImageCode":"" </v>
      </c>
      <c r="AA990" s="16" t="str">
        <f t="shared" si="350"/>
        <v xml:space="preserve">,"Color":"" </v>
      </c>
      <c r="AB990" s="16" t="str">
        <f t="shared" si="351"/>
        <v xml:space="preserve">,"Denomination":"3" </v>
      </c>
      <c r="AD990" s="16" t="str">
        <f t="shared" si="352"/>
        <v>,"ItemInstances":[</v>
      </c>
      <c r="AE990" s="16" t="str">
        <f t="shared" si="353"/>
        <v>{"CollectableType":"HomeCollector.Models.StampBase, HomeCollector, Version=1.0.0.0, Culture=neutral, PublicKeyToken=null"</v>
      </c>
      <c r="AF990" s="16" t="str">
        <f t="shared" si="354"/>
        <v xml:space="preserve">,"ItemDetails":"" </v>
      </c>
      <c r="AG990" s="16" t="str">
        <f t="shared" si="355"/>
        <v xml:space="preserve">,"IsFavorite":false </v>
      </c>
      <c r="AH990" s="16" t="str">
        <f t="shared" si="356"/>
        <v xml:space="preserve">,"EstimatedValue":0 </v>
      </c>
      <c r="AI990" s="16" t="str">
        <f t="shared" si="357"/>
        <v xml:space="preserve">,"IsMintCondition":false </v>
      </c>
      <c r="AJ990" s="16" t="str">
        <f t="shared" si="358"/>
        <v xml:space="preserve">,"Condition":"UNDEFINED" </v>
      </c>
      <c r="AK990" s="16" t="str">
        <f xml:space="preserve"> IF($D990+$E990&gt;0,  CONCATENATE($AD990,$AE990,$AF990,$AG990,$AH990,$AI990,$AJ990)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90" s="16" t="str">
        <f t="shared" si="359"/>
        <v>,{"CollectableType":"HomeCollector.Models.StampBase, HomeCollector, Version=1.0.0.0, Culture=neutral, PublicKeyToken=null","DisplayName":"Poultry" ,"Description":"" ,"Country":"USA" ,"IsPostageStamp":true ,"ScottNumber":"968"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91" spans="1:38" x14ac:dyDescent="0.25">
      <c r="A991" s="34" t="s">
        <v>2195</v>
      </c>
      <c r="B991" s="29">
        <v>3</v>
      </c>
      <c r="C991" s="30"/>
      <c r="D991" s="31">
        <v>1</v>
      </c>
      <c r="E991" s="32">
        <v>1</v>
      </c>
      <c r="F991" s="28"/>
      <c r="G991" s="30"/>
      <c r="H991" s="19" t="s">
        <v>651</v>
      </c>
      <c r="I991" s="29">
        <v>1948</v>
      </c>
      <c r="J991" s="29">
        <v>1948</v>
      </c>
      <c r="K991" s="33" t="s">
        <v>1337</v>
      </c>
      <c r="L991" s="34">
        <v>0.15</v>
      </c>
      <c r="M991" s="29">
        <v>0.15</v>
      </c>
      <c r="N991" s="28" t="str">
        <f t="shared" si="360"/>
        <v>,{"CollectableType":"HomeCollector.Models.StampBase, HomeCollector, Version=1.0.0.0, Culture=neutral, PublicKeyToken=null"</v>
      </c>
      <c r="O991" s="16" t="str">
        <f t="shared" si="339"/>
        <v xml:space="preserve">,"DisplayName":"Gold Star Moms" </v>
      </c>
      <c r="P991" s="16" t="str">
        <f t="shared" si="340"/>
        <v xml:space="preserve">,"Description":"" </v>
      </c>
      <c r="Q991" s="16" t="str">
        <f t="shared" si="341"/>
        <v xml:space="preserve">,"Country":"USA" </v>
      </c>
      <c r="R991" s="16" t="str">
        <f t="shared" si="342"/>
        <v xml:space="preserve">,"IsPostageStamp":true </v>
      </c>
      <c r="S991" s="16" t="str">
        <f t="shared" si="343"/>
        <v xml:space="preserve">,"ScottNumber":"969" </v>
      </c>
      <c r="T991" s="16" t="str">
        <f t="shared" si="344"/>
        <v xml:space="preserve">,"AlternateId":"" </v>
      </c>
      <c r="U991" s="16" t="str">
        <f t="shared" si="345"/>
        <v>,"IssueYearStart":1948</v>
      </c>
      <c r="V991" s="16" t="str">
        <f t="shared" si="346"/>
        <v>,"IssueYearEnd":0</v>
      </c>
      <c r="W991" s="16" t="str">
        <f t="shared" si="347"/>
        <v xml:space="preserve">,"FirstDayOfIssue":" " </v>
      </c>
      <c r="X991" s="16" t="str">
        <f t="shared" si="361"/>
        <v xml:space="preserve">,"Perforation":"" </v>
      </c>
      <c r="Y991" s="16" t="str">
        <f t="shared" si="348"/>
        <v xml:space="preserve">,"IsWatermarked":false </v>
      </c>
      <c r="Z991" s="16" t="str">
        <f t="shared" si="349"/>
        <v xml:space="preserve">,"CatalogImageCode":"" </v>
      </c>
      <c r="AA991" s="16" t="str">
        <f t="shared" si="350"/>
        <v xml:space="preserve">,"Color":"" </v>
      </c>
      <c r="AB991" s="16" t="str">
        <f t="shared" si="351"/>
        <v xml:space="preserve">,"Denomination":"3" </v>
      </c>
      <c r="AD991" s="16" t="str">
        <f t="shared" si="352"/>
        <v>,"ItemInstances":[</v>
      </c>
      <c r="AE991" s="16" t="str">
        <f t="shared" si="353"/>
        <v>{"CollectableType":"HomeCollector.Models.StampBase, HomeCollector, Version=1.0.0.0, Culture=neutral, PublicKeyToken=null"</v>
      </c>
      <c r="AF991" s="16" t="str">
        <f t="shared" si="354"/>
        <v xml:space="preserve">,"ItemDetails":"" </v>
      </c>
      <c r="AG991" s="16" t="str">
        <f t="shared" si="355"/>
        <v xml:space="preserve">,"IsFavorite":false </v>
      </c>
      <c r="AH991" s="16" t="str">
        <f t="shared" si="356"/>
        <v xml:space="preserve">,"EstimatedValue":0 </v>
      </c>
      <c r="AI991" s="16" t="str">
        <f t="shared" si="357"/>
        <v xml:space="preserve">,"IsMintCondition":true </v>
      </c>
      <c r="AJ991" s="16" t="str">
        <f t="shared" si="358"/>
        <v xml:space="preserve">,"Condition":"UNDEFINED" </v>
      </c>
      <c r="AK991" s="16" t="str">
        <f xml:space="preserve"> IF($D991+$E991&gt;0,  CONCATENATE($AD991,$AE991,$AF991,$AG991,$AH991,$AI991,$AJ991)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91" s="16" t="str">
        <f t="shared" si="359"/>
        <v>,{"CollectableType":"HomeCollector.Models.StampBase, HomeCollector, Version=1.0.0.0, Culture=neutral, PublicKeyToken=null","DisplayName":"Gold Star Moms" ,"Description":"" ,"Country":"USA" ,"IsPostageStamp":true ,"ScottNumber":"969"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92" spans="1:38" x14ac:dyDescent="0.25">
      <c r="A992" s="34" t="s">
        <v>2196</v>
      </c>
      <c r="B992" s="29">
        <v>3</v>
      </c>
      <c r="C992" s="30"/>
      <c r="D992" s="31">
        <v>1</v>
      </c>
      <c r="E992" s="32">
        <v>1</v>
      </c>
      <c r="F992" s="28"/>
      <c r="G992" s="30"/>
      <c r="H992" s="19" t="s">
        <v>652</v>
      </c>
      <c r="I992" s="29">
        <v>1948</v>
      </c>
      <c r="J992" s="29">
        <v>1948</v>
      </c>
      <c r="K992" s="33" t="s">
        <v>1337</v>
      </c>
      <c r="L992" s="34">
        <v>0.15</v>
      </c>
      <c r="M992" s="29">
        <v>0.15</v>
      </c>
      <c r="N992" s="28" t="str">
        <f t="shared" si="360"/>
        <v>,{"CollectableType":"HomeCollector.Models.StampBase, HomeCollector, Version=1.0.0.0, Culture=neutral, PublicKeyToken=null"</v>
      </c>
      <c r="O992" s="16" t="str">
        <f t="shared" si="339"/>
        <v xml:space="preserve">,"DisplayName":"Fort Kearny" </v>
      </c>
      <c r="P992" s="16" t="str">
        <f t="shared" si="340"/>
        <v xml:space="preserve">,"Description":"" </v>
      </c>
      <c r="Q992" s="16" t="str">
        <f t="shared" si="341"/>
        <v xml:space="preserve">,"Country":"USA" </v>
      </c>
      <c r="R992" s="16" t="str">
        <f t="shared" si="342"/>
        <v xml:space="preserve">,"IsPostageStamp":true </v>
      </c>
      <c r="S992" s="16" t="str">
        <f t="shared" si="343"/>
        <v xml:space="preserve">,"ScottNumber":"970" </v>
      </c>
      <c r="T992" s="16" t="str">
        <f t="shared" si="344"/>
        <v xml:space="preserve">,"AlternateId":"" </v>
      </c>
      <c r="U992" s="16" t="str">
        <f t="shared" si="345"/>
        <v>,"IssueYearStart":1948</v>
      </c>
      <c r="V992" s="16" t="str">
        <f t="shared" si="346"/>
        <v>,"IssueYearEnd":0</v>
      </c>
      <c r="W992" s="16" t="str">
        <f t="shared" si="347"/>
        <v xml:space="preserve">,"FirstDayOfIssue":" " </v>
      </c>
      <c r="X992" s="16" t="str">
        <f t="shared" si="361"/>
        <v xml:space="preserve">,"Perforation":"" </v>
      </c>
      <c r="Y992" s="16" t="str">
        <f t="shared" si="348"/>
        <v xml:space="preserve">,"IsWatermarked":false </v>
      </c>
      <c r="Z992" s="16" t="str">
        <f t="shared" si="349"/>
        <v xml:space="preserve">,"CatalogImageCode":"" </v>
      </c>
      <c r="AA992" s="16" t="str">
        <f t="shared" si="350"/>
        <v xml:space="preserve">,"Color":"" </v>
      </c>
      <c r="AB992" s="16" t="str">
        <f t="shared" si="351"/>
        <v xml:space="preserve">,"Denomination":"3" </v>
      </c>
      <c r="AD992" s="16" t="str">
        <f t="shared" si="352"/>
        <v>,"ItemInstances":[</v>
      </c>
      <c r="AE992" s="16" t="str">
        <f t="shared" si="353"/>
        <v>{"CollectableType":"HomeCollector.Models.StampBase, HomeCollector, Version=1.0.0.0, Culture=neutral, PublicKeyToken=null"</v>
      </c>
      <c r="AF992" s="16" t="str">
        <f t="shared" si="354"/>
        <v xml:space="preserve">,"ItemDetails":"" </v>
      </c>
      <c r="AG992" s="16" t="str">
        <f t="shared" si="355"/>
        <v xml:space="preserve">,"IsFavorite":false </v>
      </c>
      <c r="AH992" s="16" t="str">
        <f t="shared" si="356"/>
        <v xml:space="preserve">,"EstimatedValue":0 </v>
      </c>
      <c r="AI992" s="16" t="str">
        <f t="shared" si="357"/>
        <v xml:space="preserve">,"IsMintCondition":true </v>
      </c>
      <c r="AJ992" s="16" t="str">
        <f t="shared" si="358"/>
        <v xml:space="preserve">,"Condition":"UNDEFINED" </v>
      </c>
      <c r="AK992" s="16" t="str">
        <f xml:space="preserve"> IF($D992+$E992&gt;0,  CONCATENATE($AD992,$AE992,$AF992,$AG992,$AH992,$AI992,$AJ992)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92" s="16" t="str">
        <f t="shared" si="359"/>
        <v>,{"CollectableType":"HomeCollector.Models.StampBase, HomeCollector, Version=1.0.0.0, Culture=neutral, PublicKeyToken=null","DisplayName":"Fort Kearny" ,"Description":"" ,"Country":"USA" ,"IsPostageStamp":true ,"ScottNumber":"970"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93" spans="1:38" x14ac:dyDescent="0.25">
      <c r="A993" s="34" t="s">
        <v>2197</v>
      </c>
      <c r="B993" s="29">
        <v>3</v>
      </c>
      <c r="C993" s="30"/>
      <c r="D993" s="31">
        <v>4</v>
      </c>
      <c r="E993" s="32"/>
      <c r="F993" s="28"/>
      <c r="G993" s="30"/>
      <c r="H993" s="19" t="s">
        <v>653</v>
      </c>
      <c r="I993" s="29">
        <v>1948</v>
      </c>
      <c r="J993" s="29">
        <v>1948</v>
      </c>
      <c r="K993" s="33" t="s">
        <v>1337</v>
      </c>
      <c r="L993" s="34">
        <v>0.15</v>
      </c>
      <c r="M993" s="29">
        <v>0.15</v>
      </c>
      <c r="N993" s="28" t="str">
        <f t="shared" si="360"/>
        <v>,{"CollectableType":"HomeCollector.Models.StampBase, HomeCollector, Version=1.0.0.0, Culture=neutral, PublicKeyToken=null"</v>
      </c>
      <c r="O993" s="16" t="str">
        <f t="shared" si="339"/>
        <v xml:space="preserve">,"DisplayName":"Volunteer Firemen" </v>
      </c>
      <c r="P993" s="16" t="str">
        <f t="shared" si="340"/>
        <v xml:space="preserve">,"Description":"" </v>
      </c>
      <c r="Q993" s="16" t="str">
        <f t="shared" si="341"/>
        <v xml:space="preserve">,"Country":"USA" </v>
      </c>
      <c r="R993" s="16" t="str">
        <f t="shared" si="342"/>
        <v xml:space="preserve">,"IsPostageStamp":true </v>
      </c>
      <c r="S993" s="16" t="str">
        <f t="shared" si="343"/>
        <v xml:space="preserve">,"ScottNumber":"971" </v>
      </c>
      <c r="T993" s="16" t="str">
        <f t="shared" si="344"/>
        <v xml:space="preserve">,"AlternateId":"" </v>
      </c>
      <c r="U993" s="16" t="str">
        <f t="shared" si="345"/>
        <v>,"IssueYearStart":1948</v>
      </c>
      <c r="V993" s="16" t="str">
        <f t="shared" si="346"/>
        <v>,"IssueYearEnd":0</v>
      </c>
      <c r="W993" s="16" t="str">
        <f t="shared" si="347"/>
        <v xml:space="preserve">,"FirstDayOfIssue":" " </v>
      </c>
      <c r="X993" s="16" t="str">
        <f t="shared" si="361"/>
        <v xml:space="preserve">,"Perforation":"" </v>
      </c>
      <c r="Y993" s="16" t="str">
        <f t="shared" si="348"/>
        <v xml:space="preserve">,"IsWatermarked":false </v>
      </c>
      <c r="Z993" s="16" t="str">
        <f t="shared" si="349"/>
        <v xml:space="preserve">,"CatalogImageCode":"" </v>
      </c>
      <c r="AA993" s="16" t="str">
        <f t="shared" si="350"/>
        <v xml:space="preserve">,"Color":"" </v>
      </c>
      <c r="AB993" s="16" t="str">
        <f t="shared" si="351"/>
        <v xml:space="preserve">,"Denomination":"3" </v>
      </c>
      <c r="AD993" s="16" t="str">
        <f t="shared" si="352"/>
        <v>,"ItemInstances":[</v>
      </c>
      <c r="AE993" s="16" t="str">
        <f t="shared" si="353"/>
        <v>{"CollectableType":"HomeCollector.Models.StampBase, HomeCollector, Version=1.0.0.0, Culture=neutral, PublicKeyToken=null"</v>
      </c>
      <c r="AF993" s="16" t="str">
        <f t="shared" si="354"/>
        <v xml:space="preserve">,"ItemDetails":"" </v>
      </c>
      <c r="AG993" s="16" t="str">
        <f t="shared" si="355"/>
        <v xml:space="preserve">,"IsFavorite":false </v>
      </c>
      <c r="AH993" s="16" t="str">
        <f t="shared" si="356"/>
        <v xml:space="preserve">,"EstimatedValue":0 </v>
      </c>
      <c r="AI993" s="16" t="str">
        <f t="shared" si="357"/>
        <v xml:space="preserve">,"IsMintCondition":true </v>
      </c>
      <c r="AJ993" s="16" t="str">
        <f t="shared" si="358"/>
        <v xml:space="preserve">,"Condition":"UNDEFINED" </v>
      </c>
      <c r="AK993" s="16" t="str">
        <f xml:space="preserve"> IF($D993+$E993&gt;0,  CONCATENATE($AD993,$AE993,$AF993,$AG993,$AH993,$AI993,$AJ993)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93" s="16" t="str">
        <f t="shared" si="359"/>
        <v>,{"CollectableType":"HomeCollector.Models.StampBase, HomeCollector, Version=1.0.0.0, Culture=neutral, PublicKeyToken=null","DisplayName":"Volunteer Firemen" ,"Description":"" ,"Country":"USA" ,"IsPostageStamp":true ,"ScottNumber":"971"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94" spans="1:38" x14ac:dyDescent="0.25">
      <c r="A994" s="34" t="s">
        <v>2198</v>
      </c>
      <c r="B994" s="29">
        <v>3</v>
      </c>
      <c r="C994" s="30"/>
      <c r="D994" s="31">
        <v>2</v>
      </c>
      <c r="E994" s="32"/>
      <c r="F994" s="28"/>
      <c r="G994" s="30"/>
      <c r="H994" s="19" t="s">
        <v>654</v>
      </c>
      <c r="I994" s="29">
        <v>1948</v>
      </c>
      <c r="J994" s="29">
        <v>1948</v>
      </c>
      <c r="K994" s="33" t="s">
        <v>1337</v>
      </c>
      <c r="L994" s="34">
        <v>0.15</v>
      </c>
      <c r="M994" s="29">
        <v>0.15</v>
      </c>
      <c r="N994" s="28" t="str">
        <f t="shared" si="360"/>
        <v>,{"CollectableType":"HomeCollector.Models.StampBase, HomeCollector, Version=1.0.0.0, Culture=neutral, PublicKeyToken=null"</v>
      </c>
      <c r="O994" s="16" t="str">
        <f t="shared" si="339"/>
        <v xml:space="preserve">,"DisplayName":"Indian Centenial" </v>
      </c>
      <c r="P994" s="16" t="str">
        <f t="shared" si="340"/>
        <v xml:space="preserve">,"Description":"" </v>
      </c>
      <c r="Q994" s="16" t="str">
        <f t="shared" si="341"/>
        <v xml:space="preserve">,"Country":"USA" </v>
      </c>
      <c r="R994" s="16" t="str">
        <f t="shared" si="342"/>
        <v xml:space="preserve">,"IsPostageStamp":true </v>
      </c>
      <c r="S994" s="16" t="str">
        <f t="shared" si="343"/>
        <v xml:space="preserve">,"ScottNumber":"972" </v>
      </c>
      <c r="T994" s="16" t="str">
        <f t="shared" si="344"/>
        <v xml:space="preserve">,"AlternateId":"" </v>
      </c>
      <c r="U994" s="16" t="str">
        <f t="shared" si="345"/>
        <v>,"IssueYearStart":1948</v>
      </c>
      <c r="V994" s="16" t="str">
        <f t="shared" si="346"/>
        <v>,"IssueYearEnd":0</v>
      </c>
      <c r="W994" s="16" t="str">
        <f t="shared" si="347"/>
        <v xml:space="preserve">,"FirstDayOfIssue":" " </v>
      </c>
      <c r="X994" s="16" t="str">
        <f t="shared" si="361"/>
        <v xml:space="preserve">,"Perforation":"" </v>
      </c>
      <c r="Y994" s="16" t="str">
        <f t="shared" si="348"/>
        <v xml:space="preserve">,"IsWatermarked":false </v>
      </c>
      <c r="Z994" s="16" t="str">
        <f t="shared" si="349"/>
        <v xml:space="preserve">,"CatalogImageCode":"" </v>
      </c>
      <c r="AA994" s="16" t="str">
        <f t="shared" si="350"/>
        <v xml:space="preserve">,"Color":"" </v>
      </c>
      <c r="AB994" s="16" t="str">
        <f t="shared" si="351"/>
        <v xml:space="preserve">,"Denomination":"3" </v>
      </c>
      <c r="AD994" s="16" t="str">
        <f t="shared" si="352"/>
        <v>,"ItemInstances":[</v>
      </c>
      <c r="AE994" s="16" t="str">
        <f t="shared" si="353"/>
        <v>{"CollectableType":"HomeCollector.Models.StampBase, HomeCollector, Version=1.0.0.0, Culture=neutral, PublicKeyToken=null"</v>
      </c>
      <c r="AF994" s="16" t="str">
        <f t="shared" si="354"/>
        <v xml:space="preserve">,"ItemDetails":"" </v>
      </c>
      <c r="AG994" s="16" t="str">
        <f t="shared" si="355"/>
        <v xml:space="preserve">,"IsFavorite":false </v>
      </c>
      <c r="AH994" s="16" t="str">
        <f t="shared" si="356"/>
        <v xml:space="preserve">,"EstimatedValue":0 </v>
      </c>
      <c r="AI994" s="16" t="str">
        <f t="shared" si="357"/>
        <v xml:space="preserve">,"IsMintCondition":true </v>
      </c>
      <c r="AJ994" s="16" t="str">
        <f t="shared" si="358"/>
        <v xml:space="preserve">,"Condition":"UNDEFINED" </v>
      </c>
      <c r="AK994" s="16" t="str">
        <f xml:space="preserve"> IF($D994+$E994&gt;0,  CONCATENATE($AD994,$AE994,$AF994,$AG994,$AH994,$AI994,$AJ994)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94" s="16" t="str">
        <f t="shared" si="359"/>
        <v>,{"CollectableType":"HomeCollector.Models.StampBase, HomeCollector, Version=1.0.0.0, Culture=neutral, PublicKeyToken=null","DisplayName":"Indian Centenial" ,"Description":"" ,"Country":"USA" ,"IsPostageStamp":true ,"ScottNumber":"972"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95" spans="1:38" x14ac:dyDescent="0.25">
      <c r="A995" s="34" t="s">
        <v>2199</v>
      </c>
      <c r="B995" s="29">
        <v>3</v>
      </c>
      <c r="C995" s="30"/>
      <c r="D995" s="31"/>
      <c r="E995" s="32">
        <v>2</v>
      </c>
      <c r="F995" s="28"/>
      <c r="G995" s="30"/>
      <c r="H995" s="19" t="s">
        <v>655</v>
      </c>
      <c r="I995" s="29">
        <v>1948</v>
      </c>
      <c r="J995" s="29">
        <v>1948</v>
      </c>
      <c r="K995" s="33" t="s">
        <v>1337</v>
      </c>
      <c r="L995" s="34">
        <v>0.15</v>
      </c>
      <c r="M995" s="29">
        <v>0.15</v>
      </c>
      <c r="N995" s="28" t="str">
        <f t="shared" si="360"/>
        <v>,{"CollectableType":"HomeCollector.Models.StampBase, HomeCollector, Version=1.0.0.0, Culture=neutral, PublicKeyToken=null"</v>
      </c>
      <c r="O995" s="16" t="str">
        <f t="shared" si="339"/>
        <v xml:space="preserve">,"DisplayName":"Rough Riders" </v>
      </c>
      <c r="P995" s="16" t="str">
        <f t="shared" si="340"/>
        <v xml:space="preserve">,"Description":"" </v>
      </c>
      <c r="Q995" s="16" t="str">
        <f t="shared" si="341"/>
        <v xml:space="preserve">,"Country":"USA" </v>
      </c>
      <c r="R995" s="16" t="str">
        <f t="shared" si="342"/>
        <v xml:space="preserve">,"IsPostageStamp":true </v>
      </c>
      <c r="S995" s="16" t="str">
        <f t="shared" si="343"/>
        <v xml:space="preserve">,"ScottNumber":"973" </v>
      </c>
      <c r="T995" s="16" t="str">
        <f t="shared" si="344"/>
        <v xml:space="preserve">,"AlternateId":"" </v>
      </c>
      <c r="U995" s="16" t="str">
        <f t="shared" si="345"/>
        <v>,"IssueYearStart":1948</v>
      </c>
      <c r="V995" s="16" t="str">
        <f t="shared" si="346"/>
        <v>,"IssueYearEnd":0</v>
      </c>
      <c r="W995" s="16" t="str">
        <f t="shared" si="347"/>
        <v xml:space="preserve">,"FirstDayOfIssue":" " </v>
      </c>
      <c r="X995" s="16" t="str">
        <f t="shared" si="361"/>
        <v xml:space="preserve">,"Perforation":"" </v>
      </c>
      <c r="Y995" s="16" t="str">
        <f t="shared" si="348"/>
        <v xml:space="preserve">,"IsWatermarked":false </v>
      </c>
      <c r="Z995" s="16" t="str">
        <f t="shared" si="349"/>
        <v xml:space="preserve">,"CatalogImageCode":"" </v>
      </c>
      <c r="AA995" s="16" t="str">
        <f t="shared" si="350"/>
        <v xml:space="preserve">,"Color":"" </v>
      </c>
      <c r="AB995" s="16" t="str">
        <f t="shared" si="351"/>
        <v xml:space="preserve">,"Denomination":"3" </v>
      </c>
      <c r="AD995" s="16" t="str">
        <f t="shared" si="352"/>
        <v>,"ItemInstances":[</v>
      </c>
      <c r="AE995" s="16" t="str">
        <f t="shared" si="353"/>
        <v>{"CollectableType":"HomeCollector.Models.StampBase, HomeCollector, Version=1.0.0.0, Culture=neutral, PublicKeyToken=null"</v>
      </c>
      <c r="AF995" s="16" t="str">
        <f t="shared" si="354"/>
        <v xml:space="preserve">,"ItemDetails":"" </v>
      </c>
      <c r="AG995" s="16" t="str">
        <f t="shared" si="355"/>
        <v xml:space="preserve">,"IsFavorite":false </v>
      </c>
      <c r="AH995" s="16" t="str">
        <f t="shared" si="356"/>
        <v xml:space="preserve">,"EstimatedValue":0 </v>
      </c>
      <c r="AI995" s="16" t="str">
        <f t="shared" si="357"/>
        <v xml:space="preserve">,"IsMintCondition":false </v>
      </c>
      <c r="AJ995" s="16" t="str">
        <f t="shared" si="358"/>
        <v xml:space="preserve">,"Condition":"UNDEFINED" </v>
      </c>
      <c r="AK995" s="16" t="str">
        <f xml:space="preserve"> IF($D995+$E995&gt;0,  CONCATENATE($AD995,$AE995,$AF995,$AG995,$AH995,$AI995,$AJ995)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95" s="16" t="str">
        <f t="shared" si="359"/>
        <v>,{"CollectableType":"HomeCollector.Models.StampBase, HomeCollector, Version=1.0.0.0, Culture=neutral, PublicKeyToken=null","DisplayName":"Rough Riders" ,"Description":"" ,"Country":"USA" ,"IsPostageStamp":true ,"ScottNumber":"973"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96" spans="1:38" x14ac:dyDescent="0.25">
      <c r="A996" s="34" t="s">
        <v>2200</v>
      </c>
      <c r="B996" s="29">
        <v>3</v>
      </c>
      <c r="C996" s="30"/>
      <c r="D996" s="31">
        <v>1</v>
      </c>
      <c r="E996" s="32">
        <v>1</v>
      </c>
      <c r="F996" s="28"/>
      <c r="G996" s="30"/>
      <c r="H996" s="19" t="s">
        <v>656</v>
      </c>
      <c r="I996" s="29">
        <v>1948</v>
      </c>
      <c r="J996" s="29">
        <v>1948</v>
      </c>
      <c r="K996" s="33" t="s">
        <v>1337</v>
      </c>
      <c r="L996" s="34">
        <v>0.15</v>
      </c>
      <c r="M996" s="29">
        <v>0.15</v>
      </c>
      <c r="N996" s="28" t="str">
        <f t="shared" si="360"/>
        <v>,{"CollectableType":"HomeCollector.Models.StampBase, HomeCollector, Version=1.0.0.0, Culture=neutral, PublicKeyToken=null"</v>
      </c>
      <c r="O996" s="16" t="str">
        <f t="shared" si="339"/>
        <v xml:space="preserve">,"DisplayName":"Juliette Low" </v>
      </c>
      <c r="P996" s="16" t="str">
        <f t="shared" si="340"/>
        <v xml:space="preserve">,"Description":"" </v>
      </c>
      <c r="Q996" s="16" t="str">
        <f t="shared" si="341"/>
        <v xml:space="preserve">,"Country":"USA" </v>
      </c>
      <c r="R996" s="16" t="str">
        <f t="shared" si="342"/>
        <v xml:space="preserve">,"IsPostageStamp":true </v>
      </c>
      <c r="S996" s="16" t="str">
        <f t="shared" si="343"/>
        <v xml:space="preserve">,"ScottNumber":"974" </v>
      </c>
      <c r="T996" s="16" t="str">
        <f t="shared" si="344"/>
        <v xml:space="preserve">,"AlternateId":"" </v>
      </c>
      <c r="U996" s="16" t="str">
        <f t="shared" si="345"/>
        <v>,"IssueYearStart":1948</v>
      </c>
      <c r="V996" s="16" t="str">
        <f t="shared" si="346"/>
        <v>,"IssueYearEnd":0</v>
      </c>
      <c r="W996" s="16" t="str">
        <f t="shared" si="347"/>
        <v xml:space="preserve">,"FirstDayOfIssue":" " </v>
      </c>
      <c r="X996" s="16" t="str">
        <f t="shared" si="361"/>
        <v xml:space="preserve">,"Perforation":"" </v>
      </c>
      <c r="Y996" s="16" t="str">
        <f t="shared" si="348"/>
        <v xml:space="preserve">,"IsWatermarked":false </v>
      </c>
      <c r="Z996" s="16" t="str">
        <f t="shared" si="349"/>
        <v xml:space="preserve">,"CatalogImageCode":"" </v>
      </c>
      <c r="AA996" s="16" t="str">
        <f t="shared" si="350"/>
        <v xml:space="preserve">,"Color":"" </v>
      </c>
      <c r="AB996" s="16" t="str">
        <f t="shared" si="351"/>
        <v xml:space="preserve">,"Denomination":"3" </v>
      </c>
      <c r="AD996" s="16" t="str">
        <f t="shared" si="352"/>
        <v>,"ItemInstances":[</v>
      </c>
      <c r="AE996" s="16" t="str">
        <f t="shared" si="353"/>
        <v>{"CollectableType":"HomeCollector.Models.StampBase, HomeCollector, Version=1.0.0.0, Culture=neutral, PublicKeyToken=null"</v>
      </c>
      <c r="AF996" s="16" t="str">
        <f t="shared" si="354"/>
        <v xml:space="preserve">,"ItemDetails":"" </v>
      </c>
      <c r="AG996" s="16" t="str">
        <f t="shared" si="355"/>
        <v xml:space="preserve">,"IsFavorite":false </v>
      </c>
      <c r="AH996" s="16" t="str">
        <f t="shared" si="356"/>
        <v xml:space="preserve">,"EstimatedValue":0 </v>
      </c>
      <c r="AI996" s="16" t="str">
        <f t="shared" si="357"/>
        <v xml:space="preserve">,"IsMintCondition":true </v>
      </c>
      <c r="AJ996" s="16" t="str">
        <f t="shared" si="358"/>
        <v xml:space="preserve">,"Condition":"UNDEFINED" </v>
      </c>
      <c r="AK996" s="16" t="str">
        <f xml:space="preserve"> IF($D996+$E996&gt;0,  CONCATENATE($AD996,$AE996,$AF996,$AG996,$AH996,$AI996,$AJ996)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96" s="16" t="str">
        <f t="shared" si="359"/>
        <v>,{"CollectableType":"HomeCollector.Models.StampBase, HomeCollector, Version=1.0.0.0, Culture=neutral, PublicKeyToken=null","DisplayName":"Juliette Low" ,"Description":"" ,"Country":"USA" ,"IsPostageStamp":true ,"ScottNumber":"974"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97" spans="1:38" x14ac:dyDescent="0.25">
      <c r="A997" s="34" t="s">
        <v>2201</v>
      </c>
      <c r="B997" s="29">
        <v>3</v>
      </c>
      <c r="C997" s="30"/>
      <c r="D997" s="31">
        <v>2</v>
      </c>
      <c r="E997" s="32"/>
      <c r="F997" s="28"/>
      <c r="G997" s="30"/>
      <c r="H997" s="19" t="s">
        <v>657</v>
      </c>
      <c r="I997" s="29">
        <v>1948</v>
      </c>
      <c r="J997" s="29">
        <v>1948</v>
      </c>
      <c r="K997" s="33" t="s">
        <v>1337</v>
      </c>
      <c r="L997" s="34">
        <v>0.15</v>
      </c>
      <c r="M997" s="29">
        <v>0.15</v>
      </c>
      <c r="N997" s="28" t="str">
        <f t="shared" si="360"/>
        <v>,{"CollectableType":"HomeCollector.Models.StampBase, HomeCollector, Version=1.0.0.0, Culture=neutral, PublicKeyToken=null"</v>
      </c>
      <c r="O997" s="16" t="str">
        <f t="shared" si="339"/>
        <v xml:space="preserve">,"DisplayName":"Rogers" </v>
      </c>
      <c r="P997" s="16" t="str">
        <f t="shared" si="340"/>
        <v xml:space="preserve">,"Description":"" </v>
      </c>
      <c r="Q997" s="16" t="str">
        <f t="shared" si="341"/>
        <v xml:space="preserve">,"Country":"USA" </v>
      </c>
      <c r="R997" s="16" t="str">
        <f t="shared" si="342"/>
        <v xml:space="preserve">,"IsPostageStamp":true </v>
      </c>
      <c r="S997" s="16" t="str">
        <f t="shared" si="343"/>
        <v xml:space="preserve">,"ScottNumber":"975" </v>
      </c>
      <c r="T997" s="16" t="str">
        <f t="shared" si="344"/>
        <v xml:space="preserve">,"AlternateId":"" </v>
      </c>
      <c r="U997" s="16" t="str">
        <f t="shared" si="345"/>
        <v>,"IssueYearStart":1948</v>
      </c>
      <c r="V997" s="16" t="str">
        <f t="shared" si="346"/>
        <v>,"IssueYearEnd":0</v>
      </c>
      <c r="W997" s="16" t="str">
        <f t="shared" si="347"/>
        <v xml:space="preserve">,"FirstDayOfIssue":" " </v>
      </c>
      <c r="X997" s="16" t="str">
        <f t="shared" si="361"/>
        <v xml:space="preserve">,"Perforation":"" </v>
      </c>
      <c r="Y997" s="16" t="str">
        <f t="shared" si="348"/>
        <v xml:space="preserve">,"IsWatermarked":false </v>
      </c>
      <c r="Z997" s="16" t="str">
        <f t="shared" si="349"/>
        <v xml:space="preserve">,"CatalogImageCode":"" </v>
      </c>
      <c r="AA997" s="16" t="str">
        <f t="shared" si="350"/>
        <v xml:space="preserve">,"Color":"" </v>
      </c>
      <c r="AB997" s="16" t="str">
        <f t="shared" si="351"/>
        <v xml:space="preserve">,"Denomination":"3" </v>
      </c>
      <c r="AD997" s="16" t="str">
        <f t="shared" si="352"/>
        <v>,"ItemInstances":[</v>
      </c>
      <c r="AE997" s="16" t="str">
        <f t="shared" si="353"/>
        <v>{"CollectableType":"HomeCollector.Models.StampBase, HomeCollector, Version=1.0.0.0, Culture=neutral, PublicKeyToken=null"</v>
      </c>
      <c r="AF997" s="16" t="str">
        <f t="shared" si="354"/>
        <v xml:space="preserve">,"ItemDetails":"" </v>
      </c>
      <c r="AG997" s="16" t="str">
        <f t="shared" si="355"/>
        <v xml:space="preserve">,"IsFavorite":false </v>
      </c>
      <c r="AH997" s="16" t="str">
        <f t="shared" si="356"/>
        <v xml:space="preserve">,"EstimatedValue":0 </v>
      </c>
      <c r="AI997" s="16" t="str">
        <f t="shared" si="357"/>
        <v xml:space="preserve">,"IsMintCondition":true </v>
      </c>
      <c r="AJ997" s="16" t="str">
        <f t="shared" si="358"/>
        <v xml:space="preserve">,"Condition":"UNDEFINED" </v>
      </c>
      <c r="AK997" s="16" t="str">
        <f xml:space="preserve"> IF($D997+$E997&gt;0,  CONCATENATE($AD997,$AE997,$AF997,$AG997,$AH997,$AI997,$AJ997)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97" s="16" t="str">
        <f t="shared" si="359"/>
        <v>,{"CollectableType":"HomeCollector.Models.StampBase, HomeCollector, Version=1.0.0.0, Culture=neutral, PublicKeyToken=null","DisplayName":"Rogers" ,"Description":"" ,"Country":"USA" ,"IsPostageStamp":true ,"ScottNumber":"975"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98" spans="1:38" x14ac:dyDescent="0.25">
      <c r="A998" s="34" t="s">
        <v>2202</v>
      </c>
      <c r="B998" s="29">
        <v>3</v>
      </c>
      <c r="C998" s="30"/>
      <c r="D998" s="31">
        <v>2</v>
      </c>
      <c r="E998" s="32">
        <v>2</v>
      </c>
      <c r="F998" s="28"/>
      <c r="G998" s="30"/>
      <c r="H998" s="19" t="s">
        <v>658</v>
      </c>
      <c r="I998" s="29">
        <v>1948</v>
      </c>
      <c r="J998" s="29">
        <v>1948</v>
      </c>
      <c r="K998" s="33" t="s">
        <v>1337</v>
      </c>
      <c r="L998" s="34">
        <v>0.15</v>
      </c>
      <c r="M998" s="29">
        <v>0.15</v>
      </c>
      <c r="N998" s="28" t="str">
        <f t="shared" si="360"/>
        <v>,{"CollectableType":"HomeCollector.Models.StampBase, HomeCollector, Version=1.0.0.0, Culture=neutral, PublicKeyToken=null"</v>
      </c>
      <c r="O998" s="16" t="str">
        <f t="shared" si="339"/>
        <v xml:space="preserve">,"DisplayName":"Fort Bliss" </v>
      </c>
      <c r="P998" s="16" t="str">
        <f t="shared" si="340"/>
        <v xml:space="preserve">,"Description":"" </v>
      </c>
      <c r="Q998" s="16" t="str">
        <f t="shared" si="341"/>
        <v xml:space="preserve">,"Country":"USA" </v>
      </c>
      <c r="R998" s="16" t="str">
        <f t="shared" si="342"/>
        <v xml:space="preserve">,"IsPostageStamp":true </v>
      </c>
      <c r="S998" s="16" t="str">
        <f t="shared" si="343"/>
        <v xml:space="preserve">,"ScottNumber":"976" </v>
      </c>
      <c r="T998" s="16" t="str">
        <f t="shared" si="344"/>
        <v xml:space="preserve">,"AlternateId":"" </v>
      </c>
      <c r="U998" s="16" t="str">
        <f t="shared" si="345"/>
        <v>,"IssueYearStart":1948</v>
      </c>
      <c r="V998" s="16" t="str">
        <f t="shared" si="346"/>
        <v>,"IssueYearEnd":0</v>
      </c>
      <c r="W998" s="16" t="str">
        <f t="shared" si="347"/>
        <v xml:space="preserve">,"FirstDayOfIssue":" " </v>
      </c>
      <c r="X998" s="16" t="str">
        <f t="shared" si="361"/>
        <v xml:space="preserve">,"Perforation":"" </v>
      </c>
      <c r="Y998" s="16" t="str">
        <f t="shared" si="348"/>
        <v xml:space="preserve">,"IsWatermarked":false </v>
      </c>
      <c r="Z998" s="16" t="str">
        <f t="shared" si="349"/>
        <v xml:space="preserve">,"CatalogImageCode":"" </v>
      </c>
      <c r="AA998" s="16" t="str">
        <f t="shared" si="350"/>
        <v xml:space="preserve">,"Color":"" </v>
      </c>
      <c r="AB998" s="16" t="str">
        <f t="shared" si="351"/>
        <v xml:space="preserve">,"Denomination":"3" </v>
      </c>
      <c r="AD998" s="16" t="str">
        <f t="shared" si="352"/>
        <v>,"ItemInstances":[</v>
      </c>
      <c r="AE998" s="16" t="str">
        <f t="shared" si="353"/>
        <v>{"CollectableType":"HomeCollector.Models.StampBase, HomeCollector, Version=1.0.0.0, Culture=neutral, PublicKeyToken=null"</v>
      </c>
      <c r="AF998" s="16" t="str">
        <f t="shared" si="354"/>
        <v xml:space="preserve">,"ItemDetails":"" </v>
      </c>
      <c r="AG998" s="16" t="str">
        <f t="shared" si="355"/>
        <v xml:space="preserve">,"IsFavorite":false </v>
      </c>
      <c r="AH998" s="16" t="str">
        <f t="shared" si="356"/>
        <v xml:space="preserve">,"EstimatedValue":0 </v>
      </c>
      <c r="AI998" s="16" t="str">
        <f t="shared" si="357"/>
        <v xml:space="preserve">,"IsMintCondition":true </v>
      </c>
      <c r="AJ998" s="16" t="str">
        <f t="shared" si="358"/>
        <v xml:space="preserve">,"Condition":"UNDEFINED" </v>
      </c>
      <c r="AK998" s="16" t="str">
        <f xml:space="preserve"> IF($D998+$E998&gt;0,  CONCATENATE($AD998,$AE998,$AF998,$AG998,$AH998,$AI998,$AJ998)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98" s="16" t="str">
        <f t="shared" si="359"/>
        <v>,{"CollectableType":"HomeCollector.Models.StampBase, HomeCollector, Version=1.0.0.0, Culture=neutral, PublicKeyToken=null","DisplayName":"Fort Bliss" ,"Description":"" ,"Country":"USA" ,"IsPostageStamp":true ,"ScottNumber":"976"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99" spans="1:38" x14ac:dyDescent="0.25">
      <c r="A999" s="34" t="s">
        <v>2203</v>
      </c>
      <c r="B999" s="29">
        <v>3</v>
      </c>
      <c r="C999" s="30"/>
      <c r="D999" s="31"/>
      <c r="E999" s="32">
        <v>1</v>
      </c>
      <c r="F999" s="28"/>
      <c r="G999" s="30"/>
      <c r="H999" s="19" t="s">
        <v>659</v>
      </c>
      <c r="I999" s="29">
        <v>1948</v>
      </c>
      <c r="J999" s="29">
        <v>1948</v>
      </c>
      <c r="K999" s="33" t="s">
        <v>1337</v>
      </c>
      <c r="L999" s="34">
        <v>0.15</v>
      </c>
      <c r="M999" s="29">
        <v>0.15</v>
      </c>
      <c r="N999" s="28" t="str">
        <f t="shared" si="360"/>
        <v>,{"CollectableType":"HomeCollector.Models.StampBase, HomeCollector, Version=1.0.0.0, Culture=neutral, PublicKeyToken=null"</v>
      </c>
      <c r="O999" s="16" t="str">
        <f t="shared" si="339"/>
        <v xml:space="preserve">,"DisplayName":"Michael" </v>
      </c>
      <c r="P999" s="16" t="str">
        <f t="shared" si="340"/>
        <v xml:space="preserve">,"Description":"" </v>
      </c>
      <c r="Q999" s="16" t="str">
        <f t="shared" si="341"/>
        <v xml:space="preserve">,"Country":"USA" </v>
      </c>
      <c r="R999" s="16" t="str">
        <f t="shared" si="342"/>
        <v xml:space="preserve">,"IsPostageStamp":true </v>
      </c>
      <c r="S999" s="16" t="str">
        <f t="shared" si="343"/>
        <v xml:space="preserve">,"ScottNumber":"977" </v>
      </c>
      <c r="T999" s="16" t="str">
        <f t="shared" si="344"/>
        <v xml:space="preserve">,"AlternateId":"" </v>
      </c>
      <c r="U999" s="16" t="str">
        <f t="shared" si="345"/>
        <v>,"IssueYearStart":1948</v>
      </c>
      <c r="V999" s="16" t="str">
        <f t="shared" si="346"/>
        <v>,"IssueYearEnd":0</v>
      </c>
      <c r="W999" s="16" t="str">
        <f t="shared" si="347"/>
        <v xml:space="preserve">,"FirstDayOfIssue":" " </v>
      </c>
      <c r="X999" s="16" t="str">
        <f t="shared" si="361"/>
        <v xml:space="preserve">,"Perforation":"" </v>
      </c>
      <c r="Y999" s="16" t="str">
        <f t="shared" si="348"/>
        <v xml:space="preserve">,"IsWatermarked":false </v>
      </c>
      <c r="Z999" s="16" t="str">
        <f t="shared" si="349"/>
        <v xml:space="preserve">,"CatalogImageCode":"" </v>
      </c>
      <c r="AA999" s="16" t="str">
        <f t="shared" si="350"/>
        <v xml:space="preserve">,"Color":"" </v>
      </c>
      <c r="AB999" s="16" t="str">
        <f t="shared" si="351"/>
        <v xml:space="preserve">,"Denomination":"3" </v>
      </c>
      <c r="AD999" s="16" t="str">
        <f t="shared" si="352"/>
        <v>,"ItemInstances":[</v>
      </c>
      <c r="AE999" s="16" t="str">
        <f t="shared" si="353"/>
        <v>{"CollectableType":"HomeCollector.Models.StampBase, HomeCollector, Version=1.0.0.0, Culture=neutral, PublicKeyToken=null"</v>
      </c>
      <c r="AF999" s="16" t="str">
        <f t="shared" si="354"/>
        <v xml:space="preserve">,"ItemDetails":"" </v>
      </c>
      <c r="AG999" s="16" t="str">
        <f t="shared" si="355"/>
        <v xml:space="preserve">,"IsFavorite":false </v>
      </c>
      <c r="AH999" s="16" t="str">
        <f t="shared" si="356"/>
        <v xml:space="preserve">,"EstimatedValue":0 </v>
      </c>
      <c r="AI999" s="16" t="str">
        <f t="shared" si="357"/>
        <v xml:space="preserve">,"IsMintCondition":false </v>
      </c>
      <c r="AJ999" s="16" t="str">
        <f t="shared" si="358"/>
        <v xml:space="preserve">,"Condition":"UNDEFINED" </v>
      </c>
      <c r="AK999" s="16" t="str">
        <f xml:space="preserve"> IF($D999+$E999&gt;0,  CONCATENATE($AD999,$AE999,$AF999,$AG999,$AH999,$AI999,$AJ999)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99" s="16" t="str">
        <f t="shared" si="359"/>
        <v>,{"CollectableType":"HomeCollector.Models.StampBase, HomeCollector, Version=1.0.0.0, Culture=neutral, PublicKeyToken=null","DisplayName":"Michael" ,"Description":"" ,"Country":"USA" ,"IsPostageStamp":true ,"ScottNumber":"977"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00" spans="1:38" x14ac:dyDescent="0.25">
      <c r="A1000" s="34" t="s">
        <v>2204</v>
      </c>
      <c r="B1000" s="29">
        <v>3</v>
      </c>
      <c r="C1000" s="30"/>
      <c r="D1000" s="31">
        <v>4</v>
      </c>
      <c r="E1000" s="32"/>
      <c r="F1000" s="28"/>
      <c r="G1000" s="30"/>
      <c r="H1000" s="19" t="s">
        <v>103</v>
      </c>
      <c r="I1000" s="29">
        <v>1948</v>
      </c>
      <c r="J1000" s="29">
        <v>1948</v>
      </c>
      <c r="K1000" s="33" t="s">
        <v>1337</v>
      </c>
      <c r="L1000" s="34">
        <v>0.15</v>
      </c>
      <c r="M1000" s="29">
        <v>0.15</v>
      </c>
      <c r="N1000" s="28" t="str">
        <f t="shared" si="360"/>
        <v>,{"CollectableType":"HomeCollector.Models.StampBase, HomeCollector, Version=1.0.0.0, Culture=neutral, PublicKeyToken=null"</v>
      </c>
      <c r="O1000" s="16" t="str">
        <f t="shared" si="339"/>
        <v xml:space="preserve">,"DisplayName":"Lincoln" </v>
      </c>
      <c r="P1000" s="16" t="str">
        <f t="shared" si="340"/>
        <v xml:space="preserve">,"Description":"" </v>
      </c>
      <c r="Q1000" s="16" t="str">
        <f t="shared" si="341"/>
        <v xml:space="preserve">,"Country":"USA" </v>
      </c>
      <c r="R1000" s="16" t="str">
        <f t="shared" si="342"/>
        <v xml:space="preserve">,"IsPostageStamp":true </v>
      </c>
      <c r="S1000" s="16" t="str">
        <f t="shared" si="343"/>
        <v xml:space="preserve">,"ScottNumber":"978" </v>
      </c>
      <c r="T1000" s="16" t="str">
        <f t="shared" si="344"/>
        <v xml:space="preserve">,"AlternateId":"" </v>
      </c>
      <c r="U1000" s="16" t="str">
        <f t="shared" si="345"/>
        <v>,"IssueYearStart":1948</v>
      </c>
      <c r="V1000" s="16" t="str">
        <f t="shared" si="346"/>
        <v>,"IssueYearEnd":0</v>
      </c>
      <c r="W1000" s="16" t="str">
        <f t="shared" si="347"/>
        <v xml:space="preserve">,"FirstDayOfIssue":" " </v>
      </c>
      <c r="X1000" s="16" t="str">
        <f t="shared" si="361"/>
        <v xml:space="preserve">,"Perforation":"" </v>
      </c>
      <c r="Y1000" s="16" t="str">
        <f t="shared" si="348"/>
        <v xml:space="preserve">,"IsWatermarked":false </v>
      </c>
      <c r="Z1000" s="16" t="str">
        <f t="shared" si="349"/>
        <v xml:space="preserve">,"CatalogImageCode":"" </v>
      </c>
      <c r="AA1000" s="16" t="str">
        <f t="shared" si="350"/>
        <v xml:space="preserve">,"Color":"" </v>
      </c>
      <c r="AB1000" s="16" t="str">
        <f t="shared" si="351"/>
        <v xml:space="preserve">,"Denomination":"3" </v>
      </c>
      <c r="AD1000" s="16" t="str">
        <f t="shared" si="352"/>
        <v>,"ItemInstances":[</v>
      </c>
      <c r="AE1000" s="16" t="str">
        <f t="shared" si="353"/>
        <v>{"CollectableType":"HomeCollector.Models.StampBase, HomeCollector, Version=1.0.0.0, Culture=neutral, PublicKeyToken=null"</v>
      </c>
      <c r="AF1000" s="16" t="str">
        <f t="shared" si="354"/>
        <v xml:space="preserve">,"ItemDetails":"" </v>
      </c>
      <c r="AG1000" s="16" t="str">
        <f t="shared" si="355"/>
        <v xml:space="preserve">,"IsFavorite":false </v>
      </c>
      <c r="AH1000" s="16" t="str">
        <f t="shared" si="356"/>
        <v xml:space="preserve">,"EstimatedValue":0 </v>
      </c>
      <c r="AI1000" s="16" t="str">
        <f t="shared" si="357"/>
        <v xml:space="preserve">,"IsMintCondition":true </v>
      </c>
      <c r="AJ1000" s="16" t="str">
        <f t="shared" si="358"/>
        <v xml:space="preserve">,"Condition":"UNDEFINED" </v>
      </c>
      <c r="AK1000" s="16" t="str">
        <f xml:space="preserve"> IF($D1000+$E1000&gt;0,  CONCATENATE($AD1000,$AE1000,$AF1000,$AG1000,$AH1000,$AI1000,$AJ1000)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00" s="16" t="str">
        <f t="shared" si="359"/>
        <v>,{"CollectableType":"HomeCollector.Models.StampBase, HomeCollector, Version=1.0.0.0, Culture=neutral, PublicKeyToken=null","DisplayName":"Lincoln" ,"Description":"" ,"Country":"USA" ,"IsPostageStamp":true ,"ScottNumber":"978"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01" spans="1:38" x14ac:dyDescent="0.25">
      <c r="A1001" s="34" t="s">
        <v>2205</v>
      </c>
      <c r="B1001" s="29">
        <v>3</v>
      </c>
      <c r="C1001" s="30"/>
      <c r="D1001" s="31">
        <v>2</v>
      </c>
      <c r="E1001" s="32">
        <v>1</v>
      </c>
      <c r="F1001" s="28"/>
      <c r="G1001" s="30"/>
      <c r="H1001" s="19" t="s">
        <v>660</v>
      </c>
      <c r="I1001" s="29">
        <v>1948</v>
      </c>
      <c r="J1001" s="29">
        <v>1948</v>
      </c>
      <c r="K1001" s="33" t="s">
        <v>1337</v>
      </c>
      <c r="L1001" s="34">
        <v>0.15</v>
      </c>
      <c r="M1001" s="29">
        <v>0.15</v>
      </c>
      <c r="N1001" s="28" t="str">
        <f t="shared" si="360"/>
        <v>,{"CollectableType":"HomeCollector.Models.StampBase, HomeCollector, Version=1.0.0.0, Culture=neutral, PublicKeyToken=null"</v>
      </c>
      <c r="O1001" s="16" t="str">
        <f t="shared" si="339"/>
        <v xml:space="preserve">,"DisplayName":"Am. Turners" </v>
      </c>
      <c r="P1001" s="16" t="str">
        <f t="shared" si="340"/>
        <v xml:space="preserve">,"Description":"" </v>
      </c>
      <c r="Q1001" s="16" t="str">
        <f t="shared" si="341"/>
        <v xml:space="preserve">,"Country":"USA" </v>
      </c>
      <c r="R1001" s="16" t="str">
        <f t="shared" si="342"/>
        <v xml:space="preserve">,"IsPostageStamp":true </v>
      </c>
      <c r="S1001" s="16" t="str">
        <f t="shared" si="343"/>
        <v xml:space="preserve">,"ScottNumber":"979" </v>
      </c>
      <c r="T1001" s="16" t="str">
        <f t="shared" si="344"/>
        <v xml:space="preserve">,"AlternateId":"" </v>
      </c>
      <c r="U1001" s="16" t="str">
        <f t="shared" si="345"/>
        <v>,"IssueYearStart":1948</v>
      </c>
      <c r="V1001" s="16" t="str">
        <f t="shared" si="346"/>
        <v>,"IssueYearEnd":0</v>
      </c>
      <c r="W1001" s="16" t="str">
        <f t="shared" si="347"/>
        <v xml:space="preserve">,"FirstDayOfIssue":" " </v>
      </c>
      <c r="X1001" s="16" t="str">
        <f t="shared" si="361"/>
        <v xml:space="preserve">,"Perforation":"" </v>
      </c>
      <c r="Y1001" s="16" t="str">
        <f t="shared" si="348"/>
        <v xml:space="preserve">,"IsWatermarked":false </v>
      </c>
      <c r="Z1001" s="16" t="str">
        <f t="shared" si="349"/>
        <v xml:space="preserve">,"CatalogImageCode":"" </v>
      </c>
      <c r="AA1001" s="16" t="str">
        <f t="shared" si="350"/>
        <v xml:space="preserve">,"Color":"" </v>
      </c>
      <c r="AB1001" s="16" t="str">
        <f t="shared" si="351"/>
        <v xml:space="preserve">,"Denomination":"3" </v>
      </c>
      <c r="AD1001" s="16" t="str">
        <f t="shared" si="352"/>
        <v>,"ItemInstances":[</v>
      </c>
      <c r="AE1001" s="16" t="str">
        <f t="shared" si="353"/>
        <v>{"CollectableType":"HomeCollector.Models.StampBase, HomeCollector, Version=1.0.0.0, Culture=neutral, PublicKeyToken=null"</v>
      </c>
      <c r="AF1001" s="16" t="str">
        <f t="shared" si="354"/>
        <v xml:space="preserve">,"ItemDetails":"" </v>
      </c>
      <c r="AG1001" s="16" t="str">
        <f t="shared" si="355"/>
        <v xml:space="preserve">,"IsFavorite":false </v>
      </c>
      <c r="AH1001" s="16" t="str">
        <f t="shared" si="356"/>
        <v xml:space="preserve">,"EstimatedValue":0 </v>
      </c>
      <c r="AI1001" s="16" t="str">
        <f t="shared" si="357"/>
        <v xml:space="preserve">,"IsMintCondition":true </v>
      </c>
      <c r="AJ1001" s="16" t="str">
        <f t="shared" si="358"/>
        <v xml:space="preserve">,"Condition":"UNDEFINED" </v>
      </c>
      <c r="AK1001" s="16" t="str">
        <f xml:space="preserve"> IF($D1001+$E1001&gt;0,  CONCATENATE($AD1001,$AE1001,$AF1001,$AG1001,$AH1001,$AI1001,$AJ1001)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01" s="16" t="str">
        <f t="shared" si="359"/>
        <v>,{"CollectableType":"HomeCollector.Models.StampBase, HomeCollector, Version=1.0.0.0, Culture=neutral, PublicKeyToken=null","DisplayName":"Am. Turners" ,"Description":"" ,"Country":"USA" ,"IsPostageStamp":true ,"ScottNumber":"979"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02" spans="1:38" x14ac:dyDescent="0.25">
      <c r="A1002" s="34" t="s">
        <v>2206</v>
      </c>
      <c r="B1002" s="29">
        <v>3</v>
      </c>
      <c r="C1002" s="30"/>
      <c r="D1002" s="31"/>
      <c r="E1002" s="32">
        <v>4</v>
      </c>
      <c r="F1002" s="28"/>
      <c r="G1002" s="30"/>
      <c r="H1002" s="19" t="s">
        <v>661</v>
      </c>
      <c r="I1002" s="29">
        <v>1948</v>
      </c>
      <c r="J1002" s="29">
        <v>1948</v>
      </c>
      <c r="K1002" s="33" t="s">
        <v>1337</v>
      </c>
      <c r="L1002" s="34">
        <v>0.15</v>
      </c>
      <c r="M1002" s="29">
        <v>0.15</v>
      </c>
      <c r="N1002" s="28" t="str">
        <f t="shared" si="360"/>
        <v>,{"CollectableType":"HomeCollector.Models.StampBase, HomeCollector, Version=1.0.0.0, Culture=neutral, PublicKeyToken=null"</v>
      </c>
      <c r="O1002" s="16" t="str">
        <f t="shared" si="339"/>
        <v xml:space="preserve">,"DisplayName":"Harris" </v>
      </c>
      <c r="P1002" s="16" t="str">
        <f t="shared" si="340"/>
        <v xml:space="preserve">,"Description":"" </v>
      </c>
      <c r="Q1002" s="16" t="str">
        <f t="shared" si="341"/>
        <v xml:space="preserve">,"Country":"USA" </v>
      </c>
      <c r="R1002" s="16" t="str">
        <f t="shared" si="342"/>
        <v xml:space="preserve">,"IsPostageStamp":true </v>
      </c>
      <c r="S1002" s="16" t="str">
        <f t="shared" si="343"/>
        <v xml:space="preserve">,"ScottNumber":"980" </v>
      </c>
      <c r="T1002" s="16" t="str">
        <f t="shared" si="344"/>
        <v xml:space="preserve">,"AlternateId":"" </v>
      </c>
      <c r="U1002" s="16" t="str">
        <f t="shared" si="345"/>
        <v>,"IssueYearStart":1948</v>
      </c>
      <c r="V1002" s="16" t="str">
        <f t="shared" si="346"/>
        <v>,"IssueYearEnd":0</v>
      </c>
      <c r="W1002" s="16" t="str">
        <f t="shared" si="347"/>
        <v xml:space="preserve">,"FirstDayOfIssue":" " </v>
      </c>
      <c r="X1002" s="16" t="str">
        <f t="shared" si="361"/>
        <v xml:space="preserve">,"Perforation":"" </v>
      </c>
      <c r="Y1002" s="16" t="str">
        <f t="shared" si="348"/>
        <v xml:space="preserve">,"IsWatermarked":false </v>
      </c>
      <c r="Z1002" s="16" t="str">
        <f t="shared" si="349"/>
        <v xml:space="preserve">,"CatalogImageCode":"" </v>
      </c>
      <c r="AA1002" s="16" t="str">
        <f t="shared" si="350"/>
        <v xml:space="preserve">,"Color":"" </v>
      </c>
      <c r="AB1002" s="16" t="str">
        <f t="shared" si="351"/>
        <v xml:space="preserve">,"Denomination":"3" </v>
      </c>
      <c r="AD1002" s="16" t="str">
        <f t="shared" si="352"/>
        <v>,"ItemInstances":[</v>
      </c>
      <c r="AE1002" s="16" t="str">
        <f t="shared" si="353"/>
        <v>{"CollectableType":"HomeCollector.Models.StampBase, HomeCollector, Version=1.0.0.0, Culture=neutral, PublicKeyToken=null"</v>
      </c>
      <c r="AF1002" s="16" t="str">
        <f t="shared" si="354"/>
        <v xml:space="preserve">,"ItemDetails":"" </v>
      </c>
      <c r="AG1002" s="16" t="str">
        <f t="shared" si="355"/>
        <v xml:space="preserve">,"IsFavorite":false </v>
      </c>
      <c r="AH1002" s="16" t="str">
        <f t="shared" si="356"/>
        <v xml:space="preserve">,"EstimatedValue":0 </v>
      </c>
      <c r="AI1002" s="16" t="str">
        <f t="shared" si="357"/>
        <v xml:space="preserve">,"IsMintCondition":false </v>
      </c>
      <c r="AJ1002" s="16" t="str">
        <f t="shared" si="358"/>
        <v xml:space="preserve">,"Condition":"UNDEFINED" </v>
      </c>
      <c r="AK1002" s="16" t="str">
        <f xml:space="preserve"> IF($D1002+$E1002&gt;0,  CONCATENATE($AD1002,$AE1002,$AF1002,$AG1002,$AH1002,$AI1002,$AJ1002)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02" s="16" t="str">
        <f t="shared" si="359"/>
        <v>,{"CollectableType":"HomeCollector.Models.StampBase, HomeCollector, Version=1.0.0.0, Culture=neutral, PublicKeyToken=null","DisplayName":"Harris" ,"Description":"" ,"Country":"USA" ,"IsPostageStamp":true ,"ScottNumber":"980" ,"AlternateId":"" ,"IssueYearStart":1948,"IssueYearEnd":0,"FirstDayOfIssue":"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03" spans="1:38" x14ac:dyDescent="0.25">
      <c r="A1003" s="34" t="s">
        <v>2207</v>
      </c>
      <c r="B1003" s="29">
        <v>3</v>
      </c>
      <c r="C1003" s="30"/>
      <c r="D1003" s="31"/>
      <c r="E1003" s="32">
        <v>2</v>
      </c>
      <c r="F1003" s="28"/>
      <c r="G1003" s="30"/>
      <c r="H1003" s="19" t="s">
        <v>662</v>
      </c>
      <c r="I1003" s="29">
        <v>1949</v>
      </c>
      <c r="J1003" s="29">
        <v>1949</v>
      </c>
      <c r="K1003" s="33" t="s">
        <v>1337</v>
      </c>
      <c r="L1003" s="34">
        <v>0.15</v>
      </c>
      <c r="M1003" s="29">
        <v>0.15</v>
      </c>
      <c r="N1003" s="28" t="str">
        <f t="shared" si="360"/>
        <v>,{"CollectableType":"HomeCollector.Models.StampBase, HomeCollector, Version=1.0.0.0, Culture=neutral, PublicKeyToken=null"</v>
      </c>
      <c r="O1003" s="16" t="str">
        <f t="shared" si="339"/>
        <v xml:space="preserve">,"DisplayName":"Minnesota" </v>
      </c>
      <c r="P1003" s="16" t="str">
        <f t="shared" si="340"/>
        <v xml:space="preserve">,"Description":"" </v>
      </c>
      <c r="Q1003" s="16" t="str">
        <f t="shared" si="341"/>
        <v xml:space="preserve">,"Country":"USA" </v>
      </c>
      <c r="R1003" s="16" t="str">
        <f t="shared" si="342"/>
        <v xml:space="preserve">,"IsPostageStamp":true </v>
      </c>
      <c r="S1003" s="16" t="str">
        <f t="shared" si="343"/>
        <v xml:space="preserve">,"ScottNumber":"981" </v>
      </c>
      <c r="T1003" s="16" t="str">
        <f t="shared" si="344"/>
        <v xml:space="preserve">,"AlternateId":"" </v>
      </c>
      <c r="U1003" s="16" t="str">
        <f t="shared" si="345"/>
        <v>,"IssueYearStart":1949</v>
      </c>
      <c r="V1003" s="16" t="str">
        <f t="shared" si="346"/>
        <v>,"IssueYearEnd":0</v>
      </c>
      <c r="W1003" s="16" t="str">
        <f t="shared" si="347"/>
        <v xml:space="preserve">,"FirstDayOfIssue":" " </v>
      </c>
      <c r="X1003" s="16" t="str">
        <f t="shared" si="361"/>
        <v xml:space="preserve">,"Perforation":"" </v>
      </c>
      <c r="Y1003" s="16" t="str">
        <f t="shared" si="348"/>
        <v xml:space="preserve">,"IsWatermarked":false </v>
      </c>
      <c r="Z1003" s="16" t="str">
        <f t="shared" si="349"/>
        <v xml:space="preserve">,"CatalogImageCode":"" </v>
      </c>
      <c r="AA1003" s="16" t="str">
        <f t="shared" si="350"/>
        <v xml:space="preserve">,"Color":"" </v>
      </c>
      <c r="AB1003" s="16" t="str">
        <f t="shared" si="351"/>
        <v xml:space="preserve">,"Denomination":"3" </v>
      </c>
      <c r="AD1003" s="16" t="str">
        <f t="shared" si="352"/>
        <v>,"ItemInstances":[</v>
      </c>
      <c r="AE1003" s="16" t="str">
        <f t="shared" si="353"/>
        <v>{"CollectableType":"HomeCollector.Models.StampBase, HomeCollector, Version=1.0.0.0, Culture=neutral, PublicKeyToken=null"</v>
      </c>
      <c r="AF1003" s="16" t="str">
        <f t="shared" si="354"/>
        <v xml:space="preserve">,"ItemDetails":"" </v>
      </c>
      <c r="AG1003" s="16" t="str">
        <f t="shared" si="355"/>
        <v xml:space="preserve">,"IsFavorite":false </v>
      </c>
      <c r="AH1003" s="16" t="str">
        <f t="shared" si="356"/>
        <v xml:space="preserve">,"EstimatedValue":0 </v>
      </c>
      <c r="AI1003" s="16" t="str">
        <f t="shared" si="357"/>
        <v xml:space="preserve">,"IsMintCondition":false </v>
      </c>
      <c r="AJ1003" s="16" t="str">
        <f t="shared" si="358"/>
        <v xml:space="preserve">,"Condition":"UNDEFINED" </v>
      </c>
      <c r="AK1003" s="16" t="str">
        <f xml:space="preserve"> IF($D1003+$E1003&gt;0,  CONCATENATE($AD1003,$AE1003,$AF1003,$AG1003,$AH1003,$AI1003,$AJ1003)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03" s="16" t="str">
        <f t="shared" si="359"/>
        <v>,{"CollectableType":"HomeCollector.Models.StampBase, HomeCollector, Version=1.0.0.0, Culture=neutral, PublicKeyToken=null","DisplayName":"Minnesota" ,"Description":"" ,"Country":"USA" ,"IsPostageStamp":true ,"ScottNumber":"981" ,"AlternateId":"" ,"IssueYearStart":1949,"IssueYearEnd":0,"FirstDayOfIssue":"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04" spans="1:38" x14ac:dyDescent="0.25">
      <c r="A1004" s="34" t="s">
        <v>2208</v>
      </c>
      <c r="B1004" s="29">
        <v>3</v>
      </c>
      <c r="C1004" s="30"/>
      <c r="D1004" s="31">
        <v>2</v>
      </c>
      <c r="E1004" s="32">
        <v>7</v>
      </c>
      <c r="F1004" s="28"/>
      <c r="G1004" s="30"/>
      <c r="H1004" s="19" t="s">
        <v>663</v>
      </c>
      <c r="I1004" s="29">
        <v>1949</v>
      </c>
      <c r="J1004" s="29">
        <v>1949</v>
      </c>
      <c r="K1004" s="33" t="s">
        <v>1337</v>
      </c>
      <c r="L1004" s="34">
        <v>0.15</v>
      </c>
      <c r="M1004" s="29">
        <v>0.15</v>
      </c>
      <c r="N1004" s="28" t="str">
        <f t="shared" si="360"/>
        <v>,{"CollectableType":"HomeCollector.Models.StampBase, HomeCollector, Version=1.0.0.0, Culture=neutral, PublicKeyToken=null"</v>
      </c>
      <c r="O1004" s="16" t="str">
        <f t="shared" si="339"/>
        <v xml:space="preserve">,"DisplayName":"Washington-Lee" </v>
      </c>
      <c r="P1004" s="16" t="str">
        <f t="shared" si="340"/>
        <v xml:space="preserve">,"Description":"" </v>
      </c>
      <c r="Q1004" s="16" t="str">
        <f t="shared" si="341"/>
        <v xml:space="preserve">,"Country":"USA" </v>
      </c>
      <c r="R1004" s="16" t="str">
        <f t="shared" si="342"/>
        <v xml:space="preserve">,"IsPostageStamp":true </v>
      </c>
      <c r="S1004" s="16" t="str">
        <f t="shared" si="343"/>
        <v xml:space="preserve">,"ScottNumber":"982" </v>
      </c>
      <c r="T1004" s="16" t="str">
        <f t="shared" si="344"/>
        <v xml:space="preserve">,"AlternateId":"" </v>
      </c>
      <c r="U1004" s="16" t="str">
        <f t="shared" si="345"/>
        <v>,"IssueYearStart":1949</v>
      </c>
      <c r="V1004" s="16" t="str">
        <f t="shared" si="346"/>
        <v>,"IssueYearEnd":0</v>
      </c>
      <c r="W1004" s="16" t="str">
        <f t="shared" si="347"/>
        <v xml:space="preserve">,"FirstDayOfIssue":" " </v>
      </c>
      <c r="X1004" s="16" t="str">
        <f t="shared" si="361"/>
        <v xml:space="preserve">,"Perforation":"" </v>
      </c>
      <c r="Y1004" s="16" t="str">
        <f t="shared" si="348"/>
        <v xml:space="preserve">,"IsWatermarked":false </v>
      </c>
      <c r="Z1004" s="16" t="str">
        <f t="shared" si="349"/>
        <v xml:space="preserve">,"CatalogImageCode":"" </v>
      </c>
      <c r="AA1004" s="16" t="str">
        <f t="shared" si="350"/>
        <v xml:space="preserve">,"Color":"" </v>
      </c>
      <c r="AB1004" s="16" t="str">
        <f t="shared" si="351"/>
        <v xml:space="preserve">,"Denomination":"3" </v>
      </c>
      <c r="AD1004" s="16" t="str">
        <f t="shared" si="352"/>
        <v>,"ItemInstances":[</v>
      </c>
      <c r="AE1004" s="16" t="str">
        <f t="shared" si="353"/>
        <v>{"CollectableType":"HomeCollector.Models.StampBase, HomeCollector, Version=1.0.0.0, Culture=neutral, PublicKeyToken=null"</v>
      </c>
      <c r="AF1004" s="16" t="str">
        <f t="shared" si="354"/>
        <v xml:space="preserve">,"ItemDetails":"" </v>
      </c>
      <c r="AG1004" s="16" t="str">
        <f t="shared" si="355"/>
        <v xml:space="preserve">,"IsFavorite":false </v>
      </c>
      <c r="AH1004" s="16" t="str">
        <f t="shared" si="356"/>
        <v xml:space="preserve">,"EstimatedValue":0 </v>
      </c>
      <c r="AI1004" s="16" t="str">
        <f t="shared" si="357"/>
        <v xml:space="preserve">,"IsMintCondition":true </v>
      </c>
      <c r="AJ1004" s="16" t="str">
        <f t="shared" si="358"/>
        <v xml:space="preserve">,"Condition":"UNDEFINED" </v>
      </c>
      <c r="AK1004" s="16" t="str">
        <f xml:space="preserve"> IF($D1004+$E1004&gt;0,  CONCATENATE($AD1004,$AE1004,$AF1004,$AG1004,$AH1004,$AI1004,$AJ1004)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04" s="16" t="str">
        <f t="shared" si="359"/>
        <v>,{"CollectableType":"HomeCollector.Models.StampBase, HomeCollector, Version=1.0.0.0, Culture=neutral, PublicKeyToken=null","DisplayName":"Washington-Lee" ,"Description":"" ,"Country":"USA" ,"IsPostageStamp":true ,"ScottNumber":"982" ,"AlternateId":"" ,"IssueYearStart":1949,"IssueYearEnd":0,"FirstDayOfIssue":"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05" spans="1:38" x14ac:dyDescent="0.25">
      <c r="A1005" s="34" t="s">
        <v>2209</v>
      </c>
      <c r="B1005" s="29">
        <v>3</v>
      </c>
      <c r="C1005" s="30"/>
      <c r="D1005" s="31"/>
      <c r="E1005" s="32">
        <v>2</v>
      </c>
      <c r="F1005" s="28"/>
      <c r="G1005" s="30"/>
      <c r="H1005" s="19" t="s">
        <v>664</v>
      </c>
      <c r="I1005" s="29">
        <v>1949</v>
      </c>
      <c r="J1005" s="29">
        <v>1949</v>
      </c>
      <c r="K1005" s="33" t="s">
        <v>1337</v>
      </c>
      <c r="L1005" s="34">
        <v>0.15</v>
      </c>
      <c r="M1005" s="29">
        <v>0.15</v>
      </c>
      <c r="N1005" s="28" t="str">
        <f t="shared" si="360"/>
        <v>,{"CollectableType":"HomeCollector.Models.StampBase, HomeCollector, Version=1.0.0.0, Culture=neutral, PublicKeyToken=null"</v>
      </c>
      <c r="O1005" s="16" t="str">
        <f t="shared" si="339"/>
        <v xml:space="preserve">,"DisplayName":"Puerto-Rico" </v>
      </c>
      <c r="P1005" s="16" t="str">
        <f t="shared" si="340"/>
        <v xml:space="preserve">,"Description":"" </v>
      </c>
      <c r="Q1005" s="16" t="str">
        <f t="shared" si="341"/>
        <v xml:space="preserve">,"Country":"USA" </v>
      </c>
      <c r="R1005" s="16" t="str">
        <f t="shared" si="342"/>
        <v xml:space="preserve">,"IsPostageStamp":true </v>
      </c>
      <c r="S1005" s="16" t="str">
        <f t="shared" si="343"/>
        <v xml:space="preserve">,"ScottNumber":"983" </v>
      </c>
      <c r="T1005" s="16" t="str">
        <f t="shared" si="344"/>
        <v xml:space="preserve">,"AlternateId":"" </v>
      </c>
      <c r="U1005" s="16" t="str">
        <f t="shared" si="345"/>
        <v>,"IssueYearStart":1949</v>
      </c>
      <c r="V1005" s="16" t="str">
        <f t="shared" si="346"/>
        <v>,"IssueYearEnd":0</v>
      </c>
      <c r="W1005" s="16" t="str">
        <f t="shared" si="347"/>
        <v xml:space="preserve">,"FirstDayOfIssue":" " </v>
      </c>
      <c r="X1005" s="16" t="str">
        <f t="shared" si="361"/>
        <v xml:space="preserve">,"Perforation":"" </v>
      </c>
      <c r="Y1005" s="16" t="str">
        <f t="shared" si="348"/>
        <v xml:space="preserve">,"IsWatermarked":false </v>
      </c>
      <c r="Z1005" s="16" t="str">
        <f t="shared" si="349"/>
        <v xml:space="preserve">,"CatalogImageCode":"" </v>
      </c>
      <c r="AA1005" s="16" t="str">
        <f t="shared" si="350"/>
        <v xml:space="preserve">,"Color":"" </v>
      </c>
      <c r="AB1005" s="16" t="str">
        <f t="shared" si="351"/>
        <v xml:space="preserve">,"Denomination":"3" </v>
      </c>
      <c r="AD1005" s="16" t="str">
        <f t="shared" si="352"/>
        <v>,"ItemInstances":[</v>
      </c>
      <c r="AE1005" s="16" t="str">
        <f t="shared" si="353"/>
        <v>{"CollectableType":"HomeCollector.Models.StampBase, HomeCollector, Version=1.0.0.0, Culture=neutral, PublicKeyToken=null"</v>
      </c>
      <c r="AF1005" s="16" t="str">
        <f t="shared" si="354"/>
        <v xml:space="preserve">,"ItemDetails":"" </v>
      </c>
      <c r="AG1005" s="16" t="str">
        <f t="shared" si="355"/>
        <v xml:space="preserve">,"IsFavorite":false </v>
      </c>
      <c r="AH1005" s="16" t="str">
        <f t="shared" si="356"/>
        <v xml:space="preserve">,"EstimatedValue":0 </v>
      </c>
      <c r="AI1005" s="16" t="str">
        <f t="shared" si="357"/>
        <v xml:space="preserve">,"IsMintCondition":false </v>
      </c>
      <c r="AJ1005" s="16" t="str">
        <f t="shared" si="358"/>
        <v xml:space="preserve">,"Condition":"UNDEFINED" </v>
      </c>
      <c r="AK1005" s="16" t="str">
        <f xml:space="preserve"> IF($D1005+$E1005&gt;0,  CONCATENATE($AD1005,$AE1005,$AF1005,$AG1005,$AH1005,$AI1005,$AJ1005)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05" s="16" t="str">
        <f t="shared" si="359"/>
        <v>,{"CollectableType":"HomeCollector.Models.StampBase, HomeCollector, Version=1.0.0.0, Culture=neutral, PublicKeyToken=null","DisplayName":"Puerto-Rico" ,"Description":"" ,"Country":"USA" ,"IsPostageStamp":true ,"ScottNumber":"983" ,"AlternateId":"" ,"IssueYearStart":1949,"IssueYearEnd":0,"FirstDayOfIssue":"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06" spans="1:38" x14ac:dyDescent="0.25">
      <c r="A1006" s="34" t="s">
        <v>2210</v>
      </c>
      <c r="B1006" s="29">
        <v>3</v>
      </c>
      <c r="C1006" s="30"/>
      <c r="D1006" s="31">
        <v>1</v>
      </c>
      <c r="E1006" s="32">
        <v>1</v>
      </c>
      <c r="F1006" s="28"/>
      <c r="G1006" s="30"/>
      <c r="H1006" s="19" t="s">
        <v>665</v>
      </c>
      <c r="I1006" s="29">
        <v>1949</v>
      </c>
      <c r="J1006" s="29">
        <v>1949</v>
      </c>
      <c r="K1006" s="33" t="s">
        <v>1337</v>
      </c>
      <c r="L1006" s="34">
        <v>0.15</v>
      </c>
      <c r="M1006" s="29">
        <v>0.15</v>
      </c>
      <c r="N1006" s="28" t="str">
        <f t="shared" si="360"/>
        <v>,{"CollectableType":"HomeCollector.Models.StampBase, HomeCollector, Version=1.0.0.0, Culture=neutral, PublicKeyToken=null"</v>
      </c>
      <c r="O1006" s="16" t="str">
        <f t="shared" si="339"/>
        <v xml:space="preserve">,"DisplayName":"Annapolis" </v>
      </c>
      <c r="P1006" s="16" t="str">
        <f t="shared" si="340"/>
        <v xml:space="preserve">,"Description":"" </v>
      </c>
      <c r="Q1006" s="16" t="str">
        <f t="shared" si="341"/>
        <v xml:space="preserve">,"Country":"USA" </v>
      </c>
      <c r="R1006" s="16" t="str">
        <f t="shared" si="342"/>
        <v xml:space="preserve">,"IsPostageStamp":true </v>
      </c>
      <c r="S1006" s="16" t="str">
        <f t="shared" si="343"/>
        <v xml:space="preserve">,"ScottNumber":"984" </v>
      </c>
      <c r="T1006" s="16" t="str">
        <f t="shared" si="344"/>
        <v xml:space="preserve">,"AlternateId":"" </v>
      </c>
      <c r="U1006" s="16" t="str">
        <f t="shared" si="345"/>
        <v>,"IssueYearStart":1949</v>
      </c>
      <c r="V1006" s="16" t="str">
        <f t="shared" si="346"/>
        <v>,"IssueYearEnd":0</v>
      </c>
      <c r="W1006" s="16" t="str">
        <f t="shared" si="347"/>
        <v xml:space="preserve">,"FirstDayOfIssue":" " </v>
      </c>
      <c r="X1006" s="16" t="str">
        <f t="shared" si="361"/>
        <v xml:space="preserve">,"Perforation":"" </v>
      </c>
      <c r="Y1006" s="16" t="str">
        <f t="shared" si="348"/>
        <v xml:space="preserve">,"IsWatermarked":false </v>
      </c>
      <c r="Z1006" s="16" t="str">
        <f t="shared" si="349"/>
        <v xml:space="preserve">,"CatalogImageCode":"" </v>
      </c>
      <c r="AA1006" s="16" t="str">
        <f t="shared" si="350"/>
        <v xml:space="preserve">,"Color":"" </v>
      </c>
      <c r="AB1006" s="16" t="str">
        <f t="shared" si="351"/>
        <v xml:space="preserve">,"Denomination":"3" </v>
      </c>
      <c r="AD1006" s="16" t="str">
        <f t="shared" si="352"/>
        <v>,"ItemInstances":[</v>
      </c>
      <c r="AE1006" s="16" t="str">
        <f t="shared" si="353"/>
        <v>{"CollectableType":"HomeCollector.Models.StampBase, HomeCollector, Version=1.0.0.0, Culture=neutral, PublicKeyToken=null"</v>
      </c>
      <c r="AF1006" s="16" t="str">
        <f t="shared" si="354"/>
        <v xml:space="preserve">,"ItemDetails":"" </v>
      </c>
      <c r="AG1006" s="16" t="str">
        <f t="shared" si="355"/>
        <v xml:space="preserve">,"IsFavorite":false </v>
      </c>
      <c r="AH1006" s="16" t="str">
        <f t="shared" si="356"/>
        <v xml:space="preserve">,"EstimatedValue":0 </v>
      </c>
      <c r="AI1006" s="16" t="str">
        <f t="shared" si="357"/>
        <v xml:space="preserve">,"IsMintCondition":true </v>
      </c>
      <c r="AJ1006" s="16" t="str">
        <f t="shared" si="358"/>
        <v xml:space="preserve">,"Condition":"UNDEFINED" </v>
      </c>
      <c r="AK1006" s="16" t="str">
        <f xml:space="preserve"> IF($D1006+$E1006&gt;0,  CONCATENATE($AD1006,$AE1006,$AF1006,$AG1006,$AH1006,$AI1006,$AJ1006)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06" s="16" t="str">
        <f t="shared" si="359"/>
        <v>,{"CollectableType":"HomeCollector.Models.StampBase, HomeCollector, Version=1.0.0.0, Culture=neutral, PublicKeyToken=null","DisplayName":"Annapolis" ,"Description":"" ,"Country":"USA" ,"IsPostageStamp":true ,"ScottNumber":"984" ,"AlternateId":"" ,"IssueYearStart":1949,"IssueYearEnd":0,"FirstDayOfIssue":"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07" spans="1:38" x14ac:dyDescent="0.25">
      <c r="A1007" s="34" t="s">
        <v>2211</v>
      </c>
      <c r="B1007" s="29">
        <v>3</v>
      </c>
      <c r="C1007" s="30"/>
      <c r="D1007" s="31"/>
      <c r="E1007" s="32">
        <v>2</v>
      </c>
      <c r="F1007" s="28"/>
      <c r="G1007" s="30"/>
      <c r="H1007" s="19" t="s">
        <v>666</v>
      </c>
      <c r="I1007" s="29">
        <v>1949</v>
      </c>
      <c r="J1007" s="29">
        <v>1949</v>
      </c>
      <c r="K1007" s="33" t="s">
        <v>1337</v>
      </c>
      <c r="L1007" s="34">
        <v>0.15</v>
      </c>
      <c r="M1007" s="29">
        <v>0.15</v>
      </c>
      <c r="N1007" s="28" t="str">
        <f t="shared" si="360"/>
        <v>,{"CollectableType":"HomeCollector.Models.StampBase, HomeCollector, Version=1.0.0.0, Culture=neutral, PublicKeyToken=null"</v>
      </c>
      <c r="O1007" s="16" t="str">
        <f t="shared" si="339"/>
        <v xml:space="preserve">,"DisplayName":"Grand Army Rep." </v>
      </c>
      <c r="P1007" s="16" t="str">
        <f t="shared" si="340"/>
        <v xml:space="preserve">,"Description":"" </v>
      </c>
      <c r="Q1007" s="16" t="str">
        <f t="shared" si="341"/>
        <v xml:space="preserve">,"Country":"USA" </v>
      </c>
      <c r="R1007" s="16" t="str">
        <f t="shared" si="342"/>
        <v xml:space="preserve">,"IsPostageStamp":true </v>
      </c>
      <c r="S1007" s="16" t="str">
        <f t="shared" si="343"/>
        <v xml:space="preserve">,"ScottNumber":"985" </v>
      </c>
      <c r="T1007" s="16" t="str">
        <f t="shared" si="344"/>
        <v xml:space="preserve">,"AlternateId":"" </v>
      </c>
      <c r="U1007" s="16" t="str">
        <f t="shared" si="345"/>
        <v>,"IssueYearStart":1949</v>
      </c>
      <c r="V1007" s="16" t="str">
        <f t="shared" si="346"/>
        <v>,"IssueYearEnd":0</v>
      </c>
      <c r="W1007" s="16" t="str">
        <f t="shared" si="347"/>
        <v xml:space="preserve">,"FirstDayOfIssue":" " </v>
      </c>
      <c r="X1007" s="16" t="str">
        <f t="shared" si="361"/>
        <v xml:space="preserve">,"Perforation":"" </v>
      </c>
      <c r="Y1007" s="16" t="str">
        <f t="shared" si="348"/>
        <v xml:space="preserve">,"IsWatermarked":false </v>
      </c>
      <c r="Z1007" s="16" t="str">
        <f t="shared" si="349"/>
        <v xml:space="preserve">,"CatalogImageCode":"" </v>
      </c>
      <c r="AA1007" s="16" t="str">
        <f t="shared" si="350"/>
        <v xml:space="preserve">,"Color":"" </v>
      </c>
      <c r="AB1007" s="16" t="str">
        <f t="shared" si="351"/>
        <v xml:space="preserve">,"Denomination":"3" </v>
      </c>
      <c r="AD1007" s="16" t="str">
        <f t="shared" si="352"/>
        <v>,"ItemInstances":[</v>
      </c>
      <c r="AE1007" s="16" t="str">
        <f t="shared" si="353"/>
        <v>{"CollectableType":"HomeCollector.Models.StampBase, HomeCollector, Version=1.0.0.0, Culture=neutral, PublicKeyToken=null"</v>
      </c>
      <c r="AF1007" s="16" t="str">
        <f t="shared" si="354"/>
        <v xml:space="preserve">,"ItemDetails":"" </v>
      </c>
      <c r="AG1007" s="16" t="str">
        <f t="shared" si="355"/>
        <v xml:space="preserve">,"IsFavorite":false </v>
      </c>
      <c r="AH1007" s="16" t="str">
        <f t="shared" si="356"/>
        <v xml:space="preserve">,"EstimatedValue":0 </v>
      </c>
      <c r="AI1007" s="16" t="str">
        <f t="shared" si="357"/>
        <v xml:space="preserve">,"IsMintCondition":false </v>
      </c>
      <c r="AJ1007" s="16" t="str">
        <f t="shared" si="358"/>
        <v xml:space="preserve">,"Condition":"UNDEFINED" </v>
      </c>
      <c r="AK1007" s="16" t="str">
        <f xml:space="preserve"> IF($D1007+$E1007&gt;0,  CONCATENATE($AD1007,$AE1007,$AF1007,$AG1007,$AH1007,$AI1007,$AJ1007)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07" s="16" t="str">
        <f t="shared" si="359"/>
        <v>,{"CollectableType":"HomeCollector.Models.StampBase, HomeCollector, Version=1.0.0.0, Culture=neutral, PublicKeyToken=null","DisplayName":"Grand Army Rep." ,"Description":"" ,"Country":"USA" ,"IsPostageStamp":true ,"ScottNumber":"985" ,"AlternateId":"" ,"IssueYearStart":1949,"IssueYearEnd":0,"FirstDayOfIssue":"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08" spans="1:38" x14ac:dyDescent="0.25">
      <c r="A1008" s="34" t="s">
        <v>2212</v>
      </c>
      <c r="B1008" s="29">
        <v>3</v>
      </c>
      <c r="C1008" s="30"/>
      <c r="D1008" s="31"/>
      <c r="E1008" s="32">
        <v>2</v>
      </c>
      <c r="F1008" s="28"/>
      <c r="G1008" s="30"/>
      <c r="H1008" s="19" t="s">
        <v>667</v>
      </c>
      <c r="I1008" s="29">
        <v>1949</v>
      </c>
      <c r="J1008" s="29">
        <v>1949</v>
      </c>
      <c r="K1008" s="33" t="s">
        <v>1337</v>
      </c>
      <c r="L1008" s="34">
        <v>0.15</v>
      </c>
      <c r="M1008" s="29">
        <v>0.15</v>
      </c>
      <c r="N1008" s="28" t="str">
        <f t="shared" si="360"/>
        <v>,{"CollectableType":"HomeCollector.Models.StampBase, HomeCollector, Version=1.0.0.0, Culture=neutral, PublicKeyToken=null"</v>
      </c>
      <c r="O1008" s="16" t="str">
        <f t="shared" si="339"/>
        <v xml:space="preserve">,"DisplayName":"Poe" </v>
      </c>
      <c r="P1008" s="16" t="str">
        <f t="shared" si="340"/>
        <v xml:space="preserve">,"Description":"" </v>
      </c>
      <c r="Q1008" s="16" t="str">
        <f t="shared" si="341"/>
        <v xml:space="preserve">,"Country":"USA" </v>
      </c>
      <c r="R1008" s="16" t="str">
        <f t="shared" si="342"/>
        <v xml:space="preserve">,"IsPostageStamp":true </v>
      </c>
      <c r="S1008" s="16" t="str">
        <f t="shared" si="343"/>
        <v xml:space="preserve">,"ScottNumber":"986" </v>
      </c>
      <c r="T1008" s="16" t="str">
        <f t="shared" si="344"/>
        <v xml:space="preserve">,"AlternateId":"" </v>
      </c>
      <c r="U1008" s="16" t="str">
        <f t="shared" si="345"/>
        <v>,"IssueYearStart":1949</v>
      </c>
      <c r="V1008" s="16" t="str">
        <f t="shared" si="346"/>
        <v>,"IssueYearEnd":0</v>
      </c>
      <c r="W1008" s="16" t="str">
        <f t="shared" si="347"/>
        <v xml:space="preserve">,"FirstDayOfIssue":" " </v>
      </c>
      <c r="X1008" s="16" t="str">
        <f t="shared" si="361"/>
        <v xml:space="preserve">,"Perforation":"" </v>
      </c>
      <c r="Y1008" s="16" t="str">
        <f t="shared" si="348"/>
        <v xml:space="preserve">,"IsWatermarked":false </v>
      </c>
      <c r="Z1008" s="16" t="str">
        <f t="shared" si="349"/>
        <v xml:space="preserve">,"CatalogImageCode":"" </v>
      </c>
      <c r="AA1008" s="16" t="str">
        <f t="shared" si="350"/>
        <v xml:space="preserve">,"Color":"" </v>
      </c>
      <c r="AB1008" s="16" t="str">
        <f t="shared" si="351"/>
        <v xml:space="preserve">,"Denomination":"3" </v>
      </c>
      <c r="AD1008" s="16" t="str">
        <f t="shared" si="352"/>
        <v>,"ItemInstances":[</v>
      </c>
      <c r="AE1008" s="16" t="str">
        <f t="shared" si="353"/>
        <v>{"CollectableType":"HomeCollector.Models.StampBase, HomeCollector, Version=1.0.0.0, Culture=neutral, PublicKeyToken=null"</v>
      </c>
      <c r="AF1008" s="16" t="str">
        <f t="shared" si="354"/>
        <v xml:space="preserve">,"ItemDetails":"" </v>
      </c>
      <c r="AG1008" s="16" t="str">
        <f t="shared" si="355"/>
        <v xml:space="preserve">,"IsFavorite":false </v>
      </c>
      <c r="AH1008" s="16" t="str">
        <f t="shared" si="356"/>
        <v xml:space="preserve">,"EstimatedValue":0 </v>
      </c>
      <c r="AI1008" s="16" t="str">
        <f t="shared" si="357"/>
        <v xml:space="preserve">,"IsMintCondition":false </v>
      </c>
      <c r="AJ1008" s="16" t="str">
        <f t="shared" si="358"/>
        <v xml:space="preserve">,"Condition":"UNDEFINED" </v>
      </c>
      <c r="AK1008" s="16" t="str">
        <f xml:space="preserve"> IF($D1008+$E1008&gt;0,  CONCATENATE($AD1008,$AE1008,$AF1008,$AG1008,$AH1008,$AI1008,$AJ1008)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08" s="16" t="str">
        <f t="shared" si="359"/>
        <v>,{"CollectableType":"HomeCollector.Models.StampBase, HomeCollector, Version=1.0.0.0, Culture=neutral, PublicKeyToken=null","DisplayName":"Poe" ,"Description":"" ,"Country":"USA" ,"IsPostageStamp":true ,"ScottNumber":"986" ,"AlternateId":"" ,"IssueYearStart":1949,"IssueYearEnd":0,"FirstDayOfIssue":"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09" spans="1:38" x14ac:dyDescent="0.25">
      <c r="A1009" s="34" t="s">
        <v>2213</v>
      </c>
      <c r="B1009" s="29">
        <v>3</v>
      </c>
      <c r="C1009" s="30"/>
      <c r="D1009" s="31">
        <v>1</v>
      </c>
      <c r="E1009" s="32">
        <v>1</v>
      </c>
      <c r="F1009" s="28"/>
      <c r="G1009" s="30"/>
      <c r="H1009" s="19" t="s">
        <v>668</v>
      </c>
      <c r="I1009" s="29">
        <v>1950</v>
      </c>
      <c r="J1009" s="29">
        <v>1950</v>
      </c>
      <c r="K1009" s="33" t="s">
        <v>1337</v>
      </c>
      <c r="L1009" s="34">
        <v>0.15</v>
      </c>
      <c r="M1009" s="29">
        <v>0.15</v>
      </c>
      <c r="N1009" s="28" t="str">
        <f t="shared" si="360"/>
        <v>,{"CollectableType":"HomeCollector.Models.StampBase, HomeCollector, Version=1.0.0.0, Culture=neutral, PublicKeyToken=null"</v>
      </c>
      <c r="O1009" s="16" t="str">
        <f t="shared" si="339"/>
        <v xml:space="preserve">,"DisplayName":"Am. Bankers" </v>
      </c>
      <c r="P1009" s="16" t="str">
        <f t="shared" si="340"/>
        <v xml:space="preserve">,"Description":"" </v>
      </c>
      <c r="Q1009" s="16" t="str">
        <f t="shared" si="341"/>
        <v xml:space="preserve">,"Country":"USA" </v>
      </c>
      <c r="R1009" s="16" t="str">
        <f t="shared" si="342"/>
        <v xml:space="preserve">,"IsPostageStamp":true </v>
      </c>
      <c r="S1009" s="16" t="str">
        <f t="shared" si="343"/>
        <v xml:space="preserve">,"ScottNumber":"987" </v>
      </c>
      <c r="T1009" s="16" t="str">
        <f t="shared" si="344"/>
        <v xml:space="preserve">,"AlternateId":"" </v>
      </c>
      <c r="U1009" s="16" t="str">
        <f t="shared" si="345"/>
        <v>,"IssueYearStart":1950</v>
      </c>
      <c r="V1009" s="16" t="str">
        <f t="shared" si="346"/>
        <v>,"IssueYearEnd":0</v>
      </c>
      <c r="W1009" s="16" t="str">
        <f t="shared" si="347"/>
        <v xml:space="preserve">,"FirstDayOfIssue":" " </v>
      </c>
      <c r="X1009" s="16" t="str">
        <f t="shared" si="361"/>
        <v xml:space="preserve">,"Perforation":"" </v>
      </c>
      <c r="Y1009" s="16" t="str">
        <f t="shared" si="348"/>
        <v xml:space="preserve">,"IsWatermarked":false </v>
      </c>
      <c r="Z1009" s="16" t="str">
        <f t="shared" si="349"/>
        <v xml:space="preserve">,"CatalogImageCode":"" </v>
      </c>
      <c r="AA1009" s="16" t="str">
        <f t="shared" si="350"/>
        <v xml:space="preserve">,"Color":"" </v>
      </c>
      <c r="AB1009" s="16" t="str">
        <f t="shared" si="351"/>
        <v xml:space="preserve">,"Denomination":"3" </v>
      </c>
      <c r="AD1009" s="16" t="str">
        <f t="shared" si="352"/>
        <v>,"ItemInstances":[</v>
      </c>
      <c r="AE1009" s="16" t="str">
        <f t="shared" si="353"/>
        <v>{"CollectableType":"HomeCollector.Models.StampBase, HomeCollector, Version=1.0.0.0, Culture=neutral, PublicKeyToken=null"</v>
      </c>
      <c r="AF1009" s="16" t="str">
        <f t="shared" si="354"/>
        <v xml:space="preserve">,"ItemDetails":"" </v>
      </c>
      <c r="AG1009" s="16" t="str">
        <f t="shared" si="355"/>
        <v xml:space="preserve">,"IsFavorite":false </v>
      </c>
      <c r="AH1009" s="16" t="str">
        <f t="shared" si="356"/>
        <v xml:space="preserve">,"EstimatedValue":0 </v>
      </c>
      <c r="AI1009" s="16" t="str">
        <f t="shared" si="357"/>
        <v xml:space="preserve">,"IsMintCondition":true </v>
      </c>
      <c r="AJ1009" s="16" t="str">
        <f t="shared" si="358"/>
        <v xml:space="preserve">,"Condition":"UNDEFINED" </v>
      </c>
      <c r="AK1009" s="16" t="str">
        <f xml:space="preserve"> IF($D1009+$E1009&gt;0,  CONCATENATE($AD1009,$AE1009,$AF1009,$AG1009,$AH1009,$AI1009,$AJ1009)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09" s="16" t="str">
        <f t="shared" si="359"/>
        <v>,{"CollectableType":"HomeCollector.Models.StampBase, HomeCollector, Version=1.0.0.0, Culture=neutral, PublicKeyToken=null","DisplayName":"Am. Bankers" ,"Description":"" ,"Country":"USA" ,"IsPostageStamp":true ,"ScottNumber":"987" ,"AlternateId":"" ,"IssueYearStart":1950,"IssueYearEnd":0,"FirstDayOfIssue":"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10" spans="1:38" x14ac:dyDescent="0.25">
      <c r="A1010" s="34" t="s">
        <v>2214</v>
      </c>
      <c r="B1010" s="29">
        <v>3</v>
      </c>
      <c r="C1010" s="30"/>
      <c r="D1010" s="31"/>
      <c r="E1010" s="32">
        <v>2</v>
      </c>
      <c r="F1010" s="28"/>
      <c r="G1010" s="30"/>
      <c r="H1010" s="19" t="s">
        <v>669</v>
      </c>
      <c r="I1010" s="29">
        <v>1950</v>
      </c>
      <c r="J1010" s="29">
        <v>1950</v>
      </c>
      <c r="K1010" s="33" t="s">
        <v>1337</v>
      </c>
      <c r="L1010" s="34">
        <v>0.15</v>
      </c>
      <c r="M1010" s="29">
        <v>0.15</v>
      </c>
      <c r="N1010" s="28" t="str">
        <f t="shared" si="360"/>
        <v>,{"CollectableType":"HomeCollector.Models.StampBase, HomeCollector, Version=1.0.0.0, Culture=neutral, PublicKeyToken=null"</v>
      </c>
      <c r="O1010" s="16" t="str">
        <f t="shared" si="339"/>
        <v xml:space="preserve">,"DisplayName":"Gompers" </v>
      </c>
      <c r="P1010" s="16" t="str">
        <f t="shared" si="340"/>
        <v xml:space="preserve">,"Description":"" </v>
      </c>
      <c r="Q1010" s="16" t="str">
        <f t="shared" si="341"/>
        <v xml:space="preserve">,"Country":"USA" </v>
      </c>
      <c r="R1010" s="16" t="str">
        <f t="shared" si="342"/>
        <v xml:space="preserve">,"IsPostageStamp":true </v>
      </c>
      <c r="S1010" s="16" t="str">
        <f t="shared" si="343"/>
        <v xml:space="preserve">,"ScottNumber":"988" </v>
      </c>
      <c r="T1010" s="16" t="str">
        <f t="shared" si="344"/>
        <v xml:space="preserve">,"AlternateId":"" </v>
      </c>
      <c r="U1010" s="16" t="str">
        <f t="shared" si="345"/>
        <v>,"IssueYearStart":1950</v>
      </c>
      <c r="V1010" s="16" t="str">
        <f t="shared" si="346"/>
        <v>,"IssueYearEnd":0</v>
      </c>
      <c r="W1010" s="16" t="str">
        <f t="shared" si="347"/>
        <v xml:space="preserve">,"FirstDayOfIssue":" " </v>
      </c>
      <c r="X1010" s="16" t="str">
        <f t="shared" si="361"/>
        <v xml:space="preserve">,"Perforation":"" </v>
      </c>
      <c r="Y1010" s="16" t="str">
        <f t="shared" si="348"/>
        <v xml:space="preserve">,"IsWatermarked":false </v>
      </c>
      <c r="Z1010" s="16" t="str">
        <f t="shared" si="349"/>
        <v xml:space="preserve">,"CatalogImageCode":"" </v>
      </c>
      <c r="AA1010" s="16" t="str">
        <f t="shared" si="350"/>
        <v xml:space="preserve">,"Color":"" </v>
      </c>
      <c r="AB1010" s="16" t="str">
        <f t="shared" si="351"/>
        <v xml:space="preserve">,"Denomination":"3" </v>
      </c>
      <c r="AD1010" s="16" t="str">
        <f t="shared" si="352"/>
        <v>,"ItemInstances":[</v>
      </c>
      <c r="AE1010" s="16" t="str">
        <f t="shared" si="353"/>
        <v>{"CollectableType":"HomeCollector.Models.StampBase, HomeCollector, Version=1.0.0.0, Culture=neutral, PublicKeyToken=null"</v>
      </c>
      <c r="AF1010" s="16" t="str">
        <f t="shared" si="354"/>
        <v xml:space="preserve">,"ItemDetails":"" </v>
      </c>
      <c r="AG1010" s="16" t="str">
        <f t="shared" si="355"/>
        <v xml:space="preserve">,"IsFavorite":false </v>
      </c>
      <c r="AH1010" s="16" t="str">
        <f t="shared" si="356"/>
        <v xml:space="preserve">,"EstimatedValue":0 </v>
      </c>
      <c r="AI1010" s="16" t="str">
        <f t="shared" si="357"/>
        <v xml:space="preserve">,"IsMintCondition":false </v>
      </c>
      <c r="AJ1010" s="16" t="str">
        <f t="shared" si="358"/>
        <v xml:space="preserve">,"Condition":"UNDEFINED" </v>
      </c>
      <c r="AK1010" s="16" t="str">
        <f xml:space="preserve"> IF($D1010+$E1010&gt;0,  CONCATENATE($AD1010,$AE1010,$AF1010,$AG1010,$AH1010,$AI1010,$AJ1010)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10" s="16" t="str">
        <f t="shared" si="359"/>
        <v>,{"CollectableType":"HomeCollector.Models.StampBase, HomeCollector, Version=1.0.0.0, Culture=neutral, PublicKeyToken=null","DisplayName":"Gompers" ,"Description":"" ,"Country":"USA" ,"IsPostageStamp":true ,"ScottNumber":"988" ,"AlternateId":"" ,"IssueYearStart":1950,"IssueYearEnd":0,"FirstDayOfIssue":"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11" spans="1:38" x14ac:dyDescent="0.25">
      <c r="A1011" s="34" t="s">
        <v>2215</v>
      </c>
      <c r="B1011" s="29">
        <v>3</v>
      </c>
      <c r="C1011" s="30"/>
      <c r="D1011" s="31">
        <v>1</v>
      </c>
      <c r="E1011" s="32">
        <v>1</v>
      </c>
      <c r="F1011" s="28"/>
      <c r="G1011" s="30"/>
      <c r="H1011" s="19" t="s">
        <v>670</v>
      </c>
      <c r="I1011" s="29">
        <v>1950</v>
      </c>
      <c r="J1011" s="29">
        <v>1950</v>
      </c>
      <c r="K1011" s="33" t="s">
        <v>1337</v>
      </c>
      <c r="L1011" s="34">
        <v>0.15</v>
      </c>
      <c r="M1011" s="29">
        <v>0.15</v>
      </c>
      <c r="N1011" s="28" t="str">
        <f t="shared" si="360"/>
        <v>,{"CollectableType":"HomeCollector.Models.StampBase, HomeCollector, Version=1.0.0.0, Culture=neutral, PublicKeyToken=null"</v>
      </c>
      <c r="O1011" s="16" t="str">
        <f t="shared" si="339"/>
        <v xml:space="preserve">,"DisplayName":"Freedom" </v>
      </c>
      <c r="P1011" s="16" t="str">
        <f t="shared" si="340"/>
        <v xml:space="preserve">,"Description":"" </v>
      </c>
      <c r="Q1011" s="16" t="str">
        <f t="shared" si="341"/>
        <v xml:space="preserve">,"Country":"USA" </v>
      </c>
      <c r="R1011" s="16" t="str">
        <f t="shared" si="342"/>
        <v xml:space="preserve">,"IsPostageStamp":true </v>
      </c>
      <c r="S1011" s="16" t="str">
        <f t="shared" si="343"/>
        <v xml:space="preserve">,"ScottNumber":"989" </v>
      </c>
      <c r="T1011" s="16" t="str">
        <f t="shared" si="344"/>
        <v xml:space="preserve">,"AlternateId":"" </v>
      </c>
      <c r="U1011" s="16" t="str">
        <f t="shared" si="345"/>
        <v>,"IssueYearStart":1950</v>
      </c>
      <c r="V1011" s="16" t="str">
        <f t="shared" si="346"/>
        <v>,"IssueYearEnd":0</v>
      </c>
      <c r="W1011" s="16" t="str">
        <f t="shared" si="347"/>
        <v xml:space="preserve">,"FirstDayOfIssue":" " </v>
      </c>
      <c r="X1011" s="16" t="str">
        <f t="shared" si="361"/>
        <v xml:space="preserve">,"Perforation":"" </v>
      </c>
      <c r="Y1011" s="16" t="str">
        <f t="shared" si="348"/>
        <v xml:space="preserve">,"IsWatermarked":false </v>
      </c>
      <c r="Z1011" s="16" t="str">
        <f t="shared" si="349"/>
        <v xml:space="preserve">,"CatalogImageCode":"" </v>
      </c>
      <c r="AA1011" s="16" t="str">
        <f t="shared" si="350"/>
        <v xml:space="preserve">,"Color":"" </v>
      </c>
      <c r="AB1011" s="16" t="str">
        <f t="shared" si="351"/>
        <v xml:space="preserve">,"Denomination":"3" </v>
      </c>
      <c r="AD1011" s="16" t="str">
        <f t="shared" si="352"/>
        <v>,"ItemInstances":[</v>
      </c>
      <c r="AE1011" s="16" t="str">
        <f t="shared" si="353"/>
        <v>{"CollectableType":"HomeCollector.Models.StampBase, HomeCollector, Version=1.0.0.0, Culture=neutral, PublicKeyToken=null"</v>
      </c>
      <c r="AF1011" s="16" t="str">
        <f t="shared" si="354"/>
        <v xml:space="preserve">,"ItemDetails":"" </v>
      </c>
      <c r="AG1011" s="16" t="str">
        <f t="shared" si="355"/>
        <v xml:space="preserve">,"IsFavorite":false </v>
      </c>
      <c r="AH1011" s="16" t="str">
        <f t="shared" si="356"/>
        <v xml:space="preserve">,"EstimatedValue":0 </v>
      </c>
      <c r="AI1011" s="16" t="str">
        <f t="shared" si="357"/>
        <v xml:space="preserve">,"IsMintCondition":true </v>
      </c>
      <c r="AJ1011" s="16" t="str">
        <f t="shared" si="358"/>
        <v xml:space="preserve">,"Condition":"UNDEFINED" </v>
      </c>
      <c r="AK1011" s="16" t="str">
        <f xml:space="preserve"> IF($D1011+$E1011&gt;0,  CONCATENATE($AD1011,$AE1011,$AF1011,$AG1011,$AH1011,$AI1011,$AJ1011)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11" s="16" t="str">
        <f t="shared" si="359"/>
        <v>,{"CollectableType":"HomeCollector.Models.StampBase, HomeCollector, Version=1.0.0.0, Culture=neutral, PublicKeyToken=null","DisplayName":"Freedom" ,"Description":"" ,"Country":"USA" ,"IsPostageStamp":true ,"ScottNumber":"989" ,"AlternateId":"" ,"IssueYearStart":1950,"IssueYearEnd":0,"FirstDayOfIssue":"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12" spans="1:38" x14ac:dyDescent="0.25">
      <c r="A1012" s="34" t="s">
        <v>2216</v>
      </c>
      <c r="B1012" s="29">
        <v>3</v>
      </c>
      <c r="C1012" s="30"/>
      <c r="D1012" s="31"/>
      <c r="E1012" s="32">
        <v>2</v>
      </c>
      <c r="F1012" s="28"/>
      <c r="G1012" s="30"/>
      <c r="H1012" s="19" t="s">
        <v>671</v>
      </c>
      <c r="I1012" s="29">
        <v>1950</v>
      </c>
      <c r="J1012" s="29">
        <v>1950</v>
      </c>
      <c r="K1012" s="33" t="s">
        <v>1337</v>
      </c>
      <c r="L1012" s="34">
        <v>0.15</v>
      </c>
      <c r="M1012" s="29">
        <v>0.15</v>
      </c>
      <c r="N1012" s="28" t="str">
        <f t="shared" si="360"/>
        <v>,{"CollectableType":"HomeCollector.Models.StampBase, HomeCollector, Version=1.0.0.0, Culture=neutral, PublicKeyToken=null"</v>
      </c>
      <c r="O1012" s="16" t="str">
        <f t="shared" si="339"/>
        <v xml:space="preserve">,"DisplayName":"Exec. Mansion" </v>
      </c>
      <c r="P1012" s="16" t="str">
        <f t="shared" si="340"/>
        <v xml:space="preserve">,"Description":"" </v>
      </c>
      <c r="Q1012" s="16" t="str">
        <f t="shared" si="341"/>
        <v xml:space="preserve">,"Country":"USA" </v>
      </c>
      <c r="R1012" s="16" t="str">
        <f t="shared" si="342"/>
        <v xml:space="preserve">,"IsPostageStamp":true </v>
      </c>
      <c r="S1012" s="16" t="str">
        <f t="shared" si="343"/>
        <v xml:space="preserve">,"ScottNumber":"990" </v>
      </c>
      <c r="T1012" s="16" t="str">
        <f t="shared" si="344"/>
        <v xml:space="preserve">,"AlternateId":"" </v>
      </c>
      <c r="U1012" s="16" t="str">
        <f t="shared" si="345"/>
        <v>,"IssueYearStart":1950</v>
      </c>
      <c r="V1012" s="16" t="str">
        <f t="shared" si="346"/>
        <v>,"IssueYearEnd":0</v>
      </c>
      <c r="W1012" s="16" t="str">
        <f t="shared" si="347"/>
        <v xml:space="preserve">,"FirstDayOfIssue":" " </v>
      </c>
      <c r="X1012" s="16" t="str">
        <f t="shared" si="361"/>
        <v xml:space="preserve">,"Perforation":"" </v>
      </c>
      <c r="Y1012" s="16" t="str">
        <f t="shared" si="348"/>
        <v xml:space="preserve">,"IsWatermarked":false </v>
      </c>
      <c r="Z1012" s="16" t="str">
        <f t="shared" si="349"/>
        <v xml:space="preserve">,"CatalogImageCode":"" </v>
      </c>
      <c r="AA1012" s="16" t="str">
        <f t="shared" si="350"/>
        <v xml:space="preserve">,"Color":"" </v>
      </c>
      <c r="AB1012" s="16" t="str">
        <f t="shared" si="351"/>
        <v xml:space="preserve">,"Denomination":"3" </v>
      </c>
      <c r="AD1012" s="16" t="str">
        <f t="shared" si="352"/>
        <v>,"ItemInstances":[</v>
      </c>
      <c r="AE1012" s="16" t="str">
        <f t="shared" si="353"/>
        <v>{"CollectableType":"HomeCollector.Models.StampBase, HomeCollector, Version=1.0.0.0, Culture=neutral, PublicKeyToken=null"</v>
      </c>
      <c r="AF1012" s="16" t="str">
        <f t="shared" si="354"/>
        <v xml:space="preserve">,"ItemDetails":"" </v>
      </c>
      <c r="AG1012" s="16" t="str">
        <f t="shared" si="355"/>
        <v xml:space="preserve">,"IsFavorite":false </v>
      </c>
      <c r="AH1012" s="16" t="str">
        <f t="shared" si="356"/>
        <v xml:space="preserve">,"EstimatedValue":0 </v>
      </c>
      <c r="AI1012" s="16" t="str">
        <f t="shared" si="357"/>
        <v xml:space="preserve">,"IsMintCondition":false </v>
      </c>
      <c r="AJ1012" s="16" t="str">
        <f t="shared" si="358"/>
        <v xml:space="preserve">,"Condition":"UNDEFINED" </v>
      </c>
      <c r="AK1012" s="16" t="str">
        <f xml:space="preserve"> IF($D1012+$E1012&gt;0,  CONCATENATE($AD1012,$AE1012,$AF1012,$AG1012,$AH1012,$AI1012,$AJ1012)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12" s="16" t="str">
        <f t="shared" si="359"/>
        <v>,{"CollectableType":"HomeCollector.Models.StampBase, HomeCollector, Version=1.0.0.0, Culture=neutral, PublicKeyToken=null","DisplayName":"Exec. Mansion" ,"Description":"" ,"Country":"USA" ,"IsPostageStamp":true ,"ScottNumber":"990" ,"AlternateId":"" ,"IssueYearStart":1950,"IssueYearEnd":0,"FirstDayOfIssue":"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13" spans="1:38" x14ac:dyDescent="0.25">
      <c r="A1013" s="34" t="s">
        <v>2217</v>
      </c>
      <c r="B1013" s="29">
        <v>3</v>
      </c>
      <c r="C1013" s="30"/>
      <c r="D1013" s="31"/>
      <c r="E1013" s="32">
        <v>2</v>
      </c>
      <c r="F1013" s="28"/>
      <c r="G1013" s="30"/>
      <c r="H1013" s="19" t="s">
        <v>672</v>
      </c>
      <c r="I1013" s="29">
        <v>1950</v>
      </c>
      <c r="J1013" s="29">
        <v>1950</v>
      </c>
      <c r="K1013" s="33" t="s">
        <v>1337</v>
      </c>
      <c r="L1013" s="34">
        <v>0.15</v>
      </c>
      <c r="M1013" s="29">
        <v>0.15</v>
      </c>
      <c r="N1013" s="28" t="str">
        <f t="shared" si="360"/>
        <v>,{"CollectableType":"HomeCollector.Models.StampBase, HomeCollector, Version=1.0.0.0, Culture=neutral, PublicKeyToken=null"</v>
      </c>
      <c r="O1013" s="16" t="str">
        <f t="shared" si="339"/>
        <v xml:space="preserve">,"DisplayName":"Supreme Court" </v>
      </c>
      <c r="P1013" s="16" t="str">
        <f t="shared" si="340"/>
        <v xml:space="preserve">,"Description":"" </v>
      </c>
      <c r="Q1013" s="16" t="str">
        <f t="shared" si="341"/>
        <v xml:space="preserve">,"Country":"USA" </v>
      </c>
      <c r="R1013" s="16" t="str">
        <f t="shared" si="342"/>
        <v xml:space="preserve">,"IsPostageStamp":true </v>
      </c>
      <c r="S1013" s="16" t="str">
        <f t="shared" si="343"/>
        <v xml:space="preserve">,"ScottNumber":"991" </v>
      </c>
      <c r="T1013" s="16" t="str">
        <f t="shared" si="344"/>
        <v xml:space="preserve">,"AlternateId":"" </v>
      </c>
      <c r="U1013" s="16" t="str">
        <f t="shared" si="345"/>
        <v>,"IssueYearStart":1950</v>
      </c>
      <c r="V1013" s="16" t="str">
        <f t="shared" si="346"/>
        <v>,"IssueYearEnd":0</v>
      </c>
      <c r="W1013" s="16" t="str">
        <f t="shared" si="347"/>
        <v xml:space="preserve">,"FirstDayOfIssue":" " </v>
      </c>
      <c r="X1013" s="16" t="str">
        <f t="shared" si="361"/>
        <v xml:space="preserve">,"Perforation":"" </v>
      </c>
      <c r="Y1013" s="16" t="str">
        <f t="shared" si="348"/>
        <v xml:space="preserve">,"IsWatermarked":false </v>
      </c>
      <c r="Z1013" s="16" t="str">
        <f t="shared" si="349"/>
        <v xml:space="preserve">,"CatalogImageCode":"" </v>
      </c>
      <c r="AA1013" s="16" t="str">
        <f t="shared" si="350"/>
        <v xml:space="preserve">,"Color":"" </v>
      </c>
      <c r="AB1013" s="16" t="str">
        <f t="shared" si="351"/>
        <v xml:space="preserve">,"Denomination":"3" </v>
      </c>
      <c r="AD1013" s="16" t="str">
        <f t="shared" si="352"/>
        <v>,"ItemInstances":[</v>
      </c>
      <c r="AE1013" s="16" t="str">
        <f t="shared" si="353"/>
        <v>{"CollectableType":"HomeCollector.Models.StampBase, HomeCollector, Version=1.0.0.0, Culture=neutral, PublicKeyToken=null"</v>
      </c>
      <c r="AF1013" s="16" t="str">
        <f t="shared" si="354"/>
        <v xml:space="preserve">,"ItemDetails":"" </v>
      </c>
      <c r="AG1013" s="16" t="str">
        <f t="shared" si="355"/>
        <v xml:space="preserve">,"IsFavorite":false </v>
      </c>
      <c r="AH1013" s="16" t="str">
        <f t="shared" si="356"/>
        <v xml:space="preserve">,"EstimatedValue":0 </v>
      </c>
      <c r="AI1013" s="16" t="str">
        <f t="shared" si="357"/>
        <v xml:space="preserve">,"IsMintCondition":false </v>
      </c>
      <c r="AJ1013" s="16" t="str">
        <f t="shared" si="358"/>
        <v xml:space="preserve">,"Condition":"UNDEFINED" </v>
      </c>
      <c r="AK1013" s="16" t="str">
        <f xml:space="preserve"> IF($D1013+$E1013&gt;0,  CONCATENATE($AD1013,$AE1013,$AF1013,$AG1013,$AH1013,$AI1013,$AJ1013)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13" s="16" t="str">
        <f t="shared" si="359"/>
        <v>,{"CollectableType":"HomeCollector.Models.StampBase, HomeCollector, Version=1.0.0.0, Culture=neutral, PublicKeyToken=null","DisplayName":"Supreme Court" ,"Description":"" ,"Country":"USA" ,"IsPostageStamp":true ,"ScottNumber":"991" ,"AlternateId":"" ,"IssueYearStart":1950,"IssueYearEnd":0,"FirstDayOfIssue":"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14" spans="1:38" x14ac:dyDescent="0.25">
      <c r="A1014" s="34" t="s">
        <v>2218</v>
      </c>
      <c r="B1014" s="29">
        <v>3</v>
      </c>
      <c r="C1014" s="30"/>
      <c r="D1014" s="31">
        <v>1</v>
      </c>
      <c r="E1014" s="32">
        <v>1</v>
      </c>
      <c r="F1014" s="28"/>
      <c r="G1014" s="30"/>
      <c r="H1014" s="19" t="s">
        <v>388</v>
      </c>
      <c r="I1014" s="29">
        <v>1950</v>
      </c>
      <c r="J1014" s="29">
        <v>1950</v>
      </c>
      <c r="K1014" s="33" t="s">
        <v>1337</v>
      </c>
      <c r="L1014" s="34">
        <v>0.15</v>
      </c>
      <c r="M1014" s="29">
        <v>0.15</v>
      </c>
      <c r="N1014" s="28" t="str">
        <f t="shared" si="360"/>
        <v>,{"CollectableType":"HomeCollector.Models.StampBase, HomeCollector, Version=1.0.0.0, Culture=neutral, PublicKeyToken=null"</v>
      </c>
      <c r="O1014" s="16" t="str">
        <f t="shared" si="339"/>
        <v xml:space="preserve">,"DisplayName":"US Capitol" </v>
      </c>
      <c r="P1014" s="16" t="str">
        <f t="shared" si="340"/>
        <v xml:space="preserve">,"Description":"" </v>
      </c>
      <c r="Q1014" s="16" t="str">
        <f t="shared" si="341"/>
        <v xml:space="preserve">,"Country":"USA" </v>
      </c>
      <c r="R1014" s="16" t="str">
        <f t="shared" si="342"/>
        <v xml:space="preserve">,"IsPostageStamp":true </v>
      </c>
      <c r="S1014" s="16" t="str">
        <f t="shared" si="343"/>
        <v xml:space="preserve">,"ScottNumber":"992" </v>
      </c>
      <c r="T1014" s="16" t="str">
        <f t="shared" si="344"/>
        <v xml:space="preserve">,"AlternateId":"" </v>
      </c>
      <c r="U1014" s="16" t="str">
        <f t="shared" si="345"/>
        <v>,"IssueYearStart":1950</v>
      </c>
      <c r="V1014" s="16" t="str">
        <f t="shared" si="346"/>
        <v>,"IssueYearEnd":0</v>
      </c>
      <c r="W1014" s="16" t="str">
        <f t="shared" si="347"/>
        <v xml:space="preserve">,"FirstDayOfIssue":" " </v>
      </c>
      <c r="X1014" s="16" t="str">
        <f t="shared" si="361"/>
        <v xml:space="preserve">,"Perforation":"" </v>
      </c>
      <c r="Y1014" s="16" t="str">
        <f t="shared" si="348"/>
        <v xml:space="preserve">,"IsWatermarked":false </v>
      </c>
      <c r="Z1014" s="16" t="str">
        <f t="shared" si="349"/>
        <v xml:space="preserve">,"CatalogImageCode":"" </v>
      </c>
      <c r="AA1014" s="16" t="str">
        <f t="shared" si="350"/>
        <v xml:space="preserve">,"Color":"" </v>
      </c>
      <c r="AB1014" s="16" t="str">
        <f t="shared" si="351"/>
        <v xml:space="preserve">,"Denomination":"3" </v>
      </c>
      <c r="AD1014" s="16" t="str">
        <f t="shared" si="352"/>
        <v>,"ItemInstances":[</v>
      </c>
      <c r="AE1014" s="16" t="str">
        <f t="shared" si="353"/>
        <v>{"CollectableType":"HomeCollector.Models.StampBase, HomeCollector, Version=1.0.0.0, Culture=neutral, PublicKeyToken=null"</v>
      </c>
      <c r="AF1014" s="16" t="str">
        <f t="shared" si="354"/>
        <v xml:space="preserve">,"ItemDetails":"" </v>
      </c>
      <c r="AG1014" s="16" t="str">
        <f t="shared" si="355"/>
        <v xml:space="preserve">,"IsFavorite":false </v>
      </c>
      <c r="AH1014" s="16" t="str">
        <f t="shared" si="356"/>
        <v xml:space="preserve">,"EstimatedValue":0 </v>
      </c>
      <c r="AI1014" s="16" t="str">
        <f t="shared" si="357"/>
        <v xml:space="preserve">,"IsMintCondition":true </v>
      </c>
      <c r="AJ1014" s="16" t="str">
        <f t="shared" si="358"/>
        <v xml:space="preserve">,"Condition":"UNDEFINED" </v>
      </c>
      <c r="AK1014" s="16" t="str">
        <f xml:space="preserve"> IF($D1014+$E1014&gt;0,  CONCATENATE($AD1014,$AE1014,$AF1014,$AG1014,$AH1014,$AI1014,$AJ1014)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14" s="16" t="str">
        <f t="shared" si="359"/>
        <v>,{"CollectableType":"HomeCollector.Models.StampBase, HomeCollector, Version=1.0.0.0, Culture=neutral, PublicKeyToken=null","DisplayName":"US Capitol" ,"Description":"" ,"Country":"USA" ,"IsPostageStamp":true ,"ScottNumber":"992" ,"AlternateId":"" ,"IssueYearStart":1950,"IssueYearEnd":0,"FirstDayOfIssue":"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15" spans="1:38" x14ac:dyDescent="0.25">
      <c r="A1015" s="34" t="s">
        <v>2219</v>
      </c>
      <c r="B1015" s="29">
        <v>3</v>
      </c>
      <c r="C1015" s="30"/>
      <c r="D1015" s="31"/>
      <c r="E1015" s="32">
        <v>2</v>
      </c>
      <c r="F1015" s="28"/>
      <c r="G1015" s="30"/>
      <c r="H1015" s="19" t="s">
        <v>673</v>
      </c>
      <c r="I1015" s="29">
        <v>1950</v>
      </c>
      <c r="J1015" s="29">
        <v>1950</v>
      </c>
      <c r="K1015" s="33" t="s">
        <v>1337</v>
      </c>
      <c r="L1015" s="34">
        <v>0.15</v>
      </c>
      <c r="M1015" s="29">
        <v>0.15</v>
      </c>
      <c r="N1015" s="28" t="str">
        <f t="shared" si="360"/>
        <v>,{"CollectableType":"HomeCollector.Models.StampBase, HomeCollector, Version=1.0.0.0, Culture=neutral, PublicKeyToken=null"</v>
      </c>
      <c r="O1015" s="16" t="str">
        <f t="shared" si="339"/>
        <v xml:space="preserve">,"DisplayName":"Railroad Eng." </v>
      </c>
      <c r="P1015" s="16" t="str">
        <f t="shared" si="340"/>
        <v xml:space="preserve">,"Description":"" </v>
      </c>
      <c r="Q1015" s="16" t="str">
        <f t="shared" si="341"/>
        <v xml:space="preserve">,"Country":"USA" </v>
      </c>
      <c r="R1015" s="16" t="str">
        <f t="shared" si="342"/>
        <v xml:space="preserve">,"IsPostageStamp":true </v>
      </c>
      <c r="S1015" s="16" t="str">
        <f t="shared" si="343"/>
        <v xml:space="preserve">,"ScottNumber":"993" </v>
      </c>
      <c r="T1015" s="16" t="str">
        <f t="shared" si="344"/>
        <v xml:space="preserve">,"AlternateId":"" </v>
      </c>
      <c r="U1015" s="16" t="str">
        <f t="shared" si="345"/>
        <v>,"IssueYearStart":1950</v>
      </c>
      <c r="V1015" s="16" t="str">
        <f t="shared" si="346"/>
        <v>,"IssueYearEnd":0</v>
      </c>
      <c r="W1015" s="16" t="str">
        <f t="shared" si="347"/>
        <v xml:space="preserve">,"FirstDayOfIssue":" " </v>
      </c>
      <c r="X1015" s="16" t="str">
        <f t="shared" si="361"/>
        <v xml:space="preserve">,"Perforation":"" </v>
      </c>
      <c r="Y1015" s="16" t="str">
        <f t="shared" si="348"/>
        <v xml:space="preserve">,"IsWatermarked":false </v>
      </c>
      <c r="Z1015" s="16" t="str">
        <f t="shared" si="349"/>
        <v xml:space="preserve">,"CatalogImageCode":"" </v>
      </c>
      <c r="AA1015" s="16" t="str">
        <f t="shared" si="350"/>
        <v xml:space="preserve">,"Color":"" </v>
      </c>
      <c r="AB1015" s="16" t="str">
        <f t="shared" si="351"/>
        <v xml:space="preserve">,"Denomination":"3" </v>
      </c>
      <c r="AD1015" s="16" t="str">
        <f t="shared" si="352"/>
        <v>,"ItemInstances":[</v>
      </c>
      <c r="AE1015" s="16" t="str">
        <f t="shared" si="353"/>
        <v>{"CollectableType":"HomeCollector.Models.StampBase, HomeCollector, Version=1.0.0.0, Culture=neutral, PublicKeyToken=null"</v>
      </c>
      <c r="AF1015" s="16" t="str">
        <f t="shared" si="354"/>
        <v xml:space="preserve">,"ItemDetails":"" </v>
      </c>
      <c r="AG1015" s="16" t="str">
        <f t="shared" si="355"/>
        <v xml:space="preserve">,"IsFavorite":false </v>
      </c>
      <c r="AH1015" s="16" t="str">
        <f t="shared" si="356"/>
        <v xml:space="preserve">,"EstimatedValue":0 </v>
      </c>
      <c r="AI1015" s="16" t="str">
        <f t="shared" si="357"/>
        <v xml:space="preserve">,"IsMintCondition":false </v>
      </c>
      <c r="AJ1015" s="16" t="str">
        <f t="shared" si="358"/>
        <v xml:space="preserve">,"Condition":"UNDEFINED" </v>
      </c>
      <c r="AK1015" s="16" t="str">
        <f xml:space="preserve"> IF($D1015+$E1015&gt;0,  CONCATENATE($AD1015,$AE1015,$AF1015,$AG1015,$AH1015,$AI1015,$AJ1015)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15" s="16" t="str">
        <f t="shared" si="359"/>
        <v>,{"CollectableType":"HomeCollector.Models.StampBase, HomeCollector, Version=1.0.0.0, Culture=neutral, PublicKeyToken=null","DisplayName":"Railroad Eng." ,"Description":"" ,"Country":"USA" ,"IsPostageStamp":true ,"ScottNumber":"993" ,"AlternateId":"" ,"IssueYearStart":1950,"IssueYearEnd":0,"FirstDayOfIssue":"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16" spans="1:38" x14ac:dyDescent="0.25">
      <c r="A1016" s="34" t="s">
        <v>2220</v>
      </c>
      <c r="B1016" s="29">
        <v>3</v>
      </c>
      <c r="C1016" s="30"/>
      <c r="D1016" s="31">
        <v>2</v>
      </c>
      <c r="E1016" s="32">
        <v>3</v>
      </c>
      <c r="F1016" s="28"/>
      <c r="G1016" s="30"/>
      <c r="H1016" s="19" t="s">
        <v>674</v>
      </c>
      <c r="I1016" s="29">
        <v>1950</v>
      </c>
      <c r="J1016" s="29">
        <v>1950</v>
      </c>
      <c r="K1016" s="33" t="s">
        <v>1337</v>
      </c>
      <c r="L1016" s="34">
        <v>0.15</v>
      </c>
      <c r="M1016" s="29">
        <v>0.15</v>
      </c>
      <c r="N1016" s="28" t="str">
        <f t="shared" si="360"/>
        <v>,{"CollectableType":"HomeCollector.Models.StampBase, HomeCollector, Version=1.0.0.0, Culture=neutral, PublicKeyToken=null"</v>
      </c>
      <c r="O1016" s="16" t="str">
        <f t="shared" si="339"/>
        <v xml:space="preserve">,"DisplayName":"Kansas City" </v>
      </c>
      <c r="P1016" s="16" t="str">
        <f t="shared" si="340"/>
        <v xml:space="preserve">,"Description":"" </v>
      </c>
      <c r="Q1016" s="16" t="str">
        <f t="shared" si="341"/>
        <v xml:space="preserve">,"Country":"USA" </v>
      </c>
      <c r="R1016" s="16" t="str">
        <f t="shared" si="342"/>
        <v xml:space="preserve">,"IsPostageStamp":true </v>
      </c>
      <c r="S1016" s="16" t="str">
        <f t="shared" si="343"/>
        <v xml:space="preserve">,"ScottNumber":"994" </v>
      </c>
      <c r="T1016" s="16" t="str">
        <f t="shared" si="344"/>
        <v xml:space="preserve">,"AlternateId":"" </v>
      </c>
      <c r="U1016" s="16" t="str">
        <f t="shared" si="345"/>
        <v>,"IssueYearStart":1950</v>
      </c>
      <c r="V1016" s="16" t="str">
        <f t="shared" si="346"/>
        <v>,"IssueYearEnd":0</v>
      </c>
      <c r="W1016" s="16" t="str">
        <f t="shared" si="347"/>
        <v xml:space="preserve">,"FirstDayOfIssue":" " </v>
      </c>
      <c r="X1016" s="16" t="str">
        <f t="shared" si="361"/>
        <v xml:space="preserve">,"Perforation":"" </v>
      </c>
      <c r="Y1016" s="16" t="str">
        <f t="shared" si="348"/>
        <v xml:space="preserve">,"IsWatermarked":false </v>
      </c>
      <c r="Z1016" s="16" t="str">
        <f t="shared" si="349"/>
        <v xml:space="preserve">,"CatalogImageCode":"" </v>
      </c>
      <c r="AA1016" s="16" t="str">
        <f t="shared" si="350"/>
        <v xml:space="preserve">,"Color":"" </v>
      </c>
      <c r="AB1016" s="16" t="str">
        <f t="shared" si="351"/>
        <v xml:space="preserve">,"Denomination":"3" </v>
      </c>
      <c r="AD1016" s="16" t="str">
        <f t="shared" si="352"/>
        <v>,"ItemInstances":[</v>
      </c>
      <c r="AE1016" s="16" t="str">
        <f t="shared" si="353"/>
        <v>{"CollectableType":"HomeCollector.Models.StampBase, HomeCollector, Version=1.0.0.0, Culture=neutral, PublicKeyToken=null"</v>
      </c>
      <c r="AF1016" s="16" t="str">
        <f t="shared" si="354"/>
        <v xml:space="preserve">,"ItemDetails":"" </v>
      </c>
      <c r="AG1016" s="16" t="str">
        <f t="shared" si="355"/>
        <v xml:space="preserve">,"IsFavorite":false </v>
      </c>
      <c r="AH1016" s="16" t="str">
        <f t="shared" si="356"/>
        <v xml:space="preserve">,"EstimatedValue":0 </v>
      </c>
      <c r="AI1016" s="16" t="str">
        <f t="shared" si="357"/>
        <v xml:space="preserve">,"IsMintCondition":true </v>
      </c>
      <c r="AJ1016" s="16" t="str">
        <f t="shared" si="358"/>
        <v xml:space="preserve">,"Condition":"UNDEFINED" </v>
      </c>
      <c r="AK1016" s="16" t="str">
        <f xml:space="preserve"> IF($D1016+$E1016&gt;0,  CONCATENATE($AD1016,$AE1016,$AF1016,$AG1016,$AH1016,$AI1016,$AJ1016)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16" s="16" t="str">
        <f t="shared" si="359"/>
        <v>,{"CollectableType":"HomeCollector.Models.StampBase, HomeCollector, Version=1.0.0.0, Culture=neutral, PublicKeyToken=null","DisplayName":"Kansas City" ,"Description":"" ,"Country":"USA" ,"IsPostageStamp":true ,"ScottNumber":"994" ,"AlternateId":"" ,"IssueYearStart":1950,"IssueYearEnd":0,"FirstDayOfIssue":"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17" spans="1:38" x14ac:dyDescent="0.25">
      <c r="A1017" s="34" t="s">
        <v>2221</v>
      </c>
      <c r="B1017" s="29">
        <v>3</v>
      </c>
      <c r="C1017" s="30"/>
      <c r="D1017" s="31"/>
      <c r="E1017" s="32">
        <v>2</v>
      </c>
      <c r="F1017" s="28"/>
      <c r="G1017" s="30"/>
      <c r="H1017" s="19" t="s">
        <v>675</v>
      </c>
      <c r="I1017" s="29">
        <v>1950</v>
      </c>
      <c r="J1017" s="29">
        <v>1950</v>
      </c>
      <c r="K1017" s="33" t="s">
        <v>1337</v>
      </c>
      <c r="L1017" s="34">
        <v>0.15</v>
      </c>
      <c r="M1017" s="29">
        <v>0.15</v>
      </c>
      <c r="N1017" s="28" t="str">
        <f t="shared" si="360"/>
        <v>,{"CollectableType":"HomeCollector.Models.StampBase, HomeCollector, Version=1.0.0.0, Culture=neutral, PublicKeyToken=null"</v>
      </c>
      <c r="O1017" s="16" t="str">
        <f t="shared" si="339"/>
        <v xml:space="preserve">,"DisplayName":"Boy Scouts" </v>
      </c>
      <c r="P1017" s="16" t="str">
        <f t="shared" si="340"/>
        <v xml:space="preserve">,"Description":"" </v>
      </c>
      <c r="Q1017" s="16" t="str">
        <f t="shared" si="341"/>
        <v xml:space="preserve">,"Country":"USA" </v>
      </c>
      <c r="R1017" s="16" t="str">
        <f t="shared" si="342"/>
        <v xml:space="preserve">,"IsPostageStamp":true </v>
      </c>
      <c r="S1017" s="16" t="str">
        <f t="shared" si="343"/>
        <v xml:space="preserve">,"ScottNumber":"995" </v>
      </c>
      <c r="T1017" s="16" t="str">
        <f t="shared" si="344"/>
        <v xml:space="preserve">,"AlternateId":"" </v>
      </c>
      <c r="U1017" s="16" t="str">
        <f t="shared" si="345"/>
        <v>,"IssueYearStart":1950</v>
      </c>
      <c r="V1017" s="16" t="str">
        <f t="shared" si="346"/>
        <v>,"IssueYearEnd":0</v>
      </c>
      <c r="W1017" s="16" t="str">
        <f t="shared" si="347"/>
        <v xml:space="preserve">,"FirstDayOfIssue":" " </v>
      </c>
      <c r="X1017" s="16" t="str">
        <f t="shared" si="361"/>
        <v xml:space="preserve">,"Perforation":"" </v>
      </c>
      <c r="Y1017" s="16" t="str">
        <f t="shared" si="348"/>
        <v xml:space="preserve">,"IsWatermarked":false </v>
      </c>
      <c r="Z1017" s="16" t="str">
        <f t="shared" si="349"/>
        <v xml:space="preserve">,"CatalogImageCode":"" </v>
      </c>
      <c r="AA1017" s="16" t="str">
        <f t="shared" si="350"/>
        <v xml:space="preserve">,"Color":"" </v>
      </c>
      <c r="AB1017" s="16" t="str">
        <f t="shared" si="351"/>
        <v xml:space="preserve">,"Denomination":"3" </v>
      </c>
      <c r="AD1017" s="16" t="str">
        <f t="shared" si="352"/>
        <v>,"ItemInstances":[</v>
      </c>
      <c r="AE1017" s="16" t="str">
        <f t="shared" si="353"/>
        <v>{"CollectableType":"HomeCollector.Models.StampBase, HomeCollector, Version=1.0.0.0, Culture=neutral, PublicKeyToken=null"</v>
      </c>
      <c r="AF1017" s="16" t="str">
        <f t="shared" si="354"/>
        <v xml:space="preserve">,"ItemDetails":"" </v>
      </c>
      <c r="AG1017" s="16" t="str">
        <f t="shared" si="355"/>
        <v xml:space="preserve">,"IsFavorite":false </v>
      </c>
      <c r="AH1017" s="16" t="str">
        <f t="shared" si="356"/>
        <v xml:space="preserve">,"EstimatedValue":0 </v>
      </c>
      <c r="AI1017" s="16" t="str">
        <f t="shared" si="357"/>
        <v xml:space="preserve">,"IsMintCondition":false </v>
      </c>
      <c r="AJ1017" s="16" t="str">
        <f t="shared" si="358"/>
        <v xml:space="preserve">,"Condition":"UNDEFINED" </v>
      </c>
      <c r="AK1017" s="16" t="str">
        <f xml:space="preserve"> IF($D1017+$E1017&gt;0,  CONCATENATE($AD1017,$AE1017,$AF1017,$AG1017,$AH1017,$AI1017,$AJ1017)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17" s="16" t="str">
        <f t="shared" si="359"/>
        <v>,{"CollectableType":"HomeCollector.Models.StampBase, HomeCollector, Version=1.0.0.0, Culture=neutral, PublicKeyToken=null","DisplayName":"Boy Scouts" ,"Description":"" ,"Country":"USA" ,"IsPostageStamp":true ,"ScottNumber":"995" ,"AlternateId":"" ,"IssueYearStart":1950,"IssueYearEnd":0,"FirstDayOfIssue":"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18" spans="1:38" x14ac:dyDescent="0.25">
      <c r="A1018" s="34" t="s">
        <v>2222</v>
      </c>
      <c r="B1018" s="29">
        <v>3</v>
      </c>
      <c r="C1018" s="30"/>
      <c r="D1018" s="31"/>
      <c r="E1018" s="32">
        <v>2</v>
      </c>
      <c r="F1018" s="28"/>
      <c r="G1018" s="30"/>
      <c r="H1018" s="19" t="s">
        <v>676</v>
      </c>
      <c r="I1018" s="29">
        <v>1950</v>
      </c>
      <c r="J1018" s="29">
        <v>1950</v>
      </c>
      <c r="K1018" s="33" t="s">
        <v>1337</v>
      </c>
      <c r="L1018" s="34">
        <v>0.15</v>
      </c>
      <c r="M1018" s="29">
        <v>0.15</v>
      </c>
      <c r="N1018" s="28" t="str">
        <f t="shared" si="360"/>
        <v>,{"CollectableType":"HomeCollector.Models.StampBase, HomeCollector, Version=1.0.0.0, Culture=neutral, PublicKeyToken=null"</v>
      </c>
      <c r="O1018" s="16" t="str">
        <f t="shared" si="339"/>
        <v xml:space="preserve">,"DisplayName":"Indiana" </v>
      </c>
      <c r="P1018" s="16" t="str">
        <f t="shared" si="340"/>
        <v xml:space="preserve">,"Description":"" </v>
      </c>
      <c r="Q1018" s="16" t="str">
        <f t="shared" si="341"/>
        <v xml:space="preserve">,"Country":"USA" </v>
      </c>
      <c r="R1018" s="16" t="str">
        <f t="shared" si="342"/>
        <v xml:space="preserve">,"IsPostageStamp":true </v>
      </c>
      <c r="S1018" s="16" t="str">
        <f t="shared" si="343"/>
        <v xml:space="preserve">,"ScottNumber":"996" </v>
      </c>
      <c r="T1018" s="16" t="str">
        <f t="shared" si="344"/>
        <v xml:space="preserve">,"AlternateId":"" </v>
      </c>
      <c r="U1018" s="16" t="str">
        <f t="shared" si="345"/>
        <v>,"IssueYearStart":1950</v>
      </c>
      <c r="V1018" s="16" t="str">
        <f t="shared" si="346"/>
        <v>,"IssueYearEnd":0</v>
      </c>
      <c r="W1018" s="16" t="str">
        <f t="shared" si="347"/>
        <v xml:space="preserve">,"FirstDayOfIssue":" " </v>
      </c>
      <c r="X1018" s="16" t="str">
        <f t="shared" si="361"/>
        <v xml:space="preserve">,"Perforation":"" </v>
      </c>
      <c r="Y1018" s="16" t="str">
        <f t="shared" si="348"/>
        <v xml:space="preserve">,"IsWatermarked":false </v>
      </c>
      <c r="Z1018" s="16" t="str">
        <f t="shared" si="349"/>
        <v xml:space="preserve">,"CatalogImageCode":"" </v>
      </c>
      <c r="AA1018" s="16" t="str">
        <f t="shared" si="350"/>
        <v xml:space="preserve">,"Color":"" </v>
      </c>
      <c r="AB1018" s="16" t="str">
        <f t="shared" si="351"/>
        <v xml:space="preserve">,"Denomination":"3" </v>
      </c>
      <c r="AD1018" s="16" t="str">
        <f t="shared" si="352"/>
        <v>,"ItemInstances":[</v>
      </c>
      <c r="AE1018" s="16" t="str">
        <f t="shared" si="353"/>
        <v>{"CollectableType":"HomeCollector.Models.StampBase, HomeCollector, Version=1.0.0.0, Culture=neutral, PublicKeyToken=null"</v>
      </c>
      <c r="AF1018" s="16" t="str">
        <f t="shared" si="354"/>
        <v xml:space="preserve">,"ItemDetails":"" </v>
      </c>
      <c r="AG1018" s="16" t="str">
        <f t="shared" si="355"/>
        <v xml:space="preserve">,"IsFavorite":false </v>
      </c>
      <c r="AH1018" s="16" t="str">
        <f t="shared" si="356"/>
        <v xml:space="preserve">,"EstimatedValue":0 </v>
      </c>
      <c r="AI1018" s="16" t="str">
        <f t="shared" si="357"/>
        <v xml:space="preserve">,"IsMintCondition":false </v>
      </c>
      <c r="AJ1018" s="16" t="str">
        <f t="shared" si="358"/>
        <v xml:space="preserve">,"Condition":"UNDEFINED" </v>
      </c>
      <c r="AK1018" s="16" t="str">
        <f xml:space="preserve"> IF($D1018+$E1018&gt;0,  CONCATENATE($AD1018,$AE1018,$AF1018,$AG1018,$AH1018,$AI1018,$AJ1018)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18" s="16" t="str">
        <f t="shared" si="359"/>
        <v>,{"CollectableType":"HomeCollector.Models.StampBase, HomeCollector, Version=1.0.0.0, Culture=neutral, PublicKeyToken=null","DisplayName":"Indiana" ,"Description":"" ,"Country":"USA" ,"IsPostageStamp":true ,"ScottNumber":"996" ,"AlternateId":"" ,"IssueYearStart":1950,"IssueYearEnd":0,"FirstDayOfIssue":"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19" spans="1:38" x14ac:dyDescent="0.25">
      <c r="A1019" s="34" t="s">
        <v>2223</v>
      </c>
      <c r="B1019" s="29">
        <v>3</v>
      </c>
      <c r="C1019" s="30"/>
      <c r="D1019" s="31">
        <v>1</v>
      </c>
      <c r="E1019" s="32">
        <v>1</v>
      </c>
      <c r="F1019" s="28"/>
      <c r="G1019" s="30"/>
      <c r="H1019" s="19" t="s">
        <v>677</v>
      </c>
      <c r="I1019" s="29">
        <v>1950</v>
      </c>
      <c r="J1019" s="29">
        <v>1950</v>
      </c>
      <c r="K1019" s="33" t="s">
        <v>1337</v>
      </c>
      <c r="L1019" s="34">
        <v>0.15</v>
      </c>
      <c r="M1019" s="29">
        <v>0.15</v>
      </c>
      <c r="N1019" s="28" t="str">
        <f t="shared" si="360"/>
        <v>,{"CollectableType":"HomeCollector.Models.StampBase, HomeCollector, Version=1.0.0.0, Culture=neutral, PublicKeyToken=null"</v>
      </c>
      <c r="O1019" s="16" t="str">
        <f t="shared" si="339"/>
        <v xml:space="preserve">,"DisplayName":"California" </v>
      </c>
      <c r="P1019" s="16" t="str">
        <f t="shared" si="340"/>
        <v xml:space="preserve">,"Description":"" </v>
      </c>
      <c r="Q1019" s="16" t="str">
        <f t="shared" si="341"/>
        <v xml:space="preserve">,"Country":"USA" </v>
      </c>
      <c r="R1019" s="16" t="str">
        <f t="shared" si="342"/>
        <v xml:space="preserve">,"IsPostageStamp":true </v>
      </c>
      <c r="S1019" s="16" t="str">
        <f t="shared" si="343"/>
        <v xml:space="preserve">,"ScottNumber":"997" </v>
      </c>
      <c r="T1019" s="16" t="str">
        <f t="shared" si="344"/>
        <v xml:space="preserve">,"AlternateId":"" </v>
      </c>
      <c r="U1019" s="16" t="str">
        <f t="shared" si="345"/>
        <v>,"IssueYearStart":1950</v>
      </c>
      <c r="V1019" s="16" t="str">
        <f t="shared" si="346"/>
        <v>,"IssueYearEnd":0</v>
      </c>
      <c r="W1019" s="16" t="str">
        <f t="shared" si="347"/>
        <v xml:space="preserve">,"FirstDayOfIssue":" " </v>
      </c>
      <c r="X1019" s="16" t="str">
        <f t="shared" si="361"/>
        <v xml:space="preserve">,"Perforation":"" </v>
      </c>
      <c r="Y1019" s="16" t="str">
        <f t="shared" si="348"/>
        <v xml:space="preserve">,"IsWatermarked":false </v>
      </c>
      <c r="Z1019" s="16" t="str">
        <f t="shared" si="349"/>
        <v xml:space="preserve">,"CatalogImageCode":"" </v>
      </c>
      <c r="AA1019" s="16" t="str">
        <f t="shared" si="350"/>
        <v xml:space="preserve">,"Color":"" </v>
      </c>
      <c r="AB1019" s="16" t="str">
        <f t="shared" si="351"/>
        <v xml:space="preserve">,"Denomination":"3" </v>
      </c>
      <c r="AD1019" s="16" t="str">
        <f t="shared" si="352"/>
        <v>,"ItemInstances":[</v>
      </c>
      <c r="AE1019" s="16" t="str">
        <f t="shared" si="353"/>
        <v>{"CollectableType":"HomeCollector.Models.StampBase, HomeCollector, Version=1.0.0.0, Culture=neutral, PublicKeyToken=null"</v>
      </c>
      <c r="AF1019" s="16" t="str">
        <f t="shared" si="354"/>
        <v xml:space="preserve">,"ItemDetails":"" </v>
      </c>
      <c r="AG1019" s="16" t="str">
        <f t="shared" si="355"/>
        <v xml:space="preserve">,"IsFavorite":false </v>
      </c>
      <c r="AH1019" s="16" t="str">
        <f t="shared" si="356"/>
        <v xml:space="preserve">,"EstimatedValue":0 </v>
      </c>
      <c r="AI1019" s="16" t="str">
        <f t="shared" si="357"/>
        <v xml:space="preserve">,"IsMintCondition":true </v>
      </c>
      <c r="AJ1019" s="16" t="str">
        <f t="shared" si="358"/>
        <v xml:space="preserve">,"Condition":"UNDEFINED" </v>
      </c>
      <c r="AK1019" s="16" t="str">
        <f xml:space="preserve"> IF($D1019+$E1019&gt;0,  CONCATENATE($AD1019,$AE1019,$AF1019,$AG1019,$AH1019,$AI1019,$AJ1019)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19" s="16" t="str">
        <f t="shared" si="359"/>
        <v>,{"CollectableType":"HomeCollector.Models.StampBase, HomeCollector, Version=1.0.0.0, Culture=neutral, PublicKeyToken=null","DisplayName":"California" ,"Description":"" ,"Country":"USA" ,"IsPostageStamp":true ,"ScottNumber":"997" ,"AlternateId":"" ,"IssueYearStart":1950,"IssueYearEnd":0,"FirstDayOfIssue":"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20" spans="1:38" x14ac:dyDescent="0.25">
      <c r="A1020" s="34" t="s">
        <v>2224</v>
      </c>
      <c r="B1020" s="29">
        <v>3</v>
      </c>
      <c r="C1020" s="30"/>
      <c r="D1020" s="31">
        <v>1</v>
      </c>
      <c r="E1020" s="32">
        <v>1</v>
      </c>
      <c r="F1020" s="28"/>
      <c r="G1020" s="30"/>
      <c r="H1020" s="19" t="s">
        <v>678</v>
      </c>
      <c r="I1020" s="29">
        <v>1951</v>
      </c>
      <c r="J1020" s="29">
        <v>1951</v>
      </c>
      <c r="K1020" s="33" t="s">
        <v>1337</v>
      </c>
      <c r="L1020" s="34">
        <v>0.15</v>
      </c>
      <c r="M1020" s="29">
        <v>0.15</v>
      </c>
      <c r="N1020" s="28" t="str">
        <f t="shared" si="360"/>
        <v>,{"CollectableType":"HomeCollector.Models.StampBase, HomeCollector, Version=1.0.0.0, Culture=neutral, PublicKeyToken=null"</v>
      </c>
      <c r="O1020" s="16" t="str">
        <f t="shared" si="339"/>
        <v xml:space="preserve">,"DisplayName":"Un. Conf. Vets" </v>
      </c>
      <c r="P1020" s="16" t="str">
        <f t="shared" si="340"/>
        <v xml:space="preserve">,"Description":"" </v>
      </c>
      <c r="Q1020" s="16" t="str">
        <f t="shared" si="341"/>
        <v xml:space="preserve">,"Country":"USA" </v>
      </c>
      <c r="R1020" s="16" t="str">
        <f t="shared" si="342"/>
        <v xml:space="preserve">,"IsPostageStamp":true </v>
      </c>
      <c r="S1020" s="16" t="str">
        <f t="shared" si="343"/>
        <v xml:space="preserve">,"ScottNumber":"998" </v>
      </c>
      <c r="T1020" s="16" t="str">
        <f t="shared" si="344"/>
        <v xml:space="preserve">,"AlternateId":"" </v>
      </c>
      <c r="U1020" s="16" t="str">
        <f t="shared" si="345"/>
        <v>,"IssueYearStart":1951</v>
      </c>
      <c r="V1020" s="16" t="str">
        <f t="shared" si="346"/>
        <v>,"IssueYearEnd":0</v>
      </c>
      <c r="W1020" s="16" t="str">
        <f t="shared" si="347"/>
        <v xml:space="preserve">,"FirstDayOfIssue":" " </v>
      </c>
      <c r="X1020" s="16" t="str">
        <f t="shared" si="361"/>
        <v xml:space="preserve">,"Perforation":"" </v>
      </c>
      <c r="Y1020" s="16" t="str">
        <f t="shared" si="348"/>
        <v xml:space="preserve">,"IsWatermarked":false </v>
      </c>
      <c r="Z1020" s="16" t="str">
        <f t="shared" si="349"/>
        <v xml:space="preserve">,"CatalogImageCode":"" </v>
      </c>
      <c r="AA1020" s="16" t="str">
        <f t="shared" si="350"/>
        <v xml:space="preserve">,"Color":"" </v>
      </c>
      <c r="AB1020" s="16" t="str">
        <f t="shared" si="351"/>
        <v xml:space="preserve">,"Denomination":"3" </v>
      </c>
      <c r="AD1020" s="16" t="str">
        <f t="shared" si="352"/>
        <v>,"ItemInstances":[</v>
      </c>
      <c r="AE1020" s="16" t="str">
        <f t="shared" si="353"/>
        <v>{"CollectableType":"HomeCollector.Models.StampBase, HomeCollector, Version=1.0.0.0, Culture=neutral, PublicKeyToken=null"</v>
      </c>
      <c r="AF1020" s="16" t="str">
        <f t="shared" si="354"/>
        <v xml:space="preserve">,"ItemDetails":"" </v>
      </c>
      <c r="AG1020" s="16" t="str">
        <f t="shared" si="355"/>
        <v xml:space="preserve">,"IsFavorite":false </v>
      </c>
      <c r="AH1020" s="16" t="str">
        <f t="shared" si="356"/>
        <v xml:space="preserve">,"EstimatedValue":0 </v>
      </c>
      <c r="AI1020" s="16" t="str">
        <f t="shared" si="357"/>
        <v xml:space="preserve">,"IsMintCondition":true </v>
      </c>
      <c r="AJ1020" s="16" t="str">
        <f t="shared" si="358"/>
        <v xml:space="preserve">,"Condition":"UNDEFINED" </v>
      </c>
      <c r="AK1020" s="16" t="str">
        <f xml:space="preserve"> IF($D1020+$E1020&gt;0,  CONCATENATE($AD1020,$AE1020,$AF1020,$AG1020,$AH1020,$AI1020,$AJ1020)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20" s="16" t="str">
        <f t="shared" si="359"/>
        <v>,{"CollectableType":"HomeCollector.Models.StampBase, HomeCollector, Version=1.0.0.0, Culture=neutral, PublicKeyToken=null","DisplayName":"Un. Conf. Vets" ,"Description":"" ,"Country":"USA" ,"IsPostageStamp":true ,"ScottNumber":"998"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21" spans="1:38" x14ac:dyDescent="0.25">
      <c r="A1021" s="34" t="s">
        <v>2225</v>
      </c>
      <c r="B1021" s="29">
        <v>3</v>
      </c>
      <c r="C1021" s="30"/>
      <c r="D1021" s="31">
        <v>1</v>
      </c>
      <c r="E1021" s="32">
        <v>3</v>
      </c>
      <c r="F1021" s="28"/>
      <c r="G1021" s="30"/>
      <c r="H1021" s="19" t="s">
        <v>679</v>
      </c>
      <c r="I1021" s="29">
        <v>1951</v>
      </c>
      <c r="J1021" s="29">
        <v>1951</v>
      </c>
      <c r="K1021" s="33" t="s">
        <v>1337</v>
      </c>
      <c r="L1021" s="34">
        <v>0.15</v>
      </c>
      <c r="M1021" s="29">
        <v>0.15</v>
      </c>
      <c r="N1021" s="28" t="str">
        <f t="shared" si="360"/>
        <v>,{"CollectableType":"HomeCollector.Models.StampBase, HomeCollector, Version=1.0.0.0, Culture=neutral, PublicKeyToken=null"</v>
      </c>
      <c r="O1021" s="16" t="str">
        <f t="shared" si="339"/>
        <v xml:space="preserve">,"DisplayName":"Nevada" </v>
      </c>
      <c r="P1021" s="16" t="str">
        <f t="shared" si="340"/>
        <v xml:space="preserve">,"Description":"" </v>
      </c>
      <c r="Q1021" s="16" t="str">
        <f t="shared" si="341"/>
        <v xml:space="preserve">,"Country":"USA" </v>
      </c>
      <c r="R1021" s="16" t="str">
        <f t="shared" si="342"/>
        <v xml:space="preserve">,"IsPostageStamp":true </v>
      </c>
      <c r="S1021" s="16" t="str">
        <f t="shared" si="343"/>
        <v xml:space="preserve">,"ScottNumber":"999" </v>
      </c>
      <c r="T1021" s="16" t="str">
        <f t="shared" si="344"/>
        <v xml:space="preserve">,"AlternateId":"" </v>
      </c>
      <c r="U1021" s="16" t="str">
        <f t="shared" si="345"/>
        <v>,"IssueYearStart":1951</v>
      </c>
      <c r="V1021" s="16" t="str">
        <f t="shared" si="346"/>
        <v>,"IssueYearEnd":0</v>
      </c>
      <c r="W1021" s="16" t="str">
        <f t="shared" si="347"/>
        <v xml:space="preserve">,"FirstDayOfIssue":" " </v>
      </c>
      <c r="X1021" s="16" t="str">
        <f t="shared" si="361"/>
        <v xml:space="preserve">,"Perforation":"" </v>
      </c>
      <c r="Y1021" s="16" t="str">
        <f t="shared" si="348"/>
        <v xml:space="preserve">,"IsWatermarked":false </v>
      </c>
      <c r="Z1021" s="16" t="str">
        <f t="shared" si="349"/>
        <v xml:space="preserve">,"CatalogImageCode":"" </v>
      </c>
      <c r="AA1021" s="16" t="str">
        <f t="shared" si="350"/>
        <v xml:space="preserve">,"Color":"" </v>
      </c>
      <c r="AB1021" s="16" t="str">
        <f t="shared" si="351"/>
        <v xml:space="preserve">,"Denomination":"3" </v>
      </c>
      <c r="AD1021" s="16" t="str">
        <f t="shared" si="352"/>
        <v>,"ItemInstances":[</v>
      </c>
      <c r="AE1021" s="16" t="str">
        <f t="shared" si="353"/>
        <v>{"CollectableType":"HomeCollector.Models.StampBase, HomeCollector, Version=1.0.0.0, Culture=neutral, PublicKeyToken=null"</v>
      </c>
      <c r="AF1021" s="16" t="str">
        <f t="shared" si="354"/>
        <v xml:space="preserve">,"ItemDetails":"" </v>
      </c>
      <c r="AG1021" s="16" t="str">
        <f t="shared" si="355"/>
        <v xml:space="preserve">,"IsFavorite":false </v>
      </c>
      <c r="AH1021" s="16" t="str">
        <f t="shared" si="356"/>
        <v xml:space="preserve">,"EstimatedValue":0 </v>
      </c>
      <c r="AI1021" s="16" t="str">
        <f t="shared" si="357"/>
        <v xml:space="preserve">,"IsMintCondition":true </v>
      </c>
      <c r="AJ1021" s="16" t="str">
        <f t="shared" si="358"/>
        <v xml:space="preserve">,"Condition":"UNDEFINED" </v>
      </c>
      <c r="AK1021" s="16" t="str">
        <f xml:space="preserve"> IF($D1021+$E1021&gt;0,  CONCATENATE($AD1021,$AE1021,$AF1021,$AG1021,$AH1021,$AI1021,$AJ1021)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21" s="16" t="str">
        <f t="shared" si="359"/>
        <v>,{"CollectableType":"HomeCollector.Models.StampBase, HomeCollector, Version=1.0.0.0, Culture=neutral, PublicKeyToken=null","DisplayName":"Nevada" ,"Description":"" ,"Country":"USA" ,"IsPostageStamp":true ,"ScottNumber":"999"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22" spans="1:38" x14ac:dyDescent="0.25">
      <c r="A1022" s="34" t="s">
        <v>2226</v>
      </c>
      <c r="B1022" s="29">
        <v>3</v>
      </c>
      <c r="C1022" s="30"/>
      <c r="D1022" s="31"/>
      <c r="E1022" s="32">
        <v>2</v>
      </c>
      <c r="F1022" s="28"/>
      <c r="G1022" s="30"/>
      <c r="H1022" s="19" t="s">
        <v>680</v>
      </c>
      <c r="I1022" s="29">
        <v>1951</v>
      </c>
      <c r="J1022" s="29">
        <v>1951</v>
      </c>
      <c r="K1022" s="33" t="s">
        <v>1337</v>
      </c>
      <c r="L1022" s="34">
        <v>0.15</v>
      </c>
      <c r="M1022" s="29">
        <v>0.15</v>
      </c>
      <c r="N1022" s="28" t="str">
        <f t="shared" si="360"/>
        <v>,{"CollectableType":"HomeCollector.Models.StampBase, HomeCollector, Version=1.0.0.0, Culture=neutral, PublicKeyToken=null"</v>
      </c>
      <c r="O1022" s="16" t="str">
        <f t="shared" si="339"/>
        <v xml:space="preserve">,"DisplayName":"Cadillac" </v>
      </c>
      <c r="P1022" s="16" t="str">
        <f t="shared" si="340"/>
        <v xml:space="preserve">,"Description":"" </v>
      </c>
      <c r="Q1022" s="16" t="str">
        <f t="shared" si="341"/>
        <v xml:space="preserve">,"Country":"USA" </v>
      </c>
      <c r="R1022" s="16" t="str">
        <f t="shared" si="342"/>
        <v xml:space="preserve">,"IsPostageStamp":true </v>
      </c>
      <c r="S1022" s="16" t="str">
        <f t="shared" si="343"/>
        <v xml:space="preserve">,"ScottNumber":"1000" </v>
      </c>
      <c r="T1022" s="16" t="str">
        <f t="shared" si="344"/>
        <v xml:space="preserve">,"AlternateId":"" </v>
      </c>
      <c r="U1022" s="16" t="str">
        <f t="shared" si="345"/>
        <v>,"IssueYearStart":1951</v>
      </c>
      <c r="V1022" s="16" t="str">
        <f t="shared" si="346"/>
        <v>,"IssueYearEnd":0</v>
      </c>
      <c r="W1022" s="16" t="str">
        <f t="shared" si="347"/>
        <v xml:space="preserve">,"FirstDayOfIssue":" " </v>
      </c>
      <c r="X1022" s="16" t="str">
        <f t="shared" si="361"/>
        <v xml:space="preserve">,"Perforation":"" </v>
      </c>
      <c r="Y1022" s="16" t="str">
        <f t="shared" si="348"/>
        <v xml:space="preserve">,"IsWatermarked":false </v>
      </c>
      <c r="Z1022" s="16" t="str">
        <f t="shared" si="349"/>
        <v xml:space="preserve">,"CatalogImageCode":"" </v>
      </c>
      <c r="AA1022" s="16" t="str">
        <f t="shared" si="350"/>
        <v xml:space="preserve">,"Color":"" </v>
      </c>
      <c r="AB1022" s="16" t="str">
        <f t="shared" si="351"/>
        <v xml:space="preserve">,"Denomination":"3" </v>
      </c>
      <c r="AD1022" s="16" t="str">
        <f t="shared" si="352"/>
        <v>,"ItemInstances":[</v>
      </c>
      <c r="AE1022" s="16" t="str">
        <f t="shared" si="353"/>
        <v>{"CollectableType":"HomeCollector.Models.StampBase, HomeCollector, Version=1.0.0.0, Culture=neutral, PublicKeyToken=null"</v>
      </c>
      <c r="AF1022" s="16" t="str">
        <f t="shared" si="354"/>
        <v xml:space="preserve">,"ItemDetails":"" </v>
      </c>
      <c r="AG1022" s="16" t="str">
        <f t="shared" si="355"/>
        <v xml:space="preserve">,"IsFavorite":false </v>
      </c>
      <c r="AH1022" s="16" t="str">
        <f t="shared" si="356"/>
        <v xml:space="preserve">,"EstimatedValue":0 </v>
      </c>
      <c r="AI1022" s="16" t="str">
        <f t="shared" si="357"/>
        <v xml:space="preserve">,"IsMintCondition":false </v>
      </c>
      <c r="AJ1022" s="16" t="str">
        <f t="shared" si="358"/>
        <v xml:space="preserve">,"Condition":"UNDEFINED" </v>
      </c>
      <c r="AK1022" s="16" t="str">
        <f xml:space="preserve"> IF($D1022+$E1022&gt;0,  CONCATENATE($AD1022,$AE1022,$AF1022,$AG1022,$AH1022,$AI1022,$AJ1022)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22" s="16" t="str">
        <f t="shared" si="359"/>
        <v>,{"CollectableType":"HomeCollector.Models.StampBase, HomeCollector, Version=1.0.0.0, Culture=neutral, PublicKeyToken=null","DisplayName":"Cadillac" ,"Description":"" ,"Country":"USA" ,"IsPostageStamp":true ,"ScottNumber":"1000"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23" spans="1:38" x14ac:dyDescent="0.25">
      <c r="A1023" s="34" t="s">
        <v>2227</v>
      </c>
      <c r="B1023" s="29">
        <v>3</v>
      </c>
      <c r="C1023" s="30"/>
      <c r="D1023" s="31"/>
      <c r="E1023" s="32">
        <v>1</v>
      </c>
      <c r="F1023" s="28"/>
      <c r="G1023" s="30"/>
      <c r="H1023" s="19" t="s">
        <v>681</v>
      </c>
      <c r="I1023" s="29">
        <v>1951</v>
      </c>
      <c r="J1023" s="29">
        <v>1951</v>
      </c>
      <c r="K1023" s="33" t="s">
        <v>1337</v>
      </c>
      <c r="L1023" s="34">
        <v>0.15</v>
      </c>
      <c r="M1023" s="29">
        <v>0.15</v>
      </c>
      <c r="N1023" s="28" t="str">
        <f t="shared" si="360"/>
        <v>,{"CollectableType":"HomeCollector.Models.StampBase, HomeCollector, Version=1.0.0.0, Culture=neutral, PublicKeyToken=null"</v>
      </c>
      <c r="O1023" s="16" t="str">
        <f t="shared" si="339"/>
        <v xml:space="preserve">,"DisplayName":"Colorado" </v>
      </c>
      <c r="P1023" s="16" t="str">
        <f t="shared" si="340"/>
        <v xml:space="preserve">,"Description":"" </v>
      </c>
      <c r="Q1023" s="16" t="str">
        <f t="shared" si="341"/>
        <v xml:space="preserve">,"Country":"USA" </v>
      </c>
      <c r="R1023" s="16" t="str">
        <f t="shared" si="342"/>
        <v xml:space="preserve">,"IsPostageStamp":true </v>
      </c>
      <c r="S1023" s="16" t="str">
        <f t="shared" si="343"/>
        <v xml:space="preserve">,"ScottNumber":"1001" </v>
      </c>
      <c r="T1023" s="16" t="str">
        <f t="shared" si="344"/>
        <v xml:space="preserve">,"AlternateId":"" </v>
      </c>
      <c r="U1023" s="16" t="str">
        <f t="shared" si="345"/>
        <v>,"IssueYearStart":1951</v>
      </c>
      <c r="V1023" s="16" t="str">
        <f t="shared" si="346"/>
        <v>,"IssueYearEnd":0</v>
      </c>
      <c r="W1023" s="16" t="str">
        <f t="shared" si="347"/>
        <v xml:space="preserve">,"FirstDayOfIssue":" " </v>
      </c>
      <c r="X1023" s="16" t="str">
        <f t="shared" si="361"/>
        <v xml:space="preserve">,"Perforation":"" </v>
      </c>
      <c r="Y1023" s="16" t="str">
        <f t="shared" si="348"/>
        <v xml:space="preserve">,"IsWatermarked":false </v>
      </c>
      <c r="Z1023" s="16" t="str">
        <f t="shared" si="349"/>
        <v xml:space="preserve">,"CatalogImageCode":"" </v>
      </c>
      <c r="AA1023" s="16" t="str">
        <f t="shared" si="350"/>
        <v xml:space="preserve">,"Color":"" </v>
      </c>
      <c r="AB1023" s="16" t="str">
        <f t="shared" si="351"/>
        <v xml:space="preserve">,"Denomination":"3" </v>
      </c>
      <c r="AD1023" s="16" t="str">
        <f t="shared" si="352"/>
        <v>,"ItemInstances":[</v>
      </c>
      <c r="AE1023" s="16" t="str">
        <f t="shared" si="353"/>
        <v>{"CollectableType":"HomeCollector.Models.StampBase, HomeCollector, Version=1.0.0.0, Culture=neutral, PublicKeyToken=null"</v>
      </c>
      <c r="AF1023" s="16" t="str">
        <f t="shared" si="354"/>
        <v xml:space="preserve">,"ItemDetails":"" </v>
      </c>
      <c r="AG1023" s="16" t="str">
        <f t="shared" si="355"/>
        <v xml:space="preserve">,"IsFavorite":false </v>
      </c>
      <c r="AH1023" s="16" t="str">
        <f t="shared" si="356"/>
        <v xml:space="preserve">,"EstimatedValue":0 </v>
      </c>
      <c r="AI1023" s="16" t="str">
        <f t="shared" si="357"/>
        <v xml:space="preserve">,"IsMintCondition":false </v>
      </c>
      <c r="AJ1023" s="16" t="str">
        <f t="shared" si="358"/>
        <v xml:space="preserve">,"Condition":"UNDEFINED" </v>
      </c>
      <c r="AK1023" s="16" t="str">
        <f xml:space="preserve"> IF($D1023+$E1023&gt;0,  CONCATENATE($AD1023,$AE1023,$AF1023,$AG1023,$AH1023,$AI1023,$AJ1023)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23" s="16" t="str">
        <f t="shared" si="359"/>
        <v>,{"CollectableType":"HomeCollector.Models.StampBase, HomeCollector, Version=1.0.0.0, Culture=neutral, PublicKeyToken=null","DisplayName":"Colorado" ,"Description":"" ,"Country":"USA" ,"IsPostageStamp":true ,"ScottNumber":"1001"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24" spans="1:38" x14ac:dyDescent="0.25">
      <c r="A1024" s="34" t="s">
        <v>2228</v>
      </c>
      <c r="B1024" s="29">
        <v>3</v>
      </c>
      <c r="C1024" s="30"/>
      <c r="D1024" s="31">
        <v>1</v>
      </c>
      <c r="E1024" s="32">
        <v>1</v>
      </c>
      <c r="F1024" s="28"/>
      <c r="G1024" s="30"/>
      <c r="H1024" s="19" t="s">
        <v>682</v>
      </c>
      <c r="I1024" s="29">
        <v>1951</v>
      </c>
      <c r="J1024" s="29">
        <v>1951</v>
      </c>
      <c r="K1024" s="33" t="s">
        <v>1337</v>
      </c>
      <c r="L1024" s="34">
        <v>0.15</v>
      </c>
      <c r="M1024" s="29">
        <v>0.15</v>
      </c>
      <c r="N1024" s="28" t="str">
        <f t="shared" si="360"/>
        <v>,{"CollectableType":"HomeCollector.Models.StampBase, HomeCollector, Version=1.0.0.0, Culture=neutral, PublicKeyToken=null"</v>
      </c>
      <c r="O1024" s="16" t="str">
        <f t="shared" si="339"/>
        <v xml:space="preserve">,"DisplayName":"Am Chem Society" </v>
      </c>
      <c r="P1024" s="16" t="str">
        <f t="shared" si="340"/>
        <v xml:space="preserve">,"Description":"" </v>
      </c>
      <c r="Q1024" s="16" t="str">
        <f t="shared" si="341"/>
        <v xml:space="preserve">,"Country":"USA" </v>
      </c>
      <c r="R1024" s="16" t="str">
        <f t="shared" si="342"/>
        <v xml:space="preserve">,"IsPostageStamp":true </v>
      </c>
      <c r="S1024" s="16" t="str">
        <f t="shared" si="343"/>
        <v xml:space="preserve">,"ScottNumber":"1002" </v>
      </c>
      <c r="T1024" s="16" t="str">
        <f t="shared" si="344"/>
        <v xml:space="preserve">,"AlternateId":"" </v>
      </c>
      <c r="U1024" s="16" t="str">
        <f t="shared" si="345"/>
        <v>,"IssueYearStart":1951</v>
      </c>
      <c r="V1024" s="16" t="str">
        <f t="shared" si="346"/>
        <v>,"IssueYearEnd":0</v>
      </c>
      <c r="W1024" s="16" t="str">
        <f t="shared" si="347"/>
        <v xml:space="preserve">,"FirstDayOfIssue":" " </v>
      </c>
      <c r="X1024" s="16" t="str">
        <f t="shared" si="361"/>
        <v xml:space="preserve">,"Perforation":"" </v>
      </c>
      <c r="Y1024" s="16" t="str">
        <f t="shared" si="348"/>
        <v xml:space="preserve">,"IsWatermarked":false </v>
      </c>
      <c r="Z1024" s="16" t="str">
        <f t="shared" si="349"/>
        <v xml:space="preserve">,"CatalogImageCode":"" </v>
      </c>
      <c r="AA1024" s="16" t="str">
        <f t="shared" si="350"/>
        <v xml:space="preserve">,"Color":"" </v>
      </c>
      <c r="AB1024" s="16" t="str">
        <f t="shared" si="351"/>
        <v xml:space="preserve">,"Denomination":"3" </v>
      </c>
      <c r="AD1024" s="16" t="str">
        <f t="shared" si="352"/>
        <v>,"ItemInstances":[</v>
      </c>
      <c r="AE1024" s="16" t="str">
        <f t="shared" si="353"/>
        <v>{"CollectableType":"HomeCollector.Models.StampBase, HomeCollector, Version=1.0.0.0, Culture=neutral, PublicKeyToken=null"</v>
      </c>
      <c r="AF1024" s="16" t="str">
        <f t="shared" si="354"/>
        <v xml:space="preserve">,"ItemDetails":"" </v>
      </c>
      <c r="AG1024" s="16" t="str">
        <f t="shared" si="355"/>
        <v xml:space="preserve">,"IsFavorite":false </v>
      </c>
      <c r="AH1024" s="16" t="str">
        <f t="shared" si="356"/>
        <v xml:space="preserve">,"EstimatedValue":0 </v>
      </c>
      <c r="AI1024" s="16" t="str">
        <f t="shared" si="357"/>
        <v xml:space="preserve">,"IsMintCondition":true </v>
      </c>
      <c r="AJ1024" s="16" t="str">
        <f t="shared" si="358"/>
        <v xml:space="preserve">,"Condition":"UNDEFINED" </v>
      </c>
      <c r="AK1024" s="16" t="str">
        <f xml:space="preserve"> IF($D1024+$E1024&gt;0,  CONCATENATE($AD1024,$AE1024,$AF1024,$AG1024,$AH1024,$AI1024,$AJ1024)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24" s="16" t="str">
        <f t="shared" si="359"/>
        <v>,{"CollectableType":"HomeCollector.Models.StampBase, HomeCollector, Version=1.0.0.0, Culture=neutral, PublicKeyToken=null","DisplayName":"Am Chem Society" ,"Description":"" ,"Country":"USA" ,"IsPostageStamp":true ,"ScottNumber":"1002"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25" spans="1:38" x14ac:dyDescent="0.25">
      <c r="A1025" s="34" t="s">
        <v>2229</v>
      </c>
      <c r="B1025" s="29">
        <v>3</v>
      </c>
      <c r="C1025" s="30"/>
      <c r="D1025" s="31">
        <v>1</v>
      </c>
      <c r="E1025" s="32">
        <v>1</v>
      </c>
      <c r="F1025" s="28"/>
      <c r="G1025" s="30"/>
      <c r="H1025" s="19" t="s">
        <v>683</v>
      </c>
      <c r="I1025" s="29">
        <v>1951</v>
      </c>
      <c r="J1025" s="29">
        <v>1951</v>
      </c>
      <c r="K1025" s="33" t="s">
        <v>1337</v>
      </c>
      <c r="L1025" s="34">
        <v>0.15</v>
      </c>
      <c r="M1025" s="29">
        <v>0.15</v>
      </c>
      <c r="N1025" s="28" t="str">
        <f t="shared" si="360"/>
        <v>,{"CollectableType":"HomeCollector.Models.StampBase, HomeCollector, Version=1.0.0.0, Culture=neutral, PublicKeyToken=null"</v>
      </c>
      <c r="O1025" s="16" t="str">
        <f t="shared" si="339"/>
        <v xml:space="preserve">,"DisplayName":"Brooklyn" </v>
      </c>
      <c r="P1025" s="16" t="str">
        <f t="shared" si="340"/>
        <v xml:space="preserve">,"Description":"" </v>
      </c>
      <c r="Q1025" s="16" t="str">
        <f t="shared" si="341"/>
        <v xml:space="preserve">,"Country":"USA" </v>
      </c>
      <c r="R1025" s="16" t="str">
        <f t="shared" si="342"/>
        <v xml:space="preserve">,"IsPostageStamp":true </v>
      </c>
      <c r="S1025" s="16" t="str">
        <f t="shared" si="343"/>
        <v xml:space="preserve">,"ScottNumber":"1003" </v>
      </c>
      <c r="T1025" s="16" t="str">
        <f t="shared" si="344"/>
        <v xml:space="preserve">,"AlternateId":"" </v>
      </c>
      <c r="U1025" s="16" t="str">
        <f t="shared" si="345"/>
        <v>,"IssueYearStart":1951</v>
      </c>
      <c r="V1025" s="16" t="str">
        <f t="shared" si="346"/>
        <v>,"IssueYearEnd":0</v>
      </c>
      <c r="W1025" s="16" t="str">
        <f t="shared" si="347"/>
        <v xml:space="preserve">,"FirstDayOfIssue":" " </v>
      </c>
      <c r="X1025" s="16" t="str">
        <f t="shared" si="361"/>
        <v xml:space="preserve">,"Perforation":"" </v>
      </c>
      <c r="Y1025" s="16" t="str">
        <f t="shared" si="348"/>
        <v xml:space="preserve">,"IsWatermarked":false </v>
      </c>
      <c r="Z1025" s="16" t="str">
        <f t="shared" si="349"/>
        <v xml:space="preserve">,"CatalogImageCode":"" </v>
      </c>
      <c r="AA1025" s="16" t="str">
        <f t="shared" si="350"/>
        <v xml:space="preserve">,"Color":"" </v>
      </c>
      <c r="AB1025" s="16" t="str">
        <f t="shared" si="351"/>
        <v xml:space="preserve">,"Denomination":"3" </v>
      </c>
      <c r="AD1025" s="16" t="str">
        <f t="shared" si="352"/>
        <v>,"ItemInstances":[</v>
      </c>
      <c r="AE1025" s="16" t="str">
        <f t="shared" si="353"/>
        <v>{"CollectableType":"HomeCollector.Models.StampBase, HomeCollector, Version=1.0.0.0, Culture=neutral, PublicKeyToken=null"</v>
      </c>
      <c r="AF1025" s="16" t="str">
        <f t="shared" si="354"/>
        <v xml:space="preserve">,"ItemDetails":"" </v>
      </c>
      <c r="AG1025" s="16" t="str">
        <f t="shared" si="355"/>
        <v xml:space="preserve">,"IsFavorite":false </v>
      </c>
      <c r="AH1025" s="16" t="str">
        <f t="shared" si="356"/>
        <v xml:space="preserve">,"EstimatedValue":0 </v>
      </c>
      <c r="AI1025" s="16" t="str">
        <f t="shared" si="357"/>
        <v xml:space="preserve">,"IsMintCondition":true </v>
      </c>
      <c r="AJ1025" s="16" t="str">
        <f t="shared" si="358"/>
        <v xml:space="preserve">,"Condition":"UNDEFINED" </v>
      </c>
      <c r="AK1025" s="16" t="str">
        <f xml:space="preserve"> IF($D1025+$E1025&gt;0,  CONCATENATE($AD1025,$AE1025,$AF1025,$AG1025,$AH1025,$AI1025,$AJ1025)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25" s="16" t="str">
        <f t="shared" si="359"/>
        <v>,{"CollectableType":"HomeCollector.Models.StampBase, HomeCollector, Version=1.0.0.0, Culture=neutral, PublicKeyToken=null","DisplayName":"Brooklyn" ,"Description":"" ,"Country":"USA" ,"IsPostageStamp":true ,"ScottNumber":"1003"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26" spans="1:38" x14ac:dyDescent="0.25">
      <c r="A1026" s="34" t="s">
        <v>2230</v>
      </c>
      <c r="B1026" s="29">
        <v>3</v>
      </c>
      <c r="C1026" s="30"/>
      <c r="D1026" s="31">
        <v>1</v>
      </c>
      <c r="E1026" s="32">
        <v>3</v>
      </c>
      <c r="F1026" s="28"/>
      <c r="G1026" s="30"/>
      <c r="H1026" s="19" t="s">
        <v>684</v>
      </c>
      <c r="I1026" s="29">
        <v>1951</v>
      </c>
      <c r="J1026" s="29">
        <v>1951</v>
      </c>
      <c r="K1026" s="33" t="s">
        <v>1337</v>
      </c>
      <c r="L1026" s="34">
        <v>0.15</v>
      </c>
      <c r="M1026" s="29">
        <v>0.15</v>
      </c>
      <c r="N1026" s="28" t="str">
        <f t="shared" si="360"/>
        <v>,{"CollectableType":"HomeCollector.Models.StampBase, HomeCollector, Version=1.0.0.0, Culture=neutral, PublicKeyToken=null"</v>
      </c>
      <c r="O1026" s="16" t="str">
        <f t="shared" si="339"/>
        <v xml:space="preserve">,"DisplayName":"Ross" </v>
      </c>
      <c r="P1026" s="16" t="str">
        <f t="shared" si="340"/>
        <v xml:space="preserve">,"Description":"" </v>
      </c>
      <c r="Q1026" s="16" t="str">
        <f t="shared" si="341"/>
        <v xml:space="preserve">,"Country":"USA" </v>
      </c>
      <c r="R1026" s="16" t="str">
        <f t="shared" si="342"/>
        <v xml:space="preserve">,"IsPostageStamp":true </v>
      </c>
      <c r="S1026" s="16" t="str">
        <f t="shared" si="343"/>
        <v xml:space="preserve">,"ScottNumber":"1004" </v>
      </c>
      <c r="T1026" s="16" t="str">
        <f t="shared" si="344"/>
        <v xml:space="preserve">,"AlternateId":"" </v>
      </c>
      <c r="U1026" s="16" t="str">
        <f t="shared" si="345"/>
        <v>,"IssueYearStart":1951</v>
      </c>
      <c r="V1026" s="16" t="str">
        <f t="shared" si="346"/>
        <v>,"IssueYearEnd":0</v>
      </c>
      <c r="W1026" s="16" t="str">
        <f t="shared" si="347"/>
        <v xml:space="preserve">,"FirstDayOfIssue":" " </v>
      </c>
      <c r="X1026" s="16" t="str">
        <f t="shared" si="361"/>
        <v xml:space="preserve">,"Perforation":"" </v>
      </c>
      <c r="Y1026" s="16" t="str">
        <f t="shared" si="348"/>
        <v xml:space="preserve">,"IsWatermarked":false </v>
      </c>
      <c r="Z1026" s="16" t="str">
        <f t="shared" si="349"/>
        <v xml:space="preserve">,"CatalogImageCode":"" </v>
      </c>
      <c r="AA1026" s="16" t="str">
        <f t="shared" si="350"/>
        <v xml:space="preserve">,"Color":"" </v>
      </c>
      <c r="AB1026" s="16" t="str">
        <f t="shared" si="351"/>
        <v xml:space="preserve">,"Denomination":"3" </v>
      </c>
      <c r="AD1026" s="16" t="str">
        <f t="shared" si="352"/>
        <v>,"ItemInstances":[</v>
      </c>
      <c r="AE1026" s="16" t="str">
        <f t="shared" si="353"/>
        <v>{"CollectableType":"HomeCollector.Models.StampBase, HomeCollector, Version=1.0.0.0, Culture=neutral, PublicKeyToken=null"</v>
      </c>
      <c r="AF1026" s="16" t="str">
        <f t="shared" si="354"/>
        <v xml:space="preserve">,"ItemDetails":"" </v>
      </c>
      <c r="AG1026" s="16" t="str">
        <f t="shared" si="355"/>
        <v xml:space="preserve">,"IsFavorite":false </v>
      </c>
      <c r="AH1026" s="16" t="str">
        <f t="shared" si="356"/>
        <v xml:space="preserve">,"EstimatedValue":0 </v>
      </c>
      <c r="AI1026" s="16" t="str">
        <f t="shared" si="357"/>
        <v xml:space="preserve">,"IsMintCondition":true </v>
      </c>
      <c r="AJ1026" s="16" t="str">
        <f t="shared" si="358"/>
        <v xml:space="preserve">,"Condition":"UNDEFINED" </v>
      </c>
      <c r="AK1026" s="16" t="str">
        <f xml:space="preserve"> IF($D1026+$E1026&gt;0,  CONCATENATE($AD1026,$AE1026,$AF1026,$AG1026,$AH1026,$AI1026,$AJ1026)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26" s="16" t="str">
        <f t="shared" si="359"/>
        <v>,{"CollectableType":"HomeCollector.Models.StampBase, HomeCollector, Version=1.0.0.0, Culture=neutral, PublicKeyToken=null","DisplayName":"Ross" ,"Description":"" ,"Country":"USA" ,"IsPostageStamp":true ,"ScottNumber":"1004"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27" spans="1:38" x14ac:dyDescent="0.25">
      <c r="A1027" s="34" t="s">
        <v>2231</v>
      </c>
      <c r="B1027" s="29">
        <v>3</v>
      </c>
      <c r="C1027" s="30"/>
      <c r="D1027" s="31"/>
      <c r="E1027" s="32">
        <v>2</v>
      </c>
      <c r="F1027" s="28"/>
      <c r="G1027" s="30"/>
      <c r="H1027" s="19" t="s">
        <v>685</v>
      </c>
      <c r="I1027" s="29">
        <v>1951</v>
      </c>
      <c r="J1027" s="29">
        <v>1951</v>
      </c>
      <c r="K1027" s="33" t="s">
        <v>1337</v>
      </c>
      <c r="L1027" s="34">
        <v>0.15</v>
      </c>
      <c r="M1027" s="29">
        <v>0.15</v>
      </c>
      <c r="N1027" s="28" t="str">
        <f t="shared" si="360"/>
        <v>,{"CollectableType":"HomeCollector.Models.StampBase, HomeCollector, Version=1.0.0.0, Culture=neutral, PublicKeyToken=null"</v>
      </c>
      <c r="O1027" s="16" t="str">
        <f t="shared" si="339"/>
        <v xml:space="preserve">,"DisplayName":"4-H" </v>
      </c>
      <c r="P1027" s="16" t="str">
        <f t="shared" si="340"/>
        <v xml:space="preserve">,"Description":"" </v>
      </c>
      <c r="Q1027" s="16" t="str">
        <f t="shared" si="341"/>
        <v xml:space="preserve">,"Country":"USA" </v>
      </c>
      <c r="R1027" s="16" t="str">
        <f t="shared" si="342"/>
        <v xml:space="preserve">,"IsPostageStamp":true </v>
      </c>
      <c r="S1027" s="16" t="str">
        <f t="shared" si="343"/>
        <v xml:space="preserve">,"ScottNumber":"1005" </v>
      </c>
      <c r="T1027" s="16" t="str">
        <f t="shared" si="344"/>
        <v xml:space="preserve">,"AlternateId":"" </v>
      </c>
      <c r="U1027" s="16" t="str">
        <f t="shared" si="345"/>
        <v>,"IssueYearStart":1951</v>
      </c>
      <c r="V1027" s="16" t="str">
        <f t="shared" si="346"/>
        <v>,"IssueYearEnd":0</v>
      </c>
      <c r="W1027" s="16" t="str">
        <f t="shared" si="347"/>
        <v xml:space="preserve">,"FirstDayOfIssue":" " </v>
      </c>
      <c r="X1027" s="16" t="str">
        <f t="shared" si="361"/>
        <v xml:space="preserve">,"Perforation":"" </v>
      </c>
      <c r="Y1027" s="16" t="str">
        <f t="shared" si="348"/>
        <v xml:space="preserve">,"IsWatermarked":false </v>
      </c>
      <c r="Z1027" s="16" t="str">
        <f t="shared" si="349"/>
        <v xml:space="preserve">,"CatalogImageCode":"" </v>
      </c>
      <c r="AA1027" s="16" t="str">
        <f t="shared" si="350"/>
        <v xml:space="preserve">,"Color":"" </v>
      </c>
      <c r="AB1027" s="16" t="str">
        <f t="shared" si="351"/>
        <v xml:space="preserve">,"Denomination":"3" </v>
      </c>
      <c r="AD1027" s="16" t="str">
        <f t="shared" si="352"/>
        <v>,"ItemInstances":[</v>
      </c>
      <c r="AE1027" s="16" t="str">
        <f t="shared" si="353"/>
        <v>{"CollectableType":"HomeCollector.Models.StampBase, HomeCollector, Version=1.0.0.0, Culture=neutral, PublicKeyToken=null"</v>
      </c>
      <c r="AF1027" s="16" t="str">
        <f t="shared" si="354"/>
        <v xml:space="preserve">,"ItemDetails":"" </v>
      </c>
      <c r="AG1027" s="16" t="str">
        <f t="shared" si="355"/>
        <v xml:space="preserve">,"IsFavorite":false </v>
      </c>
      <c r="AH1027" s="16" t="str">
        <f t="shared" si="356"/>
        <v xml:space="preserve">,"EstimatedValue":0 </v>
      </c>
      <c r="AI1027" s="16" t="str">
        <f t="shared" si="357"/>
        <v xml:space="preserve">,"IsMintCondition":false </v>
      </c>
      <c r="AJ1027" s="16" t="str">
        <f t="shared" si="358"/>
        <v xml:space="preserve">,"Condition":"UNDEFINED" </v>
      </c>
      <c r="AK1027" s="16" t="str">
        <f xml:space="preserve"> IF($D1027+$E1027&gt;0,  CONCATENATE($AD1027,$AE1027,$AF1027,$AG1027,$AH1027,$AI1027,$AJ1027)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27" s="16" t="str">
        <f t="shared" si="359"/>
        <v>,{"CollectableType":"HomeCollector.Models.StampBase, HomeCollector, Version=1.0.0.0, Culture=neutral, PublicKeyToken=null","DisplayName":"4-H" ,"Description":"" ,"Country":"USA" ,"IsPostageStamp":true ,"ScottNumber":"1005"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28" spans="1:38" x14ac:dyDescent="0.25">
      <c r="A1028" s="34" t="s">
        <v>2232</v>
      </c>
      <c r="B1028" s="29">
        <v>3</v>
      </c>
      <c r="C1028" s="30"/>
      <c r="D1028" s="31">
        <v>1</v>
      </c>
      <c r="E1028" s="32">
        <v>2</v>
      </c>
      <c r="F1028" s="28"/>
      <c r="G1028" s="30"/>
      <c r="H1028" s="19" t="s">
        <v>686</v>
      </c>
      <c r="I1028" s="29">
        <v>1951</v>
      </c>
      <c r="J1028" s="29">
        <v>1951</v>
      </c>
      <c r="K1028" s="33" t="s">
        <v>1337</v>
      </c>
      <c r="L1028" s="34">
        <v>0.15</v>
      </c>
      <c r="M1028" s="29">
        <v>0.15</v>
      </c>
      <c r="N1028" s="28" t="str">
        <f t="shared" si="360"/>
        <v>,{"CollectableType":"HomeCollector.Models.StampBase, HomeCollector, Version=1.0.0.0, Culture=neutral, PublicKeyToken=null"</v>
      </c>
      <c r="O1028" s="16" t="str">
        <f t="shared" si="339"/>
        <v xml:space="preserve">,"DisplayName":"Balt-Ohio RR" </v>
      </c>
      <c r="P1028" s="16" t="str">
        <f t="shared" si="340"/>
        <v xml:space="preserve">,"Description":"" </v>
      </c>
      <c r="Q1028" s="16" t="str">
        <f t="shared" si="341"/>
        <v xml:space="preserve">,"Country":"USA" </v>
      </c>
      <c r="R1028" s="16" t="str">
        <f t="shared" si="342"/>
        <v xml:space="preserve">,"IsPostageStamp":true </v>
      </c>
      <c r="S1028" s="16" t="str">
        <f t="shared" si="343"/>
        <v xml:space="preserve">,"ScottNumber":"1006" </v>
      </c>
      <c r="T1028" s="16" t="str">
        <f t="shared" si="344"/>
        <v xml:space="preserve">,"AlternateId":"" </v>
      </c>
      <c r="U1028" s="16" t="str">
        <f t="shared" si="345"/>
        <v>,"IssueYearStart":1951</v>
      </c>
      <c r="V1028" s="16" t="str">
        <f t="shared" si="346"/>
        <v>,"IssueYearEnd":0</v>
      </c>
      <c r="W1028" s="16" t="str">
        <f t="shared" si="347"/>
        <v xml:space="preserve">,"FirstDayOfIssue":" " </v>
      </c>
      <c r="X1028" s="16" t="str">
        <f t="shared" si="361"/>
        <v xml:space="preserve">,"Perforation":"" </v>
      </c>
      <c r="Y1028" s="16" t="str">
        <f t="shared" si="348"/>
        <v xml:space="preserve">,"IsWatermarked":false </v>
      </c>
      <c r="Z1028" s="16" t="str">
        <f t="shared" si="349"/>
        <v xml:space="preserve">,"CatalogImageCode":"" </v>
      </c>
      <c r="AA1028" s="16" t="str">
        <f t="shared" si="350"/>
        <v xml:space="preserve">,"Color":"" </v>
      </c>
      <c r="AB1028" s="16" t="str">
        <f t="shared" si="351"/>
        <v xml:space="preserve">,"Denomination":"3" </v>
      </c>
      <c r="AD1028" s="16" t="str">
        <f t="shared" si="352"/>
        <v>,"ItemInstances":[</v>
      </c>
      <c r="AE1028" s="16" t="str">
        <f t="shared" si="353"/>
        <v>{"CollectableType":"HomeCollector.Models.StampBase, HomeCollector, Version=1.0.0.0, Culture=neutral, PublicKeyToken=null"</v>
      </c>
      <c r="AF1028" s="16" t="str">
        <f t="shared" si="354"/>
        <v xml:space="preserve">,"ItemDetails":"" </v>
      </c>
      <c r="AG1028" s="16" t="str">
        <f t="shared" si="355"/>
        <v xml:space="preserve">,"IsFavorite":false </v>
      </c>
      <c r="AH1028" s="16" t="str">
        <f t="shared" si="356"/>
        <v xml:space="preserve">,"EstimatedValue":0 </v>
      </c>
      <c r="AI1028" s="16" t="str">
        <f t="shared" si="357"/>
        <v xml:space="preserve">,"IsMintCondition":true </v>
      </c>
      <c r="AJ1028" s="16" t="str">
        <f t="shared" si="358"/>
        <v xml:space="preserve">,"Condition":"UNDEFINED" </v>
      </c>
      <c r="AK1028" s="16" t="str">
        <f xml:space="preserve"> IF($D1028+$E1028&gt;0,  CONCATENATE($AD1028,$AE1028,$AF1028,$AG1028,$AH1028,$AI1028,$AJ1028)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28" s="16" t="str">
        <f t="shared" si="359"/>
        <v>,{"CollectableType":"HomeCollector.Models.StampBase, HomeCollector, Version=1.0.0.0, Culture=neutral, PublicKeyToken=null","DisplayName":"Balt-Ohio RR" ,"Description":"" ,"Country":"USA" ,"IsPostageStamp":true ,"ScottNumber":"1006"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29" spans="1:38" x14ac:dyDescent="0.25">
      <c r="A1029" s="34" t="s">
        <v>2233</v>
      </c>
      <c r="B1029" s="29">
        <v>3</v>
      </c>
      <c r="C1029" s="30"/>
      <c r="D1029" s="31"/>
      <c r="E1029" s="32">
        <v>6</v>
      </c>
      <c r="F1029" s="28"/>
      <c r="G1029" s="30"/>
      <c r="H1029" s="19" t="s">
        <v>687</v>
      </c>
      <c r="I1029" s="29">
        <v>1951</v>
      </c>
      <c r="J1029" s="29">
        <v>1951</v>
      </c>
      <c r="K1029" s="33" t="s">
        <v>1337</v>
      </c>
      <c r="L1029" s="34">
        <v>0.15</v>
      </c>
      <c r="M1029" s="29">
        <v>0.15</v>
      </c>
      <c r="N1029" s="28" t="str">
        <f t="shared" si="360"/>
        <v>,{"CollectableType":"HomeCollector.Models.StampBase, HomeCollector, Version=1.0.0.0, Culture=neutral, PublicKeyToken=null"</v>
      </c>
      <c r="O1029" s="16" t="str">
        <f t="shared" ref="O1029:O1092" si="362">",""DisplayName"":""" &amp; $H1029 &amp; """ "</f>
        <v xml:space="preserve">,"DisplayName":"Am Auto Ass" </v>
      </c>
      <c r="P1029" s="16" t="str">
        <f t="shared" ref="P1029:P1092" si="363">",""Description"":""" &amp; IF(ISBLANK($G1029),"",$G1029) &amp; """ "</f>
        <v xml:space="preserve">,"Description":"" </v>
      </c>
      <c r="Q1029" s="16" t="str">
        <f t="shared" ref="Q1029:Q1092" si="364">",""Country"":""" &amp; $B$1 &amp; """ "</f>
        <v xml:space="preserve">,"Country":"USA" </v>
      </c>
      <c r="R1029" s="16" t="str">
        <f t="shared" ref="R1029:R1092" si="365">",""IsPostageStamp"":" &amp; "true" &amp; " "</f>
        <v xml:space="preserve">,"IsPostageStamp":true </v>
      </c>
      <c r="S1029" s="16" t="str">
        <f t="shared" ref="S1029:S1092" si="366">",""ScottNumber"":""" &amp; $A1029 &amp; """ "</f>
        <v xml:space="preserve">,"ScottNumber":"1007" </v>
      </c>
      <c r="T1029" s="16" t="str">
        <f t="shared" ref="T1029:T1092" si="367">",""AlternateId"":""" &amp; "" &amp; """ "</f>
        <v xml:space="preserve">,"AlternateId":"" </v>
      </c>
      <c r="U1029" s="16" t="str">
        <f t="shared" ref="U1029:U1092" si="368">",""IssueYearStart"":" &amp; TEXT(IF(ISNUMBER($J1029)=0,0,$J1029),"0")</f>
        <v>,"IssueYearStart":1951</v>
      </c>
      <c r="V1029" s="16" t="str">
        <f t="shared" ref="V1029:V1092" si="369">",""IssueYearEnd"":" &amp; TEXT(IF(ISNUMBER($K1029)=0,0,$K1029),"0")</f>
        <v>,"IssueYearEnd":0</v>
      </c>
      <c r="W1029" s="16" t="str">
        <f t="shared" ref="W1029:W1092" si="370">",""FirstDayOfIssue"":""" &amp; " " &amp; """ "</f>
        <v xml:space="preserve">,"FirstDayOfIssue":" " </v>
      </c>
      <c r="X1029" s="16" t="str">
        <f t="shared" si="361"/>
        <v xml:space="preserve">,"Perforation":"" </v>
      </c>
      <c r="Y1029" s="16" t="str">
        <f t="shared" ref="Y1029:Y1092" si="371">",""IsWatermarked"":" &amp; IF(ISNUMBER(FIND("mk",$G1046)) =1,"true","false") &amp; " "</f>
        <v xml:space="preserve">,"IsWatermarked":false </v>
      </c>
      <c r="Z1029" s="16" t="str">
        <f t="shared" ref="Z1029:Z1092" si="372">",""CatalogImageCode"":""" &amp; "" &amp; """ "</f>
        <v xml:space="preserve">,"CatalogImageCode":"" </v>
      </c>
      <c r="AA1029" s="16" t="str">
        <f t="shared" ref="AA1029:AA1092" si="373">",""Color"":""" &amp; IF(ISBLANK($C1029)=1,"",$C1029) &amp; """ "</f>
        <v xml:space="preserve">,"Color":"" </v>
      </c>
      <c r="AB1029" s="16" t="str">
        <f t="shared" ref="AB1029:AB1092" si="374">",""Denomination"":""" &amp; IF(ISNUMBER($B1029),TEXT($B1029,"0"),$B1029) &amp; """ "</f>
        <v xml:space="preserve">,"Denomination":"3" </v>
      </c>
      <c r="AD1029" s="16" t="str">
        <f t="shared" ref="AD1029:AD1092" si="375" xml:space="preserve"> IF($D1029 + $E1029 &gt; 0,",""ItemInstances"":[","")</f>
        <v>,"ItemInstances":[</v>
      </c>
      <c r="AE1029" s="16" t="str">
        <f t="shared" ref="AE1029:AE1092" si="376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029" s="16" t="str">
        <f t="shared" ref="AF1029:AF1092" si="377">",""ItemDetails"":""" &amp; IF(ISBLANK($G1029)=1,"",$G1029) &amp; """ "</f>
        <v xml:space="preserve">,"ItemDetails":"" </v>
      </c>
      <c r="AG1029" s="16" t="str">
        <f t="shared" ref="AG1029:AG1092" si="378">",""IsFavorite"":" &amp; "false" &amp; " "</f>
        <v xml:space="preserve">,"IsFavorite":false </v>
      </c>
      <c r="AH1029" s="16" t="str">
        <f t="shared" ref="AH1029:AH1092" si="379">",""EstimatedValue"":" &amp; "0" &amp; " "</f>
        <v xml:space="preserve">,"EstimatedValue":0 </v>
      </c>
      <c r="AI1029" s="16" t="str">
        <f t="shared" ref="AI1029:AI1092" si="380">",""IsMintCondition"":" &amp; IF($D1029&gt;0,"true","false") &amp; " "</f>
        <v xml:space="preserve">,"IsMintCondition":false </v>
      </c>
      <c r="AJ1029" s="16" t="str">
        <f t="shared" ref="AJ1029:AJ1092" si="381">",""Condition"":" &amp; """UNDEFINED""" &amp; " "</f>
        <v xml:space="preserve">,"Condition":"UNDEFINED" </v>
      </c>
      <c r="AK1029" s="16" t="str">
        <f xml:space="preserve"> IF($D1029+$E1029&gt;0,  CONCATENATE($AD1029,$AE1029,$AF1029,$AG1029,$AH1029,$AI1029,$AJ1029)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29" s="16" t="str">
        <f t="shared" ref="AL1029:AL1092" si="382">CONCATENATE( $N1029, $O1029, $P1029,$Q1029,$R1029,$S1029,$T1029,$U1029,$V1029,$W1029,$X1029, $Y1029,$Z1029,$AA1029, $AB1029) &amp; $AK1029</f>
        <v>,{"CollectableType":"HomeCollector.Models.StampBase, HomeCollector, Version=1.0.0.0, Culture=neutral, PublicKeyToken=null","DisplayName":"Am Auto Ass" ,"Description":"" ,"Country":"USA" ,"IsPostageStamp":true ,"ScottNumber":"1007"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30" spans="1:38" x14ac:dyDescent="0.25">
      <c r="A1030" s="34" t="s">
        <v>2234</v>
      </c>
      <c r="B1030" s="29">
        <v>3</v>
      </c>
      <c r="C1030" s="30"/>
      <c r="D1030" s="31"/>
      <c r="E1030" s="32">
        <v>2</v>
      </c>
      <c r="F1030" s="28"/>
      <c r="G1030" s="30"/>
      <c r="H1030" s="19" t="s">
        <v>688</v>
      </c>
      <c r="I1030" s="29">
        <v>1951</v>
      </c>
      <c r="J1030" s="29">
        <v>1951</v>
      </c>
      <c r="K1030" s="33" t="s">
        <v>1337</v>
      </c>
      <c r="L1030" s="34">
        <v>0.15</v>
      </c>
      <c r="M1030" s="29">
        <v>0.15</v>
      </c>
      <c r="N1030" s="28" t="str">
        <f t="shared" ref="N1030:N1093" si="383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030" s="16" t="str">
        <f t="shared" si="362"/>
        <v xml:space="preserve">,"DisplayName":"NATO" </v>
      </c>
      <c r="P1030" s="16" t="str">
        <f t="shared" si="363"/>
        <v xml:space="preserve">,"Description":"" </v>
      </c>
      <c r="Q1030" s="16" t="str">
        <f t="shared" si="364"/>
        <v xml:space="preserve">,"Country":"USA" </v>
      </c>
      <c r="R1030" s="16" t="str">
        <f t="shared" si="365"/>
        <v xml:space="preserve">,"IsPostageStamp":true </v>
      </c>
      <c r="S1030" s="16" t="str">
        <f t="shared" si="366"/>
        <v xml:space="preserve">,"ScottNumber":"1008" </v>
      </c>
      <c r="T1030" s="16" t="str">
        <f t="shared" si="367"/>
        <v xml:space="preserve">,"AlternateId":"" </v>
      </c>
      <c r="U1030" s="16" t="str">
        <f t="shared" si="368"/>
        <v>,"IssueYearStart":1951</v>
      </c>
      <c r="V1030" s="16" t="str">
        <f t="shared" si="369"/>
        <v>,"IssueYearEnd":0</v>
      </c>
      <c r="W1030" s="16" t="str">
        <f t="shared" si="370"/>
        <v xml:space="preserve">,"FirstDayOfIssue":" " </v>
      </c>
      <c r="X1030" s="16" t="str">
        <f t="shared" si="361"/>
        <v xml:space="preserve">,"Perforation":"" </v>
      </c>
      <c r="Y1030" s="16" t="str">
        <f t="shared" si="371"/>
        <v xml:space="preserve">,"IsWatermarked":false </v>
      </c>
      <c r="Z1030" s="16" t="str">
        <f t="shared" si="372"/>
        <v xml:space="preserve">,"CatalogImageCode":"" </v>
      </c>
      <c r="AA1030" s="16" t="str">
        <f t="shared" si="373"/>
        <v xml:space="preserve">,"Color":"" </v>
      </c>
      <c r="AB1030" s="16" t="str">
        <f t="shared" si="374"/>
        <v xml:space="preserve">,"Denomination":"3" </v>
      </c>
      <c r="AD1030" s="16" t="str">
        <f t="shared" si="375"/>
        <v>,"ItemInstances":[</v>
      </c>
      <c r="AE1030" s="16" t="str">
        <f t="shared" si="376"/>
        <v>{"CollectableType":"HomeCollector.Models.StampBase, HomeCollector, Version=1.0.0.0, Culture=neutral, PublicKeyToken=null"</v>
      </c>
      <c r="AF1030" s="16" t="str">
        <f t="shared" si="377"/>
        <v xml:space="preserve">,"ItemDetails":"" </v>
      </c>
      <c r="AG1030" s="16" t="str">
        <f t="shared" si="378"/>
        <v xml:space="preserve">,"IsFavorite":false </v>
      </c>
      <c r="AH1030" s="16" t="str">
        <f t="shared" si="379"/>
        <v xml:space="preserve">,"EstimatedValue":0 </v>
      </c>
      <c r="AI1030" s="16" t="str">
        <f t="shared" si="380"/>
        <v xml:space="preserve">,"IsMintCondition":false </v>
      </c>
      <c r="AJ1030" s="16" t="str">
        <f t="shared" si="381"/>
        <v xml:space="preserve">,"Condition":"UNDEFINED" </v>
      </c>
      <c r="AK1030" s="16" t="str">
        <f xml:space="preserve"> IF($D1030+$E1030&gt;0,  CONCATENATE($AD1030,$AE1030,$AF1030,$AG1030,$AH1030,$AI1030,$AJ1030)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30" s="16" t="str">
        <f t="shared" si="382"/>
        <v>,{"CollectableType":"HomeCollector.Models.StampBase, HomeCollector, Version=1.0.0.0, Culture=neutral, PublicKeyToken=null","DisplayName":"NATO" ,"Description":"" ,"Country":"USA" ,"IsPostageStamp":true ,"ScottNumber":"1008"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31" spans="1:38" x14ac:dyDescent="0.25">
      <c r="A1031" s="34" t="s">
        <v>2235</v>
      </c>
      <c r="B1031" s="29">
        <v>3</v>
      </c>
      <c r="C1031" s="30"/>
      <c r="D1031" s="31"/>
      <c r="E1031" s="32">
        <v>2</v>
      </c>
      <c r="F1031" s="28"/>
      <c r="G1031" s="30"/>
      <c r="H1031" s="19" t="s">
        <v>689</v>
      </c>
      <c r="I1031" s="29">
        <v>1951</v>
      </c>
      <c r="J1031" s="29">
        <v>1951</v>
      </c>
      <c r="K1031" s="33" t="s">
        <v>1337</v>
      </c>
      <c r="L1031" s="34">
        <v>0.15</v>
      </c>
      <c r="M1031" s="29">
        <v>0.15</v>
      </c>
      <c r="N1031" s="28" t="str">
        <f t="shared" si="383"/>
        <v>,{"CollectableType":"HomeCollector.Models.StampBase, HomeCollector, Version=1.0.0.0, Culture=neutral, PublicKeyToken=null"</v>
      </c>
      <c r="O1031" s="16" t="str">
        <f t="shared" si="362"/>
        <v xml:space="preserve">,"DisplayName":"Grand Coulee Dam" </v>
      </c>
      <c r="P1031" s="16" t="str">
        <f t="shared" si="363"/>
        <v xml:space="preserve">,"Description":"" </v>
      </c>
      <c r="Q1031" s="16" t="str">
        <f t="shared" si="364"/>
        <v xml:space="preserve">,"Country":"USA" </v>
      </c>
      <c r="R1031" s="16" t="str">
        <f t="shared" si="365"/>
        <v xml:space="preserve">,"IsPostageStamp":true </v>
      </c>
      <c r="S1031" s="16" t="str">
        <f t="shared" si="366"/>
        <v xml:space="preserve">,"ScottNumber":"1009" </v>
      </c>
      <c r="T1031" s="16" t="str">
        <f t="shared" si="367"/>
        <v xml:space="preserve">,"AlternateId":"" </v>
      </c>
      <c r="U1031" s="16" t="str">
        <f t="shared" si="368"/>
        <v>,"IssueYearStart":1951</v>
      </c>
      <c r="V1031" s="16" t="str">
        <f t="shared" si="369"/>
        <v>,"IssueYearEnd":0</v>
      </c>
      <c r="W1031" s="16" t="str">
        <f t="shared" si="370"/>
        <v xml:space="preserve">,"FirstDayOfIssue":" " </v>
      </c>
      <c r="X1031" s="16" t="str">
        <f t="shared" si="361"/>
        <v xml:space="preserve">,"Perforation":"" </v>
      </c>
      <c r="Y1031" s="16" t="str">
        <f t="shared" si="371"/>
        <v xml:space="preserve">,"IsWatermarked":false </v>
      </c>
      <c r="Z1031" s="16" t="str">
        <f t="shared" si="372"/>
        <v xml:space="preserve">,"CatalogImageCode":"" </v>
      </c>
      <c r="AA1031" s="16" t="str">
        <f t="shared" si="373"/>
        <v xml:space="preserve">,"Color":"" </v>
      </c>
      <c r="AB1031" s="16" t="str">
        <f t="shared" si="374"/>
        <v xml:space="preserve">,"Denomination":"3" </v>
      </c>
      <c r="AD1031" s="16" t="str">
        <f t="shared" si="375"/>
        <v>,"ItemInstances":[</v>
      </c>
      <c r="AE1031" s="16" t="str">
        <f t="shared" si="376"/>
        <v>{"CollectableType":"HomeCollector.Models.StampBase, HomeCollector, Version=1.0.0.0, Culture=neutral, PublicKeyToken=null"</v>
      </c>
      <c r="AF1031" s="16" t="str">
        <f t="shared" si="377"/>
        <v xml:space="preserve">,"ItemDetails":"" </v>
      </c>
      <c r="AG1031" s="16" t="str">
        <f t="shared" si="378"/>
        <v xml:space="preserve">,"IsFavorite":false </v>
      </c>
      <c r="AH1031" s="16" t="str">
        <f t="shared" si="379"/>
        <v xml:space="preserve">,"EstimatedValue":0 </v>
      </c>
      <c r="AI1031" s="16" t="str">
        <f t="shared" si="380"/>
        <v xml:space="preserve">,"IsMintCondition":false </v>
      </c>
      <c r="AJ1031" s="16" t="str">
        <f t="shared" si="381"/>
        <v xml:space="preserve">,"Condition":"UNDEFINED" </v>
      </c>
      <c r="AK1031" s="16" t="str">
        <f xml:space="preserve"> IF($D1031+$E1031&gt;0,  CONCATENATE($AD1031,$AE1031,$AF1031,$AG1031,$AH1031,$AI1031,$AJ1031)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31" s="16" t="str">
        <f t="shared" si="382"/>
        <v>,{"CollectableType":"HomeCollector.Models.StampBase, HomeCollector, Version=1.0.0.0, Culture=neutral, PublicKeyToken=null","DisplayName":"Grand Coulee Dam" ,"Description":"" ,"Country":"USA" ,"IsPostageStamp":true ,"ScottNumber":"1009" ,"AlternateId":"" ,"IssueYearStart":1951,"IssueYearEnd":0,"FirstDayOfIssue":"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32" spans="1:38" x14ac:dyDescent="0.25">
      <c r="A1032" s="34" t="s">
        <v>2236</v>
      </c>
      <c r="B1032" s="29">
        <v>3</v>
      </c>
      <c r="C1032" s="30"/>
      <c r="D1032" s="31"/>
      <c r="E1032" s="32">
        <v>2</v>
      </c>
      <c r="F1032" s="28"/>
      <c r="G1032" s="30"/>
      <c r="H1032" s="19" t="s">
        <v>690</v>
      </c>
      <c r="I1032" s="29">
        <v>1952</v>
      </c>
      <c r="J1032" s="29">
        <v>1952</v>
      </c>
      <c r="K1032" s="33" t="s">
        <v>1337</v>
      </c>
      <c r="L1032" s="34">
        <v>0.15</v>
      </c>
      <c r="M1032" s="29">
        <v>0.15</v>
      </c>
      <c r="N1032" s="28" t="str">
        <f t="shared" si="383"/>
        <v>,{"CollectableType":"HomeCollector.Models.StampBase, HomeCollector, Version=1.0.0.0, Culture=neutral, PublicKeyToken=null"</v>
      </c>
      <c r="O1032" s="16" t="str">
        <f t="shared" si="362"/>
        <v xml:space="preserve">,"DisplayName":"Lafayette" </v>
      </c>
      <c r="P1032" s="16" t="str">
        <f t="shared" si="363"/>
        <v xml:space="preserve">,"Description":"" </v>
      </c>
      <c r="Q1032" s="16" t="str">
        <f t="shared" si="364"/>
        <v xml:space="preserve">,"Country":"USA" </v>
      </c>
      <c r="R1032" s="16" t="str">
        <f t="shared" si="365"/>
        <v xml:space="preserve">,"IsPostageStamp":true </v>
      </c>
      <c r="S1032" s="16" t="str">
        <f t="shared" si="366"/>
        <v xml:space="preserve">,"ScottNumber":"1010" </v>
      </c>
      <c r="T1032" s="16" t="str">
        <f t="shared" si="367"/>
        <v xml:space="preserve">,"AlternateId":"" </v>
      </c>
      <c r="U1032" s="16" t="str">
        <f t="shared" si="368"/>
        <v>,"IssueYearStart":1952</v>
      </c>
      <c r="V1032" s="16" t="str">
        <f t="shared" si="369"/>
        <v>,"IssueYearEnd":0</v>
      </c>
      <c r="W1032" s="16" t="str">
        <f t="shared" si="370"/>
        <v xml:space="preserve">,"FirstDayOfIssue":" " </v>
      </c>
      <c r="X1032" s="16" t="str">
        <f t="shared" si="361"/>
        <v xml:space="preserve">,"Perforation":"" </v>
      </c>
      <c r="Y1032" s="16" t="str">
        <f t="shared" si="371"/>
        <v xml:space="preserve">,"IsWatermarked":false </v>
      </c>
      <c r="Z1032" s="16" t="str">
        <f t="shared" si="372"/>
        <v xml:space="preserve">,"CatalogImageCode":"" </v>
      </c>
      <c r="AA1032" s="16" t="str">
        <f t="shared" si="373"/>
        <v xml:space="preserve">,"Color":"" </v>
      </c>
      <c r="AB1032" s="16" t="str">
        <f t="shared" si="374"/>
        <v xml:space="preserve">,"Denomination":"3" </v>
      </c>
      <c r="AD1032" s="16" t="str">
        <f t="shared" si="375"/>
        <v>,"ItemInstances":[</v>
      </c>
      <c r="AE1032" s="16" t="str">
        <f t="shared" si="376"/>
        <v>{"CollectableType":"HomeCollector.Models.StampBase, HomeCollector, Version=1.0.0.0, Culture=neutral, PublicKeyToken=null"</v>
      </c>
      <c r="AF1032" s="16" t="str">
        <f t="shared" si="377"/>
        <v xml:space="preserve">,"ItemDetails":"" </v>
      </c>
      <c r="AG1032" s="16" t="str">
        <f t="shared" si="378"/>
        <v xml:space="preserve">,"IsFavorite":false </v>
      </c>
      <c r="AH1032" s="16" t="str">
        <f t="shared" si="379"/>
        <v xml:space="preserve">,"EstimatedValue":0 </v>
      </c>
      <c r="AI1032" s="16" t="str">
        <f t="shared" si="380"/>
        <v xml:space="preserve">,"IsMintCondition":false </v>
      </c>
      <c r="AJ1032" s="16" t="str">
        <f t="shared" si="381"/>
        <v xml:space="preserve">,"Condition":"UNDEFINED" </v>
      </c>
      <c r="AK1032" s="16" t="str">
        <f xml:space="preserve"> IF($D1032+$E1032&gt;0,  CONCATENATE($AD1032,$AE1032,$AF1032,$AG1032,$AH1032,$AI1032,$AJ1032)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32" s="16" t="str">
        <f t="shared" si="382"/>
        <v>,{"CollectableType":"HomeCollector.Models.StampBase, HomeCollector, Version=1.0.0.0, Culture=neutral, PublicKeyToken=null","DisplayName":"Lafayette" ,"Description":"" ,"Country":"USA" ,"IsPostageStamp":true ,"ScottNumber":"1010" ,"AlternateId":"" ,"IssueYearStart":1952,"IssueYearEnd":0,"FirstDayOfIssue":"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33" spans="1:38" x14ac:dyDescent="0.25">
      <c r="A1033" s="34" t="s">
        <v>2237</v>
      </c>
      <c r="B1033" s="29">
        <v>3</v>
      </c>
      <c r="C1033" s="30"/>
      <c r="D1033" s="31"/>
      <c r="E1033" s="32">
        <v>2</v>
      </c>
      <c r="F1033" s="28"/>
      <c r="G1033" s="30"/>
      <c r="H1033" s="19" t="s">
        <v>691</v>
      </c>
      <c r="I1033" s="29">
        <v>1952</v>
      </c>
      <c r="J1033" s="29">
        <v>1952</v>
      </c>
      <c r="K1033" s="33" t="s">
        <v>1337</v>
      </c>
      <c r="L1033" s="34">
        <v>0.15</v>
      </c>
      <c r="M1033" s="29">
        <v>0.15</v>
      </c>
      <c r="N1033" s="28" t="str">
        <f t="shared" si="383"/>
        <v>,{"CollectableType":"HomeCollector.Models.StampBase, HomeCollector, Version=1.0.0.0, Culture=neutral, PublicKeyToken=null"</v>
      </c>
      <c r="O1033" s="16" t="str">
        <f t="shared" si="362"/>
        <v xml:space="preserve">,"DisplayName":"Mt. Rushmore" </v>
      </c>
      <c r="P1033" s="16" t="str">
        <f t="shared" si="363"/>
        <v xml:space="preserve">,"Description":"" </v>
      </c>
      <c r="Q1033" s="16" t="str">
        <f t="shared" si="364"/>
        <v xml:space="preserve">,"Country":"USA" </v>
      </c>
      <c r="R1033" s="16" t="str">
        <f t="shared" si="365"/>
        <v xml:space="preserve">,"IsPostageStamp":true </v>
      </c>
      <c r="S1033" s="16" t="str">
        <f t="shared" si="366"/>
        <v xml:space="preserve">,"ScottNumber":"1011" </v>
      </c>
      <c r="T1033" s="16" t="str">
        <f t="shared" si="367"/>
        <v xml:space="preserve">,"AlternateId":"" </v>
      </c>
      <c r="U1033" s="16" t="str">
        <f t="shared" si="368"/>
        <v>,"IssueYearStart":1952</v>
      </c>
      <c r="V1033" s="16" t="str">
        <f t="shared" si="369"/>
        <v>,"IssueYearEnd":0</v>
      </c>
      <c r="W1033" s="16" t="str">
        <f t="shared" si="370"/>
        <v xml:space="preserve">,"FirstDayOfIssue":" " </v>
      </c>
      <c r="X1033" s="16" t="str">
        <f t="shared" si="361"/>
        <v xml:space="preserve">,"Perforation":"" </v>
      </c>
      <c r="Y1033" s="16" t="str">
        <f t="shared" si="371"/>
        <v xml:space="preserve">,"IsWatermarked":false </v>
      </c>
      <c r="Z1033" s="16" t="str">
        <f t="shared" si="372"/>
        <v xml:space="preserve">,"CatalogImageCode":"" </v>
      </c>
      <c r="AA1033" s="16" t="str">
        <f t="shared" si="373"/>
        <v xml:space="preserve">,"Color":"" </v>
      </c>
      <c r="AB1033" s="16" t="str">
        <f t="shared" si="374"/>
        <v xml:space="preserve">,"Denomination":"3" </v>
      </c>
      <c r="AD1033" s="16" t="str">
        <f t="shared" si="375"/>
        <v>,"ItemInstances":[</v>
      </c>
      <c r="AE1033" s="16" t="str">
        <f t="shared" si="376"/>
        <v>{"CollectableType":"HomeCollector.Models.StampBase, HomeCollector, Version=1.0.0.0, Culture=neutral, PublicKeyToken=null"</v>
      </c>
      <c r="AF1033" s="16" t="str">
        <f t="shared" si="377"/>
        <v xml:space="preserve">,"ItemDetails":"" </v>
      </c>
      <c r="AG1033" s="16" t="str">
        <f t="shared" si="378"/>
        <v xml:space="preserve">,"IsFavorite":false </v>
      </c>
      <c r="AH1033" s="16" t="str">
        <f t="shared" si="379"/>
        <v xml:space="preserve">,"EstimatedValue":0 </v>
      </c>
      <c r="AI1033" s="16" t="str">
        <f t="shared" si="380"/>
        <v xml:space="preserve">,"IsMintCondition":false </v>
      </c>
      <c r="AJ1033" s="16" t="str">
        <f t="shared" si="381"/>
        <v xml:space="preserve">,"Condition":"UNDEFINED" </v>
      </c>
      <c r="AK1033" s="16" t="str">
        <f xml:space="preserve"> IF($D1033+$E1033&gt;0,  CONCATENATE($AD1033,$AE1033,$AF1033,$AG1033,$AH1033,$AI1033,$AJ1033)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33" s="16" t="str">
        <f t="shared" si="382"/>
        <v>,{"CollectableType":"HomeCollector.Models.StampBase, HomeCollector, Version=1.0.0.0, Culture=neutral, PublicKeyToken=null","DisplayName":"Mt. Rushmore" ,"Description":"" ,"Country":"USA" ,"IsPostageStamp":true ,"ScottNumber":"1011" ,"AlternateId":"" ,"IssueYearStart":1952,"IssueYearEnd":0,"FirstDayOfIssue":"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34" spans="1:38" x14ac:dyDescent="0.25">
      <c r="A1034" s="34" t="s">
        <v>2238</v>
      </c>
      <c r="B1034" s="29">
        <v>3</v>
      </c>
      <c r="C1034" s="30"/>
      <c r="D1034" s="31"/>
      <c r="E1034" s="32">
        <v>2</v>
      </c>
      <c r="F1034" s="28"/>
      <c r="G1034" s="30"/>
      <c r="H1034" s="19" t="s">
        <v>692</v>
      </c>
      <c r="I1034" s="29">
        <v>1952</v>
      </c>
      <c r="J1034" s="29">
        <v>1952</v>
      </c>
      <c r="K1034" s="33" t="s">
        <v>1337</v>
      </c>
      <c r="L1034" s="34">
        <v>0.15</v>
      </c>
      <c r="M1034" s="29">
        <v>0.15</v>
      </c>
      <c r="N1034" s="28" t="str">
        <f t="shared" si="383"/>
        <v>,{"CollectableType":"HomeCollector.Models.StampBase, HomeCollector, Version=1.0.0.0, Culture=neutral, PublicKeyToken=null"</v>
      </c>
      <c r="O1034" s="16" t="str">
        <f t="shared" si="362"/>
        <v xml:space="preserve">,"DisplayName":"Engineering" </v>
      </c>
      <c r="P1034" s="16" t="str">
        <f t="shared" si="363"/>
        <v xml:space="preserve">,"Description":"" </v>
      </c>
      <c r="Q1034" s="16" t="str">
        <f t="shared" si="364"/>
        <v xml:space="preserve">,"Country":"USA" </v>
      </c>
      <c r="R1034" s="16" t="str">
        <f t="shared" si="365"/>
        <v xml:space="preserve">,"IsPostageStamp":true </v>
      </c>
      <c r="S1034" s="16" t="str">
        <f t="shared" si="366"/>
        <v xml:space="preserve">,"ScottNumber":"1012" </v>
      </c>
      <c r="T1034" s="16" t="str">
        <f t="shared" si="367"/>
        <v xml:space="preserve">,"AlternateId":"" </v>
      </c>
      <c r="U1034" s="16" t="str">
        <f t="shared" si="368"/>
        <v>,"IssueYearStart":1952</v>
      </c>
      <c r="V1034" s="16" t="str">
        <f t="shared" si="369"/>
        <v>,"IssueYearEnd":0</v>
      </c>
      <c r="W1034" s="16" t="str">
        <f t="shared" si="370"/>
        <v xml:space="preserve">,"FirstDayOfIssue":" " </v>
      </c>
      <c r="X1034" s="16" t="str">
        <f t="shared" si="361"/>
        <v xml:space="preserve">,"Perforation":"" </v>
      </c>
      <c r="Y1034" s="16" t="str">
        <f t="shared" si="371"/>
        <v xml:space="preserve">,"IsWatermarked":false </v>
      </c>
      <c r="Z1034" s="16" t="str">
        <f t="shared" si="372"/>
        <v xml:space="preserve">,"CatalogImageCode":"" </v>
      </c>
      <c r="AA1034" s="16" t="str">
        <f t="shared" si="373"/>
        <v xml:space="preserve">,"Color":"" </v>
      </c>
      <c r="AB1034" s="16" t="str">
        <f t="shared" si="374"/>
        <v xml:space="preserve">,"Denomination":"3" </v>
      </c>
      <c r="AD1034" s="16" t="str">
        <f t="shared" si="375"/>
        <v>,"ItemInstances":[</v>
      </c>
      <c r="AE1034" s="16" t="str">
        <f t="shared" si="376"/>
        <v>{"CollectableType":"HomeCollector.Models.StampBase, HomeCollector, Version=1.0.0.0, Culture=neutral, PublicKeyToken=null"</v>
      </c>
      <c r="AF1034" s="16" t="str">
        <f t="shared" si="377"/>
        <v xml:space="preserve">,"ItemDetails":"" </v>
      </c>
      <c r="AG1034" s="16" t="str">
        <f t="shared" si="378"/>
        <v xml:space="preserve">,"IsFavorite":false </v>
      </c>
      <c r="AH1034" s="16" t="str">
        <f t="shared" si="379"/>
        <v xml:space="preserve">,"EstimatedValue":0 </v>
      </c>
      <c r="AI1034" s="16" t="str">
        <f t="shared" si="380"/>
        <v xml:space="preserve">,"IsMintCondition":false </v>
      </c>
      <c r="AJ1034" s="16" t="str">
        <f t="shared" si="381"/>
        <v xml:space="preserve">,"Condition":"UNDEFINED" </v>
      </c>
      <c r="AK1034" s="16" t="str">
        <f xml:space="preserve"> IF($D1034+$E1034&gt;0,  CONCATENATE($AD1034,$AE1034,$AF1034,$AG1034,$AH1034,$AI1034,$AJ1034)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34" s="16" t="str">
        <f t="shared" si="382"/>
        <v>,{"CollectableType":"HomeCollector.Models.StampBase, HomeCollector, Version=1.0.0.0, Culture=neutral, PublicKeyToken=null","DisplayName":"Engineering" ,"Description":"" ,"Country":"USA" ,"IsPostageStamp":true ,"ScottNumber":"1012" ,"AlternateId":"" ,"IssueYearStart":1952,"IssueYearEnd":0,"FirstDayOfIssue":"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35" spans="1:38" x14ac:dyDescent="0.25">
      <c r="A1035" s="34" t="s">
        <v>2239</v>
      </c>
      <c r="B1035" s="29">
        <v>3</v>
      </c>
      <c r="C1035" s="30"/>
      <c r="D1035" s="31">
        <v>1</v>
      </c>
      <c r="E1035" s="32">
        <v>2</v>
      </c>
      <c r="F1035" s="28"/>
      <c r="G1035" s="30"/>
      <c r="H1035" s="19" t="s">
        <v>693</v>
      </c>
      <c r="I1035" s="29">
        <v>1952</v>
      </c>
      <c r="J1035" s="29">
        <v>1952</v>
      </c>
      <c r="K1035" s="33" t="s">
        <v>1337</v>
      </c>
      <c r="L1035" s="34">
        <v>0.15</v>
      </c>
      <c r="M1035" s="29">
        <v>0.15</v>
      </c>
      <c r="N1035" s="28" t="str">
        <f t="shared" si="383"/>
        <v>,{"CollectableType":"HomeCollector.Models.StampBase, HomeCollector, Version=1.0.0.0, Culture=neutral, PublicKeyToken=null"</v>
      </c>
      <c r="O1035" s="16" t="str">
        <f t="shared" si="362"/>
        <v xml:space="preserve">,"DisplayName":"Service Women" </v>
      </c>
      <c r="P1035" s="16" t="str">
        <f t="shared" si="363"/>
        <v xml:space="preserve">,"Description":"" </v>
      </c>
      <c r="Q1035" s="16" t="str">
        <f t="shared" si="364"/>
        <v xml:space="preserve">,"Country":"USA" </v>
      </c>
      <c r="R1035" s="16" t="str">
        <f t="shared" si="365"/>
        <v xml:space="preserve">,"IsPostageStamp":true </v>
      </c>
      <c r="S1035" s="16" t="str">
        <f t="shared" si="366"/>
        <v xml:space="preserve">,"ScottNumber":"1013" </v>
      </c>
      <c r="T1035" s="16" t="str">
        <f t="shared" si="367"/>
        <v xml:space="preserve">,"AlternateId":"" </v>
      </c>
      <c r="U1035" s="16" t="str">
        <f t="shared" si="368"/>
        <v>,"IssueYearStart":1952</v>
      </c>
      <c r="V1035" s="16" t="str">
        <f t="shared" si="369"/>
        <v>,"IssueYearEnd":0</v>
      </c>
      <c r="W1035" s="16" t="str">
        <f t="shared" si="370"/>
        <v xml:space="preserve">,"FirstDayOfIssue":" " </v>
      </c>
      <c r="X1035" s="16" t="str">
        <f t="shared" si="361"/>
        <v xml:space="preserve">,"Perforation":"" </v>
      </c>
      <c r="Y1035" s="16" t="str">
        <f t="shared" si="371"/>
        <v xml:space="preserve">,"IsWatermarked":false </v>
      </c>
      <c r="Z1035" s="16" t="str">
        <f t="shared" si="372"/>
        <v xml:space="preserve">,"CatalogImageCode":"" </v>
      </c>
      <c r="AA1035" s="16" t="str">
        <f t="shared" si="373"/>
        <v xml:space="preserve">,"Color":"" </v>
      </c>
      <c r="AB1035" s="16" t="str">
        <f t="shared" si="374"/>
        <v xml:space="preserve">,"Denomination":"3" </v>
      </c>
      <c r="AD1035" s="16" t="str">
        <f t="shared" si="375"/>
        <v>,"ItemInstances":[</v>
      </c>
      <c r="AE1035" s="16" t="str">
        <f t="shared" si="376"/>
        <v>{"CollectableType":"HomeCollector.Models.StampBase, HomeCollector, Version=1.0.0.0, Culture=neutral, PublicKeyToken=null"</v>
      </c>
      <c r="AF1035" s="16" t="str">
        <f t="shared" si="377"/>
        <v xml:space="preserve">,"ItemDetails":"" </v>
      </c>
      <c r="AG1035" s="16" t="str">
        <f t="shared" si="378"/>
        <v xml:space="preserve">,"IsFavorite":false </v>
      </c>
      <c r="AH1035" s="16" t="str">
        <f t="shared" si="379"/>
        <v xml:space="preserve">,"EstimatedValue":0 </v>
      </c>
      <c r="AI1035" s="16" t="str">
        <f t="shared" si="380"/>
        <v xml:space="preserve">,"IsMintCondition":true </v>
      </c>
      <c r="AJ1035" s="16" t="str">
        <f t="shared" si="381"/>
        <v xml:space="preserve">,"Condition":"UNDEFINED" </v>
      </c>
      <c r="AK1035" s="16" t="str">
        <f xml:space="preserve"> IF($D1035+$E1035&gt;0,  CONCATENATE($AD1035,$AE1035,$AF1035,$AG1035,$AH1035,$AI1035,$AJ1035)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35" s="16" t="str">
        <f t="shared" si="382"/>
        <v>,{"CollectableType":"HomeCollector.Models.StampBase, HomeCollector, Version=1.0.0.0, Culture=neutral, PublicKeyToken=null","DisplayName":"Service Women" ,"Description":"" ,"Country":"USA" ,"IsPostageStamp":true ,"ScottNumber":"1013" ,"AlternateId":"" ,"IssueYearStart":1952,"IssueYearEnd":0,"FirstDayOfIssue":"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36" spans="1:38" x14ac:dyDescent="0.25">
      <c r="A1036" s="34" t="s">
        <v>2240</v>
      </c>
      <c r="B1036" s="29">
        <v>3</v>
      </c>
      <c r="C1036" s="30"/>
      <c r="D1036" s="31"/>
      <c r="E1036" s="32">
        <v>2</v>
      </c>
      <c r="F1036" s="28"/>
      <c r="G1036" s="30"/>
      <c r="H1036" s="19" t="s">
        <v>694</v>
      </c>
      <c r="I1036" s="29">
        <v>1952</v>
      </c>
      <c r="J1036" s="29">
        <v>1952</v>
      </c>
      <c r="K1036" s="33" t="s">
        <v>1337</v>
      </c>
      <c r="L1036" s="34">
        <v>0.15</v>
      </c>
      <c r="M1036" s="29">
        <v>0.15</v>
      </c>
      <c r="N1036" s="28" t="str">
        <f t="shared" si="383"/>
        <v>,{"CollectableType":"HomeCollector.Models.StampBase, HomeCollector, Version=1.0.0.0, Culture=neutral, PublicKeyToken=null"</v>
      </c>
      <c r="O1036" s="16" t="str">
        <f t="shared" si="362"/>
        <v xml:space="preserve">,"DisplayName":"Gutenberg Bible" </v>
      </c>
      <c r="P1036" s="16" t="str">
        <f t="shared" si="363"/>
        <v xml:space="preserve">,"Description":"" </v>
      </c>
      <c r="Q1036" s="16" t="str">
        <f t="shared" si="364"/>
        <v xml:space="preserve">,"Country":"USA" </v>
      </c>
      <c r="R1036" s="16" t="str">
        <f t="shared" si="365"/>
        <v xml:space="preserve">,"IsPostageStamp":true </v>
      </c>
      <c r="S1036" s="16" t="str">
        <f t="shared" si="366"/>
        <v xml:space="preserve">,"ScottNumber":"1014" </v>
      </c>
      <c r="T1036" s="16" t="str">
        <f t="shared" si="367"/>
        <v xml:space="preserve">,"AlternateId":"" </v>
      </c>
      <c r="U1036" s="16" t="str">
        <f t="shared" si="368"/>
        <v>,"IssueYearStart":1952</v>
      </c>
      <c r="V1036" s="16" t="str">
        <f t="shared" si="369"/>
        <v>,"IssueYearEnd":0</v>
      </c>
      <c r="W1036" s="16" t="str">
        <f t="shared" si="370"/>
        <v xml:space="preserve">,"FirstDayOfIssue":" " </v>
      </c>
      <c r="X1036" s="16" t="str">
        <f t="shared" si="361"/>
        <v xml:space="preserve">,"Perforation":"" </v>
      </c>
      <c r="Y1036" s="16" t="str">
        <f t="shared" si="371"/>
        <v xml:space="preserve">,"IsWatermarked":false </v>
      </c>
      <c r="Z1036" s="16" t="str">
        <f t="shared" si="372"/>
        <v xml:space="preserve">,"CatalogImageCode":"" </v>
      </c>
      <c r="AA1036" s="16" t="str">
        <f t="shared" si="373"/>
        <v xml:space="preserve">,"Color":"" </v>
      </c>
      <c r="AB1036" s="16" t="str">
        <f t="shared" si="374"/>
        <v xml:space="preserve">,"Denomination":"3" </v>
      </c>
      <c r="AD1036" s="16" t="str">
        <f t="shared" si="375"/>
        <v>,"ItemInstances":[</v>
      </c>
      <c r="AE1036" s="16" t="str">
        <f t="shared" si="376"/>
        <v>{"CollectableType":"HomeCollector.Models.StampBase, HomeCollector, Version=1.0.0.0, Culture=neutral, PublicKeyToken=null"</v>
      </c>
      <c r="AF1036" s="16" t="str">
        <f t="shared" si="377"/>
        <v xml:space="preserve">,"ItemDetails":"" </v>
      </c>
      <c r="AG1036" s="16" t="str">
        <f t="shared" si="378"/>
        <v xml:space="preserve">,"IsFavorite":false </v>
      </c>
      <c r="AH1036" s="16" t="str">
        <f t="shared" si="379"/>
        <v xml:space="preserve">,"EstimatedValue":0 </v>
      </c>
      <c r="AI1036" s="16" t="str">
        <f t="shared" si="380"/>
        <v xml:space="preserve">,"IsMintCondition":false </v>
      </c>
      <c r="AJ1036" s="16" t="str">
        <f t="shared" si="381"/>
        <v xml:space="preserve">,"Condition":"UNDEFINED" </v>
      </c>
      <c r="AK1036" s="16" t="str">
        <f xml:space="preserve"> IF($D1036+$E1036&gt;0,  CONCATENATE($AD1036,$AE1036,$AF1036,$AG1036,$AH1036,$AI1036,$AJ1036)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36" s="16" t="str">
        <f t="shared" si="382"/>
        <v>,{"CollectableType":"HomeCollector.Models.StampBase, HomeCollector, Version=1.0.0.0, Culture=neutral, PublicKeyToken=null","DisplayName":"Gutenberg Bible" ,"Description":"" ,"Country":"USA" ,"IsPostageStamp":true ,"ScottNumber":"1014" ,"AlternateId":"" ,"IssueYearStart":1952,"IssueYearEnd":0,"FirstDayOfIssue":"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37" spans="1:38" x14ac:dyDescent="0.25">
      <c r="A1037" s="34" t="s">
        <v>2241</v>
      </c>
      <c r="B1037" s="29">
        <v>3</v>
      </c>
      <c r="C1037" s="30"/>
      <c r="D1037" s="31"/>
      <c r="E1037" s="32">
        <v>3</v>
      </c>
      <c r="F1037" s="28"/>
      <c r="G1037" s="30"/>
      <c r="H1037" s="19" t="s">
        <v>695</v>
      </c>
      <c r="I1037" s="29">
        <v>1952</v>
      </c>
      <c r="J1037" s="29">
        <v>1952</v>
      </c>
      <c r="K1037" s="33" t="s">
        <v>1337</v>
      </c>
      <c r="L1037" s="34">
        <v>0.15</v>
      </c>
      <c r="M1037" s="29">
        <v>0.15</v>
      </c>
      <c r="N1037" s="28" t="str">
        <f t="shared" si="383"/>
        <v>,{"CollectableType":"HomeCollector.Models.StampBase, HomeCollector, Version=1.0.0.0, Culture=neutral, PublicKeyToken=null"</v>
      </c>
      <c r="O1037" s="16" t="str">
        <f t="shared" si="362"/>
        <v xml:space="preserve">,"DisplayName":"Newspaper Boys" </v>
      </c>
      <c r="P1037" s="16" t="str">
        <f t="shared" si="363"/>
        <v xml:space="preserve">,"Description":"" </v>
      </c>
      <c r="Q1037" s="16" t="str">
        <f t="shared" si="364"/>
        <v xml:space="preserve">,"Country":"USA" </v>
      </c>
      <c r="R1037" s="16" t="str">
        <f t="shared" si="365"/>
        <v xml:space="preserve">,"IsPostageStamp":true </v>
      </c>
      <c r="S1037" s="16" t="str">
        <f t="shared" si="366"/>
        <v xml:space="preserve">,"ScottNumber":"1015" </v>
      </c>
      <c r="T1037" s="16" t="str">
        <f t="shared" si="367"/>
        <v xml:space="preserve">,"AlternateId":"" </v>
      </c>
      <c r="U1037" s="16" t="str">
        <f t="shared" si="368"/>
        <v>,"IssueYearStart":1952</v>
      </c>
      <c r="V1037" s="16" t="str">
        <f t="shared" si="369"/>
        <v>,"IssueYearEnd":0</v>
      </c>
      <c r="W1037" s="16" t="str">
        <f t="shared" si="370"/>
        <v xml:space="preserve">,"FirstDayOfIssue":" " </v>
      </c>
      <c r="X1037" s="16" t="str">
        <f t="shared" si="361"/>
        <v xml:space="preserve">,"Perforation":"" </v>
      </c>
      <c r="Y1037" s="16" t="str">
        <f t="shared" si="371"/>
        <v xml:space="preserve">,"IsWatermarked":false </v>
      </c>
      <c r="Z1037" s="16" t="str">
        <f t="shared" si="372"/>
        <v xml:space="preserve">,"CatalogImageCode":"" </v>
      </c>
      <c r="AA1037" s="16" t="str">
        <f t="shared" si="373"/>
        <v xml:space="preserve">,"Color":"" </v>
      </c>
      <c r="AB1037" s="16" t="str">
        <f t="shared" si="374"/>
        <v xml:space="preserve">,"Denomination":"3" </v>
      </c>
      <c r="AD1037" s="16" t="str">
        <f t="shared" si="375"/>
        <v>,"ItemInstances":[</v>
      </c>
      <c r="AE1037" s="16" t="str">
        <f t="shared" si="376"/>
        <v>{"CollectableType":"HomeCollector.Models.StampBase, HomeCollector, Version=1.0.0.0, Culture=neutral, PublicKeyToken=null"</v>
      </c>
      <c r="AF1037" s="16" t="str">
        <f t="shared" si="377"/>
        <v xml:space="preserve">,"ItemDetails":"" </v>
      </c>
      <c r="AG1037" s="16" t="str">
        <f t="shared" si="378"/>
        <v xml:space="preserve">,"IsFavorite":false </v>
      </c>
      <c r="AH1037" s="16" t="str">
        <f t="shared" si="379"/>
        <v xml:space="preserve">,"EstimatedValue":0 </v>
      </c>
      <c r="AI1037" s="16" t="str">
        <f t="shared" si="380"/>
        <v xml:space="preserve">,"IsMintCondition":false </v>
      </c>
      <c r="AJ1037" s="16" t="str">
        <f t="shared" si="381"/>
        <v xml:space="preserve">,"Condition":"UNDEFINED" </v>
      </c>
      <c r="AK1037" s="16" t="str">
        <f xml:space="preserve"> IF($D1037+$E1037&gt;0,  CONCATENATE($AD1037,$AE1037,$AF1037,$AG1037,$AH1037,$AI1037,$AJ1037)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37" s="16" t="str">
        <f t="shared" si="382"/>
        <v>,{"CollectableType":"HomeCollector.Models.StampBase, HomeCollector, Version=1.0.0.0, Culture=neutral, PublicKeyToken=null","DisplayName":"Newspaper Boys" ,"Description":"" ,"Country":"USA" ,"IsPostageStamp":true ,"ScottNumber":"1015" ,"AlternateId":"" ,"IssueYearStart":1952,"IssueYearEnd":0,"FirstDayOfIssue":"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38" spans="1:38" x14ac:dyDescent="0.25">
      <c r="A1038" s="34" t="s">
        <v>2242</v>
      </c>
      <c r="B1038" s="29">
        <v>3</v>
      </c>
      <c r="C1038" s="30"/>
      <c r="D1038" s="31"/>
      <c r="E1038" s="32">
        <v>2</v>
      </c>
      <c r="F1038" s="28"/>
      <c r="G1038" s="30"/>
      <c r="H1038" s="19" t="s">
        <v>440</v>
      </c>
      <c r="I1038" s="29">
        <v>1952</v>
      </c>
      <c r="J1038" s="29">
        <v>1952</v>
      </c>
      <c r="K1038" s="33" t="s">
        <v>1337</v>
      </c>
      <c r="L1038" s="34">
        <v>0.15</v>
      </c>
      <c r="M1038" s="29">
        <v>0.15</v>
      </c>
      <c r="N1038" s="28" t="str">
        <f t="shared" si="383"/>
        <v>,{"CollectableType":"HomeCollector.Models.StampBase, HomeCollector, Version=1.0.0.0, Culture=neutral, PublicKeyToken=null"</v>
      </c>
      <c r="O1038" s="16" t="str">
        <f t="shared" si="362"/>
        <v xml:space="preserve">,"DisplayName":"Red Cross" </v>
      </c>
      <c r="P1038" s="16" t="str">
        <f t="shared" si="363"/>
        <v xml:space="preserve">,"Description":"" </v>
      </c>
      <c r="Q1038" s="16" t="str">
        <f t="shared" si="364"/>
        <v xml:space="preserve">,"Country":"USA" </v>
      </c>
      <c r="R1038" s="16" t="str">
        <f t="shared" si="365"/>
        <v xml:space="preserve">,"IsPostageStamp":true </v>
      </c>
      <c r="S1038" s="16" t="str">
        <f t="shared" si="366"/>
        <v xml:space="preserve">,"ScottNumber":"1016" </v>
      </c>
      <c r="T1038" s="16" t="str">
        <f t="shared" si="367"/>
        <v xml:space="preserve">,"AlternateId":"" </v>
      </c>
      <c r="U1038" s="16" t="str">
        <f t="shared" si="368"/>
        <v>,"IssueYearStart":1952</v>
      </c>
      <c r="V1038" s="16" t="str">
        <f t="shared" si="369"/>
        <v>,"IssueYearEnd":0</v>
      </c>
      <c r="W1038" s="16" t="str">
        <f t="shared" si="370"/>
        <v xml:space="preserve">,"FirstDayOfIssue":" " </v>
      </c>
      <c r="X1038" s="16" t="str">
        <f t="shared" si="361"/>
        <v xml:space="preserve">,"Perforation":"" </v>
      </c>
      <c r="Y1038" s="16" t="str">
        <f t="shared" si="371"/>
        <v xml:space="preserve">,"IsWatermarked":false </v>
      </c>
      <c r="Z1038" s="16" t="str">
        <f t="shared" si="372"/>
        <v xml:space="preserve">,"CatalogImageCode":"" </v>
      </c>
      <c r="AA1038" s="16" t="str">
        <f t="shared" si="373"/>
        <v xml:space="preserve">,"Color":"" </v>
      </c>
      <c r="AB1038" s="16" t="str">
        <f t="shared" si="374"/>
        <v xml:space="preserve">,"Denomination":"3" </v>
      </c>
      <c r="AD1038" s="16" t="str">
        <f t="shared" si="375"/>
        <v>,"ItemInstances":[</v>
      </c>
      <c r="AE1038" s="16" t="str">
        <f t="shared" si="376"/>
        <v>{"CollectableType":"HomeCollector.Models.StampBase, HomeCollector, Version=1.0.0.0, Culture=neutral, PublicKeyToken=null"</v>
      </c>
      <c r="AF1038" s="16" t="str">
        <f t="shared" si="377"/>
        <v xml:space="preserve">,"ItemDetails":"" </v>
      </c>
      <c r="AG1038" s="16" t="str">
        <f t="shared" si="378"/>
        <v xml:space="preserve">,"IsFavorite":false </v>
      </c>
      <c r="AH1038" s="16" t="str">
        <f t="shared" si="379"/>
        <v xml:space="preserve">,"EstimatedValue":0 </v>
      </c>
      <c r="AI1038" s="16" t="str">
        <f t="shared" si="380"/>
        <v xml:space="preserve">,"IsMintCondition":false </v>
      </c>
      <c r="AJ1038" s="16" t="str">
        <f t="shared" si="381"/>
        <v xml:space="preserve">,"Condition":"UNDEFINED" </v>
      </c>
      <c r="AK1038" s="16" t="str">
        <f xml:space="preserve"> IF($D1038+$E1038&gt;0,  CONCATENATE($AD1038,$AE1038,$AF1038,$AG1038,$AH1038,$AI1038,$AJ1038)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38" s="16" t="str">
        <f t="shared" si="382"/>
        <v>,{"CollectableType":"HomeCollector.Models.StampBase, HomeCollector, Version=1.0.0.0, Culture=neutral, PublicKeyToken=null","DisplayName":"Red Cross" ,"Description":"" ,"Country":"USA" ,"IsPostageStamp":true ,"ScottNumber":"1016" ,"AlternateId":"" ,"IssueYearStart":1952,"IssueYearEnd":0,"FirstDayOfIssue":"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39" spans="1:38" x14ac:dyDescent="0.25">
      <c r="A1039" s="34" t="s">
        <v>2243</v>
      </c>
      <c r="B1039" s="29">
        <v>3</v>
      </c>
      <c r="C1039" s="30"/>
      <c r="D1039" s="31">
        <v>1</v>
      </c>
      <c r="E1039" s="32">
        <v>1</v>
      </c>
      <c r="F1039" s="28"/>
      <c r="G1039" s="30"/>
      <c r="H1039" s="19" t="s">
        <v>696</v>
      </c>
      <c r="I1039" s="29">
        <v>1952</v>
      </c>
      <c r="J1039" s="29">
        <v>1952</v>
      </c>
      <c r="K1039" s="33" t="s">
        <v>1337</v>
      </c>
      <c r="L1039" s="34">
        <v>0.15</v>
      </c>
      <c r="M1039" s="29">
        <v>0.15</v>
      </c>
      <c r="N1039" s="28" t="str">
        <f t="shared" si="383"/>
        <v>,{"CollectableType":"HomeCollector.Models.StampBase, HomeCollector, Version=1.0.0.0, Culture=neutral, PublicKeyToken=null"</v>
      </c>
      <c r="O1039" s="16" t="str">
        <f t="shared" si="362"/>
        <v xml:space="preserve">,"DisplayName":"Natl Guard" </v>
      </c>
      <c r="P1039" s="16" t="str">
        <f t="shared" si="363"/>
        <v xml:space="preserve">,"Description":"" </v>
      </c>
      <c r="Q1039" s="16" t="str">
        <f t="shared" si="364"/>
        <v xml:space="preserve">,"Country":"USA" </v>
      </c>
      <c r="R1039" s="16" t="str">
        <f t="shared" si="365"/>
        <v xml:space="preserve">,"IsPostageStamp":true </v>
      </c>
      <c r="S1039" s="16" t="str">
        <f t="shared" si="366"/>
        <v xml:space="preserve">,"ScottNumber":"1017" </v>
      </c>
      <c r="T1039" s="16" t="str">
        <f t="shared" si="367"/>
        <v xml:space="preserve">,"AlternateId":"" </v>
      </c>
      <c r="U1039" s="16" t="str">
        <f t="shared" si="368"/>
        <v>,"IssueYearStart":1952</v>
      </c>
      <c r="V1039" s="16" t="str">
        <f t="shared" si="369"/>
        <v>,"IssueYearEnd":0</v>
      </c>
      <c r="W1039" s="16" t="str">
        <f t="shared" si="370"/>
        <v xml:space="preserve">,"FirstDayOfIssue":" " </v>
      </c>
      <c r="X1039" s="16" t="str">
        <f t="shared" si="361"/>
        <v xml:space="preserve">,"Perforation":"" </v>
      </c>
      <c r="Y1039" s="16" t="str">
        <f t="shared" si="371"/>
        <v xml:space="preserve">,"IsWatermarked":false </v>
      </c>
      <c r="Z1039" s="16" t="str">
        <f t="shared" si="372"/>
        <v xml:space="preserve">,"CatalogImageCode":"" </v>
      </c>
      <c r="AA1039" s="16" t="str">
        <f t="shared" si="373"/>
        <v xml:space="preserve">,"Color":"" </v>
      </c>
      <c r="AB1039" s="16" t="str">
        <f t="shared" si="374"/>
        <v xml:space="preserve">,"Denomination":"3" </v>
      </c>
      <c r="AD1039" s="16" t="str">
        <f t="shared" si="375"/>
        <v>,"ItemInstances":[</v>
      </c>
      <c r="AE1039" s="16" t="str">
        <f t="shared" si="376"/>
        <v>{"CollectableType":"HomeCollector.Models.StampBase, HomeCollector, Version=1.0.0.0, Culture=neutral, PublicKeyToken=null"</v>
      </c>
      <c r="AF1039" s="16" t="str">
        <f t="shared" si="377"/>
        <v xml:space="preserve">,"ItemDetails":"" </v>
      </c>
      <c r="AG1039" s="16" t="str">
        <f t="shared" si="378"/>
        <v xml:space="preserve">,"IsFavorite":false </v>
      </c>
      <c r="AH1039" s="16" t="str">
        <f t="shared" si="379"/>
        <v xml:space="preserve">,"EstimatedValue":0 </v>
      </c>
      <c r="AI1039" s="16" t="str">
        <f t="shared" si="380"/>
        <v xml:space="preserve">,"IsMintCondition":true </v>
      </c>
      <c r="AJ1039" s="16" t="str">
        <f t="shared" si="381"/>
        <v xml:space="preserve">,"Condition":"UNDEFINED" </v>
      </c>
      <c r="AK1039" s="16" t="str">
        <f xml:space="preserve"> IF($D1039+$E1039&gt;0,  CONCATENATE($AD1039,$AE1039,$AF1039,$AG1039,$AH1039,$AI1039,$AJ1039)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39" s="16" t="str">
        <f t="shared" si="382"/>
        <v>,{"CollectableType":"HomeCollector.Models.StampBase, HomeCollector, Version=1.0.0.0, Culture=neutral, PublicKeyToken=null","DisplayName":"Natl Guard" ,"Description":"" ,"Country":"USA" ,"IsPostageStamp":true ,"ScottNumber":"1017" ,"AlternateId":"" ,"IssueYearStart":1952,"IssueYearEnd":0,"FirstDayOfIssue":"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40" spans="1:38" x14ac:dyDescent="0.25">
      <c r="A1040" s="34" t="s">
        <v>2244</v>
      </c>
      <c r="B1040" s="29">
        <v>3</v>
      </c>
      <c r="C1040" s="30"/>
      <c r="D1040" s="31">
        <v>2</v>
      </c>
      <c r="E1040" s="32">
        <v>1</v>
      </c>
      <c r="F1040" s="28"/>
      <c r="G1040" s="30"/>
      <c r="H1040" s="19" t="s">
        <v>697</v>
      </c>
      <c r="I1040" s="29">
        <v>1952</v>
      </c>
      <c r="J1040" s="29">
        <v>1952</v>
      </c>
      <c r="K1040" s="33" t="s">
        <v>1337</v>
      </c>
      <c r="L1040" s="34">
        <v>0.15</v>
      </c>
      <c r="M1040" s="29">
        <v>0.15</v>
      </c>
      <c r="N1040" s="28" t="str">
        <f t="shared" si="383"/>
        <v>,{"CollectableType":"HomeCollector.Models.StampBase, HomeCollector, Version=1.0.0.0, Culture=neutral, PublicKeyToken=null"</v>
      </c>
      <c r="O1040" s="16" t="str">
        <f t="shared" si="362"/>
        <v xml:space="preserve">,"DisplayName":"Ohio" </v>
      </c>
      <c r="P1040" s="16" t="str">
        <f t="shared" si="363"/>
        <v xml:space="preserve">,"Description":"" </v>
      </c>
      <c r="Q1040" s="16" t="str">
        <f t="shared" si="364"/>
        <v xml:space="preserve">,"Country":"USA" </v>
      </c>
      <c r="R1040" s="16" t="str">
        <f t="shared" si="365"/>
        <v xml:space="preserve">,"IsPostageStamp":true </v>
      </c>
      <c r="S1040" s="16" t="str">
        <f t="shared" si="366"/>
        <v xml:space="preserve">,"ScottNumber":"1018" </v>
      </c>
      <c r="T1040" s="16" t="str">
        <f t="shared" si="367"/>
        <v xml:space="preserve">,"AlternateId":"" </v>
      </c>
      <c r="U1040" s="16" t="str">
        <f t="shared" si="368"/>
        <v>,"IssueYearStart":1952</v>
      </c>
      <c r="V1040" s="16" t="str">
        <f t="shared" si="369"/>
        <v>,"IssueYearEnd":0</v>
      </c>
      <c r="W1040" s="16" t="str">
        <f t="shared" si="370"/>
        <v xml:space="preserve">,"FirstDayOfIssue":" " </v>
      </c>
      <c r="X1040" s="16" t="str">
        <f t="shared" si="361"/>
        <v xml:space="preserve">,"Perforation":"" </v>
      </c>
      <c r="Y1040" s="16" t="str">
        <f t="shared" si="371"/>
        <v xml:space="preserve">,"IsWatermarked":false </v>
      </c>
      <c r="Z1040" s="16" t="str">
        <f t="shared" si="372"/>
        <v xml:space="preserve">,"CatalogImageCode":"" </v>
      </c>
      <c r="AA1040" s="16" t="str">
        <f t="shared" si="373"/>
        <v xml:space="preserve">,"Color":"" </v>
      </c>
      <c r="AB1040" s="16" t="str">
        <f t="shared" si="374"/>
        <v xml:space="preserve">,"Denomination":"3" </v>
      </c>
      <c r="AD1040" s="16" t="str">
        <f t="shared" si="375"/>
        <v>,"ItemInstances":[</v>
      </c>
      <c r="AE1040" s="16" t="str">
        <f t="shared" si="376"/>
        <v>{"CollectableType":"HomeCollector.Models.StampBase, HomeCollector, Version=1.0.0.0, Culture=neutral, PublicKeyToken=null"</v>
      </c>
      <c r="AF1040" s="16" t="str">
        <f t="shared" si="377"/>
        <v xml:space="preserve">,"ItemDetails":"" </v>
      </c>
      <c r="AG1040" s="16" t="str">
        <f t="shared" si="378"/>
        <v xml:space="preserve">,"IsFavorite":false </v>
      </c>
      <c r="AH1040" s="16" t="str">
        <f t="shared" si="379"/>
        <v xml:space="preserve">,"EstimatedValue":0 </v>
      </c>
      <c r="AI1040" s="16" t="str">
        <f t="shared" si="380"/>
        <v xml:space="preserve">,"IsMintCondition":true </v>
      </c>
      <c r="AJ1040" s="16" t="str">
        <f t="shared" si="381"/>
        <v xml:space="preserve">,"Condition":"UNDEFINED" </v>
      </c>
      <c r="AK1040" s="16" t="str">
        <f xml:space="preserve"> IF($D1040+$E1040&gt;0,  CONCATENATE($AD1040,$AE1040,$AF1040,$AG1040,$AH1040,$AI1040,$AJ1040)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40" s="16" t="str">
        <f t="shared" si="382"/>
        <v>,{"CollectableType":"HomeCollector.Models.StampBase, HomeCollector, Version=1.0.0.0, Culture=neutral, PublicKeyToken=null","DisplayName":"Ohio" ,"Description":"" ,"Country":"USA" ,"IsPostageStamp":true ,"ScottNumber":"1018" ,"AlternateId":"" ,"IssueYearStart":1952,"IssueYearEnd":0,"FirstDayOfIssue":"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41" spans="1:38" x14ac:dyDescent="0.25">
      <c r="A1041" s="34" t="s">
        <v>2245</v>
      </c>
      <c r="B1041" s="29">
        <v>3</v>
      </c>
      <c r="C1041" s="30"/>
      <c r="D1041" s="31">
        <v>1</v>
      </c>
      <c r="E1041" s="32">
        <v>1</v>
      </c>
      <c r="F1041" s="28"/>
      <c r="G1041" s="30"/>
      <c r="H1041" s="19" t="s">
        <v>15</v>
      </c>
      <c r="I1041" s="29">
        <v>1952</v>
      </c>
      <c r="J1041" s="29">
        <v>1952</v>
      </c>
      <c r="K1041" s="33" t="s">
        <v>1337</v>
      </c>
      <c r="L1041" s="34">
        <v>0.15</v>
      </c>
      <c r="M1041" s="29">
        <v>0.15</v>
      </c>
      <c r="N1041" s="28" t="str">
        <f t="shared" si="383"/>
        <v>,{"CollectableType":"HomeCollector.Models.StampBase, HomeCollector, Version=1.0.0.0, Culture=neutral, PublicKeyToken=null"</v>
      </c>
      <c r="O1041" s="16" t="str">
        <f t="shared" si="362"/>
        <v xml:space="preserve">,"DisplayName":"Washington" </v>
      </c>
      <c r="P1041" s="16" t="str">
        <f t="shared" si="363"/>
        <v xml:space="preserve">,"Description":"" </v>
      </c>
      <c r="Q1041" s="16" t="str">
        <f t="shared" si="364"/>
        <v xml:space="preserve">,"Country":"USA" </v>
      </c>
      <c r="R1041" s="16" t="str">
        <f t="shared" si="365"/>
        <v xml:space="preserve">,"IsPostageStamp":true </v>
      </c>
      <c r="S1041" s="16" t="str">
        <f t="shared" si="366"/>
        <v xml:space="preserve">,"ScottNumber":"1019" </v>
      </c>
      <c r="T1041" s="16" t="str">
        <f t="shared" si="367"/>
        <v xml:space="preserve">,"AlternateId":"" </v>
      </c>
      <c r="U1041" s="16" t="str">
        <f t="shared" si="368"/>
        <v>,"IssueYearStart":1952</v>
      </c>
      <c r="V1041" s="16" t="str">
        <f t="shared" si="369"/>
        <v>,"IssueYearEnd":0</v>
      </c>
      <c r="W1041" s="16" t="str">
        <f t="shared" si="370"/>
        <v xml:space="preserve">,"FirstDayOfIssue":" " </v>
      </c>
      <c r="X1041" s="16" t="str">
        <f t="shared" si="361"/>
        <v xml:space="preserve">,"Perforation":"" </v>
      </c>
      <c r="Y1041" s="16" t="str">
        <f t="shared" si="371"/>
        <v xml:space="preserve">,"IsWatermarked":false </v>
      </c>
      <c r="Z1041" s="16" t="str">
        <f t="shared" si="372"/>
        <v xml:space="preserve">,"CatalogImageCode":"" </v>
      </c>
      <c r="AA1041" s="16" t="str">
        <f t="shared" si="373"/>
        <v xml:space="preserve">,"Color":"" </v>
      </c>
      <c r="AB1041" s="16" t="str">
        <f t="shared" si="374"/>
        <v xml:space="preserve">,"Denomination":"3" </v>
      </c>
      <c r="AD1041" s="16" t="str">
        <f t="shared" si="375"/>
        <v>,"ItemInstances":[</v>
      </c>
      <c r="AE1041" s="16" t="str">
        <f t="shared" si="376"/>
        <v>{"CollectableType":"HomeCollector.Models.StampBase, HomeCollector, Version=1.0.0.0, Culture=neutral, PublicKeyToken=null"</v>
      </c>
      <c r="AF1041" s="16" t="str">
        <f t="shared" si="377"/>
        <v xml:space="preserve">,"ItemDetails":"" </v>
      </c>
      <c r="AG1041" s="16" t="str">
        <f t="shared" si="378"/>
        <v xml:space="preserve">,"IsFavorite":false </v>
      </c>
      <c r="AH1041" s="16" t="str">
        <f t="shared" si="379"/>
        <v xml:space="preserve">,"EstimatedValue":0 </v>
      </c>
      <c r="AI1041" s="16" t="str">
        <f t="shared" si="380"/>
        <v xml:space="preserve">,"IsMintCondition":true </v>
      </c>
      <c r="AJ1041" s="16" t="str">
        <f t="shared" si="381"/>
        <v xml:space="preserve">,"Condition":"UNDEFINED" </v>
      </c>
      <c r="AK1041" s="16" t="str">
        <f xml:space="preserve"> IF($D1041+$E1041&gt;0,  CONCATENATE($AD1041,$AE1041,$AF1041,$AG1041,$AH1041,$AI1041,$AJ1041)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41" s="16" t="str">
        <f t="shared" si="382"/>
        <v>,{"CollectableType":"HomeCollector.Models.StampBase, HomeCollector, Version=1.0.0.0, Culture=neutral, PublicKeyToken=null","DisplayName":"Washington" ,"Description":"" ,"Country":"USA" ,"IsPostageStamp":true ,"ScottNumber":"1019" ,"AlternateId":"" ,"IssueYearStart":1952,"IssueYearEnd":0,"FirstDayOfIssue":"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42" spans="1:38" x14ac:dyDescent="0.25">
      <c r="A1042" s="34" t="s">
        <v>2246</v>
      </c>
      <c r="B1042" s="29">
        <v>3</v>
      </c>
      <c r="C1042" s="30"/>
      <c r="D1042" s="31"/>
      <c r="E1042" s="32">
        <v>3</v>
      </c>
      <c r="F1042" s="28"/>
      <c r="G1042" s="30"/>
      <c r="H1042" s="19" t="s">
        <v>698</v>
      </c>
      <c r="I1042" s="29">
        <v>1953</v>
      </c>
      <c r="J1042" s="29">
        <v>1953</v>
      </c>
      <c r="K1042" s="33" t="s">
        <v>1337</v>
      </c>
      <c r="L1042" s="34">
        <v>0.15</v>
      </c>
      <c r="M1042" s="29">
        <v>0.15</v>
      </c>
      <c r="N1042" s="28" t="str">
        <f t="shared" si="383"/>
        <v>,{"CollectableType":"HomeCollector.Models.StampBase, HomeCollector, Version=1.0.0.0, Culture=neutral, PublicKeyToken=null"</v>
      </c>
      <c r="O1042" s="16" t="str">
        <f t="shared" si="362"/>
        <v xml:space="preserve">,"DisplayName":"Louisianna Pur" </v>
      </c>
      <c r="P1042" s="16" t="str">
        <f t="shared" si="363"/>
        <v xml:space="preserve">,"Description":"" </v>
      </c>
      <c r="Q1042" s="16" t="str">
        <f t="shared" si="364"/>
        <v xml:space="preserve">,"Country":"USA" </v>
      </c>
      <c r="R1042" s="16" t="str">
        <f t="shared" si="365"/>
        <v xml:space="preserve">,"IsPostageStamp":true </v>
      </c>
      <c r="S1042" s="16" t="str">
        <f t="shared" si="366"/>
        <v xml:space="preserve">,"ScottNumber":"1020" </v>
      </c>
      <c r="T1042" s="16" t="str">
        <f t="shared" si="367"/>
        <v xml:space="preserve">,"AlternateId":"" </v>
      </c>
      <c r="U1042" s="16" t="str">
        <f t="shared" si="368"/>
        <v>,"IssueYearStart":1953</v>
      </c>
      <c r="V1042" s="16" t="str">
        <f t="shared" si="369"/>
        <v>,"IssueYearEnd":0</v>
      </c>
      <c r="W1042" s="16" t="str">
        <f t="shared" si="370"/>
        <v xml:space="preserve">,"FirstDayOfIssue":" " </v>
      </c>
      <c r="X1042" s="16" t="str">
        <f t="shared" si="361"/>
        <v xml:space="preserve">,"Perforation":"" </v>
      </c>
      <c r="Y1042" s="16" t="str">
        <f t="shared" si="371"/>
        <v xml:space="preserve">,"IsWatermarked":false </v>
      </c>
      <c r="Z1042" s="16" t="str">
        <f t="shared" si="372"/>
        <v xml:space="preserve">,"CatalogImageCode":"" </v>
      </c>
      <c r="AA1042" s="16" t="str">
        <f t="shared" si="373"/>
        <v xml:space="preserve">,"Color":"" </v>
      </c>
      <c r="AB1042" s="16" t="str">
        <f t="shared" si="374"/>
        <v xml:space="preserve">,"Denomination":"3" </v>
      </c>
      <c r="AD1042" s="16" t="str">
        <f t="shared" si="375"/>
        <v>,"ItemInstances":[</v>
      </c>
      <c r="AE1042" s="16" t="str">
        <f t="shared" si="376"/>
        <v>{"CollectableType":"HomeCollector.Models.StampBase, HomeCollector, Version=1.0.0.0, Culture=neutral, PublicKeyToken=null"</v>
      </c>
      <c r="AF1042" s="16" t="str">
        <f t="shared" si="377"/>
        <v xml:space="preserve">,"ItemDetails":"" </v>
      </c>
      <c r="AG1042" s="16" t="str">
        <f t="shared" si="378"/>
        <v xml:space="preserve">,"IsFavorite":false </v>
      </c>
      <c r="AH1042" s="16" t="str">
        <f t="shared" si="379"/>
        <v xml:space="preserve">,"EstimatedValue":0 </v>
      </c>
      <c r="AI1042" s="16" t="str">
        <f t="shared" si="380"/>
        <v xml:space="preserve">,"IsMintCondition":false </v>
      </c>
      <c r="AJ1042" s="16" t="str">
        <f t="shared" si="381"/>
        <v xml:space="preserve">,"Condition":"UNDEFINED" </v>
      </c>
      <c r="AK1042" s="16" t="str">
        <f xml:space="preserve"> IF($D1042+$E1042&gt;0,  CONCATENATE($AD1042,$AE1042,$AF1042,$AG1042,$AH1042,$AI1042,$AJ1042)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42" s="16" t="str">
        <f t="shared" si="382"/>
        <v>,{"CollectableType":"HomeCollector.Models.StampBase, HomeCollector, Version=1.0.0.0, Culture=neutral, PublicKeyToken=null","DisplayName":"Louisianna Pur" ,"Description":"" ,"Country":"USA" ,"IsPostageStamp":true ,"ScottNumber":"1020" ,"AlternateId":"" ,"IssueYearStart":1953,"IssueYearEnd":0,"FirstDayOfIssue":"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43" spans="1:38" x14ac:dyDescent="0.25">
      <c r="A1043" s="34" t="s">
        <v>2247</v>
      </c>
      <c r="B1043" s="29">
        <v>5</v>
      </c>
      <c r="C1043" s="30"/>
      <c r="D1043" s="31"/>
      <c r="E1043" s="32">
        <v>2</v>
      </c>
      <c r="F1043" s="28"/>
      <c r="G1043" s="30"/>
      <c r="H1043" s="19" t="s">
        <v>699</v>
      </c>
      <c r="I1043" s="29">
        <v>1953</v>
      </c>
      <c r="J1043" s="29">
        <v>1953</v>
      </c>
      <c r="K1043" s="33" t="s">
        <v>1337</v>
      </c>
      <c r="L1043" s="34">
        <v>0.15</v>
      </c>
      <c r="M1043" s="29">
        <v>0.15</v>
      </c>
      <c r="N1043" s="28" t="str">
        <f t="shared" si="383"/>
        <v>,{"CollectableType":"HomeCollector.Models.StampBase, HomeCollector, Version=1.0.0.0, Culture=neutral, PublicKeyToken=null"</v>
      </c>
      <c r="O1043" s="16" t="str">
        <f t="shared" si="362"/>
        <v xml:space="preserve">,"DisplayName":"Japan" </v>
      </c>
      <c r="P1043" s="16" t="str">
        <f t="shared" si="363"/>
        <v xml:space="preserve">,"Description":"" </v>
      </c>
      <c r="Q1043" s="16" t="str">
        <f t="shared" si="364"/>
        <v xml:space="preserve">,"Country":"USA" </v>
      </c>
      <c r="R1043" s="16" t="str">
        <f t="shared" si="365"/>
        <v xml:space="preserve">,"IsPostageStamp":true </v>
      </c>
      <c r="S1043" s="16" t="str">
        <f t="shared" si="366"/>
        <v xml:space="preserve">,"ScottNumber":"1021" </v>
      </c>
      <c r="T1043" s="16" t="str">
        <f t="shared" si="367"/>
        <v xml:space="preserve">,"AlternateId":"" </v>
      </c>
      <c r="U1043" s="16" t="str">
        <f t="shared" si="368"/>
        <v>,"IssueYearStart":1953</v>
      </c>
      <c r="V1043" s="16" t="str">
        <f t="shared" si="369"/>
        <v>,"IssueYearEnd":0</v>
      </c>
      <c r="W1043" s="16" t="str">
        <f t="shared" si="370"/>
        <v xml:space="preserve">,"FirstDayOfIssue":" " </v>
      </c>
      <c r="X1043" s="16" t="str">
        <f t="shared" si="361"/>
        <v xml:space="preserve">,"Perforation":"" </v>
      </c>
      <c r="Y1043" s="16" t="str">
        <f t="shared" si="371"/>
        <v xml:space="preserve">,"IsWatermarked":false </v>
      </c>
      <c r="Z1043" s="16" t="str">
        <f t="shared" si="372"/>
        <v xml:space="preserve">,"CatalogImageCode":"" </v>
      </c>
      <c r="AA1043" s="16" t="str">
        <f t="shared" si="373"/>
        <v xml:space="preserve">,"Color":"" </v>
      </c>
      <c r="AB1043" s="16" t="str">
        <f t="shared" si="374"/>
        <v xml:space="preserve">,"Denomination":"5" </v>
      </c>
      <c r="AD1043" s="16" t="str">
        <f t="shared" si="375"/>
        <v>,"ItemInstances":[</v>
      </c>
      <c r="AE1043" s="16" t="str">
        <f t="shared" si="376"/>
        <v>{"CollectableType":"HomeCollector.Models.StampBase, HomeCollector, Version=1.0.0.0, Culture=neutral, PublicKeyToken=null"</v>
      </c>
      <c r="AF1043" s="16" t="str">
        <f t="shared" si="377"/>
        <v xml:space="preserve">,"ItemDetails":"" </v>
      </c>
      <c r="AG1043" s="16" t="str">
        <f t="shared" si="378"/>
        <v xml:space="preserve">,"IsFavorite":false </v>
      </c>
      <c r="AH1043" s="16" t="str">
        <f t="shared" si="379"/>
        <v xml:space="preserve">,"EstimatedValue":0 </v>
      </c>
      <c r="AI1043" s="16" t="str">
        <f t="shared" si="380"/>
        <v xml:space="preserve">,"IsMintCondition":false </v>
      </c>
      <c r="AJ1043" s="16" t="str">
        <f t="shared" si="381"/>
        <v xml:space="preserve">,"Condition":"UNDEFINED" </v>
      </c>
      <c r="AK1043" s="16" t="str">
        <f xml:space="preserve"> IF($D1043+$E1043&gt;0,  CONCATENATE($AD1043,$AE1043,$AF1043,$AG1043,$AH1043,$AI1043,$AJ1043)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43" s="16" t="str">
        <f t="shared" si="382"/>
        <v>,{"CollectableType":"HomeCollector.Models.StampBase, HomeCollector, Version=1.0.0.0, Culture=neutral, PublicKeyToken=null","DisplayName":"Japan" ,"Description":"" ,"Country":"USA" ,"IsPostageStamp":true ,"ScottNumber":"1021" ,"AlternateId":"" ,"IssueYearStart":1953,"IssueYearEnd":0,"FirstDayOfIssue":"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44" spans="1:38" x14ac:dyDescent="0.25">
      <c r="A1044" s="34" t="s">
        <v>2248</v>
      </c>
      <c r="B1044" s="29">
        <v>3</v>
      </c>
      <c r="C1044" s="30"/>
      <c r="D1044" s="31"/>
      <c r="E1044" s="32">
        <v>1</v>
      </c>
      <c r="F1044" s="28"/>
      <c r="G1044" s="30"/>
      <c r="H1044" s="19" t="s">
        <v>700</v>
      </c>
      <c r="I1044" s="29">
        <v>1953</v>
      </c>
      <c r="J1044" s="29">
        <v>1953</v>
      </c>
      <c r="K1044" s="33" t="s">
        <v>1337</v>
      </c>
      <c r="L1044" s="34">
        <v>0.15</v>
      </c>
      <c r="M1044" s="29">
        <v>0.15</v>
      </c>
      <c r="N1044" s="28" t="str">
        <f t="shared" si="383"/>
        <v>,{"CollectableType":"HomeCollector.Models.StampBase, HomeCollector, Version=1.0.0.0, Culture=neutral, PublicKeyToken=null"</v>
      </c>
      <c r="O1044" s="16" t="str">
        <f t="shared" si="362"/>
        <v xml:space="preserve">,"DisplayName":"Am Bar Assoc" </v>
      </c>
      <c r="P1044" s="16" t="str">
        <f t="shared" si="363"/>
        <v xml:space="preserve">,"Description":"" </v>
      </c>
      <c r="Q1044" s="16" t="str">
        <f t="shared" si="364"/>
        <v xml:space="preserve">,"Country":"USA" </v>
      </c>
      <c r="R1044" s="16" t="str">
        <f t="shared" si="365"/>
        <v xml:space="preserve">,"IsPostageStamp":true </v>
      </c>
      <c r="S1044" s="16" t="str">
        <f t="shared" si="366"/>
        <v xml:space="preserve">,"ScottNumber":"1022" </v>
      </c>
      <c r="T1044" s="16" t="str">
        <f t="shared" si="367"/>
        <v xml:space="preserve">,"AlternateId":"" </v>
      </c>
      <c r="U1044" s="16" t="str">
        <f t="shared" si="368"/>
        <v>,"IssueYearStart":1953</v>
      </c>
      <c r="V1044" s="16" t="str">
        <f t="shared" si="369"/>
        <v>,"IssueYearEnd":0</v>
      </c>
      <c r="W1044" s="16" t="str">
        <f t="shared" si="370"/>
        <v xml:space="preserve">,"FirstDayOfIssue":" " </v>
      </c>
      <c r="X1044" s="16" t="str">
        <f t="shared" si="361"/>
        <v xml:space="preserve">,"Perforation":"" </v>
      </c>
      <c r="Y1044" s="16" t="str">
        <f t="shared" si="371"/>
        <v xml:space="preserve">,"IsWatermarked":false </v>
      </c>
      <c r="Z1044" s="16" t="str">
        <f t="shared" si="372"/>
        <v xml:space="preserve">,"CatalogImageCode":"" </v>
      </c>
      <c r="AA1044" s="16" t="str">
        <f t="shared" si="373"/>
        <v xml:space="preserve">,"Color":"" </v>
      </c>
      <c r="AB1044" s="16" t="str">
        <f t="shared" si="374"/>
        <v xml:space="preserve">,"Denomination":"3" </v>
      </c>
      <c r="AD1044" s="16" t="str">
        <f t="shared" si="375"/>
        <v>,"ItemInstances":[</v>
      </c>
      <c r="AE1044" s="16" t="str">
        <f t="shared" si="376"/>
        <v>{"CollectableType":"HomeCollector.Models.StampBase, HomeCollector, Version=1.0.0.0, Culture=neutral, PublicKeyToken=null"</v>
      </c>
      <c r="AF1044" s="16" t="str">
        <f t="shared" si="377"/>
        <v xml:space="preserve">,"ItemDetails":"" </v>
      </c>
      <c r="AG1044" s="16" t="str">
        <f t="shared" si="378"/>
        <v xml:space="preserve">,"IsFavorite":false </v>
      </c>
      <c r="AH1044" s="16" t="str">
        <f t="shared" si="379"/>
        <v xml:space="preserve">,"EstimatedValue":0 </v>
      </c>
      <c r="AI1044" s="16" t="str">
        <f t="shared" si="380"/>
        <v xml:space="preserve">,"IsMintCondition":false </v>
      </c>
      <c r="AJ1044" s="16" t="str">
        <f t="shared" si="381"/>
        <v xml:space="preserve">,"Condition":"UNDEFINED" </v>
      </c>
      <c r="AK1044" s="16" t="str">
        <f xml:space="preserve"> IF($D1044+$E1044&gt;0,  CONCATENATE($AD1044,$AE1044,$AF1044,$AG1044,$AH1044,$AI1044,$AJ1044)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44" s="16" t="str">
        <f t="shared" si="382"/>
        <v>,{"CollectableType":"HomeCollector.Models.StampBase, HomeCollector, Version=1.0.0.0, Culture=neutral, PublicKeyToken=null","DisplayName":"Am Bar Assoc" ,"Description":"" ,"Country":"USA" ,"IsPostageStamp":true ,"ScottNumber":"1022" ,"AlternateId":"" ,"IssueYearStart":1953,"IssueYearEnd":0,"FirstDayOfIssue":"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45" spans="1:38" x14ac:dyDescent="0.25">
      <c r="A1045" s="34" t="s">
        <v>2249</v>
      </c>
      <c r="B1045" s="29">
        <v>3</v>
      </c>
      <c r="C1045" s="30"/>
      <c r="D1045" s="31">
        <v>1</v>
      </c>
      <c r="E1045" s="32">
        <v>1</v>
      </c>
      <c r="F1045" s="28"/>
      <c r="G1045" s="30"/>
      <c r="H1045" s="19" t="s">
        <v>701</v>
      </c>
      <c r="I1045" s="29">
        <v>1953</v>
      </c>
      <c r="J1045" s="29">
        <v>1953</v>
      </c>
      <c r="K1045" s="33" t="s">
        <v>1337</v>
      </c>
      <c r="L1045" s="34">
        <v>0.15</v>
      </c>
      <c r="M1045" s="29">
        <v>0.15</v>
      </c>
      <c r="N1045" s="28" t="str">
        <f t="shared" si="383"/>
        <v>,{"CollectableType":"HomeCollector.Models.StampBase, HomeCollector, Version=1.0.0.0, Culture=neutral, PublicKeyToken=null"</v>
      </c>
      <c r="O1045" s="16" t="str">
        <f t="shared" si="362"/>
        <v xml:space="preserve">,"DisplayName":"Sagamore Hill" </v>
      </c>
      <c r="P1045" s="16" t="str">
        <f t="shared" si="363"/>
        <v xml:space="preserve">,"Description":"" </v>
      </c>
      <c r="Q1045" s="16" t="str">
        <f t="shared" si="364"/>
        <v xml:space="preserve">,"Country":"USA" </v>
      </c>
      <c r="R1045" s="16" t="str">
        <f t="shared" si="365"/>
        <v xml:space="preserve">,"IsPostageStamp":true </v>
      </c>
      <c r="S1045" s="16" t="str">
        <f t="shared" si="366"/>
        <v xml:space="preserve">,"ScottNumber":"1023" </v>
      </c>
      <c r="T1045" s="16" t="str">
        <f t="shared" si="367"/>
        <v xml:space="preserve">,"AlternateId":"" </v>
      </c>
      <c r="U1045" s="16" t="str">
        <f t="shared" si="368"/>
        <v>,"IssueYearStart":1953</v>
      </c>
      <c r="V1045" s="16" t="str">
        <f t="shared" si="369"/>
        <v>,"IssueYearEnd":0</v>
      </c>
      <c r="W1045" s="16" t="str">
        <f t="shared" si="370"/>
        <v xml:space="preserve">,"FirstDayOfIssue":" " </v>
      </c>
      <c r="X1045" s="16" t="str">
        <f t="shared" si="361"/>
        <v xml:space="preserve">,"Perforation":"" </v>
      </c>
      <c r="Y1045" s="16" t="str">
        <f t="shared" si="371"/>
        <v xml:space="preserve">,"IsWatermarked":false </v>
      </c>
      <c r="Z1045" s="16" t="str">
        <f t="shared" si="372"/>
        <v xml:space="preserve">,"CatalogImageCode":"" </v>
      </c>
      <c r="AA1045" s="16" t="str">
        <f t="shared" si="373"/>
        <v xml:space="preserve">,"Color":"" </v>
      </c>
      <c r="AB1045" s="16" t="str">
        <f t="shared" si="374"/>
        <v xml:space="preserve">,"Denomination":"3" </v>
      </c>
      <c r="AD1045" s="16" t="str">
        <f t="shared" si="375"/>
        <v>,"ItemInstances":[</v>
      </c>
      <c r="AE1045" s="16" t="str">
        <f t="shared" si="376"/>
        <v>{"CollectableType":"HomeCollector.Models.StampBase, HomeCollector, Version=1.0.0.0, Culture=neutral, PublicKeyToken=null"</v>
      </c>
      <c r="AF1045" s="16" t="str">
        <f t="shared" si="377"/>
        <v xml:space="preserve">,"ItemDetails":"" </v>
      </c>
      <c r="AG1045" s="16" t="str">
        <f t="shared" si="378"/>
        <v xml:space="preserve">,"IsFavorite":false </v>
      </c>
      <c r="AH1045" s="16" t="str">
        <f t="shared" si="379"/>
        <v xml:space="preserve">,"EstimatedValue":0 </v>
      </c>
      <c r="AI1045" s="16" t="str">
        <f t="shared" si="380"/>
        <v xml:space="preserve">,"IsMintCondition":true </v>
      </c>
      <c r="AJ1045" s="16" t="str">
        <f t="shared" si="381"/>
        <v xml:space="preserve">,"Condition":"UNDEFINED" </v>
      </c>
      <c r="AK1045" s="16" t="str">
        <f xml:space="preserve"> IF($D1045+$E1045&gt;0,  CONCATENATE($AD1045,$AE1045,$AF1045,$AG1045,$AH1045,$AI1045,$AJ1045)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45" s="16" t="str">
        <f t="shared" si="382"/>
        <v>,{"CollectableType":"HomeCollector.Models.StampBase, HomeCollector, Version=1.0.0.0, Culture=neutral, PublicKeyToken=null","DisplayName":"Sagamore Hill" ,"Description":"" ,"Country":"USA" ,"IsPostageStamp":true ,"ScottNumber":"1023" ,"AlternateId":"" ,"IssueYearStart":1953,"IssueYearEnd":0,"FirstDayOfIssue":"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46" spans="1:38" x14ac:dyDescent="0.25">
      <c r="A1046" s="34" t="s">
        <v>2250</v>
      </c>
      <c r="B1046" s="29">
        <v>3</v>
      </c>
      <c r="C1046" s="30"/>
      <c r="D1046" s="31"/>
      <c r="E1046" s="32">
        <v>2</v>
      </c>
      <c r="F1046" s="28"/>
      <c r="G1046" s="30"/>
      <c r="H1046" s="19" t="s">
        <v>702</v>
      </c>
      <c r="I1046" s="29">
        <v>1953</v>
      </c>
      <c r="J1046" s="29">
        <v>1953</v>
      </c>
      <c r="K1046" s="33" t="s">
        <v>1337</v>
      </c>
      <c r="L1046" s="34">
        <v>0.15</v>
      </c>
      <c r="M1046" s="29">
        <v>0.15</v>
      </c>
      <c r="N1046" s="28" t="str">
        <f t="shared" si="383"/>
        <v>,{"CollectableType":"HomeCollector.Models.StampBase, HomeCollector, Version=1.0.0.0, Culture=neutral, PublicKeyToken=null"</v>
      </c>
      <c r="O1046" s="16" t="str">
        <f t="shared" si="362"/>
        <v xml:space="preserve">,"DisplayName":"Future Farmers" </v>
      </c>
      <c r="P1046" s="16" t="str">
        <f t="shared" si="363"/>
        <v xml:space="preserve">,"Description":"" </v>
      </c>
      <c r="Q1046" s="16" t="str">
        <f t="shared" si="364"/>
        <v xml:space="preserve">,"Country":"USA" </v>
      </c>
      <c r="R1046" s="16" t="str">
        <f t="shared" si="365"/>
        <v xml:space="preserve">,"IsPostageStamp":true </v>
      </c>
      <c r="S1046" s="16" t="str">
        <f t="shared" si="366"/>
        <v xml:space="preserve">,"ScottNumber":"1024" </v>
      </c>
      <c r="T1046" s="16" t="str">
        <f t="shared" si="367"/>
        <v xml:space="preserve">,"AlternateId":"" </v>
      </c>
      <c r="U1046" s="16" t="str">
        <f t="shared" si="368"/>
        <v>,"IssueYearStart":1953</v>
      </c>
      <c r="V1046" s="16" t="str">
        <f t="shared" si="369"/>
        <v>,"IssueYearEnd":0</v>
      </c>
      <c r="W1046" s="16" t="str">
        <f t="shared" si="370"/>
        <v xml:space="preserve">,"FirstDayOfIssue":" " </v>
      </c>
      <c r="X1046" s="16" t="str">
        <f t="shared" si="361"/>
        <v xml:space="preserve">,"Perforation":"" </v>
      </c>
      <c r="Y1046" s="16" t="str">
        <f t="shared" si="371"/>
        <v xml:space="preserve">,"IsWatermarked":false </v>
      </c>
      <c r="Z1046" s="16" t="str">
        <f t="shared" si="372"/>
        <v xml:space="preserve">,"CatalogImageCode":"" </v>
      </c>
      <c r="AA1046" s="16" t="str">
        <f t="shared" si="373"/>
        <v xml:space="preserve">,"Color":"" </v>
      </c>
      <c r="AB1046" s="16" t="str">
        <f t="shared" si="374"/>
        <v xml:space="preserve">,"Denomination":"3" </v>
      </c>
      <c r="AD1046" s="16" t="str">
        <f t="shared" si="375"/>
        <v>,"ItemInstances":[</v>
      </c>
      <c r="AE1046" s="16" t="str">
        <f t="shared" si="376"/>
        <v>{"CollectableType":"HomeCollector.Models.StampBase, HomeCollector, Version=1.0.0.0, Culture=neutral, PublicKeyToken=null"</v>
      </c>
      <c r="AF1046" s="16" t="str">
        <f t="shared" si="377"/>
        <v xml:space="preserve">,"ItemDetails":"" </v>
      </c>
      <c r="AG1046" s="16" t="str">
        <f t="shared" si="378"/>
        <v xml:space="preserve">,"IsFavorite":false </v>
      </c>
      <c r="AH1046" s="16" t="str">
        <f t="shared" si="379"/>
        <v xml:space="preserve">,"EstimatedValue":0 </v>
      </c>
      <c r="AI1046" s="16" t="str">
        <f t="shared" si="380"/>
        <v xml:space="preserve">,"IsMintCondition":false </v>
      </c>
      <c r="AJ1046" s="16" t="str">
        <f t="shared" si="381"/>
        <v xml:space="preserve">,"Condition":"UNDEFINED" </v>
      </c>
      <c r="AK1046" s="16" t="str">
        <f xml:space="preserve"> IF($D1046+$E1046&gt;0,  CONCATENATE($AD1046,$AE1046,$AF1046,$AG1046,$AH1046,$AI1046,$AJ1046)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46" s="16" t="str">
        <f t="shared" si="382"/>
        <v>,{"CollectableType":"HomeCollector.Models.StampBase, HomeCollector, Version=1.0.0.0, Culture=neutral, PublicKeyToken=null","DisplayName":"Future Farmers" ,"Description":"" ,"Country":"USA" ,"IsPostageStamp":true ,"ScottNumber":"1024" ,"AlternateId":"" ,"IssueYearStart":1953,"IssueYearEnd":0,"FirstDayOfIssue":"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47" spans="1:38" x14ac:dyDescent="0.25">
      <c r="A1047" s="34" t="s">
        <v>2251</v>
      </c>
      <c r="B1047" s="29">
        <v>3</v>
      </c>
      <c r="C1047" s="30"/>
      <c r="D1047" s="31">
        <v>1</v>
      </c>
      <c r="E1047" s="32">
        <v>2</v>
      </c>
      <c r="F1047" s="28"/>
      <c r="G1047" s="30"/>
      <c r="H1047" s="19" t="s">
        <v>703</v>
      </c>
      <c r="I1047" s="29">
        <v>1953</v>
      </c>
      <c r="J1047" s="29">
        <v>1953</v>
      </c>
      <c r="K1047" s="33" t="s">
        <v>1337</v>
      </c>
      <c r="L1047" s="34">
        <v>0.15</v>
      </c>
      <c r="M1047" s="29">
        <v>0.15</v>
      </c>
      <c r="N1047" s="28" t="str">
        <f t="shared" si="383"/>
        <v>,{"CollectableType":"HomeCollector.Models.StampBase, HomeCollector, Version=1.0.0.0, Culture=neutral, PublicKeyToken=null"</v>
      </c>
      <c r="O1047" s="16" t="str">
        <f t="shared" si="362"/>
        <v xml:space="preserve">,"DisplayName":"Trucking" </v>
      </c>
      <c r="P1047" s="16" t="str">
        <f t="shared" si="363"/>
        <v xml:space="preserve">,"Description":"" </v>
      </c>
      <c r="Q1047" s="16" t="str">
        <f t="shared" si="364"/>
        <v xml:space="preserve">,"Country":"USA" </v>
      </c>
      <c r="R1047" s="16" t="str">
        <f t="shared" si="365"/>
        <v xml:space="preserve">,"IsPostageStamp":true </v>
      </c>
      <c r="S1047" s="16" t="str">
        <f t="shared" si="366"/>
        <v xml:space="preserve">,"ScottNumber":"1025" </v>
      </c>
      <c r="T1047" s="16" t="str">
        <f t="shared" si="367"/>
        <v xml:space="preserve">,"AlternateId":"" </v>
      </c>
      <c r="U1047" s="16" t="str">
        <f t="shared" si="368"/>
        <v>,"IssueYearStart":1953</v>
      </c>
      <c r="V1047" s="16" t="str">
        <f t="shared" si="369"/>
        <v>,"IssueYearEnd":0</v>
      </c>
      <c r="W1047" s="16" t="str">
        <f t="shared" si="370"/>
        <v xml:space="preserve">,"FirstDayOfIssue":" " </v>
      </c>
      <c r="X1047" s="16" t="str">
        <f t="shared" si="361"/>
        <v xml:space="preserve">,"Perforation":"" </v>
      </c>
      <c r="Y1047" s="16" t="str">
        <f t="shared" si="371"/>
        <v xml:space="preserve">,"IsWatermarked":false </v>
      </c>
      <c r="Z1047" s="16" t="str">
        <f t="shared" si="372"/>
        <v xml:space="preserve">,"CatalogImageCode":"" </v>
      </c>
      <c r="AA1047" s="16" t="str">
        <f t="shared" si="373"/>
        <v xml:space="preserve">,"Color":"" </v>
      </c>
      <c r="AB1047" s="16" t="str">
        <f t="shared" si="374"/>
        <v xml:space="preserve">,"Denomination":"3" </v>
      </c>
      <c r="AD1047" s="16" t="str">
        <f t="shared" si="375"/>
        <v>,"ItemInstances":[</v>
      </c>
      <c r="AE1047" s="16" t="str">
        <f t="shared" si="376"/>
        <v>{"CollectableType":"HomeCollector.Models.StampBase, HomeCollector, Version=1.0.0.0, Culture=neutral, PublicKeyToken=null"</v>
      </c>
      <c r="AF1047" s="16" t="str">
        <f t="shared" si="377"/>
        <v xml:space="preserve">,"ItemDetails":"" </v>
      </c>
      <c r="AG1047" s="16" t="str">
        <f t="shared" si="378"/>
        <v xml:space="preserve">,"IsFavorite":false </v>
      </c>
      <c r="AH1047" s="16" t="str">
        <f t="shared" si="379"/>
        <v xml:space="preserve">,"EstimatedValue":0 </v>
      </c>
      <c r="AI1047" s="16" t="str">
        <f t="shared" si="380"/>
        <v xml:space="preserve">,"IsMintCondition":true </v>
      </c>
      <c r="AJ1047" s="16" t="str">
        <f t="shared" si="381"/>
        <v xml:space="preserve">,"Condition":"UNDEFINED" </v>
      </c>
      <c r="AK1047" s="16" t="str">
        <f xml:space="preserve"> IF($D1047+$E1047&gt;0,  CONCATENATE($AD1047,$AE1047,$AF1047,$AG1047,$AH1047,$AI1047,$AJ1047)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47" s="16" t="str">
        <f t="shared" si="382"/>
        <v>,{"CollectableType":"HomeCollector.Models.StampBase, HomeCollector, Version=1.0.0.0, Culture=neutral, PublicKeyToken=null","DisplayName":"Trucking" ,"Description":"" ,"Country":"USA" ,"IsPostageStamp":true ,"ScottNumber":"1025" ,"AlternateId":"" ,"IssueYearStart":1953,"IssueYearEnd":0,"FirstDayOfIssue":"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48" spans="1:38" x14ac:dyDescent="0.25">
      <c r="A1048" s="34" t="s">
        <v>2252</v>
      </c>
      <c r="B1048" s="29">
        <v>3</v>
      </c>
      <c r="C1048" s="30"/>
      <c r="D1048" s="31"/>
      <c r="E1048" s="32">
        <v>2</v>
      </c>
      <c r="F1048" s="28"/>
      <c r="G1048" s="30"/>
      <c r="H1048" s="19" t="s">
        <v>704</v>
      </c>
      <c r="I1048" s="29">
        <v>1953</v>
      </c>
      <c r="J1048" s="29">
        <v>1953</v>
      </c>
      <c r="K1048" s="33" t="s">
        <v>1337</v>
      </c>
      <c r="L1048" s="34">
        <v>0.15</v>
      </c>
      <c r="M1048" s="29">
        <v>0.15</v>
      </c>
      <c r="N1048" s="28" t="str">
        <f t="shared" si="383"/>
        <v>,{"CollectableType":"HomeCollector.Models.StampBase, HomeCollector, Version=1.0.0.0, Culture=neutral, PublicKeyToken=null"</v>
      </c>
      <c r="O1048" s="16" t="str">
        <f t="shared" si="362"/>
        <v xml:space="preserve">,"DisplayName":"Patton" </v>
      </c>
      <c r="P1048" s="16" t="str">
        <f t="shared" si="363"/>
        <v xml:space="preserve">,"Description":"" </v>
      </c>
      <c r="Q1048" s="16" t="str">
        <f t="shared" si="364"/>
        <v xml:space="preserve">,"Country":"USA" </v>
      </c>
      <c r="R1048" s="16" t="str">
        <f t="shared" si="365"/>
        <v xml:space="preserve">,"IsPostageStamp":true </v>
      </c>
      <c r="S1048" s="16" t="str">
        <f t="shared" si="366"/>
        <v xml:space="preserve">,"ScottNumber":"1026" </v>
      </c>
      <c r="T1048" s="16" t="str">
        <f t="shared" si="367"/>
        <v xml:space="preserve">,"AlternateId":"" </v>
      </c>
      <c r="U1048" s="16" t="str">
        <f t="shared" si="368"/>
        <v>,"IssueYearStart":1953</v>
      </c>
      <c r="V1048" s="16" t="str">
        <f t="shared" si="369"/>
        <v>,"IssueYearEnd":0</v>
      </c>
      <c r="W1048" s="16" t="str">
        <f t="shared" si="370"/>
        <v xml:space="preserve">,"FirstDayOfIssue":" " </v>
      </c>
      <c r="X1048" s="16" t="str">
        <f t="shared" si="361"/>
        <v xml:space="preserve">,"Perforation":"" </v>
      </c>
      <c r="Y1048" s="16" t="str">
        <f t="shared" si="371"/>
        <v xml:space="preserve">,"IsWatermarked":false </v>
      </c>
      <c r="Z1048" s="16" t="str">
        <f t="shared" si="372"/>
        <v xml:space="preserve">,"CatalogImageCode":"" </v>
      </c>
      <c r="AA1048" s="16" t="str">
        <f t="shared" si="373"/>
        <v xml:space="preserve">,"Color":"" </v>
      </c>
      <c r="AB1048" s="16" t="str">
        <f t="shared" si="374"/>
        <v xml:space="preserve">,"Denomination":"3" </v>
      </c>
      <c r="AD1048" s="16" t="str">
        <f t="shared" si="375"/>
        <v>,"ItemInstances":[</v>
      </c>
      <c r="AE1048" s="16" t="str">
        <f t="shared" si="376"/>
        <v>{"CollectableType":"HomeCollector.Models.StampBase, HomeCollector, Version=1.0.0.0, Culture=neutral, PublicKeyToken=null"</v>
      </c>
      <c r="AF1048" s="16" t="str">
        <f t="shared" si="377"/>
        <v xml:space="preserve">,"ItemDetails":"" </v>
      </c>
      <c r="AG1048" s="16" t="str">
        <f t="shared" si="378"/>
        <v xml:space="preserve">,"IsFavorite":false </v>
      </c>
      <c r="AH1048" s="16" t="str">
        <f t="shared" si="379"/>
        <v xml:space="preserve">,"EstimatedValue":0 </v>
      </c>
      <c r="AI1048" s="16" t="str">
        <f t="shared" si="380"/>
        <v xml:space="preserve">,"IsMintCondition":false </v>
      </c>
      <c r="AJ1048" s="16" t="str">
        <f t="shared" si="381"/>
        <v xml:space="preserve">,"Condition":"UNDEFINED" </v>
      </c>
      <c r="AK1048" s="16" t="str">
        <f xml:space="preserve"> IF($D1048+$E1048&gt;0,  CONCATENATE($AD1048,$AE1048,$AF1048,$AG1048,$AH1048,$AI1048,$AJ1048)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48" s="16" t="str">
        <f t="shared" si="382"/>
        <v>,{"CollectableType":"HomeCollector.Models.StampBase, HomeCollector, Version=1.0.0.0, Culture=neutral, PublicKeyToken=null","DisplayName":"Patton" ,"Description":"" ,"Country":"USA" ,"IsPostageStamp":true ,"ScottNumber":"1026" ,"AlternateId":"" ,"IssueYearStart":1953,"IssueYearEnd":0,"FirstDayOfIssue":"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49" spans="1:38" x14ac:dyDescent="0.25">
      <c r="A1049" s="34" t="s">
        <v>2253</v>
      </c>
      <c r="B1049" s="29">
        <v>3</v>
      </c>
      <c r="C1049" s="30"/>
      <c r="D1049" s="31"/>
      <c r="E1049" s="32">
        <v>2</v>
      </c>
      <c r="F1049" s="28"/>
      <c r="G1049" s="30"/>
      <c r="H1049" s="19" t="s">
        <v>705</v>
      </c>
      <c r="I1049" s="29">
        <v>1953</v>
      </c>
      <c r="J1049" s="29">
        <v>1953</v>
      </c>
      <c r="K1049" s="33" t="s">
        <v>1337</v>
      </c>
      <c r="L1049" s="34">
        <v>0.15</v>
      </c>
      <c r="M1049" s="29">
        <v>0.15</v>
      </c>
      <c r="N1049" s="28" t="str">
        <f t="shared" si="383"/>
        <v>,{"CollectableType":"HomeCollector.Models.StampBase, HomeCollector, Version=1.0.0.0, Culture=neutral, PublicKeyToken=null"</v>
      </c>
      <c r="O1049" s="16" t="str">
        <f t="shared" si="362"/>
        <v xml:space="preserve">,"DisplayName":"NY City" </v>
      </c>
      <c r="P1049" s="16" t="str">
        <f t="shared" si="363"/>
        <v xml:space="preserve">,"Description":"" </v>
      </c>
      <c r="Q1049" s="16" t="str">
        <f t="shared" si="364"/>
        <v xml:space="preserve">,"Country":"USA" </v>
      </c>
      <c r="R1049" s="16" t="str">
        <f t="shared" si="365"/>
        <v xml:space="preserve">,"IsPostageStamp":true </v>
      </c>
      <c r="S1049" s="16" t="str">
        <f t="shared" si="366"/>
        <v xml:space="preserve">,"ScottNumber":"1027" </v>
      </c>
      <c r="T1049" s="16" t="str">
        <f t="shared" si="367"/>
        <v xml:space="preserve">,"AlternateId":"" </v>
      </c>
      <c r="U1049" s="16" t="str">
        <f t="shared" si="368"/>
        <v>,"IssueYearStart":1953</v>
      </c>
      <c r="V1049" s="16" t="str">
        <f t="shared" si="369"/>
        <v>,"IssueYearEnd":0</v>
      </c>
      <c r="W1049" s="16" t="str">
        <f t="shared" si="370"/>
        <v xml:space="preserve">,"FirstDayOfIssue":" " </v>
      </c>
      <c r="X1049" s="16" t="str">
        <f t="shared" ref="X1049:X1112" si="384">",""Perforation"":""" &amp; IF(ISBLANK($F1049)=1,"",$F1049) &amp; """ "</f>
        <v xml:space="preserve">,"Perforation":"" </v>
      </c>
      <c r="Y1049" s="16" t="str">
        <f t="shared" si="371"/>
        <v xml:space="preserve">,"IsWatermarked":false </v>
      </c>
      <c r="Z1049" s="16" t="str">
        <f t="shared" si="372"/>
        <v xml:space="preserve">,"CatalogImageCode":"" </v>
      </c>
      <c r="AA1049" s="16" t="str">
        <f t="shared" si="373"/>
        <v xml:space="preserve">,"Color":"" </v>
      </c>
      <c r="AB1049" s="16" t="str">
        <f t="shared" si="374"/>
        <v xml:space="preserve">,"Denomination":"3" </v>
      </c>
      <c r="AD1049" s="16" t="str">
        <f t="shared" si="375"/>
        <v>,"ItemInstances":[</v>
      </c>
      <c r="AE1049" s="16" t="str">
        <f t="shared" si="376"/>
        <v>{"CollectableType":"HomeCollector.Models.StampBase, HomeCollector, Version=1.0.0.0, Culture=neutral, PublicKeyToken=null"</v>
      </c>
      <c r="AF1049" s="16" t="str">
        <f t="shared" si="377"/>
        <v xml:space="preserve">,"ItemDetails":"" </v>
      </c>
      <c r="AG1049" s="16" t="str">
        <f t="shared" si="378"/>
        <v xml:space="preserve">,"IsFavorite":false </v>
      </c>
      <c r="AH1049" s="16" t="str">
        <f t="shared" si="379"/>
        <v xml:space="preserve">,"EstimatedValue":0 </v>
      </c>
      <c r="AI1049" s="16" t="str">
        <f t="shared" si="380"/>
        <v xml:space="preserve">,"IsMintCondition":false </v>
      </c>
      <c r="AJ1049" s="16" t="str">
        <f t="shared" si="381"/>
        <v xml:space="preserve">,"Condition":"UNDEFINED" </v>
      </c>
      <c r="AK1049" s="16" t="str">
        <f xml:space="preserve"> IF($D1049+$E1049&gt;0,  CONCATENATE($AD1049,$AE1049,$AF1049,$AG1049,$AH1049,$AI1049,$AJ1049)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49" s="16" t="str">
        <f t="shared" si="382"/>
        <v>,{"CollectableType":"HomeCollector.Models.StampBase, HomeCollector, Version=1.0.0.0, Culture=neutral, PublicKeyToken=null","DisplayName":"NY City" ,"Description":"" ,"Country":"USA" ,"IsPostageStamp":true ,"ScottNumber":"1027" ,"AlternateId":"" ,"IssueYearStart":1953,"IssueYearEnd":0,"FirstDayOfIssue":"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50" spans="1:38" x14ac:dyDescent="0.25">
      <c r="A1050" s="34" t="s">
        <v>2254</v>
      </c>
      <c r="B1050" s="29">
        <v>3</v>
      </c>
      <c r="C1050" s="30"/>
      <c r="D1050" s="31"/>
      <c r="E1050" s="32">
        <v>2</v>
      </c>
      <c r="F1050" s="28"/>
      <c r="G1050" s="30"/>
      <c r="H1050" s="19" t="s">
        <v>706</v>
      </c>
      <c r="I1050" s="29">
        <v>1953</v>
      </c>
      <c r="J1050" s="29">
        <v>1953</v>
      </c>
      <c r="K1050" s="33" t="s">
        <v>1337</v>
      </c>
      <c r="L1050" s="34">
        <v>0.15</v>
      </c>
      <c r="M1050" s="29">
        <v>0.15</v>
      </c>
      <c r="N1050" s="28" t="str">
        <f t="shared" si="383"/>
        <v>,{"CollectableType":"HomeCollector.Models.StampBase, HomeCollector, Version=1.0.0.0, Culture=neutral, PublicKeyToken=null"</v>
      </c>
      <c r="O1050" s="16" t="str">
        <f t="shared" si="362"/>
        <v xml:space="preserve">,"DisplayName":"Gadsen Purchase" </v>
      </c>
      <c r="P1050" s="16" t="str">
        <f t="shared" si="363"/>
        <v xml:space="preserve">,"Description":"" </v>
      </c>
      <c r="Q1050" s="16" t="str">
        <f t="shared" si="364"/>
        <v xml:space="preserve">,"Country":"USA" </v>
      </c>
      <c r="R1050" s="16" t="str">
        <f t="shared" si="365"/>
        <v xml:space="preserve">,"IsPostageStamp":true </v>
      </c>
      <c r="S1050" s="16" t="str">
        <f t="shared" si="366"/>
        <v xml:space="preserve">,"ScottNumber":"1028" </v>
      </c>
      <c r="T1050" s="16" t="str">
        <f t="shared" si="367"/>
        <v xml:space="preserve">,"AlternateId":"" </v>
      </c>
      <c r="U1050" s="16" t="str">
        <f t="shared" si="368"/>
        <v>,"IssueYearStart":1953</v>
      </c>
      <c r="V1050" s="16" t="str">
        <f t="shared" si="369"/>
        <v>,"IssueYearEnd":0</v>
      </c>
      <c r="W1050" s="16" t="str">
        <f t="shared" si="370"/>
        <v xml:space="preserve">,"FirstDayOfIssue":" " </v>
      </c>
      <c r="X1050" s="16" t="str">
        <f t="shared" si="384"/>
        <v xml:space="preserve">,"Perforation":"" </v>
      </c>
      <c r="Y1050" s="16" t="str">
        <f t="shared" si="371"/>
        <v xml:space="preserve">,"IsWatermarked":false </v>
      </c>
      <c r="Z1050" s="16" t="str">
        <f t="shared" si="372"/>
        <v xml:space="preserve">,"CatalogImageCode":"" </v>
      </c>
      <c r="AA1050" s="16" t="str">
        <f t="shared" si="373"/>
        <v xml:space="preserve">,"Color":"" </v>
      </c>
      <c r="AB1050" s="16" t="str">
        <f t="shared" si="374"/>
        <v xml:space="preserve">,"Denomination":"3" </v>
      </c>
      <c r="AD1050" s="16" t="str">
        <f t="shared" si="375"/>
        <v>,"ItemInstances":[</v>
      </c>
      <c r="AE1050" s="16" t="str">
        <f t="shared" si="376"/>
        <v>{"CollectableType":"HomeCollector.Models.StampBase, HomeCollector, Version=1.0.0.0, Culture=neutral, PublicKeyToken=null"</v>
      </c>
      <c r="AF1050" s="16" t="str">
        <f t="shared" si="377"/>
        <v xml:space="preserve">,"ItemDetails":"" </v>
      </c>
      <c r="AG1050" s="16" t="str">
        <f t="shared" si="378"/>
        <v xml:space="preserve">,"IsFavorite":false </v>
      </c>
      <c r="AH1050" s="16" t="str">
        <f t="shared" si="379"/>
        <v xml:space="preserve">,"EstimatedValue":0 </v>
      </c>
      <c r="AI1050" s="16" t="str">
        <f t="shared" si="380"/>
        <v xml:space="preserve">,"IsMintCondition":false </v>
      </c>
      <c r="AJ1050" s="16" t="str">
        <f t="shared" si="381"/>
        <v xml:space="preserve">,"Condition":"UNDEFINED" </v>
      </c>
      <c r="AK1050" s="16" t="str">
        <f xml:space="preserve"> IF($D1050+$E1050&gt;0,  CONCATENATE($AD1050,$AE1050,$AF1050,$AG1050,$AH1050,$AI1050,$AJ1050)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50" s="16" t="str">
        <f t="shared" si="382"/>
        <v>,{"CollectableType":"HomeCollector.Models.StampBase, HomeCollector, Version=1.0.0.0, Culture=neutral, PublicKeyToken=null","DisplayName":"Gadsen Purchase" ,"Description":"" ,"Country":"USA" ,"IsPostageStamp":true ,"ScottNumber":"1028" ,"AlternateId":"" ,"IssueYearStart":1953,"IssueYearEnd":0,"FirstDayOfIssue":"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51" spans="1:38" x14ac:dyDescent="0.25">
      <c r="A1051" s="34" t="s">
        <v>2255</v>
      </c>
      <c r="B1051" s="29">
        <v>3</v>
      </c>
      <c r="C1051" s="30"/>
      <c r="D1051" s="31"/>
      <c r="E1051" s="32">
        <v>2</v>
      </c>
      <c r="F1051" s="28"/>
      <c r="G1051" s="30"/>
      <c r="H1051" s="19" t="s">
        <v>707</v>
      </c>
      <c r="I1051" s="29">
        <v>1954</v>
      </c>
      <c r="J1051" s="29">
        <v>1954</v>
      </c>
      <c r="K1051" s="33" t="s">
        <v>1337</v>
      </c>
      <c r="L1051" s="34">
        <v>0.15</v>
      </c>
      <c r="M1051" s="29">
        <v>0.15</v>
      </c>
      <c r="N1051" s="28" t="str">
        <f t="shared" si="383"/>
        <v>,{"CollectableType":"HomeCollector.Models.StampBase, HomeCollector, Version=1.0.0.0, Culture=neutral, PublicKeyToken=null"</v>
      </c>
      <c r="O1051" s="16" t="str">
        <f t="shared" si="362"/>
        <v xml:space="preserve">,"DisplayName":"Columbia Univ" </v>
      </c>
      <c r="P1051" s="16" t="str">
        <f t="shared" si="363"/>
        <v xml:space="preserve">,"Description":"" </v>
      </c>
      <c r="Q1051" s="16" t="str">
        <f t="shared" si="364"/>
        <v xml:space="preserve">,"Country":"USA" </v>
      </c>
      <c r="R1051" s="16" t="str">
        <f t="shared" si="365"/>
        <v xml:space="preserve">,"IsPostageStamp":true </v>
      </c>
      <c r="S1051" s="16" t="str">
        <f t="shared" si="366"/>
        <v xml:space="preserve">,"ScottNumber":"1029" </v>
      </c>
      <c r="T1051" s="16" t="str">
        <f t="shared" si="367"/>
        <v xml:space="preserve">,"AlternateId":"" </v>
      </c>
      <c r="U1051" s="16" t="str">
        <f t="shared" si="368"/>
        <v>,"IssueYearStart":1954</v>
      </c>
      <c r="V1051" s="16" t="str">
        <f t="shared" si="369"/>
        <v>,"IssueYearEnd":0</v>
      </c>
      <c r="W1051" s="16" t="str">
        <f t="shared" si="370"/>
        <v xml:space="preserve">,"FirstDayOfIssue":" " </v>
      </c>
      <c r="X1051" s="16" t="str">
        <f t="shared" si="384"/>
        <v xml:space="preserve">,"Perforation":"" </v>
      </c>
      <c r="Y1051" s="16" t="str">
        <f t="shared" si="371"/>
        <v xml:space="preserve">,"IsWatermarked":false </v>
      </c>
      <c r="Z1051" s="16" t="str">
        <f t="shared" si="372"/>
        <v xml:space="preserve">,"CatalogImageCode":"" </v>
      </c>
      <c r="AA1051" s="16" t="str">
        <f t="shared" si="373"/>
        <v xml:space="preserve">,"Color":"" </v>
      </c>
      <c r="AB1051" s="16" t="str">
        <f t="shared" si="374"/>
        <v xml:space="preserve">,"Denomination":"3" </v>
      </c>
      <c r="AD1051" s="16" t="str">
        <f t="shared" si="375"/>
        <v>,"ItemInstances":[</v>
      </c>
      <c r="AE1051" s="16" t="str">
        <f t="shared" si="376"/>
        <v>{"CollectableType":"HomeCollector.Models.StampBase, HomeCollector, Version=1.0.0.0, Culture=neutral, PublicKeyToken=null"</v>
      </c>
      <c r="AF1051" s="16" t="str">
        <f t="shared" si="377"/>
        <v xml:space="preserve">,"ItemDetails":"" </v>
      </c>
      <c r="AG1051" s="16" t="str">
        <f t="shared" si="378"/>
        <v xml:space="preserve">,"IsFavorite":false </v>
      </c>
      <c r="AH1051" s="16" t="str">
        <f t="shared" si="379"/>
        <v xml:space="preserve">,"EstimatedValue":0 </v>
      </c>
      <c r="AI1051" s="16" t="str">
        <f t="shared" si="380"/>
        <v xml:space="preserve">,"IsMintCondition":false </v>
      </c>
      <c r="AJ1051" s="16" t="str">
        <f t="shared" si="381"/>
        <v xml:space="preserve">,"Condition":"UNDEFINED" </v>
      </c>
      <c r="AK1051" s="16" t="str">
        <f xml:space="preserve"> IF($D1051+$E1051&gt;0,  CONCATENATE($AD1051,$AE1051,$AF1051,$AG1051,$AH1051,$AI1051,$AJ1051)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51" s="16" t="str">
        <f t="shared" si="382"/>
        <v>,{"CollectableType":"HomeCollector.Models.StampBase, HomeCollector, Version=1.0.0.0, Culture=neutral, PublicKeyToken=null","DisplayName":"Columbia Univ" ,"Description":"" ,"Country":"USA" ,"IsPostageStamp":true ,"ScottNumber":"1029" ,"AlternateId":"" ,"IssueYearStart":1954,"IssueYearEnd":0,"FirstDayOfIssue":"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52" spans="1:38" x14ac:dyDescent="0.25">
      <c r="A1052" s="34" t="s">
        <v>2256</v>
      </c>
      <c r="B1052" s="19" t="s">
        <v>371</v>
      </c>
      <c r="C1052" s="30"/>
      <c r="D1052" s="31"/>
      <c r="E1052" s="32">
        <v>4</v>
      </c>
      <c r="F1052" s="28"/>
      <c r="G1052" s="30"/>
      <c r="H1052" s="19" t="s">
        <v>13</v>
      </c>
      <c r="I1052" s="29">
        <v>1954</v>
      </c>
      <c r="J1052" s="29">
        <v>1954</v>
      </c>
      <c r="K1052" s="33" t="s">
        <v>1337</v>
      </c>
      <c r="L1052" s="34">
        <v>0.15</v>
      </c>
      <c r="M1052" s="29">
        <v>0.15</v>
      </c>
      <c r="N1052" s="28" t="str">
        <f t="shared" si="383"/>
        <v>,{"CollectableType":"HomeCollector.Models.StampBase, HomeCollector, Version=1.0.0.0, Culture=neutral, PublicKeyToken=null"</v>
      </c>
      <c r="O1052" s="16" t="str">
        <f t="shared" si="362"/>
        <v xml:space="preserve">,"DisplayName":"Franklin" </v>
      </c>
      <c r="P1052" s="16" t="str">
        <f t="shared" si="363"/>
        <v xml:space="preserve">,"Description":"" </v>
      </c>
      <c r="Q1052" s="16" t="str">
        <f t="shared" si="364"/>
        <v xml:space="preserve">,"Country":"USA" </v>
      </c>
      <c r="R1052" s="16" t="str">
        <f t="shared" si="365"/>
        <v xml:space="preserve">,"IsPostageStamp":true </v>
      </c>
      <c r="S1052" s="16" t="str">
        <f t="shared" si="366"/>
        <v xml:space="preserve">,"ScottNumber":"1030" </v>
      </c>
      <c r="T1052" s="16" t="str">
        <f t="shared" si="367"/>
        <v xml:space="preserve">,"AlternateId":"" </v>
      </c>
      <c r="U1052" s="16" t="str">
        <f t="shared" si="368"/>
        <v>,"IssueYearStart":1954</v>
      </c>
      <c r="V1052" s="16" t="str">
        <f t="shared" si="369"/>
        <v>,"IssueYearEnd":0</v>
      </c>
      <c r="W1052" s="16" t="str">
        <f t="shared" si="370"/>
        <v xml:space="preserve">,"FirstDayOfIssue":" " </v>
      </c>
      <c r="X1052" s="16" t="str">
        <f t="shared" si="384"/>
        <v xml:space="preserve">,"Perforation":"" </v>
      </c>
      <c r="Y1052" s="16" t="str">
        <f t="shared" si="371"/>
        <v xml:space="preserve">,"IsWatermarked":false </v>
      </c>
      <c r="Z1052" s="16" t="str">
        <f t="shared" si="372"/>
        <v xml:space="preserve">,"CatalogImageCode":"" </v>
      </c>
      <c r="AA1052" s="16" t="str">
        <f t="shared" si="373"/>
        <v xml:space="preserve">,"Color":"" </v>
      </c>
      <c r="AB1052" s="16" t="str">
        <f t="shared" si="374"/>
        <v xml:space="preserve">,"Denomination":"1/2" </v>
      </c>
      <c r="AD1052" s="16" t="str">
        <f t="shared" si="375"/>
        <v>,"ItemInstances":[</v>
      </c>
      <c r="AE1052" s="16" t="str">
        <f t="shared" si="376"/>
        <v>{"CollectableType":"HomeCollector.Models.StampBase, HomeCollector, Version=1.0.0.0, Culture=neutral, PublicKeyToken=null"</v>
      </c>
      <c r="AF1052" s="16" t="str">
        <f t="shared" si="377"/>
        <v xml:space="preserve">,"ItemDetails":"" </v>
      </c>
      <c r="AG1052" s="16" t="str">
        <f t="shared" si="378"/>
        <v xml:space="preserve">,"IsFavorite":false </v>
      </c>
      <c r="AH1052" s="16" t="str">
        <f t="shared" si="379"/>
        <v xml:space="preserve">,"EstimatedValue":0 </v>
      </c>
      <c r="AI1052" s="16" t="str">
        <f t="shared" si="380"/>
        <v xml:space="preserve">,"IsMintCondition":false </v>
      </c>
      <c r="AJ1052" s="16" t="str">
        <f t="shared" si="381"/>
        <v xml:space="preserve">,"Condition":"UNDEFINED" </v>
      </c>
      <c r="AK1052" s="16" t="str">
        <f xml:space="preserve"> IF($D1052+$E1052&gt;0,  CONCATENATE($AD1052,$AE1052,$AF1052,$AG1052,$AH1052,$AI1052,$AJ1052)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52" s="16" t="str">
        <f t="shared" si="382"/>
        <v>,{"CollectableType":"HomeCollector.Models.StampBase, HomeCollector, Version=1.0.0.0, Culture=neutral, PublicKeyToken=null","DisplayName":"Franklin" ,"Description":"" ,"Country":"USA" ,"IsPostageStamp":true ,"ScottNumber":"1030" ,"AlternateId":"" ,"IssueYearStart":1954,"IssueYearEnd":0,"FirstDayOfIssue":" " ,"Perforation":"" ,"IsWatermarked":false ,"CatalogImageCode":"" ,"Color":"" ,"Denomination":"1/2"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53" spans="1:38" x14ac:dyDescent="0.25">
      <c r="A1053" s="34" t="s">
        <v>2257</v>
      </c>
      <c r="B1053" s="29">
        <v>1</v>
      </c>
      <c r="C1053" s="30"/>
      <c r="D1053" s="31"/>
      <c r="E1053" s="32">
        <v>3</v>
      </c>
      <c r="F1053" s="28"/>
      <c r="G1053" s="30"/>
      <c r="H1053" s="19" t="s">
        <v>15</v>
      </c>
      <c r="I1053" s="29">
        <v>1954</v>
      </c>
      <c r="J1053" s="29">
        <v>1954</v>
      </c>
      <c r="K1053" s="33" t="s">
        <v>1337</v>
      </c>
      <c r="L1053" s="34">
        <v>0.15</v>
      </c>
      <c r="M1053" s="29">
        <v>0.15</v>
      </c>
      <c r="N1053" s="28" t="str">
        <f t="shared" si="383"/>
        <v>,{"CollectableType":"HomeCollector.Models.StampBase, HomeCollector, Version=1.0.0.0, Culture=neutral, PublicKeyToken=null"</v>
      </c>
      <c r="O1053" s="16" t="str">
        <f t="shared" si="362"/>
        <v xml:space="preserve">,"DisplayName":"Washington" </v>
      </c>
      <c r="P1053" s="16" t="str">
        <f t="shared" si="363"/>
        <v xml:space="preserve">,"Description":"" </v>
      </c>
      <c r="Q1053" s="16" t="str">
        <f t="shared" si="364"/>
        <v xml:space="preserve">,"Country":"USA" </v>
      </c>
      <c r="R1053" s="16" t="str">
        <f t="shared" si="365"/>
        <v xml:space="preserve">,"IsPostageStamp":true </v>
      </c>
      <c r="S1053" s="16" t="str">
        <f t="shared" si="366"/>
        <v xml:space="preserve">,"ScottNumber":"1031" </v>
      </c>
      <c r="T1053" s="16" t="str">
        <f t="shared" si="367"/>
        <v xml:space="preserve">,"AlternateId":"" </v>
      </c>
      <c r="U1053" s="16" t="str">
        <f t="shared" si="368"/>
        <v>,"IssueYearStart":1954</v>
      </c>
      <c r="V1053" s="16" t="str">
        <f t="shared" si="369"/>
        <v>,"IssueYearEnd":0</v>
      </c>
      <c r="W1053" s="16" t="str">
        <f t="shared" si="370"/>
        <v xml:space="preserve">,"FirstDayOfIssue":" " </v>
      </c>
      <c r="X1053" s="16" t="str">
        <f t="shared" si="384"/>
        <v xml:space="preserve">,"Perforation":"" </v>
      </c>
      <c r="Y1053" s="16" t="str">
        <f t="shared" si="371"/>
        <v xml:space="preserve">,"IsWatermarked":false </v>
      </c>
      <c r="Z1053" s="16" t="str">
        <f t="shared" si="372"/>
        <v xml:space="preserve">,"CatalogImageCode":"" </v>
      </c>
      <c r="AA1053" s="16" t="str">
        <f t="shared" si="373"/>
        <v xml:space="preserve">,"Color":"" </v>
      </c>
      <c r="AB1053" s="16" t="str">
        <f t="shared" si="374"/>
        <v xml:space="preserve">,"Denomination":"1" </v>
      </c>
      <c r="AD1053" s="16" t="str">
        <f t="shared" si="375"/>
        <v>,"ItemInstances":[</v>
      </c>
      <c r="AE1053" s="16" t="str">
        <f t="shared" si="376"/>
        <v>{"CollectableType":"HomeCollector.Models.StampBase, HomeCollector, Version=1.0.0.0, Culture=neutral, PublicKeyToken=null"</v>
      </c>
      <c r="AF1053" s="16" t="str">
        <f t="shared" si="377"/>
        <v xml:space="preserve">,"ItemDetails":"" </v>
      </c>
      <c r="AG1053" s="16" t="str">
        <f t="shared" si="378"/>
        <v xml:space="preserve">,"IsFavorite":false </v>
      </c>
      <c r="AH1053" s="16" t="str">
        <f t="shared" si="379"/>
        <v xml:space="preserve">,"EstimatedValue":0 </v>
      </c>
      <c r="AI1053" s="16" t="str">
        <f t="shared" si="380"/>
        <v xml:space="preserve">,"IsMintCondition":false </v>
      </c>
      <c r="AJ1053" s="16" t="str">
        <f t="shared" si="381"/>
        <v xml:space="preserve">,"Condition":"UNDEFINED" </v>
      </c>
      <c r="AK1053" s="16" t="str">
        <f xml:space="preserve"> IF($D1053+$E1053&gt;0,  CONCATENATE($AD1053,$AE1053,$AF1053,$AG1053,$AH1053,$AI1053,$AJ1053)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53" s="16" t="str">
        <f t="shared" si="382"/>
        <v>,{"CollectableType":"HomeCollector.Models.StampBase, HomeCollector, Version=1.0.0.0, Culture=neutral, PublicKeyToken=null","DisplayName":"Washington" ,"Description":"" ,"Country":"USA" ,"IsPostageStamp":true ,"ScottNumber":"1031" ,"AlternateId":"" ,"IssueYearStart":1954,"IssueYearEnd":0,"FirstDayOfIssue":"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54" spans="1:38" x14ac:dyDescent="0.25">
      <c r="A1054" s="17" t="s">
        <v>708</v>
      </c>
      <c r="B1054" s="19" t="s">
        <v>709</v>
      </c>
      <c r="C1054" s="30"/>
      <c r="D1054" s="31"/>
      <c r="E1054" s="32">
        <v>5</v>
      </c>
      <c r="F1054" s="28"/>
      <c r="G1054" s="30"/>
      <c r="H1054" s="19" t="s">
        <v>710</v>
      </c>
      <c r="I1054" s="29">
        <v>1960</v>
      </c>
      <c r="J1054" s="29">
        <v>1960</v>
      </c>
      <c r="K1054" s="33" t="s">
        <v>1337</v>
      </c>
      <c r="L1054" s="34">
        <v>0.15</v>
      </c>
      <c r="M1054" s="29">
        <v>0.15</v>
      </c>
      <c r="N1054" s="28" t="str">
        <f t="shared" si="383"/>
        <v>,{"CollectableType":"HomeCollector.Models.StampBase, HomeCollector, Version=1.0.0.0, Culture=neutral, PublicKeyToken=null"</v>
      </c>
      <c r="O1054" s="16" t="str">
        <f t="shared" si="362"/>
        <v xml:space="preserve">,"DisplayName":"Governors Palace" </v>
      </c>
      <c r="P1054" s="16" t="str">
        <f t="shared" si="363"/>
        <v xml:space="preserve">,"Description":"" </v>
      </c>
      <c r="Q1054" s="16" t="str">
        <f t="shared" si="364"/>
        <v xml:space="preserve">,"Country":"USA" </v>
      </c>
      <c r="R1054" s="16" t="str">
        <f t="shared" si="365"/>
        <v xml:space="preserve">,"IsPostageStamp":true </v>
      </c>
      <c r="S1054" s="16" t="str">
        <f t="shared" si="366"/>
        <v xml:space="preserve">,"ScottNumber":"1031A" </v>
      </c>
      <c r="T1054" s="16" t="str">
        <f t="shared" si="367"/>
        <v xml:space="preserve">,"AlternateId":"" </v>
      </c>
      <c r="U1054" s="16" t="str">
        <f t="shared" si="368"/>
        <v>,"IssueYearStart":1960</v>
      </c>
      <c r="V1054" s="16" t="str">
        <f t="shared" si="369"/>
        <v>,"IssueYearEnd":0</v>
      </c>
      <c r="W1054" s="16" t="str">
        <f t="shared" si="370"/>
        <v xml:space="preserve">,"FirstDayOfIssue":" " </v>
      </c>
      <c r="X1054" s="16" t="str">
        <f t="shared" si="384"/>
        <v xml:space="preserve">,"Perforation":"" </v>
      </c>
      <c r="Y1054" s="16" t="str">
        <f t="shared" si="371"/>
        <v xml:space="preserve">,"IsWatermarked":false </v>
      </c>
      <c r="Z1054" s="16" t="str">
        <f t="shared" si="372"/>
        <v xml:space="preserve">,"CatalogImageCode":"" </v>
      </c>
      <c r="AA1054" s="16" t="str">
        <f t="shared" si="373"/>
        <v xml:space="preserve">,"Color":"" </v>
      </c>
      <c r="AB1054" s="16" t="str">
        <f t="shared" si="374"/>
        <v xml:space="preserve">,"Denomination":"1.25" </v>
      </c>
      <c r="AD1054" s="16" t="str">
        <f t="shared" si="375"/>
        <v>,"ItemInstances":[</v>
      </c>
      <c r="AE1054" s="16" t="str">
        <f t="shared" si="376"/>
        <v>{"CollectableType":"HomeCollector.Models.StampBase, HomeCollector, Version=1.0.0.0, Culture=neutral, PublicKeyToken=null"</v>
      </c>
      <c r="AF1054" s="16" t="str">
        <f t="shared" si="377"/>
        <v xml:space="preserve">,"ItemDetails":"" </v>
      </c>
      <c r="AG1054" s="16" t="str">
        <f t="shared" si="378"/>
        <v xml:space="preserve">,"IsFavorite":false </v>
      </c>
      <c r="AH1054" s="16" t="str">
        <f t="shared" si="379"/>
        <v xml:space="preserve">,"EstimatedValue":0 </v>
      </c>
      <c r="AI1054" s="16" t="str">
        <f t="shared" si="380"/>
        <v xml:space="preserve">,"IsMintCondition":false </v>
      </c>
      <c r="AJ1054" s="16" t="str">
        <f t="shared" si="381"/>
        <v xml:space="preserve">,"Condition":"UNDEFINED" </v>
      </c>
      <c r="AK1054" s="16" t="str">
        <f xml:space="preserve"> IF($D1054+$E1054&gt;0,  CONCATENATE($AD1054,$AE1054,$AF1054,$AG1054,$AH1054,$AI1054,$AJ1054)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54" s="16" t="str">
        <f t="shared" si="382"/>
        <v>,{"CollectableType":"HomeCollector.Models.StampBase, HomeCollector, Version=1.0.0.0, Culture=neutral, PublicKeyToken=null","DisplayName":"Governors Palace" ,"Description":"" ,"Country":"USA" ,"IsPostageStamp":true ,"ScottNumber":"1031A" ,"AlternateId":"" ,"IssueYearStart":1960,"IssueYearEnd":0,"FirstDayOfIssue":" " ,"Perforation":"" ,"IsWatermarked":false ,"CatalogImageCode":"" ,"Color":"" ,"Denomination":"1.25"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55" spans="1:38" x14ac:dyDescent="0.25">
      <c r="A1055" s="34" t="s">
        <v>2258</v>
      </c>
      <c r="B1055" s="19" t="s">
        <v>374</v>
      </c>
      <c r="C1055" s="30"/>
      <c r="D1055" s="31">
        <v>1</v>
      </c>
      <c r="E1055" s="32"/>
      <c r="F1055" s="28"/>
      <c r="G1055" s="30"/>
      <c r="H1055" s="19" t="s">
        <v>711</v>
      </c>
      <c r="I1055" s="29">
        <v>1956</v>
      </c>
      <c r="J1055" s="29">
        <v>1956</v>
      </c>
      <c r="K1055" s="33" t="s">
        <v>1337</v>
      </c>
      <c r="L1055" s="34">
        <v>0.15</v>
      </c>
      <c r="M1055" s="29">
        <v>0.15</v>
      </c>
      <c r="N1055" s="28" t="str">
        <f t="shared" si="383"/>
        <v>,{"CollectableType":"HomeCollector.Models.StampBase, HomeCollector, Version=1.0.0.0, Culture=neutral, PublicKeyToken=null"</v>
      </c>
      <c r="O1055" s="16" t="str">
        <f t="shared" si="362"/>
        <v xml:space="preserve">,"DisplayName":"Mt. Vernon" </v>
      </c>
      <c r="P1055" s="16" t="str">
        <f t="shared" si="363"/>
        <v xml:space="preserve">,"Description":"" </v>
      </c>
      <c r="Q1055" s="16" t="str">
        <f t="shared" si="364"/>
        <v xml:space="preserve">,"Country":"USA" </v>
      </c>
      <c r="R1055" s="16" t="str">
        <f t="shared" si="365"/>
        <v xml:space="preserve">,"IsPostageStamp":true </v>
      </c>
      <c r="S1055" s="16" t="str">
        <f t="shared" si="366"/>
        <v xml:space="preserve">,"ScottNumber":"1032" </v>
      </c>
      <c r="T1055" s="16" t="str">
        <f t="shared" si="367"/>
        <v xml:space="preserve">,"AlternateId":"" </v>
      </c>
      <c r="U1055" s="16" t="str">
        <f t="shared" si="368"/>
        <v>,"IssueYearStart":1956</v>
      </c>
      <c r="V1055" s="16" t="str">
        <f t="shared" si="369"/>
        <v>,"IssueYearEnd":0</v>
      </c>
      <c r="W1055" s="16" t="str">
        <f t="shared" si="370"/>
        <v xml:space="preserve">,"FirstDayOfIssue":" " </v>
      </c>
      <c r="X1055" s="16" t="str">
        <f t="shared" si="384"/>
        <v xml:space="preserve">,"Perforation":"" </v>
      </c>
      <c r="Y1055" s="16" t="str">
        <f t="shared" si="371"/>
        <v xml:space="preserve">,"IsWatermarked":false </v>
      </c>
      <c r="Z1055" s="16" t="str">
        <f t="shared" si="372"/>
        <v xml:space="preserve">,"CatalogImageCode":"" </v>
      </c>
      <c r="AA1055" s="16" t="str">
        <f t="shared" si="373"/>
        <v xml:space="preserve">,"Color":"" </v>
      </c>
      <c r="AB1055" s="16" t="str">
        <f t="shared" si="374"/>
        <v xml:space="preserve">,"Denomination":"1.5" </v>
      </c>
      <c r="AD1055" s="16" t="str">
        <f t="shared" si="375"/>
        <v>,"ItemInstances":[</v>
      </c>
      <c r="AE1055" s="16" t="str">
        <f t="shared" si="376"/>
        <v>{"CollectableType":"HomeCollector.Models.StampBase, HomeCollector, Version=1.0.0.0, Culture=neutral, PublicKeyToken=null"</v>
      </c>
      <c r="AF1055" s="16" t="str">
        <f t="shared" si="377"/>
        <v xml:space="preserve">,"ItemDetails":"" </v>
      </c>
      <c r="AG1055" s="16" t="str">
        <f t="shared" si="378"/>
        <v xml:space="preserve">,"IsFavorite":false </v>
      </c>
      <c r="AH1055" s="16" t="str">
        <f t="shared" si="379"/>
        <v xml:space="preserve">,"EstimatedValue":0 </v>
      </c>
      <c r="AI1055" s="16" t="str">
        <f t="shared" si="380"/>
        <v xml:space="preserve">,"IsMintCondition":true </v>
      </c>
      <c r="AJ1055" s="16" t="str">
        <f t="shared" si="381"/>
        <v xml:space="preserve">,"Condition":"UNDEFINED" </v>
      </c>
      <c r="AK1055" s="16" t="str">
        <f xml:space="preserve"> IF($D1055+$E1055&gt;0,  CONCATENATE($AD1055,$AE1055,$AF1055,$AG1055,$AH1055,$AI1055,$AJ1055)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55" s="16" t="str">
        <f t="shared" si="382"/>
        <v>,{"CollectableType":"HomeCollector.Models.StampBase, HomeCollector, Version=1.0.0.0, Culture=neutral, PublicKeyToken=null","DisplayName":"Mt. Vernon" ,"Description":"" ,"Country":"USA" ,"IsPostageStamp":true ,"ScottNumber":"1032" ,"AlternateId":"" ,"IssueYearStart":1956,"IssueYearEnd":0,"FirstDayOfIssue":" " ,"Perforation":"" ,"IsWatermarked":false ,"CatalogImageCode":"" ,"Color":"" ,"Denomination":"1.5"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56" spans="1:38" x14ac:dyDescent="0.25">
      <c r="A1056" s="34" t="s">
        <v>2259</v>
      </c>
      <c r="B1056" s="29">
        <v>2</v>
      </c>
      <c r="C1056" s="30"/>
      <c r="D1056" s="31">
        <v>1</v>
      </c>
      <c r="E1056" s="32">
        <v>3</v>
      </c>
      <c r="F1056" s="28"/>
      <c r="G1056" s="30"/>
      <c r="H1056" s="19" t="s">
        <v>37</v>
      </c>
      <c r="I1056" s="29">
        <v>1954</v>
      </c>
      <c r="J1056" s="29">
        <v>1954</v>
      </c>
      <c r="K1056" s="33" t="s">
        <v>1337</v>
      </c>
      <c r="L1056" s="34">
        <v>0.15</v>
      </c>
      <c r="M1056" s="29">
        <v>0.15</v>
      </c>
      <c r="N1056" s="28" t="str">
        <f t="shared" si="383"/>
        <v>,{"CollectableType":"HomeCollector.Models.StampBase, HomeCollector, Version=1.0.0.0, Culture=neutral, PublicKeyToken=null"</v>
      </c>
      <c r="O1056" s="16" t="str">
        <f t="shared" si="362"/>
        <v xml:space="preserve">,"DisplayName":"Jefferson" </v>
      </c>
      <c r="P1056" s="16" t="str">
        <f t="shared" si="363"/>
        <v xml:space="preserve">,"Description":"" </v>
      </c>
      <c r="Q1056" s="16" t="str">
        <f t="shared" si="364"/>
        <v xml:space="preserve">,"Country":"USA" </v>
      </c>
      <c r="R1056" s="16" t="str">
        <f t="shared" si="365"/>
        <v xml:space="preserve">,"IsPostageStamp":true </v>
      </c>
      <c r="S1056" s="16" t="str">
        <f t="shared" si="366"/>
        <v xml:space="preserve">,"ScottNumber":"1033" </v>
      </c>
      <c r="T1056" s="16" t="str">
        <f t="shared" si="367"/>
        <v xml:space="preserve">,"AlternateId":"" </v>
      </c>
      <c r="U1056" s="16" t="str">
        <f t="shared" si="368"/>
        <v>,"IssueYearStart":1954</v>
      </c>
      <c r="V1056" s="16" t="str">
        <f t="shared" si="369"/>
        <v>,"IssueYearEnd":0</v>
      </c>
      <c r="W1056" s="16" t="str">
        <f t="shared" si="370"/>
        <v xml:space="preserve">,"FirstDayOfIssue":" " </v>
      </c>
      <c r="X1056" s="16" t="str">
        <f t="shared" si="384"/>
        <v xml:space="preserve">,"Perforation":"" </v>
      </c>
      <c r="Y1056" s="16" t="str">
        <f t="shared" si="371"/>
        <v xml:space="preserve">,"IsWatermarked":false </v>
      </c>
      <c r="Z1056" s="16" t="str">
        <f t="shared" si="372"/>
        <v xml:space="preserve">,"CatalogImageCode":"" </v>
      </c>
      <c r="AA1056" s="16" t="str">
        <f t="shared" si="373"/>
        <v xml:space="preserve">,"Color":"" </v>
      </c>
      <c r="AB1056" s="16" t="str">
        <f t="shared" si="374"/>
        <v xml:space="preserve">,"Denomination":"2" </v>
      </c>
      <c r="AD1056" s="16" t="str">
        <f t="shared" si="375"/>
        <v>,"ItemInstances":[</v>
      </c>
      <c r="AE1056" s="16" t="str">
        <f t="shared" si="376"/>
        <v>{"CollectableType":"HomeCollector.Models.StampBase, HomeCollector, Version=1.0.0.0, Culture=neutral, PublicKeyToken=null"</v>
      </c>
      <c r="AF1056" s="16" t="str">
        <f t="shared" si="377"/>
        <v xml:space="preserve">,"ItemDetails":"" </v>
      </c>
      <c r="AG1056" s="16" t="str">
        <f t="shared" si="378"/>
        <v xml:space="preserve">,"IsFavorite":false </v>
      </c>
      <c r="AH1056" s="16" t="str">
        <f t="shared" si="379"/>
        <v xml:space="preserve">,"EstimatedValue":0 </v>
      </c>
      <c r="AI1056" s="16" t="str">
        <f t="shared" si="380"/>
        <v xml:space="preserve">,"IsMintCondition":true </v>
      </c>
      <c r="AJ1056" s="16" t="str">
        <f t="shared" si="381"/>
        <v xml:space="preserve">,"Condition":"UNDEFINED" </v>
      </c>
      <c r="AK1056" s="16" t="str">
        <f xml:space="preserve"> IF($D1056+$E1056&gt;0,  CONCATENATE($AD1056,$AE1056,$AF1056,$AG1056,$AH1056,$AI1056,$AJ1056)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56" s="16" t="str">
        <f t="shared" si="382"/>
        <v>,{"CollectableType":"HomeCollector.Models.StampBase, HomeCollector, Version=1.0.0.0, Culture=neutral, PublicKeyToken=null","DisplayName":"Jefferson" ,"Description":"" ,"Country":"USA" ,"IsPostageStamp":true ,"ScottNumber":"1033" ,"AlternateId":"" ,"IssueYearStart":1954,"IssueYearEnd":0,"FirstDayOfIssue":"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57" spans="1:38" x14ac:dyDescent="0.25">
      <c r="A1057" s="34" t="s">
        <v>2260</v>
      </c>
      <c r="B1057" s="19" t="s">
        <v>712</v>
      </c>
      <c r="C1057" s="30"/>
      <c r="D1057" s="31"/>
      <c r="E1057" s="32"/>
      <c r="F1057" s="28"/>
      <c r="G1057" s="30"/>
      <c r="H1057" s="19" t="s">
        <v>713</v>
      </c>
      <c r="I1057" s="29">
        <v>1959</v>
      </c>
      <c r="J1057" s="29">
        <v>1959</v>
      </c>
      <c r="K1057" s="33" t="s">
        <v>1337</v>
      </c>
      <c r="L1057" s="34">
        <v>0.15</v>
      </c>
      <c r="M1057" s="29">
        <v>0.15</v>
      </c>
      <c r="N1057" s="28" t="str">
        <f t="shared" si="383"/>
        <v>,{"CollectableType":"HomeCollector.Models.StampBase, HomeCollector, Version=1.0.0.0, Culture=neutral, PublicKeyToken=null"</v>
      </c>
      <c r="O1057" s="16" t="str">
        <f t="shared" si="362"/>
        <v xml:space="preserve">,"DisplayName":"Bunker Hill" </v>
      </c>
      <c r="P1057" s="16" t="str">
        <f t="shared" si="363"/>
        <v xml:space="preserve">,"Description":"" </v>
      </c>
      <c r="Q1057" s="16" t="str">
        <f t="shared" si="364"/>
        <v xml:space="preserve">,"Country":"USA" </v>
      </c>
      <c r="R1057" s="16" t="str">
        <f t="shared" si="365"/>
        <v xml:space="preserve">,"IsPostageStamp":true </v>
      </c>
      <c r="S1057" s="16" t="str">
        <f t="shared" si="366"/>
        <v xml:space="preserve">,"ScottNumber":"1034" </v>
      </c>
      <c r="T1057" s="16" t="str">
        <f t="shared" si="367"/>
        <v xml:space="preserve">,"AlternateId":"" </v>
      </c>
      <c r="U1057" s="16" t="str">
        <f t="shared" si="368"/>
        <v>,"IssueYearStart":1959</v>
      </c>
      <c r="V1057" s="16" t="str">
        <f t="shared" si="369"/>
        <v>,"IssueYearEnd":0</v>
      </c>
      <c r="W1057" s="16" t="str">
        <f t="shared" si="370"/>
        <v xml:space="preserve">,"FirstDayOfIssue":" " </v>
      </c>
      <c r="X1057" s="16" t="str">
        <f t="shared" si="384"/>
        <v xml:space="preserve">,"Perforation":"" </v>
      </c>
      <c r="Y1057" s="16" t="str">
        <f t="shared" si="371"/>
        <v xml:space="preserve">,"IsWatermarked":false </v>
      </c>
      <c r="Z1057" s="16" t="str">
        <f t="shared" si="372"/>
        <v xml:space="preserve">,"CatalogImageCode":"" </v>
      </c>
      <c r="AA1057" s="16" t="str">
        <f t="shared" si="373"/>
        <v xml:space="preserve">,"Color":"" </v>
      </c>
      <c r="AB1057" s="16" t="str">
        <f t="shared" si="374"/>
        <v xml:space="preserve">,"Denomination":"2.5" </v>
      </c>
      <c r="AD1057" s="16" t="str">
        <f t="shared" si="375"/>
        <v/>
      </c>
      <c r="AE1057" s="16" t="str">
        <f t="shared" si="376"/>
        <v>{"CollectableType":"HomeCollector.Models.StampBase, HomeCollector, Version=1.0.0.0, Culture=neutral, PublicKeyToken=null"</v>
      </c>
      <c r="AF1057" s="16" t="str">
        <f t="shared" si="377"/>
        <v xml:space="preserve">,"ItemDetails":"" </v>
      </c>
      <c r="AG1057" s="16" t="str">
        <f t="shared" si="378"/>
        <v xml:space="preserve">,"IsFavorite":false </v>
      </c>
      <c r="AH1057" s="16" t="str">
        <f t="shared" si="379"/>
        <v xml:space="preserve">,"EstimatedValue":0 </v>
      </c>
      <c r="AI1057" s="16" t="str">
        <f t="shared" si="380"/>
        <v xml:space="preserve">,"IsMintCondition":false </v>
      </c>
      <c r="AJ1057" s="16" t="str">
        <f t="shared" si="381"/>
        <v xml:space="preserve">,"Condition":"UNDEFINED" </v>
      </c>
      <c r="AK1057" s="16" t="str">
        <f xml:space="preserve"> IF($D1057+$E1057&gt;0,  CONCATENATE($AD1057,$AE1057,$AF1057,$AG1057,$AH1057,$AI1057,$AJ1057) &amp; "} ]}","}")</f>
        <v>}</v>
      </c>
      <c r="AL1057" s="16" t="str">
        <f t="shared" si="382"/>
        <v>,{"CollectableType":"HomeCollector.Models.StampBase, HomeCollector, Version=1.0.0.0, Culture=neutral, PublicKeyToken=null","DisplayName":"Bunker Hill" ,"Description":"" ,"Country":"USA" ,"IsPostageStamp":true ,"ScottNumber":"1034" ,"AlternateId":"" ,"IssueYearStart":1959,"IssueYearEnd":0,"FirstDayOfIssue":" " ,"Perforation":"" ,"IsWatermarked":false ,"CatalogImageCode":"" ,"Color":"" ,"Denomination":"2.5" }</v>
      </c>
    </row>
    <row r="1058" spans="1:38" x14ac:dyDescent="0.25">
      <c r="A1058" s="34" t="s">
        <v>2261</v>
      </c>
      <c r="B1058" s="29">
        <v>3</v>
      </c>
      <c r="C1058" s="30"/>
      <c r="D1058" s="31"/>
      <c r="E1058" s="32">
        <v>5</v>
      </c>
      <c r="F1058" s="28"/>
      <c r="G1058" s="30"/>
      <c r="H1058" s="19" t="s">
        <v>714</v>
      </c>
      <c r="I1058" s="29">
        <v>1954</v>
      </c>
      <c r="J1058" s="29">
        <v>1954</v>
      </c>
      <c r="K1058" s="33" t="s">
        <v>1337</v>
      </c>
      <c r="L1058" s="34">
        <v>0.15</v>
      </c>
      <c r="M1058" s="29">
        <v>0.15</v>
      </c>
      <c r="N1058" s="28" t="str">
        <f t="shared" si="383"/>
        <v>,{"CollectableType":"HomeCollector.Models.StampBase, HomeCollector, Version=1.0.0.0, Culture=neutral, PublicKeyToken=null"</v>
      </c>
      <c r="O1058" s="16" t="str">
        <f t="shared" si="362"/>
        <v xml:space="preserve">,"DisplayName":"Liberty" </v>
      </c>
      <c r="P1058" s="16" t="str">
        <f t="shared" si="363"/>
        <v xml:space="preserve">,"Description":"" </v>
      </c>
      <c r="Q1058" s="16" t="str">
        <f t="shared" si="364"/>
        <v xml:space="preserve">,"Country":"USA" </v>
      </c>
      <c r="R1058" s="16" t="str">
        <f t="shared" si="365"/>
        <v xml:space="preserve">,"IsPostageStamp":true </v>
      </c>
      <c r="S1058" s="16" t="str">
        <f t="shared" si="366"/>
        <v xml:space="preserve">,"ScottNumber":"1035" </v>
      </c>
      <c r="T1058" s="16" t="str">
        <f t="shared" si="367"/>
        <v xml:space="preserve">,"AlternateId":"" </v>
      </c>
      <c r="U1058" s="16" t="str">
        <f t="shared" si="368"/>
        <v>,"IssueYearStart":1954</v>
      </c>
      <c r="V1058" s="16" t="str">
        <f t="shared" si="369"/>
        <v>,"IssueYearEnd":0</v>
      </c>
      <c r="W1058" s="16" t="str">
        <f t="shared" si="370"/>
        <v xml:space="preserve">,"FirstDayOfIssue":" " </v>
      </c>
      <c r="X1058" s="16" t="str">
        <f t="shared" si="384"/>
        <v xml:space="preserve">,"Perforation":"" </v>
      </c>
      <c r="Y1058" s="16" t="str">
        <f t="shared" si="371"/>
        <v xml:space="preserve">,"IsWatermarked":false </v>
      </c>
      <c r="Z1058" s="16" t="str">
        <f t="shared" si="372"/>
        <v xml:space="preserve">,"CatalogImageCode":"" </v>
      </c>
      <c r="AA1058" s="16" t="str">
        <f t="shared" si="373"/>
        <v xml:space="preserve">,"Color":"" </v>
      </c>
      <c r="AB1058" s="16" t="str">
        <f t="shared" si="374"/>
        <v xml:space="preserve">,"Denomination":"3" </v>
      </c>
      <c r="AD1058" s="16" t="str">
        <f t="shared" si="375"/>
        <v>,"ItemInstances":[</v>
      </c>
      <c r="AE1058" s="16" t="str">
        <f t="shared" si="376"/>
        <v>{"CollectableType":"HomeCollector.Models.StampBase, HomeCollector, Version=1.0.0.0, Culture=neutral, PublicKeyToken=null"</v>
      </c>
      <c r="AF1058" s="16" t="str">
        <f t="shared" si="377"/>
        <v xml:space="preserve">,"ItemDetails":"" </v>
      </c>
      <c r="AG1058" s="16" t="str">
        <f t="shared" si="378"/>
        <v xml:space="preserve">,"IsFavorite":false </v>
      </c>
      <c r="AH1058" s="16" t="str">
        <f t="shared" si="379"/>
        <v xml:space="preserve">,"EstimatedValue":0 </v>
      </c>
      <c r="AI1058" s="16" t="str">
        <f t="shared" si="380"/>
        <v xml:space="preserve">,"IsMintCondition":false </v>
      </c>
      <c r="AJ1058" s="16" t="str">
        <f t="shared" si="381"/>
        <v xml:space="preserve">,"Condition":"UNDEFINED" </v>
      </c>
      <c r="AK1058" s="16" t="str">
        <f xml:space="preserve"> IF($D1058+$E1058&gt;0,  CONCATENATE($AD1058,$AE1058,$AF1058,$AG1058,$AH1058,$AI1058,$AJ1058)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58" s="16" t="str">
        <f t="shared" si="382"/>
        <v>,{"CollectableType":"HomeCollector.Models.StampBase, HomeCollector, Version=1.0.0.0, Culture=neutral, PublicKeyToken=null","DisplayName":"Liberty" ,"Description":"" ,"Country":"USA" ,"IsPostageStamp":true ,"ScottNumber":"1035" ,"AlternateId":"" ,"IssueYearStart":1954,"IssueYearEnd":0,"FirstDayOfIssue":"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59" spans="1:38" x14ac:dyDescent="0.25">
      <c r="A1059" s="34" t="s">
        <v>2262</v>
      </c>
      <c r="B1059" s="29">
        <v>4</v>
      </c>
      <c r="C1059" s="30"/>
      <c r="D1059" s="31"/>
      <c r="E1059" s="32">
        <v>7</v>
      </c>
      <c r="F1059" s="28"/>
      <c r="G1059" s="30"/>
      <c r="H1059" s="19" t="s">
        <v>103</v>
      </c>
      <c r="I1059" s="29">
        <v>1954</v>
      </c>
      <c r="J1059" s="29">
        <v>1954</v>
      </c>
      <c r="K1059" s="33" t="s">
        <v>1337</v>
      </c>
      <c r="L1059" s="34">
        <v>0.15</v>
      </c>
      <c r="M1059" s="29">
        <v>0.15</v>
      </c>
      <c r="N1059" s="28" t="str">
        <f t="shared" si="383"/>
        <v>,{"CollectableType":"HomeCollector.Models.StampBase, HomeCollector, Version=1.0.0.0, Culture=neutral, PublicKeyToken=null"</v>
      </c>
      <c r="O1059" s="16" t="str">
        <f t="shared" si="362"/>
        <v xml:space="preserve">,"DisplayName":"Lincoln" </v>
      </c>
      <c r="P1059" s="16" t="str">
        <f t="shared" si="363"/>
        <v xml:space="preserve">,"Description":"" </v>
      </c>
      <c r="Q1059" s="16" t="str">
        <f t="shared" si="364"/>
        <v xml:space="preserve">,"Country":"USA" </v>
      </c>
      <c r="R1059" s="16" t="str">
        <f t="shared" si="365"/>
        <v xml:space="preserve">,"IsPostageStamp":true </v>
      </c>
      <c r="S1059" s="16" t="str">
        <f t="shared" si="366"/>
        <v xml:space="preserve">,"ScottNumber":"1036" </v>
      </c>
      <c r="T1059" s="16" t="str">
        <f t="shared" si="367"/>
        <v xml:space="preserve">,"AlternateId":"" </v>
      </c>
      <c r="U1059" s="16" t="str">
        <f t="shared" si="368"/>
        <v>,"IssueYearStart":1954</v>
      </c>
      <c r="V1059" s="16" t="str">
        <f t="shared" si="369"/>
        <v>,"IssueYearEnd":0</v>
      </c>
      <c r="W1059" s="16" t="str">
        <f t="shared" si="370"/>
        <v xml:space="preserve">,"FirstDayOfIssue":" " </v>
      </c>
      <c r="X1059" s="16" t="str">
        <f t="shared" si="384"/>
        <v xml:space="preserve">,"Perforation":"" </v>
      </c>
      <c r="Y1059" s="16" t="str">
        <f t="shared" si="371"/>
        <v xml:space="preserve">,"IsWatermarked":false </v>
      </c>
      <c r="Z1059" s="16" t="str">
        <f t="shared" si="372"/>
        <v xml:space="preserve">,"CatalogImageCode":"" </v>
      </c>
      <c r="AA1059" s="16" t="str">
        <f t="shared" si="373"/>
        <v xml:space="preserve">,"Color":"" </v>
      </c>
      <c r="AB1059" s="16" t="str">
        <f t="shared" si="374"/>
        <v xml:space="preserve">,"Denomination":"4" </v>
      </c>
      <c r="AD1059" s="16" t="str">
        <f t="shared" si="375"/>
        <v>,"ItemInstances":[</v>
      </c>
      <c r="AE1059" s="16" t="str">
        <f t="shared" si="376"/>
        <v>{"CollectableType":"HomeCollector.Models.StampBase, HomeCollector, Version=1.0.0.0, Culture=neutral, PublicKeyToken=null"</v>
      </c>
      <c r="AF1059" s="16" t="str">
        <f t="shared" si="377"/>
        <v xml:space="preserve">,"ItemDetails":"" </v>
      </c>
      <c r="AG1059" s="16" t="str">
        <f t="shared" si="378"/>
        <v xml:space="preserve">,"IsFavorite":false </v>
      </c>
      <c r="AH1059" s="16" t="str">
        <f t="shared" si="379"/>
        <v xml:space="preserve">,"EstimatedValue":0 </v>
      </c>
      <c r="AI1059" s="16" t="str">
        <f t="shared" si="380"/>
        <v xml:space="preserve">,"IsMintCondition":false </v>
      </c>
      <c r="AJ1059" s="16" t="str">
        <f t="shared" si="381"/>
        <v xml:space="preserve">,"Condition":"UNDEFINED" </v>
      </c>
      <c r="AK1059" s="16" t="str">
        <f xml:space="preserve"> IF($D1059+$E1059&gt;0,  CONCATENATE($AD1059,$AE1059,$AF1059,$AG1059,$AH1059,$AI1059,$AJ1059)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59" s="16" t="str">
        <f t="shared" si="382"/>
        <v>,{"CollectableType":"HomeCollector.Models.StampBase, HomeCollector, Version=1.0.0.0, Culture=neutral, PublicKeyToken=null","DisplayName":"Lincoln" ,"Description":"" ,"Country":"USA" ,"IsPostageStamp":true ,"ScottNumber":"1036" ,"AlternateId":"" ,"IssueYearStart":1954,"IssueYearEnd":0,"FirstDayOfIssue":"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60" spans="1:38" x14ac:dyDescent="0.25">
      <c r="A1060" s="34" t="s">
        <v>2263</v>
      </c>
      <c r="B1060" s="19" t="s">
        <v>516</v>
      </c>
      <c r="C1060" s="30"/>
      <c r="D1060" s="31"/>
      <c r="E1060" s="32">
        <v>1</v>
      </c>
      <c r="F1060" s="28"/>
      <c r="G1060" s="30"/>
      <c r="H1060" s="19" t="s">
        <v>715</v>
      </c>
      <c r="I1060" s="29">
        <v>1959</v>
      </c>
      <c r="J1060" s="29">
        <v>1959</v>
      </c>
      <c r="K1060" s="33" t="s">
        <v>1337</v>
      </c>
      <c r="L1060" s="34">
        <v>0.15</v>
      </c>
      <c r="M1060" s="29">
        <v>0.15</v>
      </c>
      <c r="N1060" s="28" t="str">
        <f t="shared" si="383"/>
        <v>,{"CollectableType":"HomeCollector.Models.StampBase, HomeCollector, Version=1.0.0.0, Culture=neutral, PublicKeyToken=null"</v>
      </c>
      <c r="O1060" s="16" t="str">
        <f t="shared" si="362"/>
        <v xml:space="preserve">,"DisplayName":"Hermitage" </v>
      </c>
      <c r="P1060" s="16" t="str">
        <f t="shared" si="363"/>
        <v xml:space="preserve">,"Description":"" </v>
      </c>
      <c r="Q1060" s="16" t="str">
        <f t="shared" si="364"/>
        <v xml:space="preserve">,"Country":"USA" </v>
      </c>
      <c r="R1060" s="16" t="str">
        <f t="shared" si="365"/>
        <v xml:space="preserve">,"IsPostageStamp":true </v>
      </c>
      <c r="S1060" s="16" t="str">
        <f t="shared" si="366"/>
        <v xml:space="preserve">,"ScottNumber":"1037" </v>
      </c>
      <c r="T1060" s="16" t="str">
        <f t="shared" si="367"/>
        <v xml:space="preserve">,"AlternateId":"" </v>
      </c>
      <c r="U1060" s="16" t="str">
        <f t="shared" si="368"/>
        <v>,"IssueYearStart":1959</v>
      </c>
      <c r="V1060" s="16" t="str">
        <f t="shared" si="369"/>
        <v>,"IssueYearEnd":0</v>
      </c>
      <c r="W1060" s="16" t="str">
        <f t="shared" si="370"/>
        <v xml:space="preserve">,"FirstDayOfIssue":" " </v>
      </c>
      <c r="X1060" s="16" t="str">
        <f t="shared" si="384"/>
        <v xml:space="preserve">,"Perforation":"" </v>
      </c>
      <c r="Y1060" s="16" t="str">
        <f t="shared" si="371"/>
        <v xml:space="preserve">,"IsWatermarked":false </v>
      </c>
      <c r="Z1060" s="16" t="str">
        <f t="shared" si="372"/>
        <v xml:space="preserve">,"CatalogImageCode":"" </v>
      </c>
      <c r="AA1060" s="16" t="str">
        <f t="shared" si="373"/>
        <v xml:space="preserve">,"Color":"" </v>
      </c>
      <c r="AB1060" s="16" t="str">
        <f t="shared" si="374"/>
        <v xml:space="preserve">,"Denomination":"4.5" </v>
      </c>
      <c r="AD1060" s="16" t="str">
        <f t="shared" si="375"/>
        <v>,"ItemInstances":[</v>
      </c>
      <c r="AE1060" s="16" t="str">
        <f t="shared" si="376"/>
        <v>{"CollectableType":"HomeCollector.Models.StampBase, HomeCollector, Version=1.0.0.0, Culture=neutral, PublicKeyToken=null"</v>
      </c>
      <c r="AF1060" s="16" t="str">
        <f t="shared" si="377"/>
        <v xml:space="preserve">,"ItemDetails":"" </v>
      </c>
      <c r="AG1060" s="16" t="str">
        <f t="shared" si="378"/>
        <v xml:space="preserve">,"IsFavorite":false </v>
      </c>
      <c r="AH1060" s="16" t="str">
        <f t="shared" si="379"/>
        <v xml:space="preserve">,"EstimatedValue":0 </v>
      </c>
      <c r="AI1060" s="16" t="str">
        <f t="shared" si="380"/>
        <v xml:space="preserve">,"IsMintCondition":false </v>
      </c>
      <c r="AJ1060" s="16" t="str">
        <f t="shared" si="381"/>
        <v xml:space="preserve">,"Condition":"UNDEFINED" </v>
      </c>
      <c r="AK1060" s="16" t="str">
        <f xml:space="preserve"> IF($D1060+$E1060&gt;0,  CONCATENATE($AD1060,$AE1060,$AF1060,$AG1060,$AH1060,$AI1060,$AJ1060)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60" s="16" t="str">
        <f t="shared" si="382"/>
        <v>,{"CollectableType":"HomeCollector.Models.StampBase, HomeCollector, Version=1.0.0.0, Culture=neutral, PublicKeyToken=null","DisplayName":"Hermitage" ,"Description":"" ,"Country":"USA" ,"IsPostageStamp":true ,"ScottNumber":"1037" ,"AlternateId":"" ,"IssueYearStart":1959,"IssueYearEnd":0,"FirstDayOfIssue":" " ,"Perforation":"" ,"IsWatermarked":false ,"CatalogImageCode":"" ,"Color":"" ,"Denomination":"4.5"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61" spans="1:38" x14ac:dyDescent="0.25">
      <c r="A1061" s="34" t="s">
        <v>2264</v>
      </c>
      <c r="B1061" s="29">
        <v>5</v>
      </c>
      <c r="C1061" s="30"/>
      <c r="D1061" s="31"/>
      <c r="E1061" s="32">
        <v>2</v>
      </c>
      <c r="F1061" s="28"/>
      <c r="G1061" s="30"/>
      <c r="H1061" s="19" t="s">
        <v>378</v>
      </c>
      <c r="I1061" s="29">
        <v>1954</v>
      </c>
      <c r="J1061" s="29">
        <v>1954</v>
      </c>
      <c r="K1061" s="33" t="s">
        <v>1337</v>
      </c>
      <c r="L1061" s="34">
        <v>0.15</v>
      </c>
      <c r="M1061" s="29">
        <v>0.15</v>
      </c>
      <c r="N1061" s="28" t="str">
        <f t="shared" si="383"/>
        <v>,{"CollectableType":"HomeCollector.Models.StampBase, HomeCollector, Version=1.0.0.0, Culture=neutral, PublicKeyToken=null"</v>
      </c>
      <c r="O1061" s="16" t="str">
        <f t="shared" si="362"/>
        <v xml:space="preserve">,"DisplayName":"Monroe" </v>
      </c>
      <c r="P1061" s="16" t="str">
        <f t="shared" si="363"/>
        <v xml:space="preserve">,"Description":"" </v>
      </c>
      <c r="Q1061" s="16" t="str">
        <f t="shared" si="364"/>
        <v xml:space="preserve">,"Country":"USA" </v>
      </c>
      <c r="R1061" s="16" t="str">
        <f t="shared" si="365"/>
        <v xml:space="preserve">,"IsPostageStamp":true </v>
      </c>
      <c r="S1061" s="16" t="str">
        <f t="shared" si="366"/>
        <v xml:space="preserve">,"ScottNumber":"1038" </v>
      </c>
      <c r="T1061" s="16" t="str">
        <f t="shared" si="367"/>
        <v xml:space="preserve">,"AlternateId":"" </v>
      </c>
      <c r="U1061" s="16" t="str">
        <f t="shared" si="368"/>
        <v>,"IssueYearStart":1954</v>
      </c>
      <c r="V1061" s="16" t="str">
        <f t="shared" si="369"/>
        <v>,"IssueYearEnd":0</v>
      </c>
      <c r="W1061" s="16" t="str">
        <f t="shared" si="370"/>
        <v xml:space="preserve">,"FirstDayOfIssue":" " </v>
      </c>
      <c r="X1061" s="16" t="str">
        <f t="shared" si="384"/>
        <v xml:space="preserve">,"Perforation":"" </v>
      </c>
      <c r="Y1061" s="16" t="str">
        <f t="shared" si="371"/>
        <v xml:space="preserve">,"IsWatermarked":false </v>
      </c>
      <c r="Z1061" s="16" t="str">
        <f t="shared" si="372"/>
        <v xml:space="preserve">,"CatalogImageCode":"" </v>
      </c>
      <c r="AA1061" s="16" t="str">
        <f t="shared" si="373"/>
        <v xml:space="preserve">,"Color":"" </v>
      </c>
      <c r="AB1061" s="16" t="str">
        <f t="shared" si="374"/>
        <v xml:space="preserve">,"Denomination":"5" </v>
      </c>
      <c r="AD1061" s="16" t="str">
        <f t="shared" si="375"/>
        <v>,"ItemInstances":[</v>
      </c>
      <c r="AE1061" s="16" t="str">
        <f t="shared" si="376"/>
        <v>{"CollectableType":"HomeCollector.Models.StampBase, HomeCollector, Version=1.0.0.0, Culture=neutral, PublicKeyToken=null"</v>
      </c>
      <c r="AF1061" s="16" t="str">
        <f t="shared" si="377"/>
        <v xml:space="preserve">,"ItemDetails":"" </v>
      </c>
      <c r="AG1061" s="16" t="str">
        <f t="shared" si="378"/>
        <v xml:space="preserve">,"IsFavorite":false </v>
      </c>
      <c r="AH1061" s="16" t="str">
        <f t="shared" si="379"/>
        <v xml:space="preserve">,"EstimatedValue":0 </v>
      </c>
      <c r="AI1061" s="16" t="str">
        <f t="shared" si="380"/>
        <v xml:space="preserve">,"IsMintCondition":false </v>
      </c>
      <c r="AJ1061" s="16" t="str">
        <f t="shared" si="381"/>
        <v xml:space="preserve">,"Condition":"UNDEFINED" </v>
      </c>
      <c r="AK1061" s="16" t="str">
        <f xml:space="preserve"> IF($D1061+$E1061&gt;0,  CONCATENATE($AD1061,$AE1061,$AF1061,$AG1061,$AH1061,$AI1061,$AJ1061)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61" s="16" t="str">
        <f t="shared" si="382"/>
        <v>,{"CollectableType":"HomeCollector.Models.StampBase, HomeCollector, Version=1.0.0.0, Culture=neutral, PublicKeyToken=null","DisplayName":"Monroe" ,"Description":"" ,"Country":"USA" ,"IsPostageStamp":true ,"ScottNumber":"1038" ,"AlternateId":"" ,"IssueYearStart":1954,"IssueYearEnd":0,"FirstDayOfIssue":"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62" spans="1:38" x14ac:dyDescent="0.25">
      <c r="A1062" s="34" t="s">
        <v>2265</v>
      </c>
      <c r="B1062" s="29">
        <v>6</v>
      </c>
      <c r="C1062" s="30"/>
      <c r="D1062" s="31"/>
      <c r="E1062" s="32">
        <v>2</v>
      </c>
      <c r="F1062" s="28"/>
      <c r="G1062" s="30"/>
      <c r="H1062" s="19" t="s">
        <v>376</v>
      </c>
      <c r="I1062" s="29">
        <v>1955</v>
      </c>
      <c r="J1062" s="29">
        <v>1955</v>
      </c>
      <c r="K1062" s="33" t="s">
        <v>1337</v>
      </c>
      <c r="L1062" s="34">
        <v>0.25</v>
      </c>
      <c r="M1062" s="29">
        <v>0.15</v>
      </c>
      <c r="N1062" s="28" t="str">
        <f t="shared" si="383"/>
        <v>,{"CollectableType":"HomeCollector.Models.StampBase, HomeCollector, Version=1.0.0.0, Culture=neutral, PublicKeyToken=null"</v>
      </c>
      <c r="O1062" s="16" t="str">
        <f t="shared" si="362"/>
        <v xml:space="preserve">,"DisplayName":"T. Roosevelt" </v>
      </c>
      <c r="P1062" s="16" t="str">
        <f t="shared" si="363"/>
        <v xml:space="preserve">,"Description":"" </v>
      </c>
      <c r="Q1062" s="16" t="str">
        <f t="shared" si="364"/>
        <v xml:space="preserve">,"Country":"USA" </v>
      </c>
      <c r="R1062" s="16" t="str">
        <f t="shared" si="365"/>
        <v xml:space="preserve">,"IsPostageStamp":true </v>
      </c>
      <c r="S1062" s="16" t="str">
        <f t="shared" si="366"/>
        <v xml:space="preserve">,"ScottNumber":"1039" </v>
      </c>
      <c r="T1062" s="16" t="str">
        <f t="shared" si="367"/>
        <v xml:space="preserve">,"AlternateId":"" </v>
      </c>
      <c r="U1062" s="16" t="str">
        <f t="shared" si="368"/>
        <v>,"IssueYearStart":1955</v>
      </c>
      <c r="V1062" s="16" t="str">
        <f t="shared" si="369"/>
        <v>,"IssueYearEnd":0</v>
      </c>
      <c r="W1062" s="16" t="str">
        <f t="shared" si="370"/>
        <v xml:space="preserve">,"FirstDayOfIssue":" " </v>
      </c>
      <c r="X1062" s="16" t="str">
        <f t="shared" si="384"/>
        <v xml:space="preserve">,"Perforation":"" </v>
      </c>
      <c r="Y1062" s="16" t="str">
        <f t="shared" si="371"/>
        <v xml:space="preserve">,"IsWatermarked":false </v>
      </c>
      <c r="Z1062" s="16" t="str">
        <f t="shared" si="372"/>
        <v xml:space="preserve">,"CatalogImageCode":"" </v>
      </c>
      <c r="AA1062" s="16" t="str">
        <f t="shared" si="373"/>
        <v xml:space="preserve">,"Color":"" </v>
      </c>
      <c r="AB1062" s="16" t="str">
        <f t="shared" si="374"/>
        <v xml:space="preserve">,"Denomination":"6" </v>
      </c>
      <c r="AD1062" s="16" t="str">
        <f t="shared" si="375"/>
        <v>,"ItemInstances":[</v>
      </c>
      <c r="AE1062" s="16" t="str">
        <f t="shared" si="376"/>
        <v>{"CollectableType":"HomeCollector.Models.StampBase, HomeCollector, Version=1.0.0.0, Culture=neutral, PublicKeyToken=null"</v>
      </c>
      <c r="AF1062" s="16" t="str">
        <f t="shared" si="377"/>
        <v xml:space="preserve">,"ItemDetails":"" </v>
      </c>
      <c r="AG1062" s="16" t="str">
        <f t="shared" si="378"/>
        <v xml:space="preserve">,"IsFavorite":false </v>
      </c>
      <c r="AH1062" s="16" t="str">
        <f t="shared" si="379"/>
        <v xml:space="preserve">,"EstimatedValue":0 </v>
      </c>
      <c r="AI1062" s="16" t="str">
        <f t="shared" si="380"/>
        <v xml:space="preserve">,"IsMintCondition":false </v>
      </c>
      <c r="AJ1062" s="16" t="str">
        <f t="shared" si="381"/>
        <v xml:space="preserve">,"Condition":"UNDEFINED" </v>
      </c>
      <c r="AK1062" s="16" t="str">
        <f xml:space="preserve"> IF($D1062+$E1062&gt;0,  CONCATENATE($AD1062,$AE1062,$AF1062,$AG1062,$AH1062,$AI1062,$AJ1062)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62" s="16" t="str">
        <f t="shared" si="382"/>
        <v>,{"CollectableType":"HomeCollector.Models.StampBase, HomeCollector, Version=1.0.0.0, Culture=neutral, PublicKeyToken=null","DisplayName":"T. Roosevelt" ,"Description":"" ,"Country":"USA" ,"IsPostageStamp":true ,"ScottNumber":"1039" ,"AlternateId":"" ,"IssueYearStart":1955,"IssueYearEnd":0,"FirstDayOfIssue":"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63" spans="1:38" x14ac:dyDescent="0.25">
      <c r="A1063" s="34" t="s">
        <v>2266</v>
      </c>
      <c r="B1063" s="29">
        <v>7</v>
      </c>
      <c r="C1063" s="30"/>
      <c r="D1063" s="31"/>
      <c r="E1063" s="32">
        <v>2</v>
      </c>
      <c r="F1063" s="28"/>
      <c r="G1063" s="30"/>
      <c r="H1063" s="19" t="s">
        <v>437</v>
      </c>
      <c r="I1063" s="29">
        <v>1956</v>
      </c>
      <c r="J1063" s="29">
        <v>1956</v>
      </c>
      <c r="K1063" s="33" t="s">
        <v>1337</v>
      </c>
      <c r="L1063" s="34">
        <v>0.2</v>
      </c>
      <c r="M1063" s="29">
        <v>0.15</v>
      </c>
      <c r="N1063" s="28" t="str">
        <f t="shared" si="383"/>
        <v>,{"CollectableType":"HomeCollector.Models.StampBase, HomeCollector, Version=1.0.0.0, Culture=neutral, PublicKeyToken=null"</v>
      </c>
      <c r="O1063" s="16" t="str">
        <f t="shared" si="362"/>
        <v xml:space="preserve">,"DisplayName":"Wilson" </v>
      </c>
      <c r="P1063" s="16" t="str">
        <f t="shared" si="363"/>
        <v xml:space="preserve">,"Description":"" </v>
      </c>
      <c r="Q1063" s="16" t="str">
        <f t="shared" si="364"/>
        <v xml:space="preserve">,"Country":"USA" </v>
      </c>
      <c r="R1063" s="16" t="str">
        <f t="shared" si="365"/>
        <v xml:space="preserve">,"IsPostageStamp":true </v>
      </c>
      <c r="S1063" s="16" t="str">
        <f t="shared" si="366"/>
        <v xml:space="preserve">,"ScottNumber":"1040" </v>
      </c>
      <c r="T1063" s="16" t="str">
        <f t="shared" si="367"/>
        <v xml:space="preserve">,"AlternateId":"" </v>
      </c>
      <c r="U1063" s="16" t="str">
        <f t="shared" si="368"/>
        <v>,"IssueYearStart":1956</v>
      </c>
      <c r="V1063" s="16" t="str">
        <f t="shared" si="369"/>
        <v>,"IssueYearEnd":0</v>
      </c>
      <c r="W1063" s="16" t="str">
        <f t="shared" si="370"/>
        <v xml:space="preserve">,"FirstDayOfIssue":" " </v>
      </c>
      <c r="X1063" s="16" t="str">
        <f t="shared" si="384"/>
        <v xml:space="preserve">,"Perforation":"" </v>
      </c>
      <c r="Y1063" s="16" t="str">
        <f t="shared" si="371"/>
        <v xml:space="preserve">,"IsWatermarked":false </v>
      </c>
      <c r="Z1063" s="16" t="str">
        <f t="shared" si="372"/>
        <v xml:space="preserve">,"CatalogImageCode":"" </v>
      </c>
      <c r="AA1063" s="16" t="str">
        <f t="shared" si="373"/>
        <v xml:space="preserve">,"Color":"" </v>
      </c>
      <c r="AB1063" s="16" t="str">
        <f t="shared" si="374"/>
        <v xml:space="preserve">,"Denomination":"7" </v>
      </c>
      <c r="AD1063" s="16" t="str">
        <f t="shared" si="375"/>
        <v>,"ItemInstances":[</v>
      </c>
      <c r="AE1063" s="16" t="str">
        <f t="shared" si="376"/>
        <v>{"CollectableType":"HomeCollector.Models.StampBase, HomeCollector, Version=1.0.0.0, Culture=neutral, PublicKeyToken=null"</v>
      </c>
      <c r="AF1063" s="16" t="str">
        <f t="shared" si="377"/>
        <v xml:space="preserve">,"ItemDetails":"" </v>
      </c>
      <c r="AG1063" s="16" t="str">
        <f t="shared" si="378"/>
        <v xml:space="preserve">,"IsFavorite":false </v>
      </c>
      <c r="AH1063" s="16" t="str">
        <f t="shared" si="379"/>
        <v xml:space="preserve">,"EstimatedValue":0 </v>
      </c>
      <c r="AI1063" s="16" t="str">
        <f t="shared" si="380"/>
        <v xml:space="preserve">,"IsMintCondition":false </v>
      </c>
      <c r="AJ1063" s="16" t="str">
        <f t="shared" si="381"/>
        <v xml:space="preserve">,"Condition":"UNDEFINED" </v>
      </c>
      <c r="AK1063" s="16" t="str">
        <f xml:space="preserve"> IF($D1063+$E1063&gt;0,  CONCATENATE($AD1063,$AE1063,$AF1063,$AG1063,$AH1063,$AI1063,$AJ1063)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63" s="16" t="str">
        <f t="shared" si="382"/>
        <v>,{"CollectableType":"HomeCollector.Models.StampBase, HomeCollector, Version=1.0.0.0, Culture=neutral, PublicKeyToken=null","DisplayName":"Wilson" ,"Description":"" ,"Country":"USA" ,"IsPostageStamp":true ,"ScottNumber":"1040" ,"AlternateId":"" ,"IssueYearStart":1956,"IssueYearEnd":0,"FirstDayOfIssue":" " ,"Perforation":""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64" spans="1:38" x14ac:dyDescent="0.25">
      <c r="A1064" s="34" t="s">
        <v>2267</v>
      </c>
      <c r="B1064" s="29">
        <v>8</v>
      </c>
      <c r="C1064" s="30"/>
      <c r="D1064" s="31">
        <v>1</v>
      </c>
      <c r="E1064" s="32">
        <v>1</v>
      </c>
      <c r="F1064" s="28"/>
      <c r="G1064" s="38" t="s">
        <v>716</v>
      </c>
      <c r="H1064" s="19" t="s">
        <v>714</v>
      </c>
      <c r="I1064" s="29">
        <v>1954</v>
      </c>
      <c r="J1064" s="29">
        <v>1954</v>
      </c>
      <c r="K1064" s="33" t="s">
        <v>1337</v>
      </c>
      <c r="L1064" s="34">
        <v>0.24</v>
      </c>
      <c r="M1064" s="29">
        <v>0.15</v>
      </c>
      <c r="N1064" s="28" t="str">
        <f t="shared" si="383"/>
        <v>,{"CollectableType":"HomeCollector.Models.StampBase, HomeCollector, Version=1.0.0.0, Culture=neutral, PublicKeyToken=null"</v>
      </c>
      <c r="O1064" s="16" t="str">
        <f t="shared" si="362"/>
        <v xml:space="preserve">,"DisplayName":"Liberty" </v>
      </c>
      <c r="P1064" s="16" t="str">
        <f t="shared" si="363"/>
        <v xml:space="preserve">,"Description":"redrawn" </v>
      </c>
      <c r="Q1064" s="16" t="str">
        <f t="shared" si="364"/>
        <v xml:space="preserve">,"Country":"USA" </v>
      </c>
      <c r="R1064" s="16" t="str">
        <f t="shared" si="365"/>
        <v xml:space="preserve">,"IsPostageStamp":true </v>
      </c>
      <c r="S1064" s="16" t="str">
        <f t="shared" si="366"/>
        <v xml:space="preserve">,"ScottNumber":"1041" </v>
      </c>
      <c r="T1064" s="16" t="str">
        <f t="shared" si="367"/>
        <v xml:space="preserve">,"AlternateId":"" </v>
      </c>
      <c r="U1064" s="16" t="str">
        <f t="shared" si="368"/>
        <v>,"IssueYearStart":1954</v>
      </c>
      <c r="V1064" s="16" t="str">
        <f t="shared" si="369"/>
        <v>,"IssueYearEnd":0</v>
      </c>
      <c r="W1064" s="16" t="str">
        <f t="shared" si="370"/>
        <v xml:space="preserve">,"FirstDayOfIssue":" " </v>
      </c>
      <c r="X1064" s="16" t="str">
        <f t="shared" si="384"/>
        <v xml:space="preserve">,"Perforation":"" </v>
      </c>
      <c r="Y1064" s="16" t="str">
        <f t="shared" si="371"/>
        <v xml:space="preserve">,"IsWatermarked":false </v>
      </c>
      <c r="Z1064" s="16" t="str">
        <f t="shared" si="372"/>
        <v xml:space="preserve">,"CatalogImageCode":"" </v>
      </c>
      <c r="AA1064" s="16" t="str">
        <f t="shared" si="373"/>
        <v xml:space="preserve">,"Color":"" </v>
      </c>
      <c r="AB1064" s="16" t="str">
        <f t="shared" si="374"/>
        <v xml:space="preserve">,"Denomination":"8" </v>
      </c>
      <c r="AD1064" s="16" t="str">
        <f t="shared" si="375"/>
        <v>,"ItemInstances":[</v>
      </c>
      <c r="AE1064" s="16" t="str">
        <f t="shared" si="376"/>
        <v>{"CollectableType":"HomeCollector.Models.StampBase, HomeCollector, Version=1.0.0.0, Culture=neutral, PublicKeyToken=null"</v>
      </c>
      <c r="AF1064" s="16" t="str">
        <f t="shared" si="377"/>
        <v xml:space="preserve">,"ItemDetails":"redrawn" </v>
      </c>
      <c r="AG1064" s="16" t="str">
        <f t="shared" si="378"/>
        <v xml:space="preserve">,"IsFavorite":false </v>
      </c>
      <c r="AH1064" s="16" t="str">
        <f t="shared" si="379"/>
        <v xml:space="preserve">,"EstimatedValue":0 </v>
      </c>
      <c r="AI1064" s="16" t="str">
        <f t="shared" si="380"/>
        <v xml:space="preserve">,"IsMintCondition":true </v>
      </c>
      <c r="AJ1064" s="16" t="str">
        <f t="shared" si="381"/>
        <v xml:space="preserve">,"Condition":"UNDEFINED" </v>
      </c>
      <c r="AK1064" s="16" t="str">
        <f xml:space="preserve"> IF($D1064+$E1064&gt;0,  CONCATENATE($AD1064,$AE1064,$AF1064,$AG1064,$AH1064,$AI1064,$AJ1064) &amp; "} ]}","}")</f>
        <v>,"ItemInstances":[{"CollectableType":"HomeCollector.Models.StampBase, HomeCollector, Version=1.0.0.0, Culture=neutral, PublicKeyToken=null","ItemDetails":"redrawn" ,"IsFavorite":false ,"EstimatedValue":0 ,"IsMintCondition":true ,"Condition":"UNDEFINED" } ]}</v>
      </c>
      <c r="AL1064" s="16" t="str">
        <f t="shared" si="382"/>
        <v>,{"CollectableType":"HomeCollector.Models.StampBase, HomeCollector, Version=1.0.0.0, Culture=neutral, PublicKeyToken=null","DisplayName":"Liberty" ,"Description":"redrawn" ,"Country":"USA" ,"IsPostageStamp":true ,"ScottNumber":"1041" ,"AlternateId":"" ,"IssueYearStart":1954,"IssueYearEnd":0,"FirstDayOfIssue":"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PublicKeyToken=null","ItemDetails":"redrawn" ,"IsFavorite":false ,"EstimatedValue":0 ,"IsMintCondition":true ,"Condition":"UNDEFINED" } ]}</v>
      </c>
    </row>
    <row r="1065" spans="1:38" x14ac:dyDescent="0.25">
      <c r="A1065" s="34" t="s">
        <v>2268</v>
      </c>
      <c r="B1065" s="29">
        <v>8</v>
      </c>
      <c r="C1065" s="30"/>
      <c r="D1065" s="31"/>
      <c r="E1065" s="32">
        <v>4</v>
      </c>
      <c r="F1065" s="28"/>
      <c r="G1065" s="30"/>
      <c r="H1065" s="19" t="s">
        <v>714</v>
      </c>
      <c r="I1065" s="29">
        <v>1958</v>
      </c>
      <c r="J1065" s="29">
        <v>1958</v>
      </c>
      <c r="K1065" s="33" t="s">
        <v>1337</v>
      </c>
      <c r="L1065" s="34">
        <v>0.25</v>
      </c>
      <c r="M1065" s="29">
        <v>0.15</v>
      </c>
      <c r="N1065" s="28" t="str">
        <f t="shared" si="383"/>
        <v>,{"CollectableType":"HomeCollector.Models.StampBase, HomeCollector, Version=1.0.0.0, Culture=neutral, PublicKeyToken=null"</v>
      </c>
      <c r="O1065" s="16" t="str">
        <f t="shared" si="362"/>
        <v xml:space="preserve">,"DisplayName":"Liberty" </v>
      </c>
      <c r="P1065" s="16" t="str">
        <f t="shared" si="363"/>
        <v xml:space="preserve">,"Description":"" </v>
      </c>
      <c r="Q1065" s="16" t="str">
        <f t="shared" si="364"/>
        <v xml:space="preserve">,"Country":"USA" </v>
      </c>
      <c r="R1065" s="16" t="str">
        <f t="shared" si="365"/>
        <v xml:space="preserve">,"IsPostageStamp":true </v>
      </c>
      <c r="S1065" s="16" t="str">
        <f t="shared" si="366"/>
        <v xml:space="preserve">,"ScottNumber":"1042" </v>
      </c>
      <c r="T1065" s="16" t="str">
        <f t="shared" si="367"/>
        <v xml:space="preserve">,"AlternateId":"" </v>
      </c>
      <c r="U1065" s="16" t="str">
        <f t="shared" si="368"/>
        <v>,"IssueYearStart":1958</v>
      </c>
      <c r="V1065" s="16" t="str">
        <f t="shared" si="369"/>
        <v>,"IssueYearEnd":0</v>
      </c>
      <c r="W1065" s="16" t="str">
        <f t="shared" si="370"/>
        <v xml:space="preserve">,"FirstDayOfIssue":" " </v>
      </c>
      <c r="X1065" s="16" t="str">
        <f t="shared" si="384"/>
        <v xml:space="preserve">,"Perforation":"" </v>
      </c>
      <c r="Y1065" s="16" t="str">
        <f t="shared" si="371"/>
        <v xml:space="preserve">,"IsWatermarked":false </v>
      </c>
      <c r="Z1065" s="16" t="str">
        <f t="shared" si="372"/>
        <v xml:space="preserve">,"CatalogImageCode":"" </v>
      </c>
      <c r="AA1065" s="16" t="str">
        <f t="shared" si="373"/>
        <v xml:space="preserve">,"Color":"" </v>
      </c>
      <c r="AB1065" s="16" t="str">
        <f t="shared" si="374"/>
        <v xml:space="preserve">,"Denomination":"8" </v>
      </c>
      <c r="AD1065" s="16" t="str">
        <f t="shared" si="375"/>
        <v>,"ItemInstances":[</v>
      </c>
      <c r="AE1065" s="16" t="str">
        <f t="shared" si="376"/>
        <v>{"CollectableType":"HomeCollector.Models.StampBase, HomeCollector, Version=1.0.0.0, Culture=neutral, PublicKeyToken=null"</v>
      </c>
      <c r="AF1065" s="16" t="str">
        <f t="shared" si="377"/>
        <v xml:space="preserve">,"ItemDetails":"" </v>
      </c>
      <c r="AG1065" s="16" t="str">
        <f t="shared" si="378"/>
        <v xml:space="preserve">,"IsFavorite":false </v>
      </c>
      <c r="AH1065" s="16" t="str">
        <f t="shared" si="379"/>
        <v xml:space="preserve">,"EstimatedValue":0 </v>
      </c>
      <c r="AI1065" s="16" t="str">
        <f t="shared" si="380"/>
        <v xml:space="preserve">,"IsMintCondition":false </v>
      </c>
      <c r="AJ1065" s="16" t="str">
        <f t="shared" si="381"/>
        <v xml:space="preserve">,"Condition":"UNDEFINED" </v>
      </c>
      <c r="AK1065" s="16" t="str">
        <f xml:space="preserve"> IF($D1065+$E1065&gt;0,  CONCATENATE($AD1065,$AE1065,$AF1065,$AG1065,$AH1065,$AI1065,$AJ1065)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65" s="16" t="str">
        <f t="shared" si="382"/>
        <v>,{"CollectableType":"HomeCollector.Models.StampBase, HomeCollector, Version=1.0.0.0, Culture=neutral, PublicKeyToken=null","DisplayName":"Liberty" ,"Description":"" ,"Country":"USA" ,"IsPostageStamp":true ,"ScottNumber":"1042" ,"AlternateId":"" ,"IssueYearStart":1958,"IssueYearEnd":0,"FirstDayOfIssue":"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66" spans="1:38" x14ac:dyDescent="0.25">
      <c r="A1066" s="17" t="s">
        <v>717</v>
      </c>
      <c r="B1066" s="29">
        <v>8</v>
      </c>
      <c r="C1066" s="30"/>
      <c r="D1066" s="31"/>
      <c r="E1066" s="32">
        <v>2</v>
      </c>
      <c r="F1066" s="28"/>
      <c r="G1066" s="30"/>
      <c r="H1066" s="19" t="s">
        <v>718</v>
      </c>
      <c r="I1066" s="29">
        <v>1961</v>
      </c>
      <c r="J1066" s="29">
        <v>1961</v>
      </c>
      <c r="K1066" s="33" t="s">
        <v>1337</v>
      </c>
      <c r="L1066" s="34">
        <v>0.22</v>
      </c>
      <c r="M1066" s="29">
        <v>0.15</v>
      </c>
      <c r="N1066" s="28" t="str">
        <f t="shared" si="383"/>
        <v>,{"CollectableType":"HomeCollector.Models.StampBase, HomeCollector, Version=1.0.0.0, Culture=neutral, PublicKeyToken=null"</v>
      </c>
      <c r="O1066" s="16" t="str">
        <f t="shared" si="362"/>
        <v xml:space="preserve">,"DisplayName":"Pershing" </v>
      </c>
      <c r="P1066" s="16" t="str">
        <f t="shared" si="363"/>
        <v xml:space="preserve">,"Description":"" </v>
      </c>
      <c r="Q1066" s="16" t="str">
        <f t="shared" si="364"/>
        <v xml:space="preserve">,"Country":"USA" </v>
      </c>
      <c r="R1066" s="16" t="str">
        <f t="shared" si="365"/>
        <v xml:space="preserve">,"IsPostageStamp":true </v>
      </c>
      <c r="S1066" s="16" t="str">
        <f t="shared" si="366"/>
        <v xml:space="preserve">,"ScottNumber":"1042A" </v>
      </c>
      <c r="T1066" s="16" t="str">
        <f t="shared" si="367"/>
        <v xml:space="preserve">,"AlternateId":"" </v>
      </c>
      <c r="U1066" s="16" t="str">
        <f t="shared" si="368"/>
        <v>,"IssueYearStart":1961</v>
      </c>
      <c r="V1066" s="16" t="str">
        <f t="shared" si="369"/>
        <v>,"IssueYearEnd":0</v>
      </c>
      <c r="W1066" s="16" t="str">
        <f t="shared" si="370"/>
        <v xml:space="preserve">,"FirstDayOfIssue":" " </v>
      </c>
      <c r="X1066" s="16" t="str">
        <f t="shared" si="384"/>
        <v xml:space="preserve">,"Perforation":"" </v>
      </c>
      <c r="Y1066" s="16" t="str">
        <f t="shared" si="371"/>
        <v xml:space="preserve">,"IsWatermarked":false </v>
      </c>
      <c r="Z1066" s="16" t="str">
        <f t="shared" si="372"/>
        <v xml:space="preserve">,"CatalogImageCode":"" </v>
      </c>
      <c r="AA1066" s="16" t="str">
        <f t="shared" si="373"/>
        <v xml:space="preserve">,"Color":"" </v>
      </c>
      <c r="AB1066" s="16" t="str">
        <f t="shared" si="374"/>
        <v xml:space="preserve">,"Denomination":"8" </v>
      </c>
      <c r="AD1066" s="16" t="str">
        <f t="shared" si="375"/>
        <v>,"ItemInstances":[</v>
      </c>
      <c r="AE1066" s="16" t="str">
        <f t="shared" si="376"/>
        <v>{"CollectableType":"HomeCollector.Models.StampBase, HomeCollector, Version=1.0.0.0, Culture=neutral, PublicKeyToken=null"</v>
      </c>
      <c r="AF1066" s="16" t="str">
        <f t="shared" si="377"/>
        <v xml:space="preserve">,"ItemDetails":"" </v>
      </c>
      <c r="AG1066" s="16" t="str">
        <f t="shared" si="378"/>
        <v xml:space="preserve">,"IsFavorite":false </v>
      </c>
      <c r="AH1066" s="16" t="str">
        <f t="shared" si="379"/>
        <v xml:space="preserve">,"EstimatedValue":0 </v>
      </c>
      <c r="AI1066" s="16" t="str">
        <f t="shared" si="380"/>
        <v xml:space="preserve">,"IsMintCondition":false </v>
      </c>
      <c r="AJ1066" s="16" t="str">
        <f t="shared" si="381"/>
        <v xml:space="preserve">,"Condition":"UNDEFINED" </v>
      </c>
      <c r="AK1066" s="16" t="str">
        <f xml:space="preserve"> IF($D1066+$E1066&gt;0,  CONCATENATE($AD1066,$AE1066,$AF1066,$AG1066,$AH1066,$AI1066,$AJ1066)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66" s="16" t="str">
        <f t="shared" si="382"/>
        <v>,{"CollectableType":"HomeCollector.Models.StampBase, HomeCollector, Version=1.0.0.0, Culture=neutral, PublicKeyToken=null","DisplayName":"Pershing" ,"Description":"" ,"Country":"USA" ,"IsPostageStamp":true ,"ScottNumber":"1042A" ,"AlternateId":"" ,"IssueYearStart":1961,"IssueYearEnd":0,"FirstDayOfIssue":"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67" spans="1:38" x14ac:dyDescent="0.25">
      <c r="A1067" s="34" t="s">
        <v>2269</v>
      </c>
      <c r="B1067" s="29">
        <v>9</v>
      </c>
      <c r="C1067" s="30"/>
      <c r="D1067" s="31">
        <v>1</v>
      </c>
      <c r="E1067" s="32">
        <v>1</v>
      </c>
      <c r="F1067" s="28"/>
      <c r="G1067" s="30"/>
      <c r="H1067" s="19" t="s">
        <v>719</v>
      </c>
      <c r="I1067" s="29">
        <v>1956</v>
      </c>
      <c r="J1067" s="29">
        <v>1956</v>
      </c>
      <c r="K1067" s="33" t="s">
        <v>1337</v>
      </c>
      <c r="L1067" s="34">
        <v>0.28000000000000003</v>
      </c>
      <c r="M1067" s="29">
        <v>0.15</v>
      </c>
      <c r="N1067" s="28" t="str">
        <f t="shared" si="383"/>
        <v>,{"CollectableType":"HomeCollector.Models.StampBase, HomeCollector, Version=1.0.0.0, Culture=neutral, PublicKeyToken=null"</v>
      </c>
      <c r="O1067" s="16" t="str">
        <f t="shared" si="362"/>
        <v xml:space="preserve">,"DisplayName":"Alamo" </v>
      </c>
      <c r="P1067" s="16" t="str">
        <f t="shared" si="363"/>
        <v xml:space="preserve">,"Description":"" </v>
      </c>
      <c r="Q1067" s="16" t="str">
        <f t="shared" si="364"/>
        <v xml:space="preserve">,"Country":"USA" </v>
      </c>
      <c r="R1067" s="16" t="str">
        <f t="shared" si="365"/>
        <v xml:space="preserve">,"IsPostageStamp":true </v>
      </c>
      <c r="S1067" s="16" t="str">
        <f t="shared" si="366"/>
        <v xml:space="preserve">,"ScottNumber":"1043" </v>
      </c>
      <c r="T1067" s="16" t="str">
        <f t="shared" si="367"/>
        <v xml:space="preserve">,"AlternateId":"" </v>
      </c>
      <c r="U1067" s="16" t="str">
        <f t="shared" si="368"/>
        <v>,"IssueYearStart":1956</v>
      </c>
      <c r="V1067" s="16" t="str">
        <f t="shared" si="369"/>
        <v>,"IssueYearEnd":0</v>
      </c>
      <c r="W1067" s="16" t="str">
        <f t="shared" si="370"/>
        <v xml:space="preserve">,"FirstDayOfIssue":" " </v>
      </c>
      <c r="X1067" s="16" t="str">
        <f t="shared" si="384"/>
        <v xml:space="preserve">,"Perforation":"" </v>
      </c>
      <c r="Y1067" s="16" t="str">
        <f t="shared" si="371"/>
        <v xml:space="preserve">,"IsWatermarked":false </v>
      </c>
      <c r="Z1067" s="16" t="str">
        <f t="shared" si="372"/>
        <v xml:space="preserve">,"CatalogImageCode":"" </v>
      </c>
      <c r="AA1067" s="16" t="str">
        <f t="shared" si="373"/>
        <v xml:space="preserve">,"Color":"" </v>
      </c>
      <c r="AB1067" s="16" t="str">
        <f t="shared" si="374"/>
        <v xml:space="preserve">,"Denomination":"9" </v>
      </c>
      <c r="AD1067" s="16" t="str">
        <f t="shared" si="375"/>
        <v>,"ItemInstances":[</v>
      </c>
      <c r="AE1067" s="16" t="str">
        <f t="shared" si="376"/>
        <v>{"CollectableType":"HomeCollector.Models.StampBase, HomeCollector, Version=1.0.0.0, Culture=neutral, PublicKeyToken=null"</v>
      </c>
      <c r="AF1067" s="16" t="str">
        <f t="shared" si="377"/>
        <v xml:space="preserve">,"ItemDetails":"" </v>
      </c>
      <c r="AG1067" s="16" t="str">
        <f t="shared" si="378"/>
        <v xml:space="preserve">,"IsFavorite":false </v>
      </c>
      <c r="AH1067" s="16" t="str">
        <f t="shared" si="379"/>
        <v xml:space="preserve">,"EstimatedValue":0 </v>
      </c>
      <c r="AI1067" s="16" t="str">
        <f t="shared" si="380"/>
        <v xml:space="preserve">,"IsMintCondition":true </v>
      </c>
      <c r="AJ1067" s="16" t="str">
        <f t="shared" si="381"/>
        <v xml:space="preserve">,"Condition":"UNDEFINED" </v>
      </c>
      <c r="AK1067" s="16" t="str">
        <f xml:space="preserve"> IF($D1067+$E1067&gt;0,  CONCATENATE($AD1067,$AE1067,$AF1067,$AG1067,$AH1067,$AI1067,$AJ1067)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67" s="16" t="str">
        <f t="shared" si="382"/>
        <v>,{"CollectableType":"HomeCollector.Models.StampBase, HomeCollector, Version=1.0.0.0, Culture=neutral, PublicKeyToken=null","DisplayName":"Alamo" ,"Description":"" ,"Country":"USA" ,"IsPostageStamp":true ,"ScottNumber":"1043" ,"AlternateId":"" ,"IssueYearStart":1956,"IssueYearEnd":0,"FirstDayOfIssue":" " ,"Perforation":"" ,"IsWatermarked":false ,"CatalogImageCode":"" ,"Color":"" ,"Denomination":"9"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68" spans="1:38" x14ac:dyDescent="0.25">
      <c r="A1068" s="34" t="s">
        <v>2270</v>
      </c>
      <c r="B1068" s="29">
        <v>10</v>
      </c>
      <c r="C1068" s="30"/>
      <c r="D1068" s="31"/>
      <c r="E1068" s="32">
        <v>3</v>
      </c>
      <c r="F1068" s="28"/>
      <c r="G1068" s="30"/>
      <c r="H1068" s="19" t="s">
        <v>720</v>
      </c>
      <c r="I1068" s="29">
        <v>1956</v>
      </c>
      <c r="J1068" s="29">
        <v>1956</v>
      </c>
      <c r="K1068" s="33" t="s">
        <v>1337</v>
      </c>
      <c r="L1068" s="34">
        <v>0.22</v>
      </c>
      <c r="M1068" s="29">
        <v>0.15</v>
      </c>
      <c r="N1068" s="28" t="str">
        <f t="shared" si="383"/>
        <v>,{"CollectableType":"HomeCollector.Models.StampBase, HomeCollector, Version=1.0.0.0, Culture=neutral, PublicKeyToken=null"</v>
      </c>
      <c r="O1068" s="16" t="str">
        <f t="shared" si="362"/>
        <v xml:space="preserve">,"DisplayName":"Indep. Hall" </v>
      </c>
      <c r="P1068" s="16" t="str">
        <f t="shared" si="363"/>
        <v xml:space="preserve">,"Description":"" </v>
      </c>
      <c r="Q1068" s="16" t="str">
        <f t="shared" si="364"/>
        <v xml:space="preserve">,"Country":"USA" </v>
      </c>
      <c r="R1068" s="16" t="str">
        <f t="shared" si="365"/>
        <v xml:space="preserve">,"IsPostageStamp":true </v>
      </c>
      <c r="S1068" s="16" t="str">
        <f t="shared" si="366"/>
        <v xml:space="preserve">,"ScottNumber":"1044" </v>
      </c>
      <c r="T1068" s="16" t="str">
        <f t="shared" si="367"/>
        <v xml:space="preserve">,"AlternateId":"" </v>
      </c>
      <c r="U1068" s="16" t="str">
        <f t="shared" si="368"/>
        <v>,"IssueYearStart":1956</v>
      </c>
      <c r="V1068" s="16" t="str">
        <f t="shared" si="369"/>
        <v>,"IssueYearEnd":0</v>
      </c>
      <c r="W1068" s="16" t="str">
        <f t="shared" si="370"/>
        <v xml:space="preserve">,"FirstDayOfIssue":" " </v>
      </c>
      <c r="X1068" s="16" t="str">
        <f t="shared" si="384"/>
        <v xml:space="preserve">,"Perforation":"" </v>
      </c>
      <c r="Y1068" s="16" t="str">
        <f t="shared" si="371"/>
        <v xml:space="preserve">,"IsWatermarked":false </v>
      </c>
      <c r="Z1068" s="16" t="str">
        <f t="shared" si="372"/>
        <v xml:space="preserve">,"CatalogImageCode":"" </v>
      </c>
      <c r="AA1068" s="16" t="str">
        <f t="shared" si="373"/>
        <v xml:space="preserve">,"Color":"" </v>
      </c>
      <c r="AB1068" s="16" t="str">
        <f t="shared" si="374"/>
        <v xml:space="preserve">,"Denomination":"10" </v>
      </c>
      <c r="AD1068" s="16" t="str">
        <f t="shared" si="375"/>
        <v>,"ItemInstances":[</v>
      </c>
      <c r="AE1068" s="16" t="str">
        <f t="shared" si="376"/>
        <v>{"CollectableType":"HomeCollector.Models.StampBase, HomeCollector, Version=1.0.0.0, Culture=neutral, PublicKeyToken=null"</v>
      </c>
      <c r="AF1068" s="16" t="str">
        <f t="shared" si="377"/>
        <v xml:space="preserve">,"ItemDetails":"" </v>
      </c>
      <c r="AG1068" s="16" t="str">
        <f t="shared" si="378"/>
        <v xml:space="preserve">,"IsFavorite":false </v>
      </c>
      <c r="AH1068" s="16" t="str">
        <f t="shared" si="379"/>
        <v xml:space="preserve">,"EstimatedValue":0 </v>
      </c>
      <c r="AI1068" s="16" t="str">
        <f t="shared" si="380"/>
        <v xml:space="preserve">,"IsMintCondition":false </v>
      </c>
      <c r="AJ1068" s="16" t="str">
        <f t="shared" si="381"/>
        <v xml:space="preserve">,"Condition":"UNDEFINED" </v>
      </c>
      <c r="AK1068" s="16" t="str">
        <f xml:space="preserve"> IF($D1068+$E1068&gt;0,  CONCATENATE($AD1068,$AE1068,$AF1068,$AG1068,$AH1068,$AI1068,$AJ1068)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68" s="16" t="str">
        <f t="shared" si="382"/>
        <v>,{"CollectableType":"HomeCollector.Models.StampBase, HomeCollector, Version=1.0.0.0, Culture=neutral, PublicKeyToken=null","DisplayName":"Indep. Hall" ,"Description":"" ,"Country":"USA" ,"IsPostageStamp":true ,"ScottNumber":"1044" ,"AlternateId":"" ,"IssueYearStart":1956,"IssueYearEnd":0,"FirstDayOfIssue":"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69" spans="1:38" x14ac:dyDescent="0.25">
      <c r="A1069" s="17" t="s">
        <v>721</v>
      </c>
      <c r="B1069" s="29">
        <v>11</v>
      </c>
      <c r="C1069" s="30"/>
      <c r="D1069" s="31"/>
      <c r="E1069" s="32">
        <v>1</v>
      </c>
      <c r="F1069" s="28"/>
      <c r="G1069" s="30"/>
      <c r="H1069" s="19" t="s">
        <v>714</v>
      </c>
      <c r="I1069" s="29">
        <v>1961</v>
      </c>
      <c r="J1069" s="29">
        <v>1961</v>
      </c>
      <c r="K1069" s="33" t="s">
        <v>1337</v>
      </c>
      <c r="L1069" s="34">
        <v>0.3</v>
      </c>
      <c r="M1069" s="29">
        <v>0.15</v>
      </c>
      <c r="N1069" s="28" t="str">
        <f t="shared" si="383"/>
        <v>,{"CollectableType":"HomeCollector.Models.StampBase, HomeCollector, Version=1.0.0.0, Culture=neutral, PublicKeyToken=null"</v>
      </c>
      <c r="O1069" s="16" t="str">
        <f t="shared" si="362"/>
        <v xml:space="preserve">,"DisplayName":"Liberty" </v>
      </c>
      <c r="P1069" s="16" t="str">
        <f t="shared" si="363"/>
        <v xml:space="preserve">,"Description":"" </v>
      </c>
      <c r="Q1069" s="16" t="str">
        <f t="shared" si="364"/>
        <v xml:space="preserve">,"Country":"USA" </v>
      </c>
      <c r="R1069" s="16" t="str">
        <f t="shared" si="365"/>
        <v xml:space="preserve">,"IsPostageStamp":true </v>
      </c>
      <c r="S1069" s="16" t="str">
        <f t="shared" si="366"/>
        <v xml:space="preserve">,"ScottNumber":"1044A" </v>
      </c>
      <c r="T1069" s="16" t="str">
        <f t="shared" si="367"/>
        <v xml:space="preserve">,"AlternateId":"" </v>
      </c>
      <c r="U1069" s="16" t="str">
        <f t="shared" si="368"/>
        <v>,"IssueYearStart":1961</v>
      </c>
      <c r="V1069" s="16" t="str">
        <f t="shared" si="369"/>
        <v>,"IssueYearEnd":0</v>
      </c>
      <c r="W1069" s="16" t="str">
        <f t="shared" si="370"/>
        <v xml:space="preserve">,"FirstDayOfIssue":" " </v>
      </c>
      <c r="X1069" s="16" t="str">
        <f t="shared" si="384"/>
        <v xml:space="preserve">,"Perforation":"" </v>
      </c>
      <c r="Y1069" s="16" t="str">
        <f t="shared" si="371"/>
        <v xml:space="preserve">,"IsWatermarked":false </v>
      </c>
      <c r="Z1069" s="16" t="str">
        <f t="shared" si="372"/>
        <v xml:space="preserve">,"CatalogImageCode":"" </v>
      </c>
      <c r="AA1069" s="16" t="str">
        <f t="shared" si="373"/>
        <v xml:space="preserve">,"Color":"" </v>
      </c>
      <c r="AB1069" s="16" t="str">
        <f t="shared" si="374"/>
        <v xml:space="preserve">,"Denomination":"11" </v>
      </c>
      <c r="AD1069" s="16" t="str">
        <f t="shared" si="375"/>
        <v>,"ItemInstances":[</v>
      </c>
      <c r="AE1069" s="16" t="str">
        <f t="shared" si="376"/>
        <v>{"CollectableType":"HomeCollector.Models.StampBase, HomeCollector, Version=1.0.0.0, Culture=neutral, PublicKeyToken=null"</v>
      </c>
      <c r="AF1069" s="16" t="str">
        <f t="shared" si="377"/>
        <v xml:space="preserve">,"ItemDetails":"" </v>
      </c>
      <c r="AG1069" s="16" t="str">
        <f t="shared" si="378"/>
        <v xml:space="preserve">,"IsFavorite":false </v>
      </c>
      <c r="AH1069" s="16" t="str">
        <f t="shared" si="379"/>
        <v xml:space="preserve">,"EstimatedValue":0 </v>
      </c>
      <c r="AI1069" s="16" t="str">
        <f t="shared" si="380"/>
        <v xml:space="preserve">,"IsMintCondition":false </v>
      </c>
      <c r="AJ1069" s="16" t="str">
        <f t="shared" si="381"/>
        <v xml:space="preserve">,"Condition":"UNDEFINED" </v>
      </c>
      <c r="AK1069" s="16" t="str">
        <f xml:space="preserve"> IF($D1069+$E1069&gt;0,  CONCATENATE($AD1069,$AE1069,$AF1069,$AG1069,$AH1069,$AI1069,$AJ1069)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69" s="16" t="str">
        <f t="shared" si="382"/>
        <v>,{"CollectableType":"HomeCollector.Models.StampBase, HomeCollector, Version=1.0.0.0, Culture=neutral, PublicKeyToken=null","DisplayName":"Liberty" ,"Description":"" ,"Country":"USA" ,"IsPostageStamp":true ,"ScottNumber":"1044A" ,"AlternateId":"" ,"IssueYearStart":1961,"IssueYearEnd":0,"FirstDayOfIssue":" " ,"Perforation":""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70" spans="1:38" x14ac:dyDescent="0.25">
      <c r="A1070" s="34" t="s">
        <v>2271</v>
      </c>
      <c r="B1070" s="29">
        <v>12</v>
      </c>
      <c r="C1070" s="30"/>
      <c r="D1070" s="31"/>
      <c r="E1070" s="32">
        <v>1</v>
      </c>
      <c r="F1070" s="28"/>
      <c r="G1070" s="30"/>
      <c r="H1070" s="19" t="s">
        <v>287</v>
      </c>
      <c r="I1070" s="29">
        <v>1959</v>
      </c>
      <c r="J1070" s="29">
        <v>1959</v>
      </c>
      <c r="K1070" s="33" t="s">
        <v>1337</v>
      </c>
      <c r="L1070" s="34">
        <v>0.32</v>
      </c>
      <c r="M1070" s="29">
        <v>0.15</v>
      </c>
      <c r="N1070" s="28" t="str">
        <f t="shared" si="383"/>
        <v>,{"CollectableType":"HomeCollector.Models.StampBase, HomeCollector, Version=1.0.0.0, Culture=neutral, PublicKeyToken=null"</v>
      </c>
      <c r="O1070" s="16" t="str">
        <f t="shared" si="362"/>
        <v xml:space="preserve">,"DisplayName":"Harrison" </v>
      </c>
      <c r="P1070" s="16" t="str">
        <f t="shared" si="363"/>
        <v xml:space="preserve">,"Description":"" </v>
      </c>
      <c r="Q1070" s="16" t="str">
        <f t="shared" si="364"/>
        <v xml:space="preserve">,"Country":"USA" </v>
      </c>
      <c r="R1070" s="16" t="str">
        <f t="shared" si="365"/>
        <v xml:space="preserve">,"IsPostageStamp":true </v>
      </c>
      <c r="S1070" s="16" t="str">
        <f t="shared" si="366"/>
        <v xml:space="preserve">,"ScottNumber":"1045" </v>
      </c>
      <c r="T1070" s="16" t="str">
        <f t="shared" si="367"/>
        <v xml:space="preserve">,"AlternateId":"" </v>
      </c>
      <c r="U1070" s="16" t="str">
        <f t="shared" si="368"/>
        <v>,"IssueYearStart":1959</v>
      </c>
      <c r="V1070" s="16" t="str">
        <f t="shared" si="369"/>
        <v>,"IssueYearEnd":0</v>
      </c>
      <c r="W1070" s="16" t="str">
        <f t="shared" si="370"/>
        <v xml:space="preserve">,"FirstDayOfIssue":" " </v>
      </c>
      <c r="X1070" s="16" t="str">
        <f t="shared" si="384"/>
        <v xml:space="preserve">,"Perforation":"" </v>
      </c>
      <c r="Y1070" s="16" t="str">
        <f t="shared" si="371"/>
        <v xml:space="preserve">,"IsWatermarked":false </v>
      </c>
      <c r="Z1070" s="16" t="str">
        <f t="shared" si="372"/>
        <v xml:space="preserve">,"CatalogImageCode":"" </v>
      </c>
      <c r="AA1070" s="16" t="str">
        <f t="shared" si="373"/>
        <v xml:space="preserve">,"Color":"" </v>
      </c>
      <c r="AB1070" s="16" t="str">
        <f t="shared" si="374"/>
        <v xml:space="preserve">,"Denomination":"12" </v>
      </c>
      <c r="AD1070" s="16" t="str">
        <f t="shared" si="375"/>
        <v>,"ItemInstances":[</v>
      </c>
      <c r="AE1070" s="16" t="str">
        <f t="shared" si="376"/>
        <v>{"CollectableType":"HomeCollector.Models.StampBase, HomeCollector, Version=1.0.0.0, Culture=neutral, PublicKeyToken=null"</v>
      </c>
      <c r="AF1070" s="16" t="str">
        <f t="shared" si="377"/>
        <v xml:space="preserve">,"ItemDetails":"" </v>
      </c>
      <c r="AG1070" s="16" t="str">
        <f t="shared" si="378"/>
        <v xml:space="preserve">,"IsFavorite":false </v>
      </c>
      <c r="AH1070" s="16" t="str">
        <f t="shared" si="379"/>
        <v xml:space="preserve">,"EstimatedValue":0 </v>
      </c>
      <c r="AI1070" s="16" t="str">
        <f t="shared" si="380"/>
        <v xml:space="preserve">,"IsMintCondition":false </v>
      </c>
      <c r="AJ1070" s="16" t="str">
        <f t="shared" si="381"/>
        <v xml:space="preserve">,"Condition":"UNDEFINED" </v>
      </c>
      <c r="AK1070" s="16" t="str">
        <f xml:space="preserve"> IF($D1070+$E1070&gt;0,  CONCATENATE($AD1070,$AE1070,$AF1070,$AG1070,$AH1070,$AI1070,$AJ1070)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70" s="16" t="str">
        <f t="shared" si="382"/>
        <v>,{"CollectableType":"HomeCollector.Models.StampBase, HomeCollector, Version=1.0.0.0, Culture=neutral, PublicKeyToken=null","DisplayName":"Harrison" ,"Description":"" ,"Country":"USA" ,"IsPostageStamp":true ,"ScottNumber":"1045" ,"AlternateId":"" ,"IssueYearStart":1959,"IssueYearEnd":0,"FirstDayOfIssue":" " ,"Perforation":"" ,"IsWatermarked":false ,"CatalogImageCode":"" ,"Color":"" ,"Denomination":"12"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71" spans="1:38" x14ac:dyDescent="0.25">
      <c r="A1071" s="34" t="s">
        <v>2272</v>
      </c>
      <c r="B1071" s="29">
        <v>15</v>
      </c>
      <c r="C1071" s="30"/>
      <c r="D1071" s="31"/>
      <c r="E1071" s="32">
        <v>2</v>
      </c>
      <c r="F1071" s="28"/>
      <c r="G1071" s="30"/>
      <c r="H1071" s="19" t="s">
        <v>722</v>
      </c>
      <c r="I1071" s="29">
        <v>1958</v>
      </c>
      <c r="J1071" s="29">
        <v>1958</v>
      </c>
      <c r="K1071" s="33" t="s">
        <v>1337</v>
      </c>
      <c r="L1071" s="34">
        <v>0.9</v>
      </c>
      <c r="M1071" s="29">
        <v>0.15</v>
      </c>
      <c r="N1071" s="28" t="str">
        <f t="shared" si="383"/>
        <v>,{"CollectableType":"HomeCollector.Models.StampBase, HomeCollector, Version=1.0.0.0, Culture=neutral, PublicKeyToken=null"</v>
      </c>
      <c r="O1071" s="16" t="str">
        <f t="shared" si="362"/>
        <v xml:space="preserve">,"DisplayName":"John Jay" </v>
      </c>
      <c r="P1071" s="16" t="str">
        <f t="shared" si="363"/>
        <v xml:space="preserve">,"Description":"" </v>
      </c>
      <c r="Q1071" s="16" t="str">
        <f t="shared" si="364"/>
        <v xml:space="preserve">,"Country":"USA" </v>
      </c>
      <c r="R1071" s="16" t="str">
        <f t="shared" si="365"/>
        <v xml:space="preserve">,"IsPostageStamp":true </v>
      </c>
      <c r="S1071" s="16" t="str">
        <f t="shared" si="366"/>
        <v xml:space="preserve">,"ScottNumber":"1046" </v>
      </c>
      <c r="T1071" s="16" t="str">
        <f t="shared" si="367"/>
        <v xml:space="preserve">,"AlternateId":"" </v>
      </c>
      <c r="U1071" s="16" t="str">
        <f t="shared" si="368"/>
        <v>,"IssueYearStart":1958</v>
      </c>
      <c r="V1071" s="16" t="str">
        <f t="shared" si="369"/>
        <v>,"IssueYearEnd":0</v>
      </c>
      <c r="W1071" s="16" t="str">
        <f t="shared" si="370"/>
        <v xml:space="preserve">,"FirstDayOfIssue":" " </v>
      </c>
      <c r="X1071" s="16" t="str">
        <f t="shared" si="384"/>
        <v xml:space="preserve">,"Perforation":"" </v>
      </c>
      <c r="Y1071" s="16" t="str">
        <f t="shared" si="371"/>
        <v xml:space="preserve">,"IsWatermarked":false </v>
      </c>
      <c r="Z1071" s="16" t="str">
        <f t="shared" si="372"/>
        <v xml:space="preserve">,"CatalogImageCode":"" </v>
      </c>
      <c r="AA1071" s="16" t="str">
        <f t="shared" si="373"/>
        <v xml:space="preserve">,"Color":"" </v>
      </c>
      <c r="AB1071" s="16" t="str">
        <f t="shared" si="374"/>
        <v xml:space="preserve">,"Denomination":"15" </v>
      </c>
      <c r="AD1071" s="16" t="str">
        <f t="shared" si="375"/>
        <v>,"ItemInstances":[</v>
      </c>
      <c r="AE1071" s="16" t="str">
        <f t="shared" si="376"/>
        <v>{"CollectableType":"HomeCollector.Models.StampBase, HomeCollector, Version=1.0.0.0, Culture=neutral, PublicKeyToken=null"</v>
      </c>
      <c r="AF1071" s="16" t="str">
        <f t="shared" si="377"/>
        <v xml:space="preserve">,"ItemDetails":"" </v>
      </c>
      <c r="AG1071" s="16" t="str">
        <f t="shared" si="378"/>
        <v xml:space="preserve">,"IsFavorite":false </v>
      </c>
      <c r="AH1071" s="16" t="str">
        <f t="shared" si="379"/>
        <v xml:space="preserve">,"EstimatedValue":0 </v>
      </c>
      <c r="AI1071" s="16" t="str">
        <f t="shared" si="380"/>
        <v xml:space="preserve">,"IsMintCondition":false </v>
      </c>
      <c r="AJ1071" s="16" t="str">
        <f t="shared" si="381"/>
        <v xml:space="preserve">,"Condition":"UNDEFINED" </v>
      </c>
      <c r="AK1071" s="16" t="str">
        <f xml:space="preserve"> IF($D1071+$E1071&gt;0,  CONCATENATE($AD1071,$AE1071,$AF1071,$AG1071,$AH1071,$AI1071,$AJ1071)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71" s="16" t="str">
        <f t="shared" si="382"/>
        <v>,{"CollectableType":"HomeCollector.Models.StampBase, HomeCollector, Version=1.0.0.0, Culture=neutral, PublicKeyToken=null","DisplayName":"John Jay" ,"Description":"" ,"Country":"USA" ,"IsPostageStamp":true ,"ScottNumber":"1046" ,"AlternateId":"" ,"IssueYearStart":1958,"IssueYearEnd":0,"FirstDayOfIssue":"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72" spans="1:38" x14ac:dyDescent="0.25">
      <c r="A1072" s="34" t="s">
        <v>2273</v>
      </c>
      <c r="B1072" s="29">
        <v>20</v>
      </c>
      <c r="C1072" s="30"/>
      <c r="D1072" s="31"/>
      <c r="E1072" s="32">
        <v>6</v>
      </c>
      <c r="F1072" s="28"/>
      <c r="G1072" s="30"/>
      <c r="H1072" s="19" t="s">
        <v>723</v>
      </c>
      <c r="I1072" s="29">
        <v>1956</v>
      </c>
      <c r="J1072" s="29">
        <v>1956</v>
      </c>
      <c r="K1072" s="33" t="s">
        <v>1337</v>
      </c>
      <c r="L1072" s="34">
        <v>0.5</v>
      </c>
      <c r="M1072" s="29">
        <v>0.15</v>
      </c>
      <c r="N1072" s="28" t="str">
        <f t="shared" si="383"/>
        <v>,{"CollectableType":"HomeCollector.Models.StampBase, HomeCollector, Version=1.0.0.0, Culture=neutral, PublicKeyToken=null"</v>
      </c>
      <c r="O1072" s="16" t="str">
        <f t="shared" si="362"/>
        <v xml:space="preserve">,"DisplayName":"Monticello" </v>
      </c>
      <c r="P1072" s="16" t="str">
        <f t="shared" si="363"/>
        <v xml:space="preserve">,"Description":"" </v>
      </c>
      <c r="Q1072" s="16" t="str">
        <f t="shared" si="364"/>
        <v xml:space="preserve">,"Country":"USA" </v>
      </c>
      <c r="R1072" s="16" t="str">
        <f t="shared" si="365"/>
        <v xml:space="preserve">,"IsPostageStamp":true </v>
      </c>
      <c r="S1072" s="16" t="str">
        <f t="shared" si="366"/>
        <v xml:space="preserve">,"ScottNumber":"1047" </v>
      </c>
      <c r="T1072" s="16" t="str">
        <f t="shared" si="367"/>
        <v xml:space="preserve">,"AlternateId":"" </v>
      </c>
      <c r="U1072" s="16" t="str">
        <f t="shared" si="368"/>
        <v>,"IssueYearStart":1956</v>
      </c>
      <c r="V1072" s="16" t="str">
        <f t="shared" si="369"/>
        <v>,"IssueYearEnd":0</v>
      </c>
      <c r="W1072" s="16" t="str">
        <f t="shared" si="370"/>
        <v xml:space="preserve">,"FirstDayOfIssue":" " </v>
      </c>
      <c r="X1072" s="16" t="str">
        <f t="shared" si="384"/>
        <v xml:space="preserve">,"Perforation":"" </v>
      </c>
      <c r="Y1072" s="16" t="str">
        <f t="shared" si="371"/>
        <v xml:space="preserve">,"IsWatermarked":false </v>
      </c>
      <c r="Z1072" s="16" t="str">
        <f t="shared" si="372"/>
        <v xml:space="preserve">,"CatalogImageCode":"" </v>
      </c>
      <c r="AA1072" s="16" t="str">
        <f t="shared" si="373"/>
        <v xml:space="preserve">,"Color":"" </v>
      </c>
      <c r="AB1072" s="16" t="str">
        <f t="shared" si="374"/>
        <v xml:space="preserve">,"Denomination":"20" </v>
      </c>
      <c r="AD1072" s="16" t="str">
        <f t="shared" si="375"/>
        <v>,"ItemInstances":[</v>
      </c>
      <c r="AE1072" s="16" t="str">
        <f t="shared" si="376"/>
        <v>{"CollectableType":"HomeCollector.Models.StampBase, HomeCollector, Version=1.0.0.0, Culture=neutral, PublicKeyToken=null"</v>
      </c>
      <c r="AF1072" s="16" t="str">
        <f t="shared" si="377"/>
        <v xml:space="preserve">,"ItemDetails":"" </v>
      </c>
      <c r="AG1072" s="16" t="str">
        <f t="shared" si="378"/>
        <v xml:space="preserve">,"IsFavorite":false </v>
      </c>
      <c r="AH1072" s="16" t="str">
        <f t="shared" si="379"/>
        <v xml:space="preserve">,"EstimatedValue":0 </v>
      </c>
      <c r="AI1072" s="16" t="str">
        <f t="shared" si="380"/>
        <v xml:space="preserve">,"IsMintCondition":false </v>
      </c>
      <c r="AJ1072" s="16" t="str">
        <f t="shared" si="381"/>
        <v xml:space="preserve">,"Condition":"UNDEFINED" </v>
      </c>
      <c r="AK1072" s="16" t="str">
        <f xml:space="preserve"> IF($D1072+$E1072&gt;0,  CONCATENATE($AD1072,$AE1072,$AF1072,$AG1072,$AH1072,$AI1072,$AJ1072)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72" s="16" t="str">
        <f t="shared" si="382"/>
        <v>,{"CollectableType":"HomeCollector.Models.StampBase, HomeCollector, Version=1.0.0.0, Culture=neutral, PublicKeyToken=null","DisplayName":"Monticello" ,"Description":"" ,"Country":"USA" ,"IsPostageStamp":true ,"ScottNumber":"1047" ,"AlternateId":"" ,"IssueYearStart":1956,"IssueYearEnd":0,"FirstDayOfIssue":"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73" spans="1:38" x14ac:dyDescent="0.25">
      <c r="A1073" s="34" t="s">
        <v>2274</v>
      </c>
      <c r="B1073" s="29">
        <v>25</v>
      </c>
      <c r="C1073" s="30"/>
      <c r="D1073" s="31"/>
      <c r="E1073" s="32">
        <v>3</v>
      </c>
      <c r="F1073" s="28"/>
      <c r="G1073" s="30"/>
      <c r="H1073" s="19" t="s">
        <v>724</v>
      </c>
      <c r="I1073" s="29">
        <v>1958</v>
      </c>
      <c r="J1073" s="29">
        <v>1958</v>
      </c>
      <c r="K1073" s="33" t="s">
        <v>1337</v>
      </c>
      <c r="L1073" s="34">
        <v>1.5</v>
      </c>
      <c r="M1073" s="29">
        <v>0.15</v>
      </c>
      <c r="N1073" s="28" t="str">
        <f t="shared" si="383"/>
        <v>,{"CollectableType":"HomeCollector.Models.StampBase, HomeCollector, Version=1.0.0.0, Culture=neutral, PublicKeyToken=null"</v>
      </c>
      <c r="O1073" s="16" t="str">
        <f t="shared" si="362"/>
        <v xml:space="preserve">,"DisplayName":"Revere" </v>
      </c>
      <c r="P1073" s="16" t="str">
        <f t="shared" si="363"/>
        <v xml:space="preserve">,"Description":"" </v>
      </c>
      <c r="Q1073" s="16" t="str">
        <f t="shared" si="364"/>
        <v xml:space="preserve">,"Country":"USA" </v>
      </c>
      <c r="R1073" s="16" t="str">
        <f t="shared" si="365"/>
        <v xml:space="preserve">,"IsPostageStamp":true </v>
      </c>
      <c r="S1073" s="16" t="str">
        <f t="shared" si="366"/>
        <v xml:space="preserve">,"ScottNumber":"1048" </v>
      </c>
      <c r="T1073" s="16" t="str">
        <f t="shared" si="367"/>
        <v xml:space="preserve">,"AlternateId":"" </v>
      </c>
      <c r="U1073" s="16" t="str">
        <f t="shared" si="368"/>
        <v>,"IssueYearStart":1958</v>
      </c>
      <c r="V1073" s="16" t="str">
        <f t="shared" si="369"/>
        <v>,"IssueYearEnd":0</v>
      </c>
      <c r="W1073" s="16" t="str">
        <f t="shared" si="370"/>
        <v xml:space="preserve">,"FirstDayOfIssue":" " </v>
      </c>
      <c r="X1073" s="16" t="str">
        <f t="shared" si="384"/>
        <v xml:space="preserve">,"Perforation":"" </v>
      </c>
      <c r="Y1073" s="16" t="str">
        <f t="shared" si="371"/>
        <v xml:space="preserve">,"IsWatermarked":false </v>
      </c>
      <c r="Z1073" s="16" t="str">
        <f t="shared" si="372"/>
        <v xml:space="preserve">,"CatalogImageCode":"" </v>
      </c>
      <c r="AA1073" s="16" t="str">
        <f t="shared" si="373"/>
        <v xml:space="preserve">,"Color":"" </v>
      </c>
      <c r="AB1073" s="16" t="str">
        <f t="shared" si="374"/>
        <v xml:space="preserve">,"Denomination":"25" </v>
      </c>
      <c r="AD1073" s="16" t="str">
        <f t="shared" si="375"/>
        <v>,"ItemInstances":[</v>
      </c>
      <c r="AE1073" s="16" t="str">
        <f t="shared" si="376"/>
        <v>{"CollectableType":"HomeCollector.Models.StampBase, HomeCollector, Version=1.0.0.0, Culture=neutral, PublicKeyToken=null"</v>
      </c>
      <c r="AF1073" s="16" t="str">
        <f t="shared" si="377"/>
        <v xml:space="preserve">,"ItemDetails":"" </v>
      </c>
      <c r="AG1073" s="16" t="str">
        <f t="shared" si="378"/>
        <v xml:space="preserve">,"IsFavorite":false </v>
      </c>
      <c r="AH1073" s="16" t="str">
        <f t="shared" si="379"/>
        <v xml:space="preserve">,"EstimatedValue":0 </v>
      </c>
      <c r="AI1073" s="16" t="str">
        <f t="shared" si="380"/>
        <v xml:space="preserve">,"IsMintCondition":false </v>
      </c>
      <c r="AJ1073" s="16" t="str">
        <f t="shared" si="381"/>
        <v xml:space="preserve">,"Condition":"UNDEFINED" </v>
      </c>
      <c r="AK1073" s="16" t="str">
        <f xml:space="preserve"> IF($D1073+$E1073&gt;0,  CONCATENATE($AD1073,$AE1073,$AF1073,$AG1073,$AH1073,$AI1073,$AJ1073)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73" s="16" t="str">
        <f t="shared" si="382"/>
        <v>,{"CollectableType":"HomeCollector.Models.StampBase, HomeCollector, Version=1.0.0.0, Culture=neutral, PublicKeyToken=null","DisplayName":"Revere" ,"Description":"" ,"Country":"USA" ,"IsPostageStamp":true ,"ScottNumber":"1048" ,"AlternateId":"" ,"IssueYearStart":1958,"IssueYearEnd":0,"FirstDayOfIssue":"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74" spans="1:38" x14ac:dyDescent="0.25">
      <c r="A1074" s="34" t="s">
        <v>2275</v>
      </c>
      <c r="B1074" s="29">
        <v>30</v>
      </c>
      <c r="C1074" s="30"/>
      <c r="D1074" s="31"/>
      <c r="E1074" s="32">
        <v>4</v>
      </c>
      <c r="F1074" s="28"/>
      <c r="G1074" s="30"/>
      <c r="H1074" s="19" t="s">
        <v>725</v>
      </c>
      <c r="I1074" s="29">
        <v>1955</v>
      </c>
      <c r="J1074" s="29">
        <v>1955</v>
      </c>
      <c r="K1074" s="33" t="s">
        <v>1337</v>
      </c>
      <c r="L1074" s="34">
        <v>1</v>
      </c>
      <c r="M1074" s="29">
        <v>0.15</v>
      </c>
      <c r="N1074" s="28" t="str">
        <f t="shared" si="383"/>
        <v>,{"CollectableType":"HomeCollector.Models.StampBase, HomeCollector, Version=1.0.0.0, Culture=neutral, PublicKeyToken=null"</v>
      </c>
      <c r="O1074" s="16" t="str">
        <f t="shared" si="362"/>
        <v xml:space="preserve">,"DisplayName":"Lee" </v>
      </c>
      <c r="P1074" s="16" t="str">
        <f t="shared" si="363"/>
        <v xml:space="preserve">,"Description":"" </v>
      </c>
      <c r="Q1074" s="16" t="str">
        <f t="shared" si="364"/>
        <v xml:space="preserve">,"Country":"USA" </v>
      </c>
      <c r="R1074" s="16" t="str">
        <f t="shared" si="365"/>
        <v xml:space="preserve">,"IsPostageStamp":true </v>
      </c>
      <c r="S1074" s="16" t="str">
        <f t="shared" si="366"/>
        <v xml:space="preserve">,"ScottNumber":"1049" </v>
      </c>
      <c r="T1074" s="16" t="str">
        <f t="shared" si="367"/>
        <v xml:space="preserve">,"AlternateId":"" </v>
      </c>
      <c r="U1074" s="16" t="str">
        <f t="shared" si="368"/>
        <v>,"IssueYearStart":1955</v>
      </c>
      <c r="V1074" s="16" t="str">
        <f t="shared" si="369"/>
        <v>,"IssueYearEnd":0</v>
      </c>
      <c r="W1074" s="16" t="str">
        <f t="shared" si="370"/>
        <v xml:space="preserve">,"FirstDayOfIssue":" " </v>
      </c>
      <c r="X1074" s="16" t="str">
        <f t="shared" si="384"/>
        <v xml:space="preserve">,"Perforation":"" </v>
      </c>
      <c r="Y1074" s="16" t="str">
        <f t="shared" si="371"/>
        <v xml:space="preserve">,"IsWatermarked":false </v>
      </c>
      <c r="Z1074" s="16" t="str">
        <f t="shared" si="372"/>
        <v xml:space="preserve">,"CatalogImageCode":"" </v>
      </c>
      <c r="AA1074" s="16" t="str">
        <f t="shared" si="373"/>
        <v xml:space="preserve">,"Color":"" </v>
      </c>
      <c r="AB1074" s="16" t="str">
        <f t="shared" si="374"/>
        <v xml:space="preserve">,"Denomination":"30" </v>
      </c>
      <c r="AD1074" s="16" t="str">
        <f t="shared" si="375"/>
        <v>,"ItemInstances":[</v>
      </c>
      <c r="AE1074" s="16" t="str">
        <f t="shared" si="376"/>
        <v>{"CollectableType":"HomeCollector.Models.StampBase, HomeCollector, Version=1.0.0.0, Culture=neutral, PublicKeyToken=null"</v>
      </c>
      <c r="AF1074" s="16" t="str">
        <f t="shared" si="377"/>
        <v xml:space="preserve">,"ItemDetails":"" </v>
      </c>
      <c r="AG1074" s="16" t="str">
        <f t="shared" si="378"/>
        <v xml:space="preserve">,"IsFavorite":false </v>
      </c>
      <c r="AH1074" s="16" t="str">
        <f t="shared" si="379"/>
        <v xml:space="preserve">,"EstimatedValue":0 </v>
      </c>
      <c r="AI1074" s="16" t="str">
        <f t="shared" si="380"/>
        <v xml:space="preserve">,"IsMintCondition":false </v>
      </c>
      <c r="AJ1074" s="16" t="str">
        <f t="shared" si="381"/>
        <v xml:space="preserve">,"Condition":"UNDEFINED" </v>
      </c>
      <c r="AK1074" s="16" t="str">
        <f xml:space="preserve"> IF($D1074+$E1074&gt;0,  CONCATENATE($AD1074,$AE1074,$AF1074,$AG1074,$AH1074,$AI1074,$AJ1074)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74" s="16" t="str">
        <f t="shared" si="382"/>
        <v>,{"CollectableType":"HomeCollector.Models.StampBase, HomeCollector, Version=1.0.0.0, Culture=neutral, PublicKeyToken=null","DisplayName":"Lee" ,"Description":"" ,"Country":"USA" ,"IsPostageStamp":true ,"ScottNumber":"1049" ,"AlternateId":"" ,"IssueYearStart":1955,"IssueYearEnd":0,"FirstDayOfIssue":" " ,"Perforation":"" ,"IsWatermarked":false ,"CatalogImageCode":"" ,"Color":""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75" spans="1:38" x14ac:dyDescent="0.25">
      <c r="A1075" s="34" t="s">
        <v>2276</v>
      </c>
      <c r="B1075" s="29">
        <v>40</v>
      </c>
      <c r="C1075" s="30"/>
      <c r="D1075" s="31"/>
      <c r="E1075" s="32">
        <v>2</v>
      </c>
      <c r="F1075" s="28"/>
      <c r="G1075" s="30"/>
      <c r="H1075" s="19" t="s">
        <v>268</v>
      </c>
      <c r="I1075" s="29">
        <v>1955</v>
      </c>
      <c r="J1075" s="29">
        <v>1955</v>
      </c>
      <c r="K1075" s="33" t="s">
        <v>1337</v>
      </c>
      <c r="L1075" s="34">
        <v>2</v>
      </c>
      <c r="M1075" s="29">
        <v>0.15</v>
      </c>
      <c r="N1075" s="28" t="str">
        <f t="shared" si="383"/>
        <v>,{"CollectableType":"HomeCollector.Models.StampBase, HomeCollector, Version=1.0.0.0, Culture=neutral, PublicKeyToken=null"</v>
      </c>
      <c r="O1075" s="16" t="str">
        <f t="shared" si="362"/>
        <v xml:space="preserve">,"DisplayName":"Marshall" </v>
      </c>
      <c r="P1075" s="16" t="str">
        <f t="shared" si="363"/>
        <v xml:space="preserve">,"Description":"" </v>
      </c>
      <c r="Q1075" s="16" t="str">
        <f t="shared" si="364"/>
        <v xml:space="preserve">,"Country":"USA" </v>
      </c>
      <c r="R1075" s="16" t="str">
        <f t="shared" si="365"/>
        <v xml:space="preserve">,"IsPostageStamp":true </v>
      </c>
      <c r="S1075" s="16" t="str">
        <f t="shared" si="366"/>
        <v xml:space="preserve">,"ScottNumber":"1050" </v>
      </c>
      <c r="T1075" s="16" t="str">
        <f t="shared" si="367"/>
        <v xml:space="preserve">,"AlternateId":"" </v>
      </c>
      <c r="U1075" s="16" t="str">
        <f t="shared" si="368"/>
        <v>,"IssueYearStart":1955</v>
      </c>
      <c r="V1075" s="16" t="str">
        <f t="shared" si="369"/>
        <v>,"IssueYearEnd":0</v>
      </c>
      <c r="W1075" s="16" t="str">
        <f t="shared" si="370"/>
        <v xml:space="preserve">,"FirstDayOfIssue":" " </v>
      </c>
      <c r="X1075" s="16" t="str">
        <f t="shared" si="384"/>
        <v xml:space="preserve">,"Perforation":"" </v>
      </c>
      <c r="Y1075" s="16" t="str">
        <f t="shared" si="371"/>
        <v xml:space="preserve">,"IsWatermarked":false </v>
      </c>
      <c r="Z1075" s="16" t="str">
        <f t="shared" si="372"/>
        <v xml:space="preserve">,"CatalogImageCode":"" </v>
      </c>
      <c r="AA1075" s="16" t="str">
        <f t="shared" si="373"/>
        <v xml:space="preserve">,"Color":"" </v>
      </c>
      <c r="AB1075" s="16" t="str">
        <f t="shared" si="374"/>
        <v xml:space="preserve">,"Denomination":"40" </v>
      </c>
      <c r="AD1075" s="16" t="str">
        <f t="shared" si="375"/>
        <v>,"ItemInstances":[</v>
      </c>
      <c r="AE1075" s="16" t="str">
        <f t="shared" si="376"/>
        <v>{"CollectableType":"HomeCollector.Models.StampBase, HomeCollector, Version=1.0.0.0, Culture=neutral, PublicKeyToken=null"</v>
      </c>
      <c r="AF1075" s="16" t="str">
        <f t="shared" si="377"/>
        <v xml:space="preserve">,"ItemDetails":"" </v>
      </c>
      <c r="AG1075" s="16" t="str">
        <f t="shared" si="378"/>
        <v xml:space="preserve">,"IsFavorite":false </v>
      </c>
      <c r="AH1075" s="16" t="str">
        <f t="shared" si="379"/>
        <v xml:space="preserve">,"EstimatedValue":0 </v>
      </c>
      <c r="AI1075" s="16" t="str">
        <f t="shared" si="380"/>
        <v xml:space="preserve">,"IsMintCondition":false </v>
      </c>
      <c r="AJ1075" s="16" t="str">
        <f t="shared" si="381"/>
        <v xml:space="preserve">,"Condition":"UNDEFINED" </v>
      </c>
      <c r="AK1075" s="16" t="str">
        <f xml:space="preserve"> IF($D1075+$E1075&gt;0,  CONCATENATE($AD1075,$AE1075,$AF1075,$AG1075,$AH1075,$AI1075,$AJ1075)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75" s="16" t="str">
        <f t="shared" si="382"/>
        <v>,{"CollectableType":"HomeCollector.Models.StampBase, HomeCollector, Version=1.0.0.0, Culture=neutral, PublicKeyToken=null","DisplayName":"Marshall" ,"Description":"" ,"Country":"USA" ,"IsPostageStamp":true ,"ScottNumber":"1050" ,"AlternateId":"" ,"IssueYearStart":1955,"IssueYearEnd":0,"FirstDayOfIssue":" " ,"Perforation":"" ,"IsWatermarked":false ,"CatalogImageCode":"" ,"Color":"" ,"Denomination":"40"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76" spans="1:38" x14ac:dyDescent="0.25">
      <c r="A1076" s="34" t="s">
        <v>2277</v>
      </c>
      <c r="B1076" s="29">
        <v>50</v>
      </c>
      <c r="C1076" s="30"/>
      <c r="D1076" s="31"/>
      <c r="E1076" s="32">
        <v>6</v>
      </c>
      <c r="F1076" s="28"/>
      <c r="G1076" s="30"/>
      <c r="H1076" s="19" t="s">
        <v>726</v>
      </c>
      <c r="I1076" s="29">
        <v>1955</v>
      </c>
      <c r="J1076" s="29">
        <v>1955</v>
      </c>
      <c r="K1076" s="33" t="s">
        <v>1337</v>
      </c>
      <c r="L1076" s="34">
        <v>1.75</v>
      </c>
      <c r="M1076" s="29">
        <v>0.15</v>
      </c>
      <c r="N1076" s="28" t="str">
        <f t="shared" si="383"/>
        <v>,{"CollectableType":"HomeCollector.Models.StampBase, HomeCollector, Version=1.0.0.0, Culture=neutral, PublicKeyToken=null"</v>
      </c>
      <c r="O1076" s="16" t="str">
        <f t="shared" si="362"/>
        <v xml:space="preserve">,"DisplayName":"Susan B.Anthony" </v>
      </c>
      <c r="P1076" s="16" t="str">
        <f t="shared" si="363"/>
        <v xml:space="preserve">,"Description":"" </v>
      </c>
      <c r="Q1076" s="16" t="str">
        <f t="shared" si="364"/>
        <v xml:space="preserve">,"Country":"USA" </v>
      </c>
      <c r="R1076" s="16" t="str">
        <f t="shared" si="365"/>
        <v xml:space="preserve">,"IsPostageStamp":true </v>
      </c>
      <c r="S1076" s="16" t="str">
        <f t="shared" si="366"/>
        <v xml:space="preserve">,"ScottNumber":"1051" </v>
      </c>
      <c r="T1076" s="16" t="str">
        <f t="shared" si="367"/>
        <v xml:space="preserve">,"AlternateId":"" </v>
      </c>
      <c r="U1076" s="16" t="str">
        <f t="shared" si="368"/>
        <v>,"IssueYearStart":1955</v>
      </c>
      <c r="V1076" s="16" t="str">
        <f t="shared" si="369"/>
        <v>,"IssueYearEnd":0</v>
      </c>
      <c r="W1076" s="16" t="str">
        <f t="shared" si="370"/>
        <v xml:space="preserve">,"FirstDayOfIssue":" " </v>
      </c>
      <c r="X1076" s="16" t="str">
        <f t="shared" si="384"/>
        <v xml:space="preserve">,"Perforation":"" </v>
      </c>
      <c r="Y1076" s="16" t="str">
        <f t="shared" si="371"/>
        <v xml:space="preserve">,"IsWatermarked":false </v>
      </c>
      <c r="Z1076" s="16" t="str">
        <f t="shared" si="372"/>
        <v xml:space="preserve">,"CatalogImageCode":"" </v>
      </c>
      <c r="AA1076" s="16" t="str">
        <f t="shared" si="373"/>
        <v xml:space="preserve">,"Color":"" </v>
      </c>
      <c r="AB1076" s="16" t="str">
        <f t="shared" si="374"/>
        <v xml:space="preserve">,"Denomination":"50" </v>
      </c>
      <c r="AD1076" s="16" t="str">
        <f t="shared" si="375"/>
        <v>,"ItemInstances":[</v>
      </c>
      <c r="AE1076" s="16" t="str">
        <f t="shared" si="376"/>
        <v>{"CollectableType":"HomeCollector.Models.StampBase, HomeCollector, Version=1.0.0.0, Culture=neutral, PublicKeyToken=null"</v>
      </c>
      <c r="AF1076" s="16" t="str">
        <f t="shared" si="377"/>
        <v xml:space="preserve">,"ItemDetails":"" </v>
      </c>
      <c r="AG1076" s="16" t="str">
        <f t="shared" si="378"/>
        <v xml:space="preserve">,"IsFavorite":false </v>
      </c>
      <c r="AH1076" s="16" t="str">
        <f t="shared" si="379"/>
        <v xml:space="preserve">,"EstimatedValue":0 </v>
      </c>
      <c r="AI1076" s="16" t="str">
        <f t="shared" si="380"/>
        <v xml:space="preserve">,"IsMintCondition":false </v>
      </c>
      <c r="AJ1076" s="16" t="str">
        <f t="shared" si="381"/>
        <v xml:space="preserve">,"Condition":"UNDEFINED" </v>
      </c>
      <c r="AK1076" s="16" t="str">
        <f xml:space="preserve"> IF($D1076+$E1076&gt;0,  CONCATENATE($AD1076,$AE1076,$AF1076,$AG1076,$AH1076,$AI1076,$AJ1076)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76" s="16" t="str">
        <f t="shared" si="382"/>
        <v>,{"CollectableType":"HomeCollector.Models.StampBase, HomeCollector, Version=1.0.0.0, Culture=neutral, PublicKeyToken=null","DisplayName":"Susan B.Anthony" ,"Description":"" ,"Country":"USA" ,"IsPostageStamp":true ,"ScottNumber":"1051" ,"AlternateId":"" ,"IssueYearStart":1955,"IssueYearEnd":0,"FirstDayOfIssue":" " ,"Perforation":"" ,"IsWatermarked":false ,"CatalogImageCode":"" ,"Color":""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77" spans="1:38" x14ac:dyDescent="0.25">
      <c r="A1077" s="34" t="s">
        <v>2278</v>
      </c>
      <c r="B1077" s="19" t="s">
        <v>260</v>
      </c>
      <c r="C1077" s="30"/>
      <c r="D1077" s="31"/>
      <c r="E1077" s="32">
        <v>2</v>
      </c>
      <c r="F1077" s="28"/>
      <c r="G1077" s="30"/>
      <c r="H1077" s="19" t="s">
        <v>727</v>
      </c>
      <c r="I1077" s="29">
        <v>1955</v>
      </c>
      <c r="J1077" s="29">
        <v>1955</v>
      </c>
      <c r="K1077" s="33" t="s">
        <v>1337</v>
      </c>
      <c r="L1077" s="34">
        <v>5.5</v>
      </c>
      <c r="M1077" s="29">
        <v>0.15</v>
      </c>
      <c r="N1077" s="28" t="str">
        <f t="shared" si="383"/>
        <v>,{"CollectableType":"HomeCollector.Models.StampBase, HomeCollector, Version=1.0.0.0, Culture=neutral, PublicKeyToken=null"</v>
      </c>
      <c r="O1077" s="16" t="str">
        <f t="shared" si="362"/>
        <v xml:space="preserve">,"DisplayName":"Henry" </v>
      </c>
      <c r="P1077" s="16" t="str">
        <f t="shared" si="363"/>
        <v xml:space="preserve">,"Description":"" </v>
      </c>
      <c r="Q1077" s="16" t="str">
        <f t="shared" si="364"/>
        <v xml:space="preserve">,"Country":"USA" </v>
      </c>
      <c r="R1077" s="16" t="str">
        <f t="shared" si="365"/>
        <v xml:space="preserve">,"IsPostageStamp":true </v>
      </c>
      <c r="S1077" s="16" t="str">
        <f t="shared" si="366"/>
        <v xml:space="preserve">,"ScottNumber":"1052" </v>
      </c>
      <c r="T1077" s="16" t="str">
        <f t="shared" si="367"/>
        <v xml:space="preserve">,"AlternateId":"" </v>
      </c>
      <c r="U1077" s="16" t="str">
        <f t="shared" si="368"/>
        <v>,"IssueYearStart":1955</v>
      </c>
      <c r="V1077" s="16" t="str">
        <f t="shared" si="369"/>
        <v>,"IssueYearEnd":0</v>
      </c>
      <c r="W1077" s="16" t="str">
        <f t="shared" si="370"/>
        <v xml:space="preserve">,"FirstDayOfIssue":" " </v>
      </c>
      <c r="X1077" s="16" t="str">
        <f t="shared" si="384"/>
        <v xml:space="preserve">,"Perforation":"" </v>
      </c>
      <c r="Y1077" s="16" t="str">
        <f t="shared" si="371"/>
        <v xml:space="preserve">,"IsWatermarked":false </v>
      </c>
      <c r="Z1077" s="16" t="str">
        <f t="shared" si="372"/>
        <v xml:space="preserve">,"CatalogImageCode":"" </v>
      </c>
      <c r="AA1077" s="16" t="str">
        <f t="shared" si="373"/>
        <v xml:space="preserve">,"Color":"" </v>
      </c>
      <c r="AB1077" s="16" t="str">
        <f t="shared" si="374"/>
        <v xml:space="preserve">,"Denomination":"$1" </v>
      </c>
      <c r="AD1077" s="16" t="str">
        <f t="shared" si="375"/>
        <v>,"ItemInstances":[</v>
      </c>
      <c r="AE1077" s="16" t="str">
        <f t="shared" si="376"/>
        <v>{"CollectableType":"HomeCollector.Models.StampBase, HomeCollector, Version=1.0.0.0, Culture=neutral, PublicKeyToken=null"</v>
      </c>
      <c r="AF1077" s="16" t="str">
        <f t="shared" si="377"/>
        <v xml:space="preserve">,"ItemDetails":"" </v>
      </c>
      <c r="AG1077" s="16" t="str">
        <f t="shared" si="378"/>
        <v xml:space="preserve">,"IsFavorite":false </v>
      </c>
      <c r="AH1077" s="16" t="str">
        <f t="shared" si="379"/>
        <v xml:space="preserve">,"EstimatedValue":0 </v>
      </c>
      <c r="AI1077" s="16" t="str">
        <f t="shared" si="380"/>
        <v xml:space="preserve">,"IsMintCondition":false </v>
      </c>
      <c r="AJ1077" s="16" t="str">
        <f t="shared" si="381"/>
        <v xml:space="preserve">,"Condition":"UNDEFINED" </v>
      </c>
      <c r="AK1077" s="16" t="str">
        <f xml:space="preserve"> IF($D1077+$E1077&gt;0,  CONCATENATE($AD1077,$AE1077,$AF1077,$AG1077,$AH1077,$AI1077,$AJ1077)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77" s="16" t="str">
        <f t="shared" si="382"/>
        <v>,{"CollectableType":"HomeCollector.Models.StampBase, HomeCollector, Version=1.0.0.0, Culture=neutral, PublicKeyToken=null","DisplayName":"Henry" ,"Description":"" ,"Country":"USA" ,"IsPostageStamp":true ,"ScottNumber":"1052" ,"AlternateId":"" ,"IssueYearStart":1955,"IssueYearEnd":0,"FirstDayOfIssue":" " ,"Perforation":"" ,"IsWatermarked":false ,"CatalogImageCode":"" ,"Color":"" ,"Denomination":"$1"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78" spans="1:38" x14ac:dyDescent="0.25">
      <c r="A1078" s="34" t="s">
        <v>2279</v>
      </c>
      <c r="B1078" s="19" t="s">
        <v>264</v>
      </c>
      <c r="C1078" s="30"/>
      <c r="D1078" s="31"/>
      <c r="E1078" s="32"/>
      <c r="F1078" s="28"/>
      <c r="G1078" s="30"/>
      <c r="H1078" s="19" t="s">
        <v>173</v>
      </c>
      <c r="I1078" s="29">
        <v>1955</v>
      </c>
      <c r="J1078" s="29">
        <v>1955</v>
      </c>
      <c r="K1078" s="33" t="s">
        <v>1337</v>
      </c>
      <c r="L1078" s="34">
        <v>75</v>
      </c>
      <c r="M1078" s="29">
        <v>6.75</v>
      </c>
      <c r="N1078" s="28" t="str">
        <f t="shared" si="383"/>
        <v>,{"CollectableType":"HomeCollector.Models.StampBase, HomeCollector, Version=1.0.0.0, Culture=neutral, PublicKeyToken=null"</v>
      </c>
      <c r="O1078" s="16" t="str">
        <f t="shared" si="362"/>
        <v xml:space="preserve">,"DisplayName":"Hamilton" </v>
      </c>
      <c r="P1078" s="16" t="str">
        <f t="shared" si="363"/>
        <v xml:space="preserve">,"Description":"" </v>
      </c>
      <c r="Q1078" s="16" t="str">
        <f t="shared" si="364"/>
        <v xml:space="preserve">,"Country":"USA" </v>
      </c>
      <c r="R1078" s="16" t="str">
        <f t="shared" si="365"/>
        <v xml:space="preserve">,"IsPostageStamp":true </v>
      </c>
      <c r="S1078" s="16" t="str">
        <f t="shared" si="366"/>
        <v xml:space="preserve">,"ScottNumber":"1053" </v>
      </c>
      <c r="T1078" s="16" t="str">
        <f t="shared" si="367"/>
        <v xml:space="preserve">,"AlternateId":"" </v>
      </c>
      <c r="U1078" s="16" t="str">
        <f t="shared" si="368"/>
        <v>,"IssueYearStart":1955</v>
      </c>
      <c r="V1078" s="16" t="str">
        <f t="shared" si="369"/>
        <v>,"IssueYearEnd":0</v>
      </c>
      <c r="W1078" s="16" t="str">
        <f t="shared" si="370"/>
        <v xml:space="preserve">,"FirstDayOfIssue":" " </v>
      </c>
      <c r="X1078" s="16" t="str">
        <f t="shared" si="384"/>
        <v xml:space="preserve">,"Perforation":"" </v>
      </c>
      <c r="Y1078" s="16" t="str">
        <f t="shared" si="371"/>
        <v xml:space="preserve">,"IsWatermarked":false </v>
      </c>
      <c r="Z1078" s="16" t="str">
        <f t="shared" si="372"/>
        <v xml:space="preserve">,"CatalogImageCode":"" </v>
      </c>
      <c r="AA1078" s="16" t="str">
        <f t="shared" si="373"/>
        <v xml:space="preserve">,"Color":"" </v>
      </c>
      <c r="AB1078" s="16" t="str">
        <f t="shared" si="374"/>
        <v xml:space="preserve">,"Denomination":"$5" </v>
      </c>
      <c r="AD1078" s="16" t="str">
        <f t="shared" si="375"/>
        <v/>
      </c>
      <c r="AE1078" s="16" t="str">
        <f t="shared" si="376"/>
        <v>{"CollectableType":"HomeCollector.Models.StampBase, HomeCollector, Version=1.0.0.0, Culture=neutral, PublicKeyToken=null"</v>
      </c>
      <c r="AF1078" s="16" t="str">
        <f t="shared" si="377"/>
        <v xml:space="preserve">,"ItemDetails":"" </v>
      </c>
      <c r="AG1078" s="16" t="str">
        <f t="shared" si="378"/>
        <v xml:space="preserve">,"IsFavorite":false </v>
      </c>
      <c r="AH1078" s="16" t="str">
        <f t="shared" si="379"/>
        <v xml:space="preserve">,"EstimatedValue":0 </v>
      </c>
      <c r="AI1078" s="16" t="str">
        <f t="shared" si="380"/>
        <v xml:space="preserve">,"IsMintCondition":false </v>
      </c>
      <c r="AJ1078" s="16" t="str">
        <f t="shared" si="381"/>
        <v xml:space="preserve">,"Condition":"UNDEFINED" </v>
      </c>
      <c r="AK1078" s="16" t="str">
        <f xml:space="preserve"> IF($D1078+$E1078&gt;0,  CONCATENATE($AD1078,$AE1078,$AF1078,$AG1078,$AH1078,$AI1078,$AJ1078) &amp; "} ]}","}")</f>
        <v>}</v>
      </c>
      <c r="AL1078" s="16" t="str">
        <f t="shared" si="382"/>
        <v>,{"CollectableType":"HomeCollector.Models.StampBase, HomeCollector, Version=1.0.0.0, Culture=neutral, PublicKeyToken=null","DisplayName":"Hamilton" ,"Description":"" ,"Country":"USA" ,"IsPostageStamp":true ,"ScottNumber":"1053" ,"AlternateId":"" ,"IssueYearStart":1955,"IssueYearEnd":0,"FirstDayOfIssue":" " ,"Perforation":"" ,"IsWatermarked":false ,"CatalogImageCode":"" ,"Color":"" ,"Denomination":"$5" }</v>
      </c>
    </row>
    <row r="1079" spans="1:38" x14ac:dyDescent="0.25">
      <c r="A1079" s="34" t="s">
        <v>2280</v>
      </c>
      <c r="B1079" s="29">
        <v>1</v>
      </c>
      <c r="C1079" s="30"/>
      <c r="D1079" s="31">
        <v>1</v>
      </c>
      <c r="E1079" s="32">
        <v>2</v>
      </c>
      <c r="F1079" s="28"/>
      <c r="G1079" s="30"/>
      <c r="H1079" s="19" t="s">
        <v>15</v>
      </c>
      <c r="I1079" s="29">
        <v>1954</v>
      </c>
      <c r="J1079" s="29">
        <v>1954</v>
      </c>
      <c r="K1079" s="33" t="s">
        <v>1337</v>
      </c>
      <c r="L1079" s="34">
        <v>0.18</v>
      </c>
      <c r="M1079" s="29">
        <v>0.15</v>
      </c>
      <c r="N1079" s="28" t="str">
        <f t="shared" si="383"/>
        <v>,{"CollectableType":"HomeCollector.Models.StampBase, HomeCollector, Version=1.0.0.0, Culture=neutral, PublicKeyToken=null"</v>
      </c>
      <c r="O1079" s="16" t="str">
        <f t="shared" si="362"/>
        <v xml:space="preserve">,"DisplayName":"Washington" </v>
      </c>
      <c r="P1079" s="16" t="str">
        <f t="shared" si="363"/>
        <v xml:space="preserve">,"Description":"" </v>
      </c>
      <c r="Q1079" s="16" t="str">
        <f t="shared" si="364"/>
        <v xml:space="preserve">,"Country":"USA" </v>
      </c>
      <c r="R1079" s="16" t="str">
        <f t="shared" si="365"/>
        <v xml:space="preserve">,"IsPostageStamp":true </v>
      </c>
      <c r="S1079" s="16" t="str">
        <f t="shared" si="366"/>
        <v xml:space="preserve">,"ScottNumber":"1054" </v>
      </c>
      <c r="T1079" s="16" t="str">
        <f t="shared" si="367"/>
        <v xml:space="preserve">,"AlternateId":"" </v>
      </c>
      <c r="U1079" s="16" t="str">
        <f t="shared" si="368"/>
        <v>,"IssueYearStart":1954</v>
      </c>
      <c r="V1079" s="16" t="str">
        <f t="shared" si="369"/>
        <v>,"IssueYearEnd":0</v>
      </c>
      <c r="W1079" s="16" t="str">
        <f t="shared" si="370"/>
        <v xml:space="preserve">,"FirstDayOfIssue":" " </v>
      </c>
      <c r="X1079" s="16" t="str">
        <f t="shared" si="384"/>
        <v xml:space="preserve">,"Perforation":"" </v>
      </c>
      <c r="Y1079" s="16" t="str">
        <f t="shared" si="371"/>
        <v xml:space="preserve">,"IsWatermarked":false </v>
      </c>
      <c r="Z1079" s="16" t="str">
        <f t="shared" si="372"/>
        <v xml:space="preserve">,"CatalogImageCode":"" </v>
      </c>
      <c r="AA1079" s="16" t="str">
        <f t="shared" si="373"/>
        <v xml:space="preserve">,"Color":"" </v>
      </c>
      <c r="AB1079" s="16" t="str">
        <f t="shared" si="374"/>
        <v xml:space="preserve">,"Denomination":"1" </v>
      </c>
      <c r="AD1079" s="16" t="str">
        <f t="shared" si="375"/>
        <v>,"ItemInstances":[</v>
      </c>
      <c r="AE1079" s="16" t="str">
        <f t="shared" si="376"/>
        <v>{"CollectableType":"HomeCollector.Models.StampBase, HomeCollector, Version=1.0.0.0, Culture=neutral, PublicKeyToken=null"</v>
      </c>
      <c r="AF1079" s="16" t="str">
        <f t="shared" si="377"/>
        <v xml:space="preserve">,"ItemDetails":"" </v>
      </c>
      <c r="AG1079" s="16" t="str">
        <f t="shared" si="378"/>
        <v xml:space="preserve">,"IsFavorite":false </v>
      </c>
      <c r="AH1079" s="16" t="str">
        <f t="shared" si="379"/>
        <v xml:space="preserve">,"EstimatedValue":0 </v>
      </c>
      <c r="AI1079" s="16" t="str">
        <f t="shared" si="380"/>
        <v xml:space="preserve">,"IsMintCondition":true </v>
      </c>
      <c r="AJ1079" s="16" t="str">
        <f t="shared" si="381"/>
        <v xml:space="preserve">,"Condition":"UNDEFINED" </v>
      </c>
      <c r="AK1079" s="16" t="str">
        <f xml:space="preserve"> IF($D1079+$E1079&gt;0,  CONCATENATE($AD1079,$AE1079,$AF1079,$AG1079,$AH1079,$AI1079,$AJ1079)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79" s="16" t="str">
        <f t="shared" si="382"/>
        <v>,{"CollectableType":"HomeCollector.Models.StampBase, HomeCollector, Version=1.0.0.0, Culture=neutral, PublicKeyToken=null","DisplayName":"Washington" ,"Description":"" ,"Country":"USA" ,"IsPostageStamp":true ,"ScottNumber":"1054" ,"AlternateId":"" ,"IssueYearStart":1954,"IssueYearEnd":0,"FirstDayOfIssue":"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80" spans="1:38" x14ac:dyDescent="0.25">
      <c r="A1080" s="17" t="s">
        <v>728</v>
      </c>
      <c r="B1080" s="19" t="s">
        <v>709</v>
      </c>
      <c r="C1080" s="30"/>
      <c r="D1080" s="31"/>
      <c r="E1080" s="32">
        <v>1</v>
      </c>
      <c r="F1080" s="28"/>
      <c r="G1080" s="30"/>
      <c r="H1080" s="19" t="s">
        <v>729</v>
      </c>
      <c r="I1080" s="29">
        <v>1960</v>
      </c>
      <c r="J1080" s="29">
        <v>1960</v>
      </c>
      <c r="K1080" s="33" t="s">
        <v>1337</v>
      </c>
      <c r="L1080" s="34">
        <v>0.15</v>
      </c>
      <c r="M1080" s="29">
        <v>0.15</v>
      </c>
      <c r="N1080" s="28" t="str">
        <f t="shared" si="383"/>
        <v>,{"CollectableType":"HomeCollector.Models.StampBase, HomeCollector, Version=1.0.0.0, Culture=neutral, PublicKeyToken=null"</v>
      </c>
      <c r="O1080" s="16" t="str">
        <f t="shared" si="362"/>
        <v xml:space="preserve">,"DisplayName":"Govern. Palace" </v>
      </c>
      <c r="P1080" s="16" t="str">
        <f t="shared" si="363"/>
        <v xml:space="preserve">,"Description":"" </v>
      </c>
      <c r="Q1080" s="16" t="str">
        <f t="shared" si="364"/>
        <v xml:space="preserve">,"Country":"USA" </v>
      </c>
      <c r="R1080" s="16" t="str">
        <f t="shared" si="365"/>
        <v xml:space="preserve">,"IsPostageStamp":true </v>
      </c>
      <c r="S1080" s="16" t="str">
        <f t="shared" si="366"/>
        <v xml:space="preserve">,"ScottNumber":"1054a" </v>
      </c>
      <c r="T1080" s="16" t="str">
        <f t="shared" si="367"/>
        <v xml:space="preserve">,"AlternateId":"" </v>
      </c>
      <c r="U1080" s="16" t="str">
        <f t="shared" si="368"/>
        <v>,"IssueYearStart":1960</v>
      </c>
      <c r="V1080" s="16" t="str">
        <f t="shared" si="369"/>
        <v>,"IssueYearEnd":0</v>
      </c>
      <c r="W1080" s="16" t="str">
        <f t="shared" si="370"/>
        <v xml:space="preserve">,"FirstDayOfIssue":" " </v>
      </c>
      <c r="X1080" s="16" t="str">
        <f t="shared" si="384"/>
        <v xml:space="preserve">,"Perforation":"" </v>
      </c>
      <c r="Y1080" s="16" t="str">
        <f t="shared" si="371"/>
        <v xml:space="preserve">,"IsWatermarked":false </v>
      </c>
      <c r="Z1080" s="16" t="str">
        <f t="shared" si="372"/>
        <v xml:space="preserve">,"CatalogImageCode":"" </v>
      </c>
      <c r="AA1080" s="16" t="str">
        <f t="shared" si="373"/>
        <v xml:space="preserve">,"Color":"" </v>
      </c>
      <c r="AB1080" s="16" t="str">
        <f t="shared" si="374"/>
        <v xml:space="preserve">,"Denomination":"1.25" </v>
      </c>
      <c r="AD1080" s="16" t="str">
        <f t="shared" si="375"/>
        <v>,"ItemInstances":[</v>
      </c>
      <c r="AE1080" s="16" t="str">
        <f t="shared" si="376"/>
        <v>{"CollectableType":"HomeCollector.Models.StampBase, HomeCollector, Version=1.0.0.0, Culture=neutral, PublicKeyToken=null"</v>
      </c>
      <c r="AF1080" s="16" t="str">
        <f t="shared" si="377"/>
        <v xml:space="preserve">,"ItemDetails":"" </v>
      </c>
      <c r="AG1080" s="16" t="str">
        <f t="shared" si="378"/>
        <v xml:space="preserve">,"IsFavorite":false </v>
      </c>
      <c r="AH1080" s="16" t="str">
        <f t="shared" si="379"/>
        <v xml:space="preserve">,"EstimatedValue":0 </v>
      </c>
      <c r="AI1080" s="16" t="str">
        <f t="shared" si="380"/>
        <v xml:space="preserve">,"IsMintCondition":false </v>
      </c>
      <c r="AJ1080" s="16" t="str">
        <f t="shared" si="381"/>
        <v xml:space="preserve">,"Condition":"UNDEFINED" </v>
      </c>
      <c r="AK1080" s="16" t="str">
        <f xml:space="preserve"> IF($D1080+$E1080&gt;0,  CONCATENATE($AD1080,$AE1080,$AF1080,$AG1080,$AH1080,$AI1080,$AJ1080)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80" s="16" t="str">
        <f t="shared" si="382"/>
        <v>,{"CollectableType":"HomeCollector.Models.StampBase, HomeCollector, Version=1.0.0.0, Culture=neutral, PublicKeyToken=null","DisplayName":"Govern. Palace" ,"Description":"" ,"Country":"USA" ,"IsPostageStamp":true ,"ScottNumber":"1054a" ,"AlternateId":"" ,"IssueYearStart":1960,"IssueYearEnd":0,"FirstDayOfIssue":" " ,"Perforation":"" ,"IsWatermarked":false ,"CatalogImageCode":"" ,"Color":"" ,"Denomination":"1.25"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81" spans="1:38" x14ac:dyDescent="0.25">
      <c r="A1081" s="34" t="s">
        <v>2281</v>
      </c>
      <c r="B1081" s="29">
        <v>2</v>
      </c>
      <c r="C1081" s="30"/>
      <c r="D1081" s="31"/>
      <c r="E1081" s="32">
        <v>2</v>
      </c>
      <c r="F1081" s="28"/>
      <c r="G1081" s="30"/>
      <c r="H1081" s="19" t="s">
        <v>37</v>
      </c>
      <c r="I1081" s="29">
        <v>1954</v>
      </c>
      <c r="J1081" s="29">
        <v>1954</v>
      </c>
      <c r="K1081" s="33" t="s">
        <v>1337</v>
      </c>
      <c r="L1081" s="34">
        <v>0.15</v>
      </c>
      <c r="M1081" s="29">
        <v>0.15</v>
      </c>
      <c r="N1081" s="28" t="str">
        <f t="shared" si="383"/>
        <v>,{"CollectableType":"HomeCollector.Models.StampBase, HomeCollector, Version=1.0.0.0, Culture=neutral, PublicKeyToken=null"</v>
      </c>
      <c r="O1081" s="16" t="str">
        <f t="shared" si="362"/>
        <v xml:space="preserve">,"DisplayName":"Jefferson" </v>
      </c>
      <c r="P1081" s="16" t="str">
        <f t="shared" si="363"/>
        <v xml:space="preserve">,"Description":"" </v>
      </c>
      <c r="Q1081" s="16" t="str">
        <f t="shared" si="364"/>
        <v xml:space="preserve">,"Country":"USA" </v>
      </c>
      <c r="R1081" s="16" t="str">
        <f t="shared" si="365"/>
        <v xml:space="preserve">,"IsPostageStamp":true </v>
      </c>
      <c r="S1081" s="16" t="str">
        <f t="shared" si="366"/>
        <v xml:space="preserve">,"ScottNumber":"1055" </v>
      </c>
      <c r="T1081" s="16" t="str">
        <f t="shared" si="367"/>
        <v xml:space="preserve">,"AlternateId":"" </v>
      </c>
      <c r="U1081" s="16" t="str">
        <f t="shared" si="368"/>
        <v>,"IssueYearStart":1954</v>
      </c>
      <c r="V1081" s="16" t="str">
        <f t="shared" si="369"/>
        <v>,"IssueYearEnd":0</v>
      </c>
      <c r="W1081" s="16" t="str">
        <f t="shared" si="370"/>
        <v xml:space="preserve">,"FirstDayOfIssue":" " </v>
      </c>
      <c r="X1081" s="16" t="str">
        <f t="shared" si="384"/>
        <v xml:space="preserve">,"Perforation":"" </v>
      </c>
      <c r="Y1081" s="16" t="str">
        <f t="shared" si="371"/>
        <v xml:space="preserve">,"IsWatermarked":false </v>
      </c>
      <c r="Z1081" s="16" t="str">
        <f t="shared" si="372"/>
        <v xml:space="preserve">,"CatalogImageCode":"" </v>
      </c>
      <c r="AA1081" s="16" t="str">
        <f t="shared" si="373"/>
        <v xml:space="preserve">,"Color":"" </v>
      </c>
      <c r="AB1081" s="16" t="str">
        <f t="shared" si="374"/>
        <v xml:space="preserve">,"Denomination":"2" </v>
      </c>
      <c r="AD1081" s="16" t="str">
        <f t="shared" si="375"/>
        <v>,"ItemInstances":[</v>
      </c>
      <c r="AE1081" s="16" t="str">
        <f t="shared" si="376"/>
        <v>{"CollectableType":"HomeCollector.Models.StampBase, HomeCollector, Version=1.0.0.0, Culture=neutral, PublicKeyToken=null"</v>
      </c>
      <c r="AF1081" s="16" t="str">
        <f t="shared" si="377"/>
        <v xml:space="preserve">,"ItemDetails":"" </v>
      </c>
      <c r="AG1081" s="16" t="str">
        <f t="shared" si="378"/>
        <v xml:space="preserve">,"IsFavorite":false </v>
      </c>
      <c r="AH1081" s="16" t="str">
        <f t="shared" si="379"/>
        <v xml:space="preserve">,"EstimatedValue":0 </v>
      </c>
      <c r="AI1081" s="16" t="str">
        <f t="shared" si="380"/>
        <v xml:space="preserve">,"IsMintCondition":false </v>
      </c>
      <c r="AJ1081" s="16" t="str">
        <f t="shared" si="381"/>
        <v xml:space="preserve">,"Condition":"UNDEFINED" </v>
      </c>
      <c r="AK1081" s="16" t="str">
        <f xml:space="preserve"> IF($D1081+$E1081&gt;0,  CONCATENATE($AD1081,$AE1081,$AF1081,$AG1081,$AH1081,$AI1081,$AJ1081)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81" s="16" t="str">
        <f t="shared" si="382"/>
        <v>,{"CollectableType":"HomeCollector.Models.StampBase, HomeCollector, Version=1.0.0.0, Culture=neutral, PublicKeyToken=null","DisplayName":"Jefferson" ,"Description":"" ,"Country":"USA" ,"IsPostageStamp":true ,"ScottNumber":"1055" ,"AlternateId":"" ,"IssueYearStart":1954,"IssueYearEnd":0,"FirstDayOfIssue":"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82" spans="1:38" x14ac:dyDescent="0.25">
      <c r="A1082" s="34" t="s">
        <v>2282</v>
      </c>
      <c r="B1082" s="19" t="s">
        <v>712</v>
      </c>
      <c r="C1082" s="30"/>
      <c r="D1082" s="31">
        <v>1</v>
      </c>
      <c r="E1082" s="32">
        <v>1</v>
      </c>
      <c r="F1082" s="28"/>
      <c r="G1082" s="30"/>
      <c r="H1082" s="19" t="s">
        <v>713</v>
      </c>
      <c r="I1082" s="29">
        <v>1959</v>
      </c>
      <c r="J1082" s="29">
        <v>1959</v>
      </c>
      <c r="K1082" s="33" t="s">
        <v>1337</v>
      </c>
      <c r="L1082" s="34">
        <v>0.3</v>
      </c>
      <c r="M1082" s="29">
        <v>0.25</v>
      </c>
      <c r="N1082" s="28" t="str">
        <f t="shared" si="383"/>
        <v>,{"CollectableType":"HomeCollector.Models.StampBase, HomeCollector, Version=1.0.0.0, Culture=neutral, PublicKeyToken=null"</v>
      </c>
      <c r="O1082" s="16" t="str">
        <f t="shared" si="362"/>
        <v xml:space="preserve">,"DisplayName":"Bunker Hill" </v>
      </c>
      <c r="P1082" s="16" t="str">
        <f t="shared" si="363"/>
        <v xml:space="preserve">,"Description":"" </v>
      </c>
      <c r="Q1082" s="16" t="str">
        <f t="shared" si="364"/>
        <v xml:space="preserve">,"Country":"USA" </v>
      </c>
      <c r="R1082" s="16" t="str">
        <f t="shared" si="365"/>
        <v xml:space="preserve">,"IsPostageStamp":true </v>
      </c>
      <c r="S1082" s="16" t="str">
        <f t="shared" si="366"/>
        <v xml:space="preserve">,"ScottNumber":"1056" </v>
      </c>
      <c r="T1082" s="16" t="str">
        <f t="shared" si="367"/>
        <v xml:space="preserve">,"AlternateId":"" </v>
      </c>
      <c r="U1082" s="16" t="str">
        <f t="shared" si="368"/>
        <v>,"IssueYearStart":1959</v>
      </c>
      <c r="V1082" s="16" t="str">
        <f t="shared" si="369"/>
        <v>,"IssueYearEnd":0</v>
      </c>
      <c r="W1082" s="16" t="str">
        <f t="shared" si="370"/>
        <v xml:space="preserve">,"FirstDayOfIssue":" " </v>
      </c>
      <c r="X1082" s="16" t="str">
        <f t="shared" si="384"/>
        <v xml:space="preserve">,"Perforation":"" </v>
      </c>
      <c r="Y1082" s="16" t="str">
        <f t="shared" si="371"/>
        <v xml:space="preserve">,"IsWatermarked":false </v>
      </c>
      <c r="Z1082" s="16" t="str">
        <f t="shared" si="372"/>
        <v xml:space="preserve">,"CatalogImageCode":"" </v>
      </c>
      <c r="AA1082" s="16" t="str">
        <f t="shared" si="373"/>
        <v xml:space="preserve">,"Color":"" </v>
      </c>
      <c r="AB1082" s="16" t="str">
        <f t="shared" si="374"/>
        <v xml:space="preserve">,"Denomination":"2.5" </v>
      </c>
      <c r="AD1082" s="16" t="str">
        <f t="shared" si="375"/>
        <v>,"ItemInstances":[</v>
      </c>
      <c r="AE1082" s="16" t="str">
        <f t="shared" si="376"/>
        <v>{"CollectableType":"HomeCollector.Models.StampBase, HomeCollector, Version=1.0.0.0, Culture=neutral, PublicKeyToken=null"</v>
      </c>
      <c r="AF1082" s="16" t="str">
        <f t="shared" si="377"/>
        <v xml:space="preserve">,"ItemDetails":"" </v>
      </c>
      <c r="AG1082" s="16" t="str">
        <f t="shared" si="378"/>
        <v xml:space="preserve">,"IsFavorite":false </v>
      </c>
      <c r="AH1082" s="16" t="str">
        <f t="shared" si="379"/>
        <v xml:space="preserve">,"EstimatedValue":0 </v>
      </c>
      <c r="AI1082" s="16" t="str">
        <f t="shared" si="380"/>
        <v xml:space="preserve">,"IsMintCondition":true </v>
      </c>
      <c r="AJ1082" s="16" t="str">
        <f t="shared" si="381"/>
        <v xml:space="preserve">,"Condition":"UNDEFINED" </v>
      </c>
      <c r="AK1082" s="16" t="str">
        <f xml:space="preserve"> IF($D1082+$E1082&gt;0,  CONCATENATE($AD1082,$AE1082,$AF1082,$AG1082,$AH1082,$AI1082,$AJ1082)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82" s="16" t="str">
        <f t="shared" si="382"/>
        <v>,{"CollectableType":"HomeCollector.Models.StampBase, HomeCollector, Version=1.0.0.0, Culture=neutral, PublicKeyToken=null","DisplayName":"Bunker Hill" ,"Description":"" ,"Country":"USA" ,"IsPostageStamp":true ,"ScottNumber":"1056" ,"AlternateId":"" ,"IssueYearStart":1959,"IssueYearEnd":0,"FirstDayOfIssue":" " ,"Perforation":"" ,"IsWatermarked":false ,"CatalogImageCode":"" ,"Color":"" ,"Denomination":"2.5"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83" spans="1:38" x14ac:dyDescent="0.25">
      <c r="A1083" s="34" t="s">
        <v>2283</v>
      </c>
      <c r="B1083" s="29">
        <v>3</v>
      </c>
      <c r="C1083" s="30"/>
      <c r="D1083" s="31"/>
      <c r="E1083" s="32">
        <v>3</v>
      </c>
      <c r="F1083" s="28"/>
      <c r="G1083" s="30"/>
      <c r="H1083" s="19" t="s">
        <v>714</v>
      </c>
      <c r="I1083" s="29">
        <v>1954</v>
      </c>
      <c r="J1083" s="29">
        <v>1954</v>
      </c>
      <c r="K1083" s="33" t="s">
        <v>1337</v>
      </c>
      <c r="L1083" s="34">
        <v>0.15</v>
      </c>
      <c r="M1083" s="29">
        <v>0.15</v>
      </c>
      <c r="N1083" s="28" t="str">
        <f t="shared" si="383"/>
        <v>,{"CollectableType":"HomeCollector.Models.StampBase, HomeCollector, Version=1.0.0.0, Culture=neutral, PublicKeyToken=null"</v>
      </c>
      <c r="O1083" s="16" t="str">
        <f t="shared" si="362"/>
        <v xml:space="preserve">,"DisplayName":"Liberty" </v>
      </c>
      <c r="P1083" s="16" t="str">
        <f t="shared" si="363"/>
        <v xml:space="preserve">,"Description":"" </v>
      </c>
      <c r="Q1083" s="16" t="str">
        <f t="shared" si="364"/>
        <v xml:space="preserve">,"Country":"USA" </v>
      </c>
      <c r="R1083" s="16" t="str">
        <f t="shared" si="365"/>
        <v xml:space="preserve">,"IsPostageStamp":true </v>
      </c>
      <c r="S1083" s="16" t="str">
        <f t="shared" si="366"/>
        <v xml:space="preserve">,"ScottNumber":"1057" </v>
      </c>
      <c r="T1083" s="16" t="str">
        <f t="shared" si="367"/>
        <v xml:space="preserve">,"AlternateId":"" </v>
      </c>
      <c r="U1083" s="16" t="str">
        <f t="shared" si="368"/>
        <v>,"IssueYearStart":1954</v>
      </c>
      <c r="V1083" s="16" t="str">
        <f t="shared" si="369"/>
        <v>,"IssueYearEnd":0</v>
      </c>
      <c r="W1083" s="16" t="str">
        <f t="shared" si="370"/>
        <v xml:space="preserve">,"FirstDayOfIssue":" " </v>
      </c>
      <c r="X1083" s="16" t="str">
        <f t="shared" si="384"/>
        <v xml:space="preserve">,"Perforation":"" </v>
      </c>
      <c r="Y1083" s="16" t="str">
        <f t="shared" si="371"/>
        <v xml:space="preserve">,"IsWatermarked":false </v>
      </c>
      <c r="Z1083" s="16" t="str">
        <f t="shared" si="372"/>
        <v xml:space="preserve">,"CatalogImageCode":"" </v>
      </c>
      <c r="AA1083" s="16" t="str">
        <f t="shared" si="373"/>
        <v xml:space="preserve">,"Color":"" </v>
      </c>
      <c r="AB1083" s="16" t="str">
        <f t="shared" si="374"/>
        <v xml:space="preserve">,"Denomination":"3" </v>
      </c>
      <c r="AD1083" s="16" t="str">
        <f t="shared" si="375"/>
        <v>,"ItemInstances":[</v>
      </c>
      <c r="AE1083" s="16" t="str">
        <f t="shared" si="376"/>
        <v>{"CollectableType":"HomeCollector.Models.StampBase, HomeCollector, Version=1.0.0.0, Culture=neutral, PublicKeyToken=null"</v>
      </c>
      <c r="AF1083" s="16" t="str">
        <f t="shared" si="377"/>
        <v xml:space="preserve">,"ItemDetails":"" </v>
      </c>
      <c r="AG1083" s="16" t="str">
        <f t="shared" si="378"/>
        <v xml:space="preserve">,"IsFavorite":false </v>
      </c>
      <c r="AH1083" s="16" t="str">
        <f t="shared" si="379"/>
        <v xml:space="preserve">,"EstimatedValue":0 </v>
      </c>
      <c r="AI1083" s="16" t="str">
        <f t="shared" si="380"/>
        <v xml:space="preserve">,"IsMintCondition":false </v>
      </c>
      <c r="AJ1083" s="16" t="str">
        <f t="shared" si="381"/>
        <v xml:space="preserve">,"Condition":"UNDEFINED" </v>
      </c>
      <c r="AK1083" s="16" t="str">
        <f xml:space="preserve"> IF($D1083+$E1083&gt;0,  CONCATENATE($AD1083,$AE1083,$AF1083,$AG1083,$AH1083,$AI1083,$AJ1083)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83" s="16" t="str">
        <f t="shared" si="382"/>
        <v>,{"CollectableType":"HomeCollector.Models.StampBase, HomeCollector, Version=1.0.0.0, Culture=neutral, PublicKeyToken=null","DisplayName":"Liberty" ,"Description":"" ,"Country":"USA" ,"IsPostageStamp":true ,"ScottNumber":"1057" ,"AlternateId":"" ,"IssueYearStart":1954,"IssueYearEnd":0,"FirstDayOfIssue":"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84" spans="1:38" x14ac:dyDescent="0.25">
      <c r="A1084" s="34" t="s">
        <v>2284</v>
      </c>
      <c r="B1084" s="29">
        <v>4</v>
      </c>
      <c r="C1084" s="30"/>
      <c r="D1084" s="31"/>
      <c r="E1084" s="32">
        <v>2</v>
      </c>
      <c r="F1084" s="28"/>
      <c r="G1084" s="30"/>
      <c r="H1084" s="19" t="s">
        <v>103</v>
      </c>
      <c r="I1084" s="29">
        <v>1958</v>
      </c>
      <c r="J1084" s="29">
        <v>1958</v>
      </c>
      <c r="K1084" s="33" t="s">
        <v>1337</v>
      </c>
      <c r="L1084" s="34">
        <v>0.15</v>
      </c>
      <c r="M1084" s="29">
        <v>0.15</v>
      </c>
      <c r="N1084" s="28" t="str">
        <f t="shared" si="383"/>
        <v>,{"CollectableType":"HomeCollector.Models.StampBase, HomeCollector, Version=1.0.0.0, Culture=neutral, PublicKeyToken=null"</v>
      </c>
      <c r="O1084" s="16" t="str">
        <f t="shared" si="362"/>
        <v xml:space="preserve">,"DisplayName":"Lincoln" </v>
      </c>
      <c r="P1084" s="16" t="str">
        <f t="shared" si="363"/>
        <v xml:space="preserve">,"Description":"" </v>
      </c>
      <c r="Q1084" s="16" t="str">
        <f t="shared" si="364"/>
        <v xml:space="preserve">,"Country":"USA" </v>
      </c>
      <c r="R1084" s="16" t="str">
        <f t="shared" si="365"/>
        <v xml:space="preserve">,"IsPostageStamp":true </v>
      </c>
      <c r="S1084" s="16" t="str">
        <f t="shared" si="366"/>
        <v xml:space="preserve">,"ScottNumber":"1058" </v>
      </c>
      <c r="T1084" s="16" t="str">
        <f t="shared" si="367"/>
        <v xml:space="preserve">,"AlternateId":"" </v>
      </c>
      <c r="U1084" s="16" t="str">
        <f t="shared" si="368"/>
        <v>,"IssueYearStart":1958</v>
      </c>
      <c r="V1084" s="16" t="str">
        <f t="shared" si="369"/>
        <v>,"IssueYearEnd":0</v>
      </c>
      <c r="W1084" s="16" t="str">
        <f t="shared" si="370"/>
        <v xml:space="preserve">,"FirstDayOfIssue":" " </v>
      </c>
      <c r="X1084" s="16" t="str">
        <f t="shared" si="384"/>
        <v xml:space="preserve">,"Perforation":"" </v>
      </c>
      <c r="Y1084" s="16" t="str">
        <f t="shared" si="371"/>
        <v xml:space="preserve">,"IsWatermarked":false </v>
      </c>
      <c r="Z1084" s="16" t="str">
        <f t="shared" si="372"/>
        <v xml:space="preserve">,"CatalogImageCode":"" </v>
      </c>
      <c r="AA1084" s="16" t="str">
        <f t="shared" si="373"/>
        <v xml:space="preserve">,"Color":"" </v>
      </c>
      <c r="AB1084" s="16" t="str">
        <f t="shared" si="374"/>
        <v xml:space="preserve">,"Denomination":"4" </v>
      </c>
      <c r="AD1084" s="16" t="str">
        <f t="shared" si="375"/>
        <v>,"ItemInstances":[</v>
      </c>
      <c r="AE1084" s="16" t="str">
        <f t="shared" si="376"/>
        <v>{"CollectableType":"HomeCollector.Models.StampBase, HomeCollector, Version=1.0.0.0, Culture=neutral, PublicKeyToken=null"</v>
      </c>
      <c r="AF1084" s="16" t="str">
        <f t="shared" si="377"/>
        <v xml:space="preserve">,"ItemDetails":"" </v>
      </c>
      <c r="AG1084" s="16" t="str">
        <f t="shared" si="378"/>
        <v xml:space="preserve">,"IsFavorite":false </v>
      </c>
      <c r="AH1084" s="16" t="str">
        <f t="shared" si="379"/>
        <v xml:space="preserve">,"EstimatedValue":0 </v>
      </c>
      <c r="AI1084" s="16" t="str">
        <f t="shared" si="380"/>
        <v xml:space="preserve">,"IsMintCondition":false </v>
      </c>
      <c r="AJ1084" s="16" t="str">
        <f t="shared" si="381"/>
        <v xml:space="preserve">,"Condition":"UNDEFINED" </v>
      </c>
      <c r="AK1084" s="16" t="str">
        <f xml:space="preserve"> IF($D1084+$E1084&gt;0,  CONCATENATE($AD1084,$AE1084,$AF1084,$AG1084,$AH1084,$AI1084,$AJ1084)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84" s="16" t="str">
        <f t="shared" si="382"/>
        <v>,{"CollectableType":"HomeCollector.Models.StampBase, HomeCollector, Version=1.0.0.0, Culture=neutral, PublicKeyToken=null","DisplayName":"Lincoln" ,"Description":"" ,"Country":"USA" ,"IsPostageStamp":true ,"ScottNumber":"1058" ,"AlternateId":"" ,"IssueYearStart":1958,"IssueYearEnd":0,"FirstDayOfIssue":"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85" spans="1:38" x14ac:dyDescent="0.25">
      <c r="A1085" s="34" t="s">
        <v>2285</v>
      </c>
      <c r="B1085" s="19" t="s">
        <v>516</v>
      </c>
      <c r="C1085" s="30"/>
      <c r="D1085" s="31"/>
      <c r="E1085" s="32">
        <v>1</v>
      </c>
      <c r="F1085" s="28"/>
      <c r="G1085" s="30"/>
      <c r="H1085" s="19" t="s">
        <v>715</v>
      </c>
      <c r="I1085" s="29">
        <v>1959</v>
      </c>
      <c r="J1085" s="29">
        <v>1959</v>
      </c>
      <c r="K1085" s="33" t="s">
        <v>1337</v>
      </c>
      <c r="L1085" s="34">
        <v>1.5</v>
      </c>
      <c r="M1085" s="29">
        <v>1.2</v>
      </c>
      <c r="N1085" s="28" t="str">
        <f t="shared" si="383"/>
        <v>,{"CollectableType":"HomeCollector.Models.StampBase, HomeCollector, Version=1.0.0.0, Culture=neutral, PublicKeyToken=null"</v>
      </c>
      <c r="O1085" s="16" t="str">
        <f t="shared" si="362"/>
        <v xml:space="preserve">,"DisplayName":"Hermitage" </v>
      </c>
      <c r="P1085" s="16" t="str">
        <f t="shared" si="363"/>
        <v xml:space="preserve">,"Description":"" </v>
      </c>
      <c r="Q1085" s="16" t="str">
        <f t="shared" si="364"/>
        <v xml:space="preserve">,"Country":"USA" </v>
      </c>
      <c r="R1085" s="16" t="str">
        <f t="shared" si="365"/>
        <v xml:space="preserve">,"IsPostageStamp":true </v>
      </c>
      <c r="S1085" s="16" t="str">
        <f t="shared" si="366"/>
        <v xml:space="preserve">,"ScottNumber":"1059" </v>
      </c>
      <c r="T1085" s="16" t="str">
        <f t="shared" si="367"/>
        <v xml:space="preserve">,"AlternateId":"" </v>
      </c>
      <c r="U1085" s="16" t="str">
        <f t="shared" si="368"/>
        <v>,"IssueYearStart":1959</v>
      </c>
      <c r="V1085" s="16" t="str">
        <f t="shared" si="369"/>
        <v>,"IssueYearEnd":0</v>
      </c>
      <c r="W1085" s="16" t="str">
        <f t="shared" si="370"/>
        <v xml:space="preserve">,"FirstDayOfIssue":" " </v>
      </c>
      <c r="X1085" s="16" t="str">
        <f t="shared" si="384"/>
        <v xml:space="preserve">,"Perforation":"" </v>
      </c>
      <c r="Y1085" s="16" t="str">
        <f t="shared" si="371"/>
        <v xml:space="preserve">,"IsWatermarked":false </v>
      </c>
      <c r="Z1085" s="16" t="str">
        <f t="shared" si="372"/>
        <v xml:space="preserve">,"CatalogImageCode":"" </v>
      </c>
      <c r="AA1085" s="16" t="str">
        <f t="shared" si="373"/>
        <v xml:space="preserve">,"Color":"" </v>
      </c>
      <c r="AB1085" s="16" t="str">
        <f t="shared" si="374"/>
        <v xml:space="preserve">,"Denomination":"4.5" </v>
      </c>
      <c r="AD1085" s="16" t="str">
        <f t="shared" si="375"/>
        <v>,"ItemInstances":[</v>
      </c>
      <c r="AE1085" s="16" t="str">
        <f t="shared" si="376"/>
        <v>{"CollectableType":"HomeCollector.Models.StampBase, HomeCollector, Version=1.0.0.0, Culture=neutral, PublicKeyToken=null"</v>
      </c>
      <c r="AF1085" s="16" t="str">
        <f t="shared" si="377"/>
        <v xml:space="preserve">,"ItemDetails":"" </v>
      </c>
      <c r="AG1085" s="16" t="str">
        <f t="shared" si="378"/>
        <v xml:space="preserve">,"IsFavorite":false </v>
      </c>
      <c r="AH1085" s="16" t="str">
        <f t="shared" si="379"/>
        <v xml:space="preserve">,"EstimatedValue":0 </v>
      </c>
      <c r="AI1085" s="16" t="str">
        <f t="shared" si="380"/>
        <v xml:space="preserve">,"IsMintCondition":false </v>
      </c>
      <c r="AJ1085" s="16" t="str">
        <f t="shared" si="381"/>
        <v xml:space="preserve">,"Condition":"UNDEFINED" </v>
      </c>
      <c r="AK1085" s="16" t="str">
        <f xml:space="preserve"> IF($D1085+$E1085&gt;0,  CONCATENATE($AD1085,$AE1085,$AF1085,$AG1085,$AH1085,$AI1085,$AJ1085)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85" s="16" t="str">
        <f t="shared" si="382"/>
        <v>,{"CollectableType":"HomeCollector.Models.StampBase, HomeCollector, Version=1.0.0.0, Culture=neutral, PublicKeyToken=null","DisplayName":"Hermitage" ,"Description":"" ,"Country":"USA" ,"IsPostageStamp":true ,"ScottNumber":"1059" ,"AlternateId":"" ,"IssueYearStart":1959,"IssueYearEnd":0,"FirstDayOfIssue":" " ,"Perforation":"" ,"IsWatermarked":false ,"CatalogImageCode":"" ,"Color":"" ,"Denomination":"4.5"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86" spans="1:38" x14ac:dyDescent="0.25">
      <c r="A1086" s="17" t="s">
        <v>730</v>
      </c>
      <c r="B1086" s="29">
        <v>25</v>
      </c>
      <c r="C1086" s="30"/>
      <c r="D1086" s="31"/>
      <c r="E1086" s="32">
        <v>3</v>
      </c>
      <c r="F1086" s="28"/>
      <c r="G1086" s="30"/>
      <c r="H1086" s="19" t="s">
        <v>724</v>
      </c>
      <c r="I1086" s="29">
        <v>1965</v>
      </c>
      <c r="J1086" s="29">
        <v>1965</v>
      </c>
      <c r="K1086" s="33" t="s">
        <v>1337</v>
      </c>
      <c r="L1086" s="34">
        <v>0.5</v>
      </c>
      <c r="M1086" s="29">
        <v>0.3</v>
      </c>
      <c r="N1086" s="28" t="str">
        <f t="shared" si="383"/>
        <v>,{"CollectableType":"HomeCollector.Models.StampBase, HomeCollector, Version=1.0.0.0, Culture=neutral, PublicKeyToken=null"</v>
      </c>
      <c r="O1086" s="16" t="str">
        <f t="shared" si="362"/>
        <v xml:space="preserve">,"DisplayName":"Revere" </v>
      </c>
      <c r="P1086" s="16" t="str">
        <f t="shared" si="363"/>
        <v xml:space="preserve">,"Description":"" </v>
      </c>
      <c r="Q1086" s="16" t="str">
        <f t="shared" si="364"/>
        <v xml:space="preserve">,"Country":"USA" </v>
      </c>
      <c r="R1086" s="16" t="str">
        <f t="shared" si="365"/>
        <v xml:space="preserve">,"IsPostageStamp":true </v>
      </c>
      <c r="S1086" s="16" t="str">
        <f t="shared" si="366"/>
        <v xml:space="preserve">,"ScottNumber":"1059A" </v>
      </c>
      <c r="T1086" s="16" t="str">
        <f t="shared" si="367"/>
        <v xml:space="preserve">,"AlternateId":"" </v>
      </c>
      <c r="U1086" s="16" t="str">
        <f t="shared" si="368"/>
        <v>,"IssueYearStart":1965</v>
      </c>
      <c r="V1086" s="16" t="str">
        <f t="shared" si="369"/>
        <v>,"IssueYearEnd":0</v>
      </c>
      <c r="W1086" s="16" t="str">
        <f t="shared" si="370"/>
        <v xml:space="preserve">,"FirstDayOfIssue":" " </v>
      </c>
      <c r="X1086" s="16" t="str">
        <f t="shared" si="384"/>
        <v xml:space="preserve">,"Perforation":"" </v>
      </c>
      <c r="Y1086" s="16" t="str">
        <f t="shared" si="371"/>
        <v xml:space="preserve">,"IsWatermarked":false </v>
      </c>
      <c r="Z1086" s="16" t="str">
        <f t="shared" si="372"/>
        <v xml:space="preserve">,"CatalogImageCode":"" </v>
      </c>
      <c r="AA1086" s="16" t="str">
        <f t="shared" si="373"/>
        <v xml:space="preserve">,"Color":"" </v>
      </c>
      <c r="AB1086" s="16" t="str">
        <f t="shared" si="374"/>
        <v xml:space="preserve">,"Denomination":"25" </v>
      </c>
      <c r="AD1086" s="16" t="str">
        <f t="shared" si="375"/>
        <v>,"ItemInstances":[</v>
      </c>
      <c r="AE1086" s="16" t="str">
        <f t="shared" si="376"/>
        <v>{"CollectableType":"HomeCollector.Models.StampBase, HomeCollector, Version=1.0.0.0, Culture=neutral, PublicKeyToken=null"</v>
      </c>
      <c r="AF1086" s="16" t="str">
        <f t="shared" si="377"/>
        <v xml:space="preserve">,"ItemDetails":"" </v>
      </c>
      <c r="AG1086" s="16" t="str">
        <f t="shared" si="378"/>
        <v xml:space="preserve">,"IsFavorite":false </v>
      </c>
      <c r="AH1086" s="16" t="str">
        <f t="shared" si="379"/>
        <v xml:space="preserve">,"EstimatedValue":0 </v>
      </c>
      <c r="AI1086" s="16" t="str">
        <f t="shared" si="380"/>
        <v xml:space="preserve">,"IsMintCondition":false </v>
      </c>
      <c r="AJ1086" s="16" t="str">
        <f t="shared" si="381"/>
        <v xml:space="preserve">,"Condition":"UNDEFINED" </v>
      </c>
      <c r="AK1086" s="16" t="str">
        <f xml:space="preserve"> IF($D1086+$E1086&gt;0,  CONCATENATE($AD1086,$AE1086,$AF1086,$AG1086,$AH1086,$AI1086,$AJ1086)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86" s="16" t="str">
        <f t="shared" si="382"/>
        <v>,{"CollectableType":"HomeCollector.Models.StampBase, HomeCollector, Version=1.0.0.0, Culture=neutral, PublicKeyToken=null","DisplayName":"Revere" ,"Description":"" ,"Country":"USA" ,"IsPostageStamp":true ,"ScottNumber":"1059A" ,"AlternateId":"" ,"IssueYearStart":1965,"IssueYearEnd":0,"FirstDayOfIssue":"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87" spans="1:38" x14ac:dyDescent="0.25">
      <c r="A1087" s="34" t="s">
        <v>2286</v>
      </c>
      <c r="B1087" s="29">
        <v>3</v>
      </c>
      <c r="C1087" s="30"/>
      <c r="D1087" s="31">
        <v>1</v>
      </c>
      <c r="E1087" s="32">
        <v>1</v>
      </c>
      <c r="F1087" s="28"/>
      <c r="G1087" s="30"/>
      <c r="H1087" s="19" t="s">
        <v>731</v>
      </c>
      <c r="I1087" s="29">
        <v>1954</v>
      </c>
      <c r="J1087" s="29">
        <v>1954</v>
      </c>
      <c r="K1087" s="33" t="s">
        <v>1337</v>
      </c>
      <c r="L1087" s="34">
        <v>0.15</v>
      </c>
      <c r="M1087" s="29">
        <v>0.15</v>
      </c>
      <c r="N1087" s="28" t="str">
        <f t="shared" si="383"/>
        <v>,{"CollectableType":"HomeCollector.Models.StampBase, HomeCollector, Version=1.0.0.0, Culture=neutral, PublicKeyToken=null"</v>
      </c>
      <c r="O1087" s="16" t="str">
        <f t="shared" si="362"/>
        <v xml:space="preserve">,"DisplayName":"Nebraska" </v>
      </c>
      <c r="P1087" s="16" t="str">
        <f t="shared" si="363"/>
        <v xml:space="preserve">,"Description":"" </v>
      </c>
      <c r="Q1087" s="16" t="str">
        <f t="shared" si="364"/>
        <v xml:space="preserve">,"Country":"USA" </v>
      </c>
      <c r="R1087" s="16" t="str">
        <f t="shared" si="365"/>
        <v xml:space="preserve">,"IsPostageStamp":true </v>
      </c>
      <c r="S1087" s="16" t="str">
        <f t="shared" si="366"/>
        <v xml:space="preserve">,"ScottNumber":"1060" </v>
      </c>
      <c r="T1087" s="16" t="str">
        <f t="shared" si="367"/>
        <v xml:space="preserve">,"AlternateId":"" </v>
      </c>
      <c r="U1087" s="16" t="str">
        <f t="shared" si="368"/>
        <v>,"IssueYearStart":1954</v>
      </c>
      <c r="V1087" s="16" t="str">
        <f t="shared" si="369"/>
        <v>,"IssueYearEnd":0</v>
      </c>
      <c r="W1087" s="16" t="str">
        <f t="shared" si="370"/>
        <v xml:space="preserve">,"FirstDayOfIssue":" " </v>
      </c>
      <c r="X1087" s="16" t="str">
        <f t="shared" si="384"/>
        <v xml:space="preserve">,"Perforation":"" </v>
      </c>
      <c r="Y1087" s="16" t="str">
        <f t="shared" si="371"/>
        <v xml:space="preserve">,"IsWatermarked":false </v>
      </c>
      <c r="Z1087" s="16" t="str">
        <f t="shared" si="372"/>
        <v xml:space="preserve">,"CatalogImageCode":"" </v>
      </c>
      <c r="AA1087" s="16" t="str">
        <f t="shared" si="373"/>
        <v xml:space="preserve">,"Color":"" </v>
      </c>
      <c r="AB1087" s="16" t="str">
        <f t="shared" si="374"/>
        <v xml:space="preserve">,"Denomination":"3" </v>
      </c>
      <c r="AD1087" s="16" t="str">
        <f t="shared" si="375"/>
        <v>,"ItemInstances":[</v>
      </c>
      <c r="AE1087" s="16" t="str">
        <f t="shared" si="376"/>
        <v>{"CollectableType":"HomeCollector.Models.StampBase, HomeCollector, Version=1.0.0.0, Culture=neutral, PublicKeyToken=null"</v>
      </c>
      <c r="AF1087" s="16" t="str">
        <f t="shared" si="377"/>
        <v xml:space="preserve">,"ItemDetails":"" </v>
      </c>
      <c r="AG1087" s="16" t="str">
        <f t="shared" si="378"/>
        <v xml:space="preserve">,"IsFavorite":false </v>
      </c>
      <c r="AH1087" s="16" t="str">
        <f t="shared" si="379"/>
        <v xml:space="preserve">,"EstimatedValue":0 </v>
      </c>
      <c r="AI1087" s="16" t="str">
        <f t="shared" si="380"/>
        <v xml:space="preserve">,"IsMintCondition":true </v>
      </c>
      <c r="AJ1087" s="16" t="str">
        <f t="shared" si="381"/>
        <v xml:space="preserve">,"Condition":"UNDEFINED" </v>
      </c>
      <c r="AK1087" s="16" t="str">
        <f xml:space="preserve"> IF($D1087+$E1087&gt;0,  CONCATENATE($AD1087,$AE1087,$AF1087,$AG1087,$AH1087,$AI1087,$AJ1087)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87" s="16" t="str">
        <f t="shared" si="382"/>
        <v>,{"CollectableType":"HomeCollector.Models.StampBase, HomeCollector, Version=1.0.0.0, Culture=neutral, PublicKeyToken=null","DisplayName":"Nebraska" ,"Description":"" ,"Country":"USA" ,"IsPostageStamp":true ,"ScottNumber":"1060" ,"AlternateId":"" ,"IssueYearStart":1954,"IssueYearEnd":0,"FirstDayOfIssue":"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88" spans="1:38" x14ac:dyDescent="0.25">
      <c r="A1088" s="34" t="s">
        <v>2287</v>
      </c>
      <c r="B1088" s="29">
        <v>3</v>
      </c>
      <c r="C1088" s="30"/>
      <c r="D1088" s="31"/>
      <c r="E1088" s="32">
        <v>1</v>
      </c>
      <c r="F1088" s="28"/>
      <c r="G1088" s="30"/>
      <c r="H1088" s="19" t="s">
        <v>732</v>
      </c>
      <c r="I1088" s="29">
        <v>1954</v>
      </c>
      <c r="J1088" s="29">
        <v>1954</v>
      </c>
      <c r="K1088" s="33" t="s">
        <v>1337</v>
      </c>
      <c r="L1088" s="34">
        <v>0.15</v>
      </c>
      <c r="M1088" s="29">
        <v>0.15</v>
      </c>
      <c r="N1088" s="28" t="str">
        <f t="shared" si="383"/>
        <v>,{"CollectableType":"HomeCollector.Models.StampBase, HomeCollector, Version=1.0.0.0, Culture=neutral, PublicKeyToken=null"</v>
      </c>
      <c r="O1088" s="16" t="str">
        <f t="shared" si="362"/>
        <v xml:space="preserve">,"DisplayName":"Kansas" </v>
      </c>
      <c r="P1088" s="16" t="str">
        <f t="shared" si="363"/>
        <v xml:space="preserve">,"Description":"" </v>
      </c>
      <c r="Q1088" s="16" t="str">
        <f t="shared" si="364"/>
        <v xml:space="preserve">,"Country":"USA" </v>
      </c>
      <c r="R1088" s="16" t="str">
        <f t="shared" si="365"/>
        <v xml:space="preserve">,"IsPostageStamp":true </v>
      </c>
      <c r="S1088" s="16" t="str">
        <f t="shared" si="366"/>
        <v xml:space="preserve">,"ScottNumber":"1061" </v>
      </c>
      <c r="T1088" s="16" t="str">
        <f t="shared" si="367"/>
        <v xml:space="preserve">,"AlternateId":"" </v>
      </c>
      <c r="U1088" s="16" t="str">
        <f t="shared" si="368"/>
        <v>,"IssueYearStart":1954</v>
      </c>
      <c r="V1088" s="16" t="str">
        <f t="shared" si="369"/>
        <v>,"IssueYearEnd":0</v>
      </c>
      <c r="W1088" s="16" t="str">
        <f t="shared" si="370"/>
        <v xml:space="preserve">,"FirstDayOfIssue":" " </v>
      </c>
      <c r="X1088" s="16" t="str">
        <f t="shared" si="384"/>
        <v xml:space="preserve">,"Perforation":"" </v>
      </c>
      <c r="Y1088" s="16" t="str">
        <f t="shared" si="371"/>
        <v xml:space="preserve">,"IsWatermarked":false </v>
      </c>
      <c r="Z1088" s="16" t="str">
        <f t="shared" si="372"/>
        <v xml:space="preserve">,"CatalogImageCode":"" </v>
      </c>
      <c r="AA1088" s="16" t="str">
        <f t="shared" si="373"/>
        <v xml:space="preserve">,"Color":"" </v>
      </c>
      <c r="AB1088" s="16" t="str">
        <f t="shared" si="374"/>
        <v xml:space="preserve">,"Denomination":"3" </v>
      </c>
      <c r="AD1088" s="16" t="str">
        <f t="shared" si="375"/>
        <v>,"ItemInstances":[</v>
      </c>
      <c r="AE1088" s="16" t="str">
        <f t="shared" si="376"/>
        <v>{"CollectableType":"HomeCollector.Models.StampBase, HomeCollector, Version=1.0.0.0, Culture=neutral, PublicKeyToken=null"</v>
      </c>
      <c r="AF1088" s="16" t="str">
        <f t="shared" si="377"/>
        <v xml:space="preserve">,"ItemDetails":"" </v>
      </c>
      <c r="AG1088" s="16" t="str">
        <f t="shared" si="378"/>
        <v xml:space="preserve">,"IsFavorite":false </v>
      </c>
      <c r="AH1088" s="16" t="str">
        <f t="shared" si="379"/>
        <v xml:space="preserve">,"EstimatedValue":0 </v>
      </c>
      <c r="AI1088" s="16" t="str">
        <f t="shared" si="380"/>
        <v xml:space="preserve">,"IsMintCondition":false </v>
      </c>
      <c r="AJ1088" s="16" t="str">
        <f t="shared" si="381"/>
        <v xml:space="preserve">,"Condition":"UNDEFINED" </v>
      </c>
      <c r="AK1088" s="16" t="str">
        <f xml:space="preserve"> IF($D1088+$E1088&gt;0,  CONCATENATE($AD1088,$AE1088,$AF1088,$AG1088,$AH1088,$AI1088,$AJ1088)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88" s="16" t="str">
        <f t="shared" si="382"/>
        <v>,{"CollectableType":"HomeCollector.Models.StampBase, HomeCollector, Version=1.0.0.0, Culture=neutral, PublicKeyToken=null","DisplayName":"Kansas" ,"Description":"" ,"Country":"USA" ,"IsPostageStamp":true ,"ScottNumber":"1061" ,"AlternateId":"" ,"IssueYearStart":1954,"IssueYearEnd":0,"FirstDayOfIssue":"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89" spans="1:38" x14ac:dyDescent="0.25">
      <c r="A1089" s="34" t="s">
        <v>2288</v>
      </c>
      <c r="B1089" s="29">
        <v>3</v>
      </c>
      <c r="C1089" s="30"/>
      <c r="D1089" s="31"/>
      <c r="E1089" s="32">
        <v>3</v>
      </c>
      <c r="F1089" s="28"/>
      <c r="G1089" s="30"/>
      <c r="H1089" s="19" t="s">
        <v>733</v>
      </c>
      <c r="I1089" s="29">
        <v>1954</v>
      </c>
      <c r="J1089" s="29">
        <v>1954</v>
      </c>
      <c r="K1089" s="33" t="s">
        <v>1337</v>
      </c>
      <c r="L1089" s="34">
        <v>0.15</v>
      </c>
      <c r="M1089" s="29">
        <v>0.15</v>
      </c>
      <c r="N1089" s="28" t="str">
        <f t="shared" si="383"/>
        <v>,{"CollectableType":"HomeCollector.Models.StampBase, HomeCollector, Version=1.0.0.0, Culture=neutral, PublicKeyToken=null"</v>
      </c>
      <c r="O1089" s="16" t="str">
        <f t="shared" si="362"/>
        <v xml:space="preserve">,"DisplayName":"Eastman" </v>
      </c>
      <c r="P1089" s="16" t="str">
        <f t="shared" si="363"/>
        <v xml:space="preserve">,"Description":"" </v>
      </c>
      <c r="Q1089" s="16" t="str">
        <f t="shared" si="364"/>
        <v xml:space="preserve">,"Country":"USA" </v>
      </c>
      <c r="R1089" s="16" t="str">
        <f t="shared" si="365"/>
        <v xml:space="preserve">,"IsPostageStamp":true </v>
      </c>
      <c r="S1089" s="16" t="str">
        <f t="shared" si="366"/>
        <v xml:space="preserve">,"ScottNumber":"1062" </v>
      </c>
      <c r="T1089" s="16" t="str">
        <f t="shared" si="367"/>
        <v xml:space="preserve">,"AlternateId":"" </v>
      </c>
      <c r="U1089" s="16" t="str">
        <f t="shared" si="368"/>
        <v>,"IssueYearStart":1954</v>
      </c>
      <c r="V1089" s="16" t="str">
        <f t="shared" si="369"/>
        <v>,"IssueYearEnd":0</v>
      </c>
      <c r="W1089" s="16" t="str">
        <f t="shared" si="370"/>
        <v xml:space="preserve">,"FirstDayOfIssue":" " </v>
      </c>
      <c r="X1089" s="16" t="str">
        <f t="shared" si="384"/>
        <v xml:space="preserve">,"Perforation":"" </v>
      </c>
      <c r="Y1089" s="16" t="str">
        <f t="shared" si="371"/>
        <v xml:space="preserve">,"IsWatermarked":false </v>
      </c>
      <c r="Z1089" s="16" t="str">
        <f t="shared" si="372"/>
        <v xml:space="preserve">,"CatalogImageCode":"" </v>
      </c>
      <c r="AA1089" s="16" t="str">
        <f t="shared" si="373"/>
        <v xml:space="preserve">,"Color":"" </v>
      </c>
      <c r="AB1089" s="16" t="str">
        <f t="shared" si="374"/>
        <v xml:space="preserve">,"Denomination":"3" </v>
      </c>
      <c r="AD1089" s="16" t="str">
        <f t="shared" si="375"/>
        <v>,"ItemInstances":[</v>
      </c>
      <c r="AE1089" s="16" t="str">
        <f t="shared" si="376"/>
        <v>{"CollectableType":"HomeCollector.Models.StampBase, HomeCollector, Version=1.0.0.0, Culture=neutral, PublicKeyToken=null"</v>
      </c>
      <c r="AF1089" s="16" t="str">
        <f t="shared" si="377"/>
        <v xml:space="preserve">,"ItemDetails":"" </v>
      </c>
      <c r="AG1089" s="16" t="str">
        <f t="shared" si="378"/>
        <v xml:space="preserve">,"IsFavorite":false </v>
      </c>
      <c r="AH1089" s="16" t="str">
        <f t="shared" si="379"/>
        <v xml:space="preserve">,"EstimatedValue":0 </v>
      </c>
      <c r="AI1089" s="16" t="str">
        <f t="shared" si="380"/>
        <v xml:space="preserve">,"IsMintCondition":false </v>
      </c>
      <c r="AJ1089" s="16" t="str">
        <f t="shared" si="381"/>
        <v xml:space="preserve">,"Condition":"UNDEFINED" </v>
      </c>
      <c r="AK1089" s="16" t="str">
        <f xml:space="preserve"> IF($D1089+$E1089&gt;0,  CONCATENATE($AD1089,$AE1089,$AF1089,$AG1089,$AH1089,$AI1089,$AJ1089)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89" s="16" t="str">
        <f t="shared" si="382"/>
        <v>,{"CollectableType":"HomeCollector.Models.StampBase, HomeCollector, Version=1.0.0.0, Culture=neutral, PublicKeyToken=null","DisplayName":"Eastman" ,"Description":"" ,"Country":"USA" ,"IsPostageStamp":true ,"ScottNumber":"1062" ,"AlternateId":"" ,"IssueYearStart":1954,"IssueYearEnd":0,"FirstDayOfIssue":"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90" spans="1:38" x14ac:dyDescent="0.25">
      <c r="A1090" s="34" t="s">
        <v>2289</v>
      </c>
      <c r="B1090" s="29">
        <v>3</v>
      </c>
      <c r="C1090" s="30"/>
      <c r="D1090" s="31">
        <v>1</v>
      </c>
      <c r="E1090" s="32">
        <v>1</v>
      </c>
      <c r="F1090" s="28"/>
      <c r="G1090" s="30"/>
      <c r="H1090" s="19" t="s">
        <v>734</v>
      </c>
      <c r="I1090" s="29">
        <v>1954</v>
      </c>
      <c r="J1090" s="29">
        <v>1954</v>
      </c>
      <c r="K1090" s="33" t="s">
        <v>1337</v>
      </c>
      <c r="L1090" s="34">
        <v>0.15</v>
      </c>
      <c r="M1090" s="29">
        <v>0.15</v>
      </c>
      <c r="N1090" s="28" t="str">
        <f t="shared" si="383"/>
        <v>,{"CollectableType":"HomeCollector.Models.StampBase, HomeCollector, Version=1.0.0.0, Culture=neutral, PublicKeyToken=null"</v>
      </c>
      <c r="O1090" s="16" t="str">
        <f t="shared" si="362"/>
        <v xml:space="preserve">,"DisplayName":"Lewis-Clark" </v>
      </c>
      <c r="P1090" s="16" t="str">
        <f t="shared" si="363"/>
        <v xml:space="preserve">,"Description":"" </v>
      </c>
      <c r="Q1090" s="16" t="str">
        <f t="shared" si="364"/>
        <v xml:space="preserve">,"Country":"USA" </v>
      </c>
      <c r="R1090" s="16" t="str">
        <f t="shared" si="365"/>
        <v xml:space="preserve">,"IsPostageStamp":true </v>
      </c>
      <c r="S1090" s="16" t="str">
        <f t="shared" si="366"/>
        <v xml:space="preserve">,"ScottNumber":"1063" </v>
      </c>
      <c r="T1090" s="16" t="str">
        <f t="shared" si="367"/>
        <v xml:space="preserve">,"AlternateId":"" </v>
      </c>
      <c r="U1090" s="16" t="str">
        <f t="shared" si="368"/>
        <v>,"IssueYearStart":1954</v>
      </c>
      <c r="V1090" s="16" t="str">
        <f t="shared" si="369"/>
        <v>,"IssueYearEnd":0</v>
      </c>
      <c r="W1090" s="16" t="str">
        <f t="shared" si="370"/>
        <v xml:space="preserve">,"FirstDayOfIssue":" " </v>
      </c>
      <c r="X1090" s="16" t="str">
        <f t="shared" si="384"/>
        <v xml:space="preserve">,"Perforation":"" </v>
      </c>
      <c r="Y1090" s="16" t="str">
        <f t="shared" si="371"/>
        <v xml:space="preserve">,"IsWatermarked":false </v>
      </c>
      <c r="Z1090" s="16" t="str">
        <f t="shared" si="372"/>
        <v xml:space="preserve">,"CatalogImageCode":"" </v>
      </c>
      <c r="AA1090" s="16" t="str">
        <f t="shared" si="373"/>
        <v xml:space="preserve">,"Color":"" </v>
      </c>
      <c r="AB1090" s="16" t="str">
        <f t="shared" si="374"/>
        <v xml:space="preserve">,"Denomination":"3" </v>
      </c>
      <c r="AD1090" s="16" t="str">
        <f t="shared" si="375"/>
        <v>,"ItemInstances":[</v>
      </c>
      <c r="AE1090" s="16" t="str">
        <f t="shared" si="376"/>
        <v>{"CollectableType":"HomeCollector.Models.StampBase, HomeCollector, Version=1.0.0.0, Culture=neutral, PublicKeyToken=null"</v>
      </c>
      <c r="AF1090" s="16" t="str">
        <f t="shared" si="377"/>
        <v xml:space="preserve">,"ItemDetails":"" </v>
      </c>
      <c r="AG1090" s="16" t="str">
        <f t="shared" si="378"/>
        <v xml:space="preserve">,"IsFavorite":false </v>
      </c>
      <c r="AH1090" s="16" t="str">
        <f t="shared" si="379"/>
        <v xml:space="preserve">,"EstimatedValue":0 </v>
      </c>
      <c r="AI1090" s="16" t="str">
        <f t="shared" si="380"/>
        <v xml:space="preserve">,"IsMintCondition":true </v>
      </c>
      <c r="AJ1090" s="16" t="str">
        <f t="shared" si="381"/>
        <v xml:space="preserve">,"Condition":"UNDEFINED" </v>
      </c>
      <c r="AK1090" s="16" t="str">
        <f xml:space="preserve"> IF($D1090+$E1090&gt;0,  CONCATENATE($AD1090,$AE1090,$AF1090,$AG1090,$AH1090,$AI1090,$AJ1090)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90" s="16" t="str">
        <f t="shared" si="382"/>
        <v>,{"CollectableType":"HomeCollector.Models.StampBase, HomeCollector, Version=1.0.0.0, Culture=neutral, PublicKeyToken=null","DisplayName":"Lewis-Clark" ,"Description":"" ,"Country":"USA" ,"IsPostageStamp":true ,"ScottNumber":"1063" ,"AlternateId":"" ,"IssueYearStart":1954,"IssueYearEnd":0,"FirstDayOfIssue":"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91" spans="1:38" x14ac:dyDescent="0.25">
      <c r="A1091" s="34" t="s">
        <v>2290</v>
      </c>
      <c r="B1091" s="29">
        <v>3</v>
      </c>
      <c r="C1091" s="30"/>
      <c r="D1091" s="31">
        <v>1</v>
      </c>
      <c r="E1091" s="32"/>
      <c r="F1091" s="28"/>
      <c r="G1091" s="30"/>
      <c r="H1091" s="19" t="s">
        <v>735</v>
      </c>
      <c r="I1091" s="29">
        <v>1955</v>
      </c>
      <c r="J1091" s="29">
        <v>1955</v>
      </c>
      <c r="K1091" s="33" t="s">
        <v>1337</v>
      </c>
      <c r="L1091" s="34">
        <v>0.15</v>
      </c>
      <c r="M1091" s="29">
        <v>0.15</v>
      </c>
      <c r="N1091" s="28" t="str">
        <f t="shared" si="383"/>
        <v>,{"CollectableType":"HomeCollector.Models.StampBase, HomeCollector, Version=1.0.0.0, Culture=neutral, PublicKeyToken=null"</v>
      </c>
      <c r="O1091" s="16" t="str">
        <f t="shared" si="362"/>
        <v xml:space="preserve">,"DisplayName":"Penn Academy" </v>
      </c>
      <c r="P1091" s="16" t="str">
        <f t="shared" si="363"/>
        <v xml:space="preserve">,"Description":"" </v>
      </c>
      <c r="Q1091" s="16" t="str">
        <f t="shared" si="364"/>
        <v xml:space="preserve">,"Country":"USA" </v>
      </c>
      <c r="R1091" s="16" t="str">
        <f t="shared" si="365"/>
        <v xml:space="preserve">,"IsPostageStamp":true </v>
      </c>
      <c r="S1091" s="16" t="str">
        <f t="shared" si="366"/>
        <v xml:space="preserve">,"ScottNumber":"1064" </v>
      </c>
      <c r="T1091" s="16" t="str">
        <f t="shared" si="367"/>
        <v xml:space="preserve">,"AlternateId":"" </v>
      </c>
      <c r="U1091" s="16" t="str">
        <f t="shared" si="368"/>
        <v>,"IssueYearStart":1955</v>
      </c>
      <c r="V1091" s="16" t="str">
        <f t="shared" si="369"/>
        <v>,"IssueYearEnd":0</v>
      </c>
      <c r="W1091" s="16" t="str">
        <f t="shared" si="370"/>
        <v xml:space="preserve">,"FirstDayOfIssue":" " </v>
      </c>
      <c r="X1091" s="16" t="str">
        <f t="shared" si="384"/>
        <v xml:space="preserve">,"Perforation":"" </v>
      </c>
      <c r="Y1091" s="16" t="str">
        <f t="shared" si="371"/>
        <v xml:space="preserve">,"IsWatermarked":false </v>
      </c>
      <c r="Z1091" s="16" t="str">
        <f t="shared" si="372"/>
        <v xml:space="preserve">,"CatalogImageCode":"" </v>
      </c>
      <c r="AA1091" s="16" t="str">
        <f t="shared" si="373"/>
        <v xml:space="preserve">,"Color":"" </v>
      </c>
      <c r="AB1091" s="16" t="str">
        <f t="shared" si="374"/>
        <v xml:space="preserve">,"Denomination":"3" </v>
      </c>
      <c r="AD1091" s="16" t="str">
        <f t="shared" si="375"/>
        <v>,"ItemInstances":[</v>
      </c>
      <c r="AE1091" s="16" t="str">
        <f t="shared" si="376"/>
        <v>{"CollectableType":"HomeCollector.Models.StampBase, HomeCollector, Version=1.0.0.0, Culture=neutral, PublicKeyToken=null"</v>
      </c>
      <c r="AF1091" s="16" t="str">
        <f t="shared" si="377"/>
        <v xml:space="preserve">,"ItemDetails":"" </v>
      </c>
      <c r="AG1091" s="16" t="str">
        <f t="shared" si="378"/>
        <v xml:space="preserve">,"IsFavorite":false </v>
      </c>
      <c r="AH1091" s="16" t="str">
        <f t="shared" si="379"/>
        <v xml:space="preserve">,"EstimatedValue":0 </v>
      </c>
      <c r="AI1091" s="16" t="str">
        <f t="shared" si="380"/>
        <v xml:space="preserve">,"IsMintCondition":true </v>
      </c>
      <c r="AJ1091" s="16" t="str">
        <f t="shared" si="381"/>
        <v xml:space="preserve">,"Condition":"UNDEFINED" </v>
      </c>
      <c r="AK1091" s="16" t="str">
        <f xml:space="preserve"> IF($D1091+$E1091&gt;0,  CONCATENATE($AD1091,$AE1091,$AF1091,$AG1091,$AH1091,$AI1091,$AJ1091)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91" s="16" t="str">
        <f t="shared" si="382"/>
        <v>,{"CollectableType":"HomeCollector.Models.StampBase, HomeCollector, Version=1.0.0.0, Culture=neutral, PublicKeyToken=null","DisplayName":"Penn Academy" ,"Description":"" ,"Country":"USA" ,"IsPostageStamp":true ,"ScottNumber":"1064" ,"AlternateId":"" ,"IssueYearStart":1955,"IssueYearEnd":0,"FirstDayOfIssue":"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92" spans="1:38" x14ac:dyDescent="0.25">
      <c r="A1092" s="34" t="s">
        <v>2291</v>
      </c>
      <c r="B1092" s="29">
        <v>3</v>
      </c>
      <c r="C1092" s="30"/>
      <c r="D1092" s="31"/>
      <c r="E1092" s="32">
        <v>2</v>
      </c>
      <c r="F1092" s="28"/>
      <c r="G1092" s="30"/>
      <c r="H1092" s="19" t="s">
        <v>736</v>
      </c>
      <c r="I1092" s="29">
        <v>1955</v>
      </c>
      <c r="J1092" s="29">
        <v>1955</v>
      </c>
      <c r="K1092" s="33" t="s">
        <v>1337</v>
      </c>
      <c r="L1092" s="34">
        <v>0.15</v>
      </c>
      <c r="M1092" s="29">
        <v>0.15</v>
      </c>
      <c r="N1092" s="28" t="str">
        <f t="shared" si="383"/>
        <v>,{"CollectableType":"HomeCollector.Models.StampBase, HomeCollector, Version=1.0.0.0, Culture=neutral, PublicKeyToken=null"</v>
      </c>
      <c r="O1092" s="16" t="str">
        <f t="shared" si="362"/>
        <v xml:space="preserve">,"DisplayName":"Land Grant Coll" </v>
      </c>
      <c r="P1092" s="16" t="str">
        <f t="shared" si="363"/>
        <v xml:space="preserve">,"Description":"" </v>
      </c>
      <c r="Q1092" s="16" t="str">
        <f t="shared" si="364"/>
        <v xml:space="preserve">,"Country":"USA" </v>
      </c>
      <c r="R1092" s="16" t="str">
        <f t="shared" si="365"/>
        <v xml:space="preserve">,"IsPostageStamp":true </v>
      </c>
      <c r="S1092" s="16" t="str">
        <f t="shared" si="366"/>
        <v xml:space="preserve">,"ScottNumber":"1065" </v>
      </c>
      <c r="T1092" s="16" t="str">
        <f t="shared" si="367"/>
        <v xml:space="preserve">,"AlternateId":"" </v>
      </c>
      <c r="U1092" s="16" t="str">
        <f t="shared" si="368"/>
        <v>,"IssueYearStart":1955</v>
      </c>
      <c r="V1092" s="16" t="str">
        <f t="shared" si="369"/>
        <v>,"IssueYearEnd":0</v>
      </c>
      <c r="W1092" s="16" t="str">
        <f t="shared" si="370"/>
        <v xml:space="preserve">,"FirstDayOfIssue":" " </v>
      </c>
      <c r="X1092" s="16" t="str">
        <f t="shared" si="384"/>
        <v xml:space="preserve">,"Perforation":"" </v>
      </c>
      <c r="Y1092" s="16" t="str">
        <f t="shared" si="371"/>
        <v xml:space="preserve">,"IsWatermarked":false </v>
      </c>
      <c r="Z1092" s="16" t="str">
        <f t="shared" si="372"/>
        <v xml:space="preserve">,"CatalogImageCode":"" </v>
      </c>
      <c r="AA1092" s="16" t="str">
        <f t="shared" si="373"/>
        <v xml:space="preserve">,"Color":"" </v>
      </c>
      <c r="AB1092" s="16" t="str">
        <f t="shared" si="374"/>
        <v xml:space="preserve">,"Denomination":"3" </v>
      </c>
      <c r="AD1092" s="16" t="str">
        <f t="shared" si="375"/>
        <v>,"ItemInstances":[</v>
      </c>
      <c r="AE1092" s="16" t="str">
        <f t="shared" si="376"/>
        <v>{"CollectableType":"HomeCollector.Models.StampBase, HomeCollector, Version=1.0.0.0, Culture=neutral, PublicKeyToken=null"</v>
      </c>
      <c r="AF1092" s="16" t="str">
        <f t="shared" si="377"/>
        <v xml:space="preserve">,"ItemDetails":"" </v>
      </c>
      <c r="AG1092" s="16" t="str">
        <f t="shared" si="378"/>
        <v xml:space="preserve">,"IsFavorite":false </v>
      </c>
      <c r="AH1092" s="16" t="str">
        <f t="shared" si="379"/>
        <v xml:space="preserve">,"EstimatedValue":0 </v>
      </c>
      <c r="AI1092" s="16" t="str">
        <f t="shared" si="380"/>
        <v xml:space="preserve">,"IsMintCondition":false </v>
      </c>
      <c r="AJ1092" s="16" t="str">
        <f t="shared" si="381"/>
        <v xml:space="preserve">,"Condition":"UNDEFINED" </v>
      </c>
      <c r="AK1092" s="16" t="str">
        <f xml:space="preserve"> IF($D1092+$E1092&gt;0,  CONCATENATE($AD1092,$AE1092,$AF1092,$AG1092,$AH1092,$AI1092,$AJ1092)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92" s="16" t="str">
        <f t="shared" si="382"/>
        <v>,{"CollectableType":"HomeCollector.Models.StampBase, HomeCollector, Version=1.0.0.0, Culture=neutral, PublicKeyToken=null","DisplayName":"Land Grant Coll" ,"Description":"" ,"Country":"USA" ,"IsPostageStamp":true ,"ScottNumber":"1065" ,"AlternateId":"" ,"IssueYearStart":1955,"IssueYearEnd":0,"FirstDayOfIssue":"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93" spans="1:38" x14ac:dyDescent="0.25">
      <c r="A1093" s="34" t="s">
        <v>2292</v>
      </c>
      <c r="B1093" s="29">
        <v>8</v>
      </c>
      <c r="C1093" s="30"/>
      <c r="D1093" s="31"/>
      <c r="E1093" s="32">
        <v>1</v>
      </c>
      <c r="F1093" s="28"/>
      <c r="G1093" s="30"/>
      <c r="H1093" s="19" t="s">
        <v>737</v>
      </c>
      <c r="I1093" s="29">
        <v>1955</v>
      </c>
      <c r="J1093" s="29">
        <v>1955</v>
      </c>
      <c r="K1093" s="33" t="s">
        <v>1337</v>
      </c>
      <c r="L1093" s="34">
        <v>0.16</v>
      </c>
      <c r="M1093" s="29">
        <v>0.15</v>
      </c>
      <c r="N1093" s="28" t="str">
        <f t="shared" si="383"/>
        <v>,{"CollectableType":"HomeCollector.Models.StampBase, HomeCollector, Version=1.0.0.0, Culture=neutral, PublicKeyToken=null"</v>
      </c>
      <c r="O1093" s="16" t="str">
        <f t="shared" ref="O1093:O1156" si="385">",""DisplayName"":""" &amp; $H1093 &amp; """ "</f>
        <v xml:space="preserve">,"DisplayName":"Rotary" </v>
      </c>
      <c r="P1093" s="16" t="str">
        <f t="shared" ref="P1093:P1156" si="386">",""Description"":""" &amp; IF(ISBLANK($G1093),"",$G1093) &amp; """ "</f>
        <v xml:space="preserve">,"Description":"" </v>
      </c>
      <c r="Q1093" s="16" t="str">
        <f t="shared" ref="Q1093:Q1156" si="387">",""Country"":""" &amp; $B$1 &amp; """ "</f>
        <v xml:space="preserve">,"Country":"USA" </v>
      </c>
      <c r="R1093" s="16" t="str">
        <f t="shared" ref="R1093:R1156" si="388">",""IsPostageStamp"":" &amp; "true" &amp; " "</f>
        <v xml:space="preserve">,"IsPostageStamp":true </v>
      </c>
      <c r="S1093" s="16" t="str">
        <f t="shared" ref="S1093:S1156" si="389">",""ScottNumber"":""" &amp; $A1093 &amp; """ "</f>
        <v xml:space="preserve">,"ScottNumber":"1066" </v>
      </c>
      <c r="T1093" s="16" t="str">
        <f t="shared" ref="T1093:T1156" si="390">",""AlternateId"":""" &amp; "" &amp; """ "</f>
        <v xml:space="preserve">,"AlternateId":"" </v>
      </c>
      <c r="U1093" s="16" t="str">
        <f t="shared" ref="U1093:U1156" si="391">",""IssueYearStart"":" &amp; TEXT(IF(ISNUMBER($J1093)=0,0,$J1093),"0")</f>
        <v>,"IssueYearStart":1955</v>
      </c>
      <c r="V1093" s="16" t="str">
        <f t="shared" ref="V1093:V1156" si="392">",""IssueYearEnd"":" &amp; TEXT(IF(ISNUMBER($K1093)=0,0,$K1093),"0")</f>
        <v>,"IssueYearEnd":0</v>
      </c>
      <c r="W1093" s="16" t="str">
        <f t="shared" ref="W1093:W1156" si="393">",""FirstDayOfIssue"":""" &amp; " " &amp; """ "</f>
        <v xml:space="preserve">,"FirstDayOfIssue":" " </v>
      </c>
      <c r="X1093" s="16" t="str">
        <f t="shared" si="384"/>
        <v xml:space="preserve">,"Perforation":"" </v>
      </c>
      <c r="Y1093" s="16" t="str">
        <f t="shared" ref="Y1093:Y1156" si="394">",""IsWatermarked"":" &amp; IF(ISNUMBER(FIND("mk",$G1110)) =1,"true","false") &amp; " "</f>
        <v xml:space="preserve">,"IsWatermarked":false </v>
      </c>
      <c r="Z1093" s="16" t="str">
        <f t="shared" ref="Z1093:Z1156" si="395">",""CatalogImageCode"":""" &amp; "" &amp; """ "</f>
        <v xml:space="preserve">,"CatalogImageCode":"" </v>
      </c>
      <c r="AA1093" s="16" t="str">
        <f t="shared" ref="AA1093:AA1156" si="396">",""Color"":""" &amp; IF(ISBLANK($C1093)=1,"",$C1093) &amp; """ "</f>
        <v xml:space="preserve">,"Color":"" </v>
      </c>
      <c r="AB1093" s="16" t="str">
        <f t="shared" ref="AB1093:AB1156" si="397">",""Denomination"":""" &amp; IF(ISNUMBER($B1093),TEXT($B1093,"0"),$B1093) &amp; """ "</f>
        <v xml:space="preserve">,"Denomination":"8" </v>
      </c>
      <c r="AD1093" s="16" t="str">
        <f t="shared" ref="AD1093:AD1156" si="398" xml:space="preserve"> IF($D1093 + $E1093 &gt; 0,",""ItemInstances"":[","")</f>
        <v>,"ItemInstances":[</v>
      </c>
      <c r="AE1093" s="16" t="str">
        <f t="shared" ref="AE1093:AE1156" si="399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093" s="16" t="str">
        <f t="shared" ref="AF1093:AF1156" si="400">",""ItemDetails"":""" &amp; IF(ISBLANK($G1093)=1,"",$G1093) &amp; """ "</f>
        <v xml:space="preserve">,"ItemDetails":"" </v>
      </c>
      <c r="AG1093" s="16" t="str">
        <f t="shared" ref="AG1093:AG1156" si="401">",""IsFavorite"":" &amp; "false" &amp; " "</f>
        <v xml:space="preserve">,"IsFavorite":false </v>
      </c>
      <c r="AH1093" s="16" t="str">
        <f t="shared" ref="AH1093:AH1156" si="402">",""EstimatedValue"":" &amp; "0" &amp; " "</f>
        <v xml:space="preserve">,"EstimatedValue":0 </v>
      </c>
      <c r="AI1093" s="16" t="str">
        <f t="shared" ref="AI1093:AI1156" si="403">",""IsMintCondition"":" &amp; IF($D1093&gt;0,"true","false") &amp; " "</f>
        <v xml:space="preserve">,"IsMintCondition":false </v>
      </c>
      <c r="AJ1093" s="16" t="str">
        <f t="shared" ref="AJ1093:AJ1156" si="404">",""Condition"":" &amp; """UNDEFINED""" &amp; " "</f>
        <v xml:space="preserve">,"Condition":"UNDEFINED" </v>
      </c>
      <c r="AK1093" s="16" t="str">
        <f xml:space="preserve"> IF($D1093+$E1093&gt;0,  CONCATENATE($AD1093,$AE1093,$AF1093,$AG1093,$AH1093,$AI1093,$AJ1093)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93" s="16" t="str">
        <f t="shared" ref="AL1093:AL1156" si="405">CONCATENATE( $N1093, $O1093, $P1093,$Q1093,$R1093,$S1093,$T1093,$U1093,$V1093,$W1093,$X1093, $Y1093,$Z1093,$AA1093, $AB1093) &amp; $AK1093</f>
        <v>,{"CollectableType":"HomeCollector.Models.StampBase, HomeCollector, Version=1.0.0.0, Culture=neutral, PublicKeyToken=null","DisplayName":"Rotary" ,"Description":"" ,"Country":"USA" ,"IsPostageStamp":true ,"ScottNumber":"1066" ,"AlternateId":"" ,"IssueYearStart":1955,"IssueYearEnd":0,"FirstDayOfIssue":"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94" spans="1:38" x14ac:dyDescent="0.25">
      <c r="A1094" s="34" t="s">
        <v>2293</v>
      </c>
      <c r="B1094" s="29">
        <v>3</v>
      </c>
      <c r="C1094" s="30"/>
      <c r="D1094" s="31"/>
      <c r="E1094" s="32">
        <v>4</v>
      </c>
      <c r="F1094" s="28"/>
      <c r="G1094" s="30"/>
      <c r="H1094" s="19" t="s">
        <v>738</v>
      </c>
      <c r="I1094" s="29">
        <v>1955</v>
      </c>
      <c r="J1094" s="29">
        <v>1955</v>
      </c>
      <c r="K1094" s="33" t="s">
        <v>1337</v>
      </c>
      <c r="L1094" s="34">
        <v>0.15</v>
      </c>
      <c r="M1094" s="29">
        <v>0.15</v>
      </c>
      <c r="N1094" s="28" t="str">
        <f t="shared" ref="N1094:N1157" si="406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094" s="16" t="str">
        <f t="shared" si="385"/>
        <v xml:space="preserve">,"DisplayName":"Reserves" </v>
      </c>
      <c r="P1094" s="16" t="str">
        <f t="shared" si="386"/>
        <v xml:space="preserve">,"Description":"" </v>
      </c>
      <c r="Q1094" s="16" t="str">
        <f t="shared" si="387"/>
        <v xml:space="preserve">,"Country":"USA" </v>
      </c>
      <c r="R1094" s="16" t="str">
        <f t="shared" si="388"/>
        <v xml:space="preserve">,"IsPostageStamp":true </v>
      </c>
      <c r="S1094" s="16" t="str">
        <f t="shared" si="389"/>
        <v xml:space="preserve">,"ScottNumber":"1067" </v>
      </c>
      <c r="T1094" s="16" t="str">
        <f t="shared" si="390"/>
        <v xml:space="preserve">,"AlternateId":"" </v>
      </c>
      <c r="U1094" s="16" t="str">
        <f t="shared" si="391"/>
        <v>,"IssueYearStart":1955</v>
      </c>
      <c r="V1094" s="16" t="str">
        <f t="shared" si="392"/>
        <v>,"IssueYearEnd":0</v>
      </c>
      <c r="W1094" s="16" t="str">
        <f t="shared" si="393"/>
        <v xml:space="preserve">,"FirstDayOfIssue":" " </v>
      </c>
      <c r="X1094" s="16" t="str">
        <f t="shared" si="384"/>
        <v xml:space="preserve">,"Perforation":"" </v>
      </c>
      <c r="Y1094" s="16" t="str">
        <f t="shared" si="394"/>
        <v xml:space="preserve">,"IsWatermarked":false </v>
      </c>
      <c r="Z1094" s="16" t="str">
        <f t="shared" si="395"/>
        <v xml:space="preserve">,"CatalogImageCode":"" </v>
      </c>
      <c r="AA1094" s="16" t="str">
        <f t="shared" si="396"/>
        <v xml:space="preserve">,"Color":"" </v>
      </c>
      <c r="AB1094" s="16" t="str">
        <f t="shared" si="397"/>
        <v xml:space="preserve">,"Denomination":"3" </v>
      </c>
      <c r="AD1094" s="16" t="str">
        <f t="shared" si="398"/>
        <v>,"ItemInstances":[</v>
      </c>
      <c r="AE1094" s="16" t="str">
        <f t="shared" si="399"/>
        <v>{"CollectableType":"HomeCollector.Models.StampBase, HomeCollector, Version=1.0.0.0, Culture=neutral, PublicKeyToken=null"</v>
      </c>
      <c r="AF1094" s="16" t="str">
        <f t="shared" si="400"/>
        <v xml:space="preserve">,"ItemDetails":"" </v>
      </c>
      <c r="AG1094" s="16" t="str">
        <f t="shared" si="401"/>
        <v xml:space="preserve">,"IsFavorite":false </v>
      </c>
      <c r="AH1094" s="16" t="str">
        <f t="shared" si="402"/>
        <v xml:space="preserve">,"EstimatedValue":0 </v>
      </c>
      <c r="AI1094" s="16" t="str">
        <f t="shared" si="403"/>
        <v xml:space="preserve">,"IsMintCondition":false </v>
      </c>
      <c r="AJ1094" s="16" t="str">
        <f t="shared" si="404"/>
        <v xml:space="preserve">,"Condition":"UNDEFINED" </v>
      </c>
      <c r="AK1094" s="16" t="str">
        <f xml:space="preserve"> IF($D1094+$E1094&gt;0,  CONCATENATE($AD1094,$AE1094,$AF1094,$AG1094,$AH1094,$AI1094,$AJ1094)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94" s="16" t="str">
        <f t="shared" si="405"/>
        <v>,{"CollectableType":"HomeCollector.Models.StampBase, HomeCollector, Version=1.0.0.0, Culture=neutral, PublicKeyToken=null","DisplayName":"Reserves" ,"Description":"" ,"Country":"USA" ,"IsPostageStamp":true ,"ScottNumber":"1067" ,"AlternateId":"" ,"IssueYearStart":1955,"IssueYearEnd":0,"FirstDayOfIssue":"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95" spans="1:38" x14ac:dyDescent="0.25">
      <c r="A1095" s="34" t="s">
        <v>2294</v>
      </c>
      <c r="B1095" s="29">
        <v>3</v>
      </c>
      <c r="C1095" s="30"/>
      <c r="D1095" s="31"/>
      <c r="E1095" s="32">
        <v>2</v>
      </c>
      <c r="F1095" s="28"/>
      <c r="G1095" s="30"/>
      <c r="H1095" s="19" t="s">
        <v>739</v>
      </c>
      <c r="I1095" s="29">
        <v>1955</v>
      </c>
      <c r="J1095" s="29">
        <v>1955</v>
      </c>
      <c r="K1095" s="33" t="s">
        <v>1337</v>
      </c>
      <c r="L1095" s="34">
        <v>0.15</v>
      </c>
      <c r="M1095" s="29">
        <v>0.15</v>
      </c>
      <c r="N1095" s="28" t="str">
        <f t="shared" si="406"/>
        <v>,{"CollectableType":"HomeCollector.Models.StampBase, HomeCollector, Version=1.0.0.0, Culture=neutral, PublicKeyToken=null"</v>
      </c>
      <c r="O1095" s="16" t="str">
        <f t="shared" si="385"/>
        <v xml:space="preserve">,"DisplayName":"New Hampshire" </v>
      </c>
      <c r="P1095" s="16" t="str">
        <f t="shared" si="386"/>
        <v xml:space="preserve">,"Description":"" </v>
      </c>
      <c r="Q1095" s="16" t="str">
        <f t="shared" si="387"/>
        <v xml:space="preserve">,"Country":"USA" </v>
      </c>
      <c r="R1095" s="16" t="str">
        <f t="shared" si="388"/>
        <v xml:space="preserve">,"IsPostageStamp":true </v>
      </c>
      <c r="S1095" s="16" t="str">
        <f t="shared" si="389"/>
        <v xml:space="preserve">,"ScottNumber":"1068" </v>
      </c>
      <c r="T1095" s="16" t="str">
        <f t="shared" si="390"/>
        <v xml:space="preserve">,"AlternateId":"" </v>
      </c>
      <c r="U1095" s="16" t="str">
        <f t="shared" si="391"/>
        <v>,"IssueYearStart":1955</v>
      </c>
      <c r="V1095" s="16" t="str">
        <f t="shared" si="392"/>
        <v>,"IssueYearEnd":0</v>
      </c>
      <c r="W1095" s="16" t="str">
        <f t="shared" si="393"/>
        <v xml:space="preserve">,"FirstDayOfIssue":" " </v>
      </c>
      <c r="X1095" s="16" t="str">
        <f t="shared" si="384"/>
        <v xml:space="preserve">,"Perforation":"" </v>
      </c>
      <c r="Y1095" s="16" t="str">
        <f t="shared" si="394"/>
        <v xml:space="preserve">,"IsWatermarked":false </v>
      </c>
      <c r="Z1095" s="16" t="str">
        <f t="shared" si="395"/>
        <v xml:space="preserve">,"CatalogImageCode":"" </v>
      </c>
      <c r="AA1095" s="16" t="str">
        <f t="shared" si="396"/>
        <v xml:space="preserve">,"Color":"" </v>
      </c>
      <c r="AB1095" s="16" t="str">
        <f t="shared" si="397"/>
        <v xml:space="preserve">,"Denomination":"3" </v>
      </c>
      <c r="AD1095" s="16" t="str">
        <f t="shared" si="398"/>
        <v>,"ItemInstances":[</v>
      </c>
      <c r="AE1095" s="16" t="str">
        <f t="shared" si="399"/>
        <v>{"CollectableType":"HomeCollector.Models.StampBase, HomeCollector, Version=1.0.0.0, Culture=neutral, PublicKeyToken=null"</v>
      </c>
      <c r="AF1095" s="16" t="str">
        <f t="shared" si="400"/>
        <v xml:space="preserve">,"ItemDetails":"" </v>
      </c>
      <c r="AG1095" s="16" t="str">
        <f t="shared" si="401"/>
        <v xml:space="preserve">,"IsFavorite":false </v>
      </c>
      <c r="AH1095" s="16" t="str">
        <f t="shared" si="402"/>
        <v xml:space="preserve">,"EstimatedValue":0 </v>
      </c>
      <c r="AI1095" s="16" t="str">
        <f t="shared" si="403"/>
        <v xml:space="preserve">,"IsMintCondition":false </v>
      </c>
      <c r="AJ1095" s="16" t="str">
        <f t="shared" si="404"/>
        <v xml:space="preserve">,"Condition":"UNDEFINED" </v>
      </c>
      <c r="AK1095" s="16" t="str">
        <f xml:space="preserve"> IF($D1095+$E1095&gt;0,  CONCATENATE($AD1095,$AE1095,$AF1095,$AG1095,$AH1095,$AI1095,$AJ1095)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95" s="16" t="str">
        <f t="shared" si="405"/>
        <v>,{"CollectableType":"HomeCollector.Models.StampBase, HomeCollector, Version=1.0.0.0, Culture=neutral, PublicKeyToken=null","DisplayName":"New Hampshire" ,"Description":"" ,"Country":"USA" ,"IsPostageStamp":true ,"ScottNumber":"1068" ,"AlternateId":"" ,"IssueYearStart":1955,"IssueYearEnd":0,"FirstDayOfIssue":"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96" spans="1:38" x14ac:dyDescent="0.25">
      <c r="A1096" s="34" t="s">
        <v>2295</v>
      </c>
      <c r="B1096" s="29">
        <v>3</v>
      </c>
      <c r="C1096" s="30"/>
      <c r="D1096" s="31"/>
      <c r="E1096" s="32"/>
      <c r="F1096" s="28"/>
      <c r="G1096" s="30"/>
      <c r="H1096" s="19" t="s">
        <v>740</v>
      </c>
      <c r="I1096" s="29">
        <v>1955</v>
      </c>
      <c r="J1096" s="29">
        <v>1955</v>
      </c>
      <c r="K1096" s="33" t="s">
        <v>1337</v>
      </c>
      <c r="L1096" s="34">
        <v>0.15</v>
      </c>
      <c r="M1096" s="29">
        <v>0.15</v>
      </c>
      <c r="N1096" s="28" t="str">
        <f t="shared" si="406"/>
        <v>,{"CollectableType":"HomeCollector.Models.StampBase, HomeCollector, Version=1.0.0.0, Culture=neutral, PublicKeyToken=null"</v>
      </c>
      <c r="O1096" s="16" t="str">
        <f t="shared" si="385"/>
        <v xml:space="preserve">,"DisplayName":"Soo Locks" </v>
      </c>
      <c r="P1096" s="16" t="str">
        <f t="shared" si="386"/>
        <v xml:space="preserve">,"Description":"" </v>
      </c>
      <c r="Q1096" s="16" t="str">
        <f t="shared" si="387"/>
        <v xml:space="preserve">,"Country":"USA" </v>
      </c>
      <c r="R1096" s="16" t="str">
        <f t="shared" si="388"/>
        <v xml:space="preserve">,"IsPostageStamp":true </v>
      </c>
      <c r="S1096" s="16" t="str">
        <f t="shared" si="389"/>
        <v xml:space="preserve">,"ScottNumber":"1069" </v>
      </c>
      <c r="T1096" s="16" t="str">
        <f t="shared" si="390"/>
        <v xml:space="preserve">,"AlternateId":"" </v>
      </c>
      <c r="U1096" s="16" t="str">
        <f t="shared" si="391"/>
        <v>,"IssueYearStart":1955</v>
      </c>
      <c r="V1096" s="16" t="str">
        <f t="shared" si="392"/>
        <v>,"IssueYearEnd":0</v>
      </c>
      <c r="W1096" s="16" t="str">
        <f t="shared" si="393"/>
        <v xml:space="preserve">,"FirstDayOfIssue":" " </v>
      </c>
      <c r="X1096" s="16" t="str">
        <f t="shared" si="384"/>
        <v xml:space="preserve">,"Perforation":"" </v>
      </c>
      <c r="Y1096" s="16" t="str">
        <f t="shared" si="394"/>
        <v xml:space="preserve">,"IsWatermarked":false </v>
      </c>
      <c r="Z1096" s="16" t="str">
        <f t="shared" si="395"/>
        <v xml:space="preserve">,"CatalogImageCode":"" </v>
      </c>
      <c r="AA1096" s="16" t="str">
        <f t="shared" si="396"/>
        <v xml:space="preserve">,"Color":"" </v>
      </c>
      <c r="AB1096" s="16" t="str">
        <f t="shared" si="397"/>
        <v xml:space="preserve">,"Denomination":"3" </v>
      </c>
      <c r="AD1096" s="16" t="str">
        <f t="shared" si="398"/>
        <v/>
      </c>
      <c r="AE1096" s="16" t="str">
        <f t="shared" si="399"/>
        <v>{"CollectableType":"HomeCollector.Models.StampBase, HomeCollector, Version=1.0.0.0, Culture=neutral, PublicKeyToken=null"</v>
      </c>
      <c r="AF1096" s="16" t="str">
        <f t="shared" si="400"/>
        <v xml:space="preserve">,"ItemDetails":"" </v>
      </c>
      <c r="AG1096" s="16" t="str">
        <f t="shared" si="401"/>
        <v xml:space="preserve">,"IsFavorite":false </v>
      </c>
      <c r="AH1096" s="16" t="str">
        <f t="shared" si="402"/>
        <v xml:space="preserve">,"EstimatedValue":0 </v>
      </c>
      <c r="AI1096" s="16" t="str">
        <f t="shared" si="403"/>
        <v xml:space="preserve">,"IsMintCondition":false </v>
      </c>
      <c r="AJ1096" s="16" t="str">
        <f t="shared" si="404"/>
        <v xml:space="preserve">,"Condition":"UNDEFINED" </v>
      </c>
      <c r="AK1096" s="16" t="str">
        <f xml:space="preserve"> IF($D1096+$E1096&gt;0,  CONCATENATE($AD1096,$AE1096,$AF1096,$AG1096,$AH1096,$AI1096,$AJ1096) &amp; "} ]}","}")</f>
        <v>}</v>
      </c>
      <c r="AL1096" s="16" t="str">
        <f t="shared" si="405"/>
        <v>,{"CollectableType":"HomeCollector.Models.StampBase, HomeCollector, Version=1.0.0.0, Culture=neutral, PublicKeyToken=null","DisplayName":"Soo Locks" ,"Description":"" ,"Country":"USA" ,"IsPostageStamp":true ,"ScottNumber":"1069" ,"AlternateId":"" ,"IssueYearStart":1955,"IssueYearEnd":0,"FirstDayOfIssue":" " ,"Perforation":"" ,"IsWatermarked":false ,"CatalogImageCode":"" ,"Color":"" ,"Denomination":"3" }</v>
      </c>
    </row>
    <row r="1097" spans="1:38" x14ac:dyDescent="0.25">
      <c r="A1097" s="34" t="s">
        <v>2296</v>
      </c>
      <c r="B1097" s="29">
        <v>3</v>
      </c>
      <c r="C1097" s="30"/>
      <c r="D1097" s="31"/>
      <c r="E1097" s="32">
        <v>4</v>
      </c>
      <c r="F1097" s="28"/>
      <c r="G1097" s="30"/>
      <c r="H1097" s="19" t="s">
        <v>741</v>
      </c>
      <c r="I1097" s="29">
        <v>1955</v>
      </c>
      <c r="J1097" s="29">
        <v>1955</v>
      </c>
      <c r="K1097" s="33" t="s">
        <v>1337</v>
      </c>
      <c r="L1097" s="34">
        <v>0.15</v>
      </c>
      <c r="M1097" s="29">
        <v>0.15</v>
      </c>
      <c r="N1097" s="28" t="str">
        <f t="shared" si="406"/>
        <v>,{"CollectableType":"HomeCollector.Models.StampBase, HomeCollector, Version=1.0.0.0, Culture=neutral, PublicKeyToken=null"</v>
      </c>
      <c r="O1097" s="16" t="str">
        <f t="shared" si="385"/>
        <v xml:space="preserve">,"DisplayName":"Atoms For Peace" </v>
      </c>
      <c r="P1097" s="16" t="str">
        <f t="shared" si="386"/>
        <v xml:space="preserve">,"Description":"" </v>
      </c>
      <c r="Q1097" s="16" t="str">
        <f t="shared" si="387"/>
        <v xml:space="preserve">,"Country":"USA" </v>
      </c>
      <c r="R1097" s="16" t="str">
        <f t="shared" si="388"/>
        <v xml:space="preserve">,"IsPostageStamp":true </v>
      </c>
      <c r="S1097" s="16" t="str">
        <f t="shared" si="389"/>
        <v xml:space="preserve">,"ScottNumber":"1070" </v>
      </c>
      <c r="T1097" s="16" t="str">
        <f t="shared" si="390"/>
        <v xml:space="preserve">,"AlternateId":"" </v>
      </c>
      <c r="U1097" s="16" t="str">
        <f t="shared" si="391"/>
        <v>,"IssueYearStart":1955</v>
      </c>
      <c r="V1097" s="16" t="str">
        <f t="shared" si="392"/>
        <v>,"IssueYearEnd":0</v>
      </c>
      <c r="W1097" s="16" t="str">
        <f t="shared" si="393"/>
        <v xml:space="preserve">,"FirstDayOfIssue":" " </v>
      </c>
      <c r="X1097" s="16" t="str">
        <f t="shared" si="384"/>
        <v xml:space="preserve">,"Perforation":"" </v>
      </c>
      <c r="Y1097" s="16" t="str">
        <f t="shared" si="394"/>
        <v xml:space="preserve">,"IsWatermarked":false </v>
      </c>
      <c r="Z1097" s="16" t="str">
        <f t="shared" si="395"/>
        <v xml:space="preserve">,"CatalogImageCode":"" </v>
      </c>
      <c r="AA1097" s="16" t="str">
        <f t="shared" si="396"/>
        <v xml:space="preserve">,"Color":"" </v>
      </c>
      <c r="AB1097" s="16" t="str">
        <f t="shared" si="397"/>
        <v xml:space="preserve">,"Denomination":"3" </v>
      </c>
      <c r="AD1097" s="16" t="str">
        <f t="shared" si="398"/>
        <v>,"ItemInstances":[</v>
      </c>
      <c r="AE1097" s="16" t="str">
        <f t="shared" si="399"/>
        <v>{"CollectableType":"HomeCollector.Models.StampBase, HomeCollector, Version=1.0.0.0, Culture=neutral, PublicKeyToken=null"</v>
      </c>
      <c r="AF1097" s="16" t="str">
        <f t="shared" si="400"/>
        <v xml:space="preserve">,"ItemDetails":"" </v>
      </c>
      <c r="AG1097" s="16" t="str">
        <f t="shared" si="401"/>
        <v xml:space="preserve">,"IsFavorite":false </v>
      </c>
      <c r="AH1097" s="16" t="str">
        <f t="shared" si="402"/>
        <v xml:space="preserve">,"EstimatedValue":0 </v>
      </c>
      <c r="AI1097" s="16" t="str">
        <f t="shared" si="403"/>
        <v xml:space="preserve">,"IsMintCondition":false </v>
      </c>
      <c r="AJ1097" s="16" t="str">
        <f t="shared" si="404"/>
        <v xml:space="preserve">,"Condition":"UNDEFINED" </v>
      </c>
      <c r="AK1097" s="16" t="str">
        <f xml:space="preserve"> IF($D1097+$E1097&gt;0,  CONCATENATE($AD1097,$AE1097,$AF1097,$AG1097,$AH1097,$AI1097,$AJ1097)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97" s="16" t="str">
        <f t="shared" si="405"/>
        <v>,{"CollectableType":"HomeCollector.Models.StampBase, HomeCollector, Version=1.0.0.0, Culture=neutral, PublicKeyToken=null","DisplayName":"Atoms For Peace" ,"Description":"" ,"Country":"USA" ,"IsPostageStamp":true ,"ScottNumber":"1070" ,"AlternateId":"" ,"IssueYearStart":1955,"IssueYearEnd":0,"FirstDayOfIssue":"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98" spans="1:38" x14ac:dyDescent="0.25">
      <c r="A1098" s="34" t="s">
        <v>2297</v>
      </c>
      <c r="B1098" s="29">
        <v>3</v>
      </c>
      <c r="C1098" s="30"/>
      <c r="D1098" s="31"/>
      <c r="E1098" s="32">
        <v>1</v>
      </c>
      <c r="F1098" s="28"/>
      <c r="G1098" s="30"/>
      <c r="H1098" s="19" t="s">
        <v>742</v>
      </c>
      <c r="I1098" s="29">
        <v>1955</v>
      </c>
      <c r="J1098" s="29">
        <v>1955</v>
      </c>
      <c r="K1098" s="33" t="s">
        <v>1337</v>
      </c>
      <c r="L1098" s="34">
        <v>0.15</v>
      </c>
      <c r="M1098" s="29">
        <v>0.15</v>
      </c>
      <c r="N1098" s="28" t="str">
        <f t="shared" si="406"/>
        <v>,{"CollectableType":"HomeCollector.Models.StampBase, HomeCollector, Version=1.0.0.0, Culture=neutral, PublicKeyToken=null"</v>
      </c>
      <c r="O1098" s="16" t="str">
        <f t="shared" si="385"/>
        <v xml:space="preserve">,"DisplayName":"Ticonderoga" </v>
      </c>
      <c r="P1098" s="16" t="str">
        <f t="shared" si="386"/>
        <v xml:space="preserve">,"Description":"" </v>
      </c>
      <c r="Q1098" s="16" t="str">
        <f t="shared" si="387"/>
        <v xml:space="preserve">,"Country":"USA" </v>
      </c>
      <c r="R1098" s="16" t="str">
        <f t="shared" si="388"/>
        <v xml:space="preserve">,"IsPostageStamp":true </v>
      </c>
      <c r="S1098" s="16" t="str">
        <f t="shared" si="389"/>
        <v xml:space="preserve">,"ScottNumber":"1071" </v>
      </c>
      <c r="T1098" s="16" t="str">
        <f t="shared" si="390"/>
        <v xml:space="preserve">,"AlternateId":"" </v>
      </c>
      <c r="U1098" s="16" t="str">
        <f t="shared" si="391"/>
        <v>,"IssueYearStart":1955</v>
      </c>
      <c r="V1098" s="16" t="str">
        <f t="shared" si="392"/>
        <v>,"IssueYearEnd":0</v>
      </c>
      <c r="W1098" s="16" t="str">
        <f t="shared" si="393"/>
        <v xml:space="preserve">,"FirstDayOfIssue":" " </v>
      </c>
      <c r="X1098" s="16" t="str">
        <f t="shared" si="384"/>
        <v xml:space="preserve">,"Perforation":"" </v>
      </c>
      <c r="Y1098" s="16" t="str">
        <f t="shared" si="394"/>
        <v xml:space="preserve">,"IsWatermarked":false </v>
      </c>
      <c r="Z1098" s="16" t="str">
        <f t="shared" si="395"/>
        <v xml:space="preserve">,"CatalogImageCode":"" </v>
      </c>
      <c r="AA1098" s="16" t="str">
        <f t="shared" si="396"/>
        <v xml:space="preserve">,"Color":"" </v>
      </c>
      <c r="AB1098" s="16" t="str">
        <f t="shared" si="397"/>
        <v xml:space="preserve">,"Denomination":"3" </v>
      </c>
      <c r="AD1098" s="16" t="str">
        <f t="shared" si="398"/>
        <v>,"ItemInstances":[</v>
      </c>
      <c r="AE1098" s="16" t="str">
        <f t="shared" si="399"/>
        <v>{"CollectableType":"HomeCollector.Models.StampBase, HomeCollector, Version=1.0.0.0, Culture=neutral, PublicKeyToken=null"</v>
      </c>
      <c r="AF1098" s="16" t="str">
        <f t="shared" si="400"/>
        <v xml:space="preserve">,"ItemDetails":"" </v>
      </c>
      <c r="AG1098" s="16" t="str">
        <f t="shared" si="401"/>
        <v xml:space="preserve">,"IsFavorite":false </v>
      </c>
      <c r="AH1098" s="16" t="str">
        <f t="shared" si="402"/>
        <v xml:space="preserve">,"EstimatedValue":0 </v>
      </c>
      <c r="AI1098" s="16" t="str">
        <f t="shared" si="403"/>
        <v xml:space="preserve">,"IsMintCondition":false </v>
      </c>
      <c r="AJ1098" s="16" t="str">
        <f t="shared" si="404"/>
        <v xml:space="preserve">,"Condition":"UNDEFINED" </v>
      </c>
      <c r="AK1098" s="16" t="str">
        <f xml:space="preserve"> IF($D1098+$E1098&gt;0,  CONCATENATE($AD1098,$AE1098,$AF1098,$AG1098,$AH1098,$AI1098,$AJ1098)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98" s="16" t="str">
        <f t="shared" si="405"/>
        <v>,{"CollectableType":"HomeCollector.Models.StampBase, HomeCollector, Version=1.0.0.0, Culture=neutral, PublicKeyToken=null","DisplayName":"Ticonderoga" ,"Description":"" ,"Country":"USA" ,"IsPostageStamp":true ,"ScottNumber":"1071" ,"AlternateId":"" ,"IssueYearStart":1955,"IssueYearEnd":0,"FirstDayOfIssue":"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99" spans="1:38" x14ac:dyDescent="0.25">
      <c r="A1099" s="34" t="s">
        <v>2298</v>
      </c>
      <c r="B1099" s="29">
        <v>3</v>
      </c>
      <c r="C1099" s="30"/>
      <c r="D1099" s="31"/>
      <c r="E1099" s="32">
        <v>2</v>
      </c>
      <c r="F1099" s="28"/>
      <c r="G1099" s="30"/>
      <c r="H1099" s="19" t="s">
        <v>743</v>
      </c>
      <c r="I1099" s="29">
        <v>1955</v>
      </c>
      <c r="J1099" s="29">
        <v>1955</v>
      </c>
      <c r="K1099" s="33" t="s">
        <v>1337</v>
      </c>
      <c r="L1099" s="34">
        <v>0.15</v>
      </c>
      <c r="M1099" s="29">
        <v>0.15</v>
      </c>
      <c r="N1099" s="28" t="str">
        <f t="shared" si="406"/>
        <v>,{"CollectableType":"HomeCollector.Models.StampBase, HomeCollector, Version=1.0.0.0, Culture=neutral, PublicKeyToken=null"</v>
      </c>
      <c r="O1099" s="16" t="str">
        <f t="shared" si="385"/>
        <v xml:space="preserve">,"DisplayName":"Mellon" </v>
      </c>
      <c r="P1099" s="16" t="str">
        <f t="shared" si="386"/>
        <v xml:space="preserve">,"Description":"" </v>
      </c>
      <c r="Q1099" s="16" t="str">
        <f t="shared" si="387"/>
        <v xml:space="preserve">,"Country":"USA" </v>
      </c>
      <c r="R1099" s="16" t="str">
        <f t="shared" si="388"/>
        <v xml:space="preserve">,"IsPostageStamp":true </v>
      </c>
      <c r="S1099" s="16" t="str">
        <f t="shared" si="389"/>
        <v xml:space="preserve">,"ScottNumber":"1072" </v>
      </c>
      <c r="T1099" s="16" t="str">
        <f t="shared" si="390"/>
        <v xml:space="preserve">,"AlternateId":"" </v>
      </c>
      <c r="U1099" s="16" t="str">
        <f t="shared" si="391"/>
        <v>,"IssueYearStart":1955</v>
      </c>
      <c r="V1099" s="16" t="str">
        <f t="shared" si="392"/>
        <v>,"IssueYearEnd":0</v>
      </c>
      <c r="W1099" s="16" t="str">
        <f t="shared" si="393"/>
        <v xml:space="preserve">,"FirstDayOfIssue":" " </v>
      </c>
      <c r="X1099" s="16" t="str">
        <f t="shared" si="384"/>
        <v xml:space="preserve">,"Perforation":"" </v>
      </c>
      <c r="Y1099" s="16" t="str">
        <f t="shared" si="394"/>
        <v xml:space="preserve">,"IsWatermarked":false </v>
      </c>
      <c r="Z1099" s="16" t="str">
        <f t="shared" si="395"/>
        <v xml:space="preserve">,"CatalogImageCode":"" </v>
      </c>
      <c r="AA1099" s="16" t="str">
        <f t="shared" si="396"/>
        <v xml:space="preserve">,"Color":"" </v>
      </c>
      <c r="AB1099" s="16" t="str">
        <f t="shared" si="397"/>
        <v xml:space="preserve">,"Denomination":"3" </v>
      </c>
      <c r="AD1099" s="16" t="str">
        <f t="shared" si="398"/>
        <v>,"ItemInstances":[</v>
      </c>
      <c r="AE1099" s="16" t="str">
        <f t="shared" si="399"/>
        <v>{"CollectableType":"HomeCollector.Models.StampBase, HomeCollector, Version=1.0.0.0, Culture=neutral, PublicKeyToken=null"</v>
      </c>
      <c r="AF1099" s="16" t="str">
        <f t="shared" si="400"/>
        <v xml:space="preserve">,"ItemDetails":"" </v>
      </c>
      <c r="AG1099" s="16" t="str">
        <f t="shared" si="401"/>
        <v xml:space="preserve">,"IsFavorite":false </v>
      </c>
      <c r="AH1099" s="16" t="str">
        <f t="shared" si="402"/>
        <v xml:space="preserve">,"EstimatedValue":0 </v>
      </c>
      <c r="AI1099" s="16" t="str">
        <f t="shared" si="403"/>
        <v xml:space="preserve">,"IsMintCondition":false </v>
      </c>
      <c r="AJ1099" s="16" t="str">
        <f t="shared" si="404"/>
        <v xml:space="preserve">,"Condition":"UNDEFINED" </v>
      </c>
      <c r="AK1099" s="16" t="str">
        <f xml:space="preserve"> IF($D1099+$E1099&gt;0,  CONCATENATE($AD1099,$AE1099,$AF1099,$AG1099,$AH1099,$AI1099,$AJ1099)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99" s="16" t="str">
        <f t="shared" si="405"/>
        <v>,{"CollectableType":"HomeCollector.Models.StampBase, HomeCollector, Version=1.0.0.0, Culture=neutral, PublicKeyToken=null","DisplayName":"Mellon" ,"Description":"" ,"Country":"USA" ,"IsPostageStamp":true ,"ScottNumber":"1072" ,"AlternateId":"" ,"IssueYearStart":1955,"IssueYearEnd":0,"FirstDayOfIssue":"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00" spans="1:38" x14ac:dyDescent="0.25">
      <c r="A1100" s="34" t="s">
        <v>2299</v>
      </c>
      <c r="B1100" s="29">
        <v>3</v>
      </c>
      <c r="C1100" s="30"/>
      <c r="D1100" s="31"/>
      <c r="E1100" s="32">
        <v>3</v>
      </c>
      <c r="F1100" s="28"/>
      <c r="G1100" s="30"/>
      <c r="H1100" s="19" t="s">
        <v>13</v>
      </c>
      <c r="I1100" s="29">
        <v>1956</v>
      </c>
      <c r="J1100" s="29">
        <v>1956</v>
      </c>
      <c r="K1100" s="33" t="s">
        <v>1337</v>
      </c>
      <c r="L1100" s="34">
        <v>0.15</v>
      </c>
      <c r="M1100" s="29">
        <v>0.15</v>
      </c>
      <c r="N1100" s="28" t="str">
        <f t="shared" si="406"/>
        <v>,{"CollectableType":"HomeCollector.Models.StampBase, HomeCollector, Version=1.0.0.0, Culture=neutral, PublicKeyToken=null"</v>
      </c>
      <c r="O1100" s="16" t="str">
        <f t="shared" si="385"/>
        <v xml:space="preserve">,"DisplayName":"Franklin" </v>
      </c>
      <c r="P1100" s="16" t="str">
        <f t="shared" si="386"/>
        <v xml:space="preserve">,"Description":"" </v>
      </c>
      <c r="Q1100" s="16" t="str">
        <f t="shared" si="387"/>
        <v xml:space="preserve">,"Country":"USA" </v>
      </c>
      <c r="R1100" s="16" t="str">
        <f t="shared" si="388"/>
        <v xml:space="preserve">,"IsPostageStamp":true </v>
      </c>
      <c r="S1100" s="16" t="str">
        <f t="shared" si="389"/>
        <v xml:space="preserve">,"ScottNumber":"1073" </v>
      </c>
      <c r="T1100" s="16" t="str">
        <f t="shared" si="390"/>
        <v xml:space="preserve">,"AlternateId":"" </v>
      </c>
      <c r="U1100" s="16" t="str">
        <f t="shared" si="391"/>
        <v>,"IssueYearStart":1956</v>
      </c>
      <c r="V1100" s="16" t="str">
        <f t="shared" si="392"/>
        <v>,"IssueYearEnd":0</v>
      </c>
      <c r="W1100" s="16" t="str">
        <f t="shared" si="393"/>
        <v xml:space="preserve">,"FirstDayOfIssue":" " </v>
      </c>
      <c r="X1100" s="16" t="str">
        <f t="shared" si="384"/>
        <v xml:space="preserve">,"Perforation":"" </v>
      </c>
      <c r="Y1100" s="16" t="str">
        <f t="shared" si="394"/>
        <v xml:space="preserve">,"IsWatermarked":false </v>
      </c>
      <c r="Z1100" s="16" t="str">
        <f t="shared" si="395"/>
        <v xml:space="preserve">,"CatalogImageCode":"" </v>
      </c>
      <c r="AA1100" s="16" t="str">
        <f t="shared" si="396"/>
        <v xml:space="preserve">,"Color":"" </v>
      </c>
      <c r="AB1100" s="16" t="str">
        <f t="shared" si="397"/>
        <v xml:space="preserve">,"Denomination":"3" </v>
      </c>
      <c r="AD1100" s="16" t="str">
        <f t="shared" si="398"/>
        <v>,"ItemInstances":[</v>
      </c>
      <c r="AE1100" s="16" t="str">
        <f t="shared" si="399"/>
        <v>{"CollectableType":"HomeCollector.Models.StampBase, HomeCollector, Version=1.0.0.0, Culture=neutral, PublicKeyToken=null"</v>
      </c>
      <c r="AF1100" s="16" t="str">
        <f t="shared" si="400"/>
        <v xml:space="preserve">,"ItemDetails":"" </v>
      </c>
      <c r="AG1100" s="16" t="str">
        <f t="shared" si="401"/>
        <v xml:space="preserve">,"IsFavorite":false </v>
      </c>
      <c r="AH1100" s="16" t="str">
        <f t="shared" si="402"/>
        <v xml:space="preserve">,"EstimatedValue":0 </v>
      </c>
      <c r="AI1100" s="16" t="str">
        <f t="shared" si="403"/>
        <v xml:space="preserve">,"IsMintCondition":false </v>
      </c>
      <c r="AJ1100" s="16" t="str">
        <f t="shared" si="404"/>
        <v xml:space="preserve">,"Condition":"UNDEFINED" </v>
      </c>
      <c r="AK1100" s="16" t="str">
        <f xml:space="preserve"> IF($D1100+$E1100&gt;0,  CONCATENATE($AD1100,$AE1100,$AF1100,$AG1100,$AH1100,$AI1100,$AJ1100)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00" s="16" t="str">
        <f t="shared" si="405"/>
        <v>,{"CollectableType":"HomeCollector.Models.StampBase, HomeCollector, Version=1.0.0.0, Culture=neutral, PublicKeyToken=null","DisplayName":"Franklin" ,"Description":"" ,"Country":"USA" ,"IsPostageStamp":true ,"ScottNumber":"1073"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01" spans="1:38" x14ac:dyDescent="0.25">
      <c r="A1101" s="34" t="s">
        <v>2300</v>
      </c>
      <c r="B1101" s="29">
        <v>3</v>
      </c>
      <c r="C1101" s="30"/>
      <c r="D1101" s="31">
        <v>1</v>
      </c>
      <c r="E1101" s="32">
        <v>1</v>
      </c>
      <c r="F1101" s="28"/>
      <c r="G1101" s="30"/>
      <c r="H1101" s="19" t="s">
        <v>744</v>
      </c>
      <c r="I1101" s="29">
        <v>1956</v>
      </c>
      <c r="J1101" s="29">
        <v>1956</v>
      </c>
      <c r="K1101" s="33" t="s">
        <v>1337</v>
      </c>
      <c r="L1101" s="34">
        <v>0.15</v>
      </c>
      <c r="M1101" s="29">
        <v>0.15</v>
      </c>
      <c r="N1101" s="28" t="str">
        <f t="shared" si="406"/>
        <v>,{"CollectableType":"HomeCollector.Models.StampBase, HomeCollector, Version=1.0.0.0, Culture=neutral, PublicKeyToken=null"</v>
      </c>
      <c r="O1101" s="16" t="str">
        <f t="shared" si="385"/>
        <v xml:space="preserve">,"DisplayName":"B.T.Washington" </v>
      </c>
      <c r="P1101" s="16" t="str">
        <f t="shared" si="386"/>
        <v xml:space="preserve">,"Description":"" </v>
      </c>
      <c r="Q1101" s="16" t="str">
        <f t="shared" si="387"/>
        <v xml:space="preserve">,"Country":"USA" </v>
      </c>
      <c r="R1101" s="16" t="str">
        <f t="shared" si="388"/>
        <v xml:space="preserve">,"IsPostageStamp":true </v>
      </c>
      <c r="S1101" s="16" t="str">
        <f t="shared" si="389"/>
        <v xml:space="preserve">,"ScottNumber":"1074" </v>
      </c>
      <c r="T1101" s="16" t="str">
        <f t="shared" si="390"/>
        <v xml:space="preserve">,"AlternateId":"" </v>
      </c>
      <c r="U1101" s="16" t="str">
        <f t="shared" si="391"/>
        <v>,"IssueYearStart":1956</v>
      </c>
      <c r="V1101" s="16" t="str">
        <f t="shared" si="392"/>
        <v>,"IssueYearEnd":0</v>
      </c>
      <c r="W1101" s="16" t="str">
        <f t="shared" si="393"/>
        <v xml:space="preserve">,"FirstDayOfIssue":" " </v>
      </c>
      <c r="X1101" s="16" t="str">
        <f t="shared" si="384"/>
        <v xml:space="preserve">,"Perforation":"" </v>
      </c>
      <c r="Y1101" s="16" t="str">
        <f t="shared" si="394"/>
        <v xml:space="preserve">,"IsWatermarked":false </v>
      </c>
      <c r="Z1101" s="16" t="str">
        <f t="shared" si="395"/>
        <v xml:space="preserve">,"CatalogImageCode":"" </v>
      </c>
      <c r="AA1101" s="16" t="str">
        <f t="shared" si="396"/>
        <v xml:space="preserve">,"Color":"" </v>
      </c>
      <c r="AB1101" s="16" t="str">
        <f t="shared" si="397"/>
        <v xml:space="preserve">,"Denomination":"3" </v>
      </c>
      <c r="AD1101" s="16" t="str">
        <f t="shared" si="398"/>
        <v>,"ItemInstances":[</v>
      </c>
      <c r="AE1101" s="16" t="str">
        <f t="shared" si="399"/>
        <v>{"CollectableType":"HomeCollector.Models.StampBase, HomeCollector, Version=1.0.0.0, Culture=neutral, PublicKeyToken=null"</v>
      </c>
      <c r="AF1101" s="16" t="str">
        <f t="shared" si="400"/>
        <v xml:space="preserve">,"ItemDetails":"" </v>
      </c>
      <c r="AG1101" s="16" t="str">
        <f t="shared" si="401"/>
        <v xml:space="preserve">,"IsFavorite":false </v>
      </c>
      <c r="AH1101" s="16" t="str">
        <f t="shared" si="402"/>
        <v xml:space="preserve">,"EstimatedValue":0 </v>
      </c>
      <c r="AI1101" s="16" t="str">
        <f t="shared" si="403"/>
        <v xml:space="preserve">,"IsMintCondition":true </v>
      </c>
      <c r="AJ1101" s="16" t="str">
        <f t="shared" si="404"/>
        <v xml:space="preserve">,"Condition":"UNDEFINED" </v>
      </c>
      <c r="AK1101" s="16" t="str">
        <f xml:space="preserve"> IF($D1101+$E1101&gt;0,  CONCATENATE($AD1101,$AE1101,$AF1101,$AG1101,$AH1101,$AI1101,$AJ1101)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01" s="16" t="str">
        <f t="shared" si="405"/>
        <v>,{"CollectableType":"HomeCollector.Models.StampBase, HomeCollector, Version=1.0.0.0, Culture=neutral, PublicKeyToken=null","DisplayName":"B.T.Washington" ,"Description":"" ,"Country":"USA" ,"IsPostageStamp":true ,"ScottNumber":"1074"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02" spans="1:38" x14ac:dyDescent="0.25">
      <c r="A1102" s="34" t="s">
        <v>2301</v>
      </c>
      <c r="B1102" s="19" t="s">
        <v>745</v>
      </c>
      <c r="C1102" s="30"/>
      <c r="D1102" s="31">
        <v>1</v>
      </c>
      <c r="E1102" s="32"/>
      <c r="F1102" s="42" t="s">
        <v>12</v>
      </c>
      <c r="G1102" s="38" t="s">
        <v>403</v>
      </c>
      <c r="H1102" s="19" t="s">
        <v>746</v>
      </c>
      <c r="I1102" s="29">
        <v>1956</v>
      </c>
      <c r="J1102" s="29">
        <v>1956</v>
      </c>
      <c r="K1102" s="33" t="s">
        <v>1337</v>
      </c>
      <c r="L1102" s="34">
        <v>2.25</v>
      </c>
      <c r="M1102" s="29">
        <v>2</v>
      </c>
      <c r="N1102" s="28" t="str">
        <f t="shared" si="406"/>
        <v>,{"CollectableType":"HomeCollector.Models.StampBase, HomeCollector, Version=1.0.0.0, Culture=neutral, PublicKeyToken=null"</v>
      </c>
      <c r="O1102" s="16" t="str">
        <f t="shared" si="385"/>
        <v xml:space="preserve">,"DisplayName":"FIPEX" </v>
      </c>
      <c r="P1102" s="16" t="str">
        <f t="shared" si="386"/>
        <v xml:space="preserve">,"Description":"souv sheet" </v>
      </c>
      <c r="Q1102" s="16" t="str">
        <f t="shared" si="387"/>
        <v xml:space="preserve">,"Country":"USA" </v>
      </c>
      <c r="R1102" s="16" t="str">
        <f t="shared" si="388"/>
        <v xml:space="preserve">,"IsPostageStamp":true </v>
      </c>
      <c r="S1102" s="16" t="str">
        <f t="shared" si="389"/>
        <v xml:space="preserve">,"ScottNumber":"1075" </v>
      </c>
      <c r="T1102" s="16" t="str">
        <f t="shared" si="390"/>
        <v xml:space="preserve">,"AlternateId":"" </v>
      </c>
      <c r="U1102" s="16" t="str">
        <f t="shared" si="391"/>
        <v>,"IssueYearStart":1956</v>
      </c>
      <c r="V1102" s="16" t="str">
        <f t="shared" si="392"/>
        <v>,"IssueYearEnd":0</v>
      </c>
      <c r="W1102" s="16" t="str">
        <f t="shared" si="393"/>
        <v xml:space="preserve">,"FirstDayOfIssue":" " </v>
      </c>
      <c r="X1102" s="16" t="str">
        <f t="shared" si="384"/>
        <v xml:space="preserve">,"Perforation":"imp" </v>
      </c>
      <c r="Y1102" s="16" t="str">
        <f t="shared" si="394"/>
        <v xml:space="preserve">,"IsWatermarked":false </v>
      </c>
      <c r="Z1102" s="16" t="str">
        <f t="shared" si="395"/>
        <v xml:space="preserve">,"CatalogImageCode":"" </v>
      </c>
      <c r="AA1102" s="16" t="str">
        <f t="shared" si="396"/>
        <v xml:space="preserve">,"Color":"" </v>
      </c>
      <c r="AB1102" s="16" t="str">
        <f t="shared" si="397"/>
        <v xml:space="preserve">,"Denomination":"3 &amp; 8" </v>
      </c>
      <c r="AD1102" s="16" t="str">
        <f t="shared" si="398"/>
        <v>,"ItemInstances":[</v>
      </c>
      <c r="AE1102" s="16" t="str">
        <f t="shared" si="399"/>
        <v>{"CollectableType":"HomeCollector.Models.StampBase, HomeCollector, Version=1.0.0.0, Culture=neutral, PublicKeyToken=null"</v>
      </c>
      <c r="AF1102" s="16" t="str">
        <f t="shared" si="400"/>
        <v xml:space="preserve">,"ItemDetails":"souv sheet" </v>
      </c>
      <c r="AG1102" s="16" t="str">
        <f t="shared" si="401"/>
        <v xml:space="preserve">,"IsFavorite":false </v>
      </c>
      <c r="AH1102" s="16" t="str">
        <f t="shared" si="402"/>
        <v xml:space="preserve">,"EstimatedValue":0 </v>
      </c>
      <c r="AI1102" s="16" t="str">
        <f t="shared" si="403"/>
        <v xml:space="preserve">,"IsMintCondition":true </v>
      </c>
      <c r="AJ1102" s="16" t="str">
        <f t="shared" si="404"/>
        <v xml:space="preserve">,"Condition":"UNDEFINED" </v>
      </c>
      <c r="AK1102" s="16" t="str">
        <f xml:space="preserve"> IF($D1102+$E1102&gt;0,  CONCATENATE($AD1102,$AE1102,$AF1102,$AG1102,$AH1102,$AI1102,$AJ1102) &amp; "} ]}","}")</f>
        <v>,"ItemInstances":[{"CollectableType":"HomeCollector.Models.StampBase, HomeCollector, Version=1.0.0.0, Culture=neutral, PublicKeyToken=null","ItemDetails":"souv sheet" ,"IsFavorite":false ,"EstimatedValue":0 ,"IsMintCondition":true ,"Condition":"UNDEFINED" } ]}</v>
      </c>
      <c r="AL1102" s="16" t="str">
        <f t="shared" si="405"/>
        <v>,{"CollectableType":"HomeCollector.Models.StampBase, HomeCollector, Version=1.0.0.0, Culture=neutral, PublicKeyToken=null","DisplayName":"FIPEX" ,"Description":"souv sheet" ,"Country":"USA" ,"IsPostageStamp":true ,"ScottNumber":"1075" ,"AlternateId":"" ,"IssueYearStart":1956,"IssueYearEnd":0,"FirstDayOfIssue":" " ,"Perforation":"imp" ,"IsWatermarked":false ,"CatalogImageCode":"" ,"Color":"" ,"Denomination":"3 &amp; 8" ,"ItemInstances":[{"CollectableType":"HomeCollector.Models.StampBase, HomeCollector, Version=1.0.0.0, Culture=neutral, PublicKeyToken=null","ItemDetails":"souv sheet" ,"IsFavorite":false ,"EstimatedValue":0 ,"IsMintCondition":true ,"Condition":"UNDEFINED" } ]}</v>
      </c>
    </row>
    <row r="1103" spans="1:38" x14ac:dyDescent="0.25">
      <c r="A1103" s="34" t="s">
        <v>2302</v>
      </c>
      <c r="B1103" s="29">
        <v>3</v>
      </c>
      <c r="C1103" s="30"/>
      <c r="D1103" s="31"/>
      <c r="E1103" s="32">
        <v>2</v>
      </c>
      <c r="F1103" s="28"/>
      <c r="G1103" s="30"/>
      <c r="H1103" s="19" t="s">
        <v>747</v>
      </c>
      <c r="I1103" s="29">
        <v>1956</v>
      </c>
      <c r="J1103" s="29">
        <v>1956</v>
      </c>
      <c r="K1103" s="33" t="s">
        <v>1337</v>
      </c>
      <c r="L1103" s="34">
        <v>0.15</v>
      </c>
      <c r="M1103" s="29">
        <v>0.15</v>
      </c>
      <c r="N1103" s="28" t="str">
        <f t="shared" si="406"/>
        <v>,{"CollectableType":"HomeCollector.Models.StampBase, HomeCollector, Version=1.0.0.0, Culture=neutral, PublicKeyToken=null"</v>
      </c>
      <c r="O1103" s="16" t="str">
        <f t="shared" si="385"/>
        <v xml:space="preserve">,"DisplayName":"NY Coliseum" </v>
      </c>
      <c r="P1103" s="16" t="str">
        <f t="shared" si="386"/>
        <v xml:space="preserve">,"Description":"" </v>
      </c>
      <c r="Q1103" s="16" t="str">
        <f t="shared" si="387"/>
        <v xml:space="preserve">,"Country":"USA" </v>
      </c>
      <c r="R1103" s="16" t="str">
        <f t="shared" si="388"/>
        <v xml:space="preserve">,"IsPostageStamp":true </v>
      </c>
      <c r="S1103" s="16" t="str">
        <f t="shared" si="389"/>
        <v xml:space="preserve">,"ScottNumber":"1076" </v>
      </c>
      <c r="T1103" s="16" t="str">
        <f t="shared" si="390"/>
        <v xml:space="preserve">,"AlternateId":"" </v>
      </c>
      <c r="U1103" s="16" t="str">
        <f t="shared" si="391"/>
        <v>,"IssueYearStart":1956</v>
      </c>
      <c r="V1103" s="16" t="str">
        <f t="shared" si="392"/>
        <v>,"IssueYearEnd":0</v>
      </c>
      <c r="W1103" s="16" t="str">
        <f t="shared" si="393"/>
        <v xml:space="preserve">,"FirstDayOfIssue":" " </v>
      </c>
      <c r="X1103" s="16" t="str">
        <f t="shared" si="384"/>
        <v xml:space="preserve">,"Perforation":"" </v>
      </c>
      <c r="Y1103" s="16" t="str">
        <f t="shared" si="394"/>
        <v xml:space="preserve">,"IsWatermarked":false </v>
      </c>
      <c r="Z1103" s="16" t="str">
        <f t="shared" si="395"/>
        <v xml:space="preserve">,"CatalogImageCode":"" </v>
      </c>
      <c r="AA1103" s="16" t="str">
        <f t="shared" si="396"/>
        <v xml:space="preserve">,"Color":"" </v>
      </c>
      <c r="AB1103" s="16" t="str">
        <f t="shared" si="397"/>
        <v xml:space="preserve">,"Denomination":"3" </v>
      </c>
      <c r="AD1103" s="16" t="str">
        <f t="shared" si="398"/>
        <v>,"ItemInstances":[</v>
      </c>
      <c r="AE1103" s="16" t="str">
        <f t="shared" si="399"/>
        <v>{"CollectableType":"HomeCollector.Models.StampBase, HomeCollector, Version=1.0.0.0, Culture=neutral, PublicKeyToken=null"</v>
      </c>
      <c r="AF1103" s="16" t="str">
        <f t="shared" si="400"/>
        <v xml:space="preserve">,"ItemDetails":"" </v>
      </c>
      <c r="AG1103" s="16" t="str">
        <f t="shared" si="401"/>
        <v xml:space="preserve">,"IsFavorite":false </v>
      </c>
      <c r="AH1103" s="16" t="str">
        <f t="shared" si="402"/>
        <v xml:space="preserve">,"EstimatedValue":0 </v>
      </c>
      <c r="AI1103" s="16" t="str">
        <f t="shared" si="403"/>
        <v xml:space="preserve">,"IsMintCondition":false </v>
      </c>
      <c r="AJ1103" s="16" t="str">
        <f t="shared" si="404"/>
        <v xml:space="preserve">,"Condition":"UNDEFINED" </v>
      </c>
      <c r="AK1103" s="16" t="str">
        <f xml:space="preserve"> IF($D1103+$E1103&gt;0,  CONCATENATE($AD1103,$AE1103,$AF1103,$AG1103,$AH1103,$AI1103,$AJ1103)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03" s="16" t="str">
        <f t="shared" si="405"/>
        <v>,{"CollectableType":"HomeCollector.Models.StampBase, HomeCollector, Version=1.0.0.0, Culture=neutral, PublicKeyToken=null","DisplayName":"NY Coliseum" ,"Description":"" ,"Country":"USA" ,"IsPostageStamp":true ,"ScottNumber":"1076"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04" spans="1:38" x14ac:dyDescent="0.25">
      <c r="A1104" s="34" t="s">
        <v>2303</v>
      </c>
      <c r="B1104" s="29">
        <v>3</v>
      </c>
      <c r="C1104" s="30"/>
      <c r="D1104" s="31"/>
      <c r="E1104" s="32">
        <v>2</v>
      </c>
      <c r="F1104" s="28"/>
      <c r="G1104" s="30"/>
      <c r="H1104" s="19" t="s">
        <v>748</v>
      </c>
      <c r="I1104" s="29">
        <v>1956</v>
      </c>
      <c r="J1104" s="29">
        <v>1956</v>
      </c>
      <c r="K1104" s="33" t="s">
        <v>1337</v>
      </c>
      <c r="L1104" s="34">
        <v>0.15</v>
      </c>
      <c r="M1104" s="29">
        <v>0.15</v>
      </c>
      <c r="N1104" s="28" t="str">
        <f t="shared" si="406"/>
        <v>,{"CollectableType":"HomeCollector.Models.StampBase, HomeCollector, Version=1.0.0.0, Culture=neutral, PublicKeyToken=null"</v>
      </c>
      <c r="O1104" s="16" t="str">
        <f t="shared" si="385"/>
        <v xml:space="preserve">,"DisplayName":"Wild Turkey" </v>
      </c>
      <c r="P1104" s="16" t="str">
        <f t="shared" si="386"/>
        <v xml:space="preserve">,"Description":"" </v>
      </c>
      <c r="Q1104" s="16" t="str">
        <f t="shared" si="387"/>
        <v xml:space="preserve">,"Country":"USA" </v>
      </c>
      <c r="R1104" s="16" t="str">
        <f t="shared" si="388"/>
        <v xml:space="preserve">,"IsPostageStamp":true </v>
      </c>
      <c r="S1104" s="16" t="str">
        <f t="shared" si="389"/>
        <v xml:space="preserve">,"ScottNumber":"1077" </v>
      </c>
      <c r="T1104" s="16" t="str">
        <f t="shared" si="390"/>
        <v xml:space="preserve">,"AlternateId":"" </v>
      </c>
      <c r="U1104" s="16" t="str">
        <f t="shared" si="391"/>
        <v>,"IssueYearStart":1956</v>
      </c>
      <c r="V1104" s="16" t="str">
        <f t="shared" si="392"/>
        <v>,"IssueYearEnd":0</v>
      </c>
      <c r="W1104" s="16" t="str">
        <f t="shared" si="393"/>
        <v xml:space="preserve">,"FirstDayOfIssue":" " </v>
      </c>
      <c r="X1104" s="16" t="str">
        <f t="shared" si="384"/>
        <v xml:space="preserve">,"Perforation":"" </v>
      </c>
      <c r="Y1104" s="16" t="str">
        <f t="shared" si="394"/>
        <v xml:space="preserve">,"IsWatermarked":false </v>
      </c>
      <c r="Z1104" s="16" t="str">
        <f t="shared" si="395"/>
        <v xml:space="preserve">,"CatalogImageCode":"" </v>
      </c>
      <c r="AA1104" s="16" t="str">
        <f t="shared" si="396"/>
        <v xml:space="preserve">,"Color":"" </v>
      </c>
      <c r="AB1104" s="16" t="str">
        <f t="shared" si="397"/>
        <v xml:space="preserve">,"Denomination":"3" </v>
      </c>
      <c r="AD1104" s="16" t="str">
        <f t="shared" si="398"/>
        <v>,"ItemInstances":[</v>
      </c>
      <c r="AE1104" s="16" t="str">
        <f t="shared" si="399"/>
        <v>{"CollectableType":"HomeCollector.Models.StampBase, HomeCollector, Version=1.0.0.0, Culture=neutral, PublicKeyToken=null"</v>
      </c>
      <c r="AF1104" s="16" t="str">
        <f t="shared" si="400"/>
        <v xml:space="preserve">,"ItemDetails":"" </v>
      </c>
      <c r="AG1104" s="16" t="str">
        <f t="shared" si="401"/>
        <v xml:space="preserve">,"IsFavorite":false </v>
      </c>
      <c r="AH1104" s="16" t="str">
        <f t="shared" si="402"/>
        <v xml:space="preserve">,"EstimatedValue":0 </v>
      </c>
      <c r="AI1104" s="16" t="str">
        <f t="shared" si="403"/>
        <v xml:space="preserve">,"IsMintCondition":false </v>
      </c>
      <c r="AJ1104" s="16" t="str">
        <f t="shared" si="404"/>
        <v xml:space="preserve">,"Condition":"UNDEFINED" </v>
      </c>
      <c r="AK1104" s="16" t="str">
        <f xml:space="preserve"> IF($D1104+$E1104&gt;0,  CONCATENATE($AD1104,$AE1104,$AF1104,$AG1104,$AH1104,$AI1104,$AJ1104)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04" s="16" t="str">
        <f t="shared" si="405"/>
        <v>,{"CollectableType":"HomeCollector.Models.StampBase, HomeCollector, Version=1.0.0.0, Culture=neutral, PublicKeyToken=null","DisplayName":"Wild Turkey" ,"Description":"" ,"Country":"USA" ,"IsPostageStamp":true ,"ScottNumber":"1077"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05" spans="1:38" x14ac:dyDescent="0.25">
      <c r="A1105" s="34" t="s">
        <v>2304</v>
      </c>
      <c r="B1105" s="29">
        <v>3</v>
      </c>
      <c r="C1105" s="30"/>
      <c r="D1105" s="31">
        <v>1</v>
      </c>
      <c r="E1105" s="32"/>
      <c r="F1105" s="28"/>
      <c r="G1105" s="30"/>
      <c r="H1105" s="19" t="s">
        <v>749</v>
      </c>
      <c r="I1105" s="29">
        <v>1956</v>
      </c>
      <c r="J1105" s="29">
        <v>1956</v>
      </c>
      <c r="K1105" s="33" t="s">
        <v>1337</v>
      </c>
      <c r="L1105" s="34">
        <v>0.15</v>
      </c>
      <c r="M1105" s="29">
        <v>0.15</v>
      </c>
      <c r="N1105" s="28" t="str">
        <f t="shared" si="406"/>
        <v>,{"CollectableType":"HomeCollector.Models.StampBase, HomeCollector, Version=1.0.0.0, Culture=neutral, PublicKeyToken=null"</v>
      </c>
      <c r="O1105" s="16" t="str">
        <f t="shared" si="385"/>
        <v xml:space="preserve">,"DisplayName":"Antelope" </v>
      </c>
      <c r="P1105" s="16" t="str">
        <f t="shared" si="386"/>
        <v xml:space="preserve">,"Description":"" </v>
      </c>
      <c r="Q1105" s="16" t="str">
        <f t="shared" si="387"/>
        <v xml:space="preserve">,"Country":"USA" </v>
      </c>
      <c r="R1105" s="16" t="str">
        <f t="shared" si="388"/>
        <v xml:space="preserve">,"IsPostageStamp":true </v>
      </c>
      <c r="S1105" s="16" t="str">
        <f t="shared" si="389"/>
        <v xml:space="preserve">,"ScottNumber":"1078" </v>
      </c>
      <c r="T1105" s="16" t="str">
        <f t="shared" si="390"/>
        <v xml:space="preserve">,"AlternateId":"" </v>
      </c>
      <c r="U1105" s="16" t="str">
        <f t="shared" si="391"/>
        <v>,"IssueYearStart":1956</v>
      </c>
      <c r="V1105" s="16" t="str">
        <f t="shared" si="392"/>
        <v>,"IssueYearEnd":0</v>
      </c>
      <c r="W1105" s="16" t="str">
        <f t="shared" si="393"/>
        <v xml:space="preserve">,"FirstDayOfIssue":" " </v>
      </c>
      <c r="X1105" s="16" t="str">
        <f t="shared" si="384"/>
        <v xml:space="preserve">,"Perforation":"" </v>
      </c>
      <c r="Y1105" s="16" t="str">
        <f t="shared" si="394"/>
        <v xml:space="preserve">,"IsWatermarked":false </v>
      </c>
      <c r="Z1105" s="16" t="str">
        <f t="shared" si="395"/>
        <v xml:space="preserve">,"CatalogImageCode":"" </v>
      </c>
      <c r="AA1105" s="16" t="str">
        <f t="shared" si="396"/>
        <v xml:space="preserve">,"Color":"" </v>
      </c>
      <c r="AB1105" s="16" t="str">
        <f t="shared" si="397"/>
        <v xml:space="preserve">,"Denomination":"3" </v>
      </c>
      <c r="AD1105" s="16" t="str">
        <f t="shared" si="398"/>
        <v>,"ItemInstances":[</v>
      </c>
      <c r="AE1105" s="16" t="str">
        <f t="shared" si="399"/>
        <v>{"CollectableType":"HomeCollector.Models.StampBase, HomeCollector, Version=1.0.0.0, Culture=neutral, PublicKeyToken=null"</v>
      </c>
      <c r="AF1105" s="16" t="str">
        <f t="shared" si="400"/>
        <v xml:space="preserve">,"ItemDetails":"" </v>
      </c>
      <c r="AG1105" s="16" t="str">
        <f t="shared" si="401"/>
        <v xml:space="preserve">,"IsFavorite":false </v>
      </c>
      <c r="AH1105" s="16" t="str">
        <f t="shared" si="402"/>
        <v xml:space="preserve">,"EstimatedValue":0 </v>
      </c>
      <c r="AI1105" s="16" t="str">
        <f t="shared" si="403"/>
        <v xml:space="preserve">,"IsMintCondition":true </v>
      </c>
      <c r="AJ1105" s="16" t="str">
        <f t="shared" si="404"/>
        <v xml:space="preserve">,"Condition":"UNDEFINED" </v>
      </c>
      <c r="AK1105" s="16" t="str">
        <f xml:space="preserve"> IF($D1105+$E1105&gt;0,  CONCATENATE($AD1105,$AE1105,$AF1105,$AG1105,$AH1105,$AI1105,$AJ1105)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05" s="16" t="str">
        <f t="shared" si="405"/>
        <v>,{"CollectableType":"HomeCollector.Models.StampBase, HomeCollector, Version=1.0.0.0, Culture=neutral, PublicKeyToken=null","DisplayName":"Antelope" ,"Description":"" ,"Country":"USA" ,"IsPostageStamp":true ,"ScottNumber":"1078"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06" spans="1:38" x14ac:dyDescent="0.25">
      <c r="A1106" s="34" t="s">
        <v>2305</v>
      </c>
      <c r="B1106" s="29">
        <v>3</v>
      </c>
      <c r="C1106" s="30"/>
      <c r="D1106" s="31"/>
      <c r="E1106" s="32">
        <v>1</v>
      </c>
      <c r="F1106" s="28"/>
      <c r="G1106" s="30"/>
      <c r="H1106" s="19" t="s">
        <v>750</v>
      </c>
      <c r="I1106" s="29">
        <v>1956</v>
      </c>
      <c r="J1106" s="29">
        <v>1956</v>
      </c>
      <c r="K1106" s="33" t="s">
        <v>1337</v>
      </c>
      <c r="L1106" s="34">
        <v>0.15</v>
      </c>
      <c r="M1106" s="29">
        <v>0.15</v>
      </c>
      <c r="N1106" s="28" t="str">
        <f t="shared" si="406"/>
        <v>,{"CollectableType":"HomeCollector.Models.StampBase, HomeCollector, Version=1.0.0.0, Culture=neutral, PublicKeyToken=null"</v>
      </c>
      <c r="O1106" s="16" t="str">
        <f t="shared" si="385"/>
        <v xml:space="preserve">,"DisplayName":"Salmon" </v>
      </c>
      <c r="P1106" s="16" t="str">
        <f t="shared" si="386"/>
        <v xml:space="preserve">,"Description":"" </v>
      </c>
      <c r="Q1106" s="16" t="str">
        <f t="shared" si="387"/>
        <v xml:space="preserve">,"Country":"USA" </v>
      </c>
      <c r="R1106" s="16" t="str">
        <f t="shared" si="388"/>
        <v xml:space="preserve">,"IsPostageStamp":true </v>
      </c>
      <c r="S1106" s="16" t="str">
        <f t="shared" si="389"/>
        <v xml:space="preserve">,"ScottNumber":"1079" </v>
      </c>
      <c r="T1106" s="16" t="str">
        <f t="shared" si="390"/>
        <v xml:space="preserve">,"AlternateId":"" </v>
      </c>
      <c r="U1106" s="16" t="str">
        <f t="shared" si="391"/>
        <v>,"IssueYearStart":1956</v>
      </c>
      <c r="V1106" s="16" t="str">
        <f t="shared" si="392"/>
        <v>,"IssueYearEnd":0</v>
      </c>
      <c r="W1106" s="16" t="str">
        <f t="shared" si="393"/>
        <v xml:space="preserve">,"FirstDayOfIssue":" " </v>
      </c>
      <c r="X1106" s="16" t="str">
        <f t="shared" si="384"/>
        <v xml:space="preserve">,"Perforation":"" </v>
      </c>
      <c r="Y1106" s="16" t="str">
        <f t="shared" si="394"/>
        <v xml:space="preserve">,"IsWatermarked":false </v>
      </c>
      <c r="Z1106" s="16" t="str">
        <f t="shared" si="395"/>
        <v xml:space="preserve">,"CatalogImageCode":"" </v>
      </c>
      <c r="AA1106" s="16" t="str">
        <f t="shared" si="396"/>
        <v xml:space="preserve">,"Color":"" </v>
      </c>
      <c r="AB1106" s="16" t="str">
        <f t="shared" si="397"/>
        <v xml:space="preserve">,"Denomination":"3" </v>
      </c>
      <c r="AD1106" s="16" t="str">
        <f t="shared" si="398"/>
        <v>,"ItemInstances":[</v>
      </c>
      <c r="AE1106" s="16" t="str">
        <f t="shared" si="399"/>
        <v>{"CollectableType":"HomeCollector.Models.StampBase, HomeCollector, Version=1.0.0.0, Culture=neutral, PublicKeyToken=null"</v>
      </c>
      <c r="AF1106" s="16" t="str">
        <f t="shared" si="400"/>
        <v xml:space="preserve">,"ItemDetails":"" </v>
      </c>
      <c r="AG1106" s="16" t="str">
        <f t="shared" si="401"/>
        <v xml:space="preserve">,"IsFavorite":false </v>
      </c>
      <c r="AH1106" s="16" t="str">
        <f t="shared" si="402"/>
        <v xml:space="preserve">,"EstimatedValue":0 </v>
      </c>
      <c r="AI1106" s="16" t="str">
        <f t="shared" si="403"/>
        <v xml:space="preserve">,"IsMintCondition":false </v>
      </c>
      <c r="AJ1106" s="16" t="str">
        <f t="shared" si="404"/>
        <v xml:space="preserve">,"Condition":"UNDEFINED" </v>
      </c>
      <c r="AK1106" s="16" t="str">
        <f xml:space="preserve"> IF($D1106+$E1106&gt;0,  CONCATENATE($AD1106,$AE1106,$AF1106,$AG1106,$AH1106,$AI1106,$AJ1106)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06" s="16" t="str">
        <f t="shared" si="405"/>
        <v>,{"CollectableType":"HomeCollector.Models.StampBase, HomeCollector, Version=1.0.0.0, Culture=neutral, PublicKeyToken=null","DisplayName":"Salmon" ,"Description":"" ,"Country":"USA" ,"IsPostageStamp":true ,"ScottNumber":"1079"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07" spans="1:38" x14ac:dyDescent="0.25">
      <c r="A1107" s="34" t="s">
        <v>2306</v>
      </c>
      <c r="B1107" s="29">
        <v>3</v>
      </c>
      <c r="C1107" s="30"/>
      <c r="D1107" s="31">
        <v>1</v>
      </c>
      <c r="E1107" s="32">
        <v>1</v>
      </c>
      <c r="F1107" s="28"/>
      <c r="G1107" s="30"/>
      <c r="H1107" s="19" t="s">
        <v>751</v>
      </c>
      <c r="I1107" s="29">
        <v>1956</v>
      </c>
      <c r="J1107" s="29">
        <v>1956</v>
      </c>
      <c r="K1107" s="33" t="s">
        <v>1337</v>
      </c>
      <c r="L1107" s="34">
        <v>0.15</v>
      </c>
      <c r="M1107" s="29">
        <v>0.15</v>
      </c>
      <c r="N1107" s="28" t="str">
        <f t="shared" si="406"/>
        <v>,{"CollectableType":"HomeCollector.Models.StampBase, HomeCollector, Version=1.0.0.0, Culture=neutral, PublicKeyToken=null"</v>
      </c>
      <c r="O1107" s="16" t="str">
        <f t="shared" si="385"/>
        <v xml:space="preserve">,"DisplayName":"Food &amp; Drug" </v>
      </c>
      <c r="P1107" s="16" t="str">
        <f t="shared" si="386"/>
        <v xml:space="preserve">,"Description":"" </v>
      </c>
      <c r="Q1107" s="16" t="str">
        <f t="shared" si="387"/>
        <v xml:space="preserve">,"Country":"USA" </v>
      </c>
      <c r="R1107" s="16" t="str">
        <f t="shared" si="388"/>
        <v xml:space="preserve">,"IsPostageStamp":true </v>
      </c>
      <c r="S1107" s="16" t="str">
        <f t="shared" si="389"/>
        <v xml:space="preserve">,"ScottNumber":"1080" </v>
      </c>
      <c r="T1107" s="16" t="str">
        <f t="shared" si="390"/>
        <v xml:space="preserve">,"AlternateId":"" </v>
      </c>
      <c r="U1107" s="16" t="str">
        <f t="shared" si="391"/>
        <v>,"IssueYearStart":1956</v>
      </c>
      <c r="V1107" s="16" t="str">
        <f t="shared" si="392"/>
        <v>,"IssueYearEnd":0</v>
      </c>
      <c r="W1107" s="16" t="str">
        <f t="shared" si="393"/>
        <v xml:space="preserve">,"FirstDayOfIssue":" " </v>
      </c>
      <c r="X1107" s="16" t="str">
        <f t="shared" si="384"/>
        <v xml:space="preserve">,"Perforation":"" </v>
      </c>
      <c r="Y1107" s="16" t="str">
        <f t="shared" si="394"/>
        <v xml:space="preserve">,"IsWatermarked":false </v>
      </c>
      <c r="Z1107" s="16" t="str">
        <f t="shared" si="395"/>
        <v xml:space="preserve">,"CatalogImageCode":"" </v>
      </c>
      <c r="AA1107" s="16" t="str">
        <f t="shared" si="396"/>
        <v xml:space="preserve">,"Color":"" </v>
      </c>
      <c r="AB1107" s="16" t="str">
        <f t="shared" si="397"/>
        <v xml:space="preserve">,"Denomination":"3" </v>
      </c>
      <c r="AD1107" s="16" t="str">
        <f t="shared" si="398"/>
        <v>,"ItemInstances":[</v>
      </c>
      <c r="AE1107" s="16" t="str">
        <f t="shared" si="399"/>
        <v>{"CollectableType":"HomeCollector.Models.StampBase, HomeCollector, Version=1.0.0.0, Culture=neutral, PublicKeyToken=null"</v>
      </c>
      <c r="AF1107" s="16" t="str">
        <f t="shared" si="400"/>
        <v xml:space="preserve">,"ItemDetails":"" </v>
      </c>
      <c r="AG1107" s="16" t="str">
        <f t="shared" si="401"/>
        <v xml:space="preserve">,"IsFavorite":false </v>
      </c>
      <c r="AH1107" s="16" t="str">
        <f t="shared" si="402"/>
        <v xml:space="preserve">,"EstimatedValue":0 </v>
      </c>
      <c r="AI1107" s="16" t="str">
        <f t="shared" si="403"/>
        <v xml:space="preserve">,"IsMintCondition":true </v>
      </c>
      <c r="AJ1107" s="16" t="str">
        <f t="shared" si="404"/>
        <v xml:space="preserve">,"Condition":"UNDEFINED" </v>
      </c>
      <c r="AK1107" s="16" t="str">
        <f xml:space="preserve"> IF($D1107+$E1107&gt;0,  CONCATENATE($AD1107,$AE1107,$AF1107,$AG1107,$AH1107,$AI1107,$AJ1107)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07" s="16" t="str">
        <f t="shared" si="405"/>
        <v>,{"CollectableType":"HomeCollector.Models.StampBase, HomeCollector, Version=1.0.0.0, Culture=neutral, PublicKeyToken=null","DisplayName":"Food &amp; Drug" ,"Description":"" ,"Country":"USA" ,"IsPostageStamp":true ,"ScottNumber":"1080"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08" spans="1:38" x14ac:dyDescent="0.25">
      <c r="A1108" s="34" t="s">
        <v>2307</v>
      </c>
      <c r="B1108" s="29">
        <v>3</v>
      </c>
      <c r="C1108" s="30"/>
      <c r="D1108" s="31">
        <v>1</v>
      </c>
      <c r="E1108" s="32">
        <v>5</v>
      </c>
      <c r="F1108" s="28"/>
      <c r="G1108" s="30"/>
      <c r="H1108" s="19" t="s">
        <v>752</v>
      </c>
      <c r="I1108" s="29">
        <v>1956</v>
      </c>
      <c r="J1108" s="29">
        <v>1956</v>
      </c>
      <c r="K1108" s="33" t="s">
        <v>1337</v>
      </c>
      <c r="L1108" s="34">
        <v>0.15</v>
      </c>
      <c r="M1108" s="29">
        <v>0.15</v>
      </c>
      <c r="N1108" s="28" t="str">
        <f t="shared" si="406"/>
        <v>,{"CollectableType":"HomeCollector.Models.StampBase, HomeCollector, Version=1.0.0.0, Culture=neutral, PublicKeyToken=null"</v>
      </c>
      <c r="O1108" s="16" t="str">
        <f t="shared" si="385"/>
        <v xml:space="preserve">,"DisplayName":"Wheatland" </v>
      </c>
      <c r="P1108" s="16" t="str">
        <f t="shared" si="386"/>
        <v xml:space="preserve">,"Description":"" </v>
      </c>
      <c r="Q1108" s="16" t="str">
        <f t="shared" si="387"/>
        <v xml:space="preserve">,"Country":"USA" </v>
      </c>
      <c r="R1108" s="16" t="str">
        <f t="shared" si="388"/>
        <v xml:space="preserve">,"IsPostageStamp":true </v>
      </c>
      <c r="S1108" s="16" t="str">
        <f t="shared" si="389"/>
        <v xml:space="preserve">,"ScottNumber":"1081" </v>
      </c>
      <c r="T1108" s="16" t="str">
        <f t="shared" si="390"/>
        <v xml:space="preserve">,"AlternateId":"" </v>
      </c>
      <c r="U1108" s="16" t="str">
        <f t="shared" si="391"/>
        <v>,"IssueYearStart":1956</v>
      </c>
      <c r="V1108" s="16" t="str">
        <f t="shared" si="392"/>
        <v>,"IssueYearEnd":0</v>
      </c>
      <c r="W1108" s="16" t="str">
        <f t="shared" si="393"/>
        <v xml:space="preserve">,"FirstDayOfIssue":" " </v>
      </c>
      <c r="X1108" s="16" t="str">
        <f t="shared" si="384"/>
        <v xml:space="preserve">,"Perforation":"" </v>
      </c>
      <c r="Y1108" s="16" t="str">
        <f t="shared" si="394"/>
        <v xml:space="preserve">,"IsWatermarked":false </v>
      </c>
      <c r="Z1108" s="16" t="str">
        <f t="shared" si="395"/>
        <v xml:space="preserve">,"CatalogImageCode":"" </v>
      </c>
      <c r="AA1108" s="16" t="str">
        <f t="shared" si="396"/>
        <v xml:space="preserve">,"Color":"" </v>
      </c>
      <c r="AB1108" s="16" t="str">
        <f t="shared" si="397"/>
        <v xml:space="preserve">,"Denomination":"3" </v>
      </c>
      <c r="AD1108" s="16" t="str">
        <f t="shared" si="398"/>
        <v>,"ItemInstances":[</v>
      </c>
      <c r="AE1108" s="16" t="str">
        <f t="shared" si="399"/>
        <v>{"CollectableType":"HomeCollector.Models.StampBase, HomeCollector, Version=1.0.0.0, Culture=neutral, PublicKeyToken=null"</v>
      </c>
      <c r="AF1108" s="16" t="str">
        <f t="shared" si="400"/>
        <v xml:space="preserve">,"ItemDetails":"" </v>
      </c>
      <c r="AG1108" s="16" t="str">
        <f t="shared" si="401"/>
        <v xml:space="preserve">,"IsFavorite":false </v>
      </c>
      <c r="AH1108" s="16" t="str">
        <f t="shared" si="402"/>
        <v xml:space="preserve">,"EstimatedValue":0 </v>
      </c>
      <c r="AI1108" s="16" t="str">
        <f t="shared" si="403"/>
        <v xml:space="preserve">,"IsMintCondition":true </v>
      </c>
      <c r="AJ1108" s="16" t="str">
        <f t="shared" si="404"/>
        <v xml:space="preserve">,"Condition":"UNDEFINED" </v>
      </c>
      <c r="AK1108" s="16" t="str">
        <f xml:space="preserve"> IF($D1108+$E1108&gt;0,  CONCATENATE($AD1108,$AE1108,$AF1108,$AG1108,$AH1108,$AI1108,$AJ1108)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08" s="16" t="str">
        <f t="shared" si="405"/>
        <v>,{"CollectableType":"HomeCollector.Models.StampBase, HomeCollector, Version=1.0.0.0, Culture=neutral, PublicKeyToken=null","DisplayName":"Wheatland" ,"Description":"" ,"Country":"USA" ,"IsPostageStamp":true ,"ScottNumber":"1081"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09" spans="1:38" x14ac:dyDescent="0.25">
      <c r="A1109" s="34" t="s">
        <v>2308</v>
      </c>
      <c r="B1109" s="29">
        <v>3</v>
      </c>
      <c r="C1109" s="30"/>
      <c r="D1109" s="31">
        <v>1</v>
      </c>
      <c r="E1109" s="32">
        <v>1</v>
      </c>
      <c r="F1109" s="28"/>
      <c r="G1109" s="30"/>
      <c r="H1109" s="19" t="s">
        <v>753</v>
      </c>
      <c r="I1109" s="29">
        <v>1956</v>
      </c>
      <c r="J1109" s="29">
        <v>1956</v>
      </c>
      <c r="K1109" s="33" t="s">
        <v>1337</v>
      </c>
      <c r="L1109" s="34">
        <v>0.15</v>
      </c>
      <c r="M1109" s="29">
        <v>0.15</v>
      </c>
      <c r="N1109" s="28" t="str">
        <f t="shared" si="406"/>
        <v>,{"CollectableType":"HomeCollector.Models.StampBase, HomeCollector, Version=1.0.0.0, Culture=neutral, PublicKeyToken=null"</v>
      </c>
      <c r="O1109" s="16" t="str">
        <f t="shared" si="385"/>
        <v xml:space="preserve">,"DisplayName":"Labor Day" </v>
      </c>
      <c r="P1109" s="16" t="str">
        <f t="shared" si="386"/>
        <v xml:space="preserve">,"Description":"" </v>
      </c>
      <c r="Q1109" s="16" t="str">
        <f t="shared" si="387"/>
        <v xml:space="preserve">,"Country":"USA" </v>
      </c>
      <c r="R1109" s="16" t="str">
        <f t="shared" si="388"/>
        <v xml:space="preserve">,"IsPostageStamp":true </v>
      </c>
      <c r="S1109" s="16" t="str">
        <f t="shared" si="389"/>
        <v xml:space="preserve">,"ScottNumber":"1082" </v>
      </c>
      <c r="T1109" s="16" t="str">
        <f t="shared" si="390"/>
        <v xml:space="preserve">,"AlternateId":"" </v>
      </c>
      <c r="U1109" s="16" t="str">
        <f t="shared" si="391"/>
        <v>,"IssueYearStart":1956</v>
      </c>
      <c r="V1109" s="16" t="str">
        <f t="shared" si="392"/>
        <v>,"IssueYearEnd":0</v>
      </c>
      <c r="W1109" s="16" t="str">
        <f t="shared" si="393"/>
        <v xml:space="preserve">,"FirstDayOfIssue":" " </v>
      </c>
      <c r="X1109" s="16" t="str">
        <f t="shared" si="384"/>
        <v xml:space="preserve">,"Perforation":"" </v>
      </c>
      <c r="Y1109" s="16" t="str">
        <f t="shared" si="394"/>
        <v xml:space="preserve">,"IsWatermarked":false </v>
      </c>
      <c r="Z1109" s="16" t="str">
        <f t="shared" si="395"/>
        <v xml:space="preserve">,"CatalogImageCode":"" </v>
      </c>
      <c r="AA1109" s="16" t="str">
        <f t="shared" si="396"/>
        <v xml:space="preserve">,"Color":"" </v>
      </c>
      <c r="AB1109" s="16" t="str">
        <f t="shared" si="397"/>
        <v xml:space="preserve">,"Denomination":"3" </v>
      </c>
      <c r="AD1109" s="16" t="str">
        <f t="shared" si="398"/>
        <v>,"ItemInstances":[</v>
      </c>
      <c r="AE1109" s="16" t="str">
        <f t="shared" si="399"/>
        <v>{"CollectableType":"HomeCollector.Models.StampBase, HomeCollector, Version=1.0.0.0, Culture=neutral, PublicKeyToken=null"</v>
      </c>
      <c r="AF1109" s="16" t="str">
        <f t="shared" si="400"/>
        <v xml:space="preserve">,"ItemDetails":"" </v>
      </c>
      <c r="AG1109" s="16" t="str">
        <f t="shared" si="401"/>
        <v xml:space="preserve">,"IsFavorite":false </v>
      </c>
      <c r="AH1109" s="16" t="str">
        <f t="shared" si="402"/>
        <v xml:space="preserve">,"EstimatedValue":0 </v>
      </c>
      <c r="AI1109" s="16" t="str">
        <f t="shared" si="403"/>
        <v xml:space="preserve">,"IsMintCondition":true </v>
      </c>
      <c r="AJ1109" s="16" t="str">
        <f t="shared" si="404"/>
        <v xml:space="preserve">,"Condition":"UNDEFINED" </v>
      </c>
      <c r="AK1109" s="16" t="str">
        <f xml:space="preserve"> IF($D1109+$E1109&gt;0,  CONCATENATE($AD1109,$AE1109,$AF1109,$AG1109,$AH1109,$AI1109,$AJ1109)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09" s="16" t="str">
        <f t="shared" si="405"/>
        <v>,{"CollectableType":"HomeCollector.Models.StampBase, HomeCollector, Version=1.0.0.0, Culture=neutral, PublicKeyToken=null","DisplayName":"Labor Day" ,"Description":"" ,"Country":"USA" ,"IsPostageStamp":true ,"ScottNumber":"1082"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10" spans="1:38" x14ac:dyDescent="0.25">
      <c r="A1110" s="34" t="s">
        <v>2309</v>
      </c>
      <c r="B1110" s="29">
        <v>3</v>
      </c>
      <c r="C1110" s="30"/>
      <c r="D1110" s="31"/>
      <c r="E1110" s="32">
        <v>1</v>
      </c>
      <c r="F1110" s="28"/>
      <c r="G1110" s="30"/>
      <c r="H1110" s="19" t="s">
        <v>754</v>
      </c>
      <c r="I1110" s="29">
        <v>1956</v>
      </c>
      <c r="J1110" s="29">
        <v>1956</v>
      </c>
      <c r="K1110" s="33" t="s">
        <v>1337</v>
      </c>
      <c r="L1110" s="34">
        <v>0.15</v>
      </c>
      <c r="M1110" s="29">
        <v>0.15</v>
      </c>
      <c r="N1110" s="28" t="str">
        <f t="shared" si="406"/>
        <v>,{"CollectableType":"HomeCollector.Models.StampBase, HomeCollector, Version=1.0.0.0, Culture=neutral, PublicKeyToken=null"</v>
      </c>
      <c r="O1110" s="16" t="str">
        <f t="shared" si="385"/>
        <v xml:space="preserve">,"DisplayName":"Nassau Hall" </v>
      </c>
      <c r="P1110" s="16" t="str">
        <f t="shared" si="386"/>
        <v xml:space="preserve">,"Description":"" </v>
      </c>
      <c r="Q1110" s="16" t="str">
        <f t="shared" si="387"/>
        <v xml:space="preserve">,"Country":"USA" </v>
      </c>
      <c r="R1110" s="16" t="str">
        <f t="shared" si="388"/>
        <v xml:space="preserve">,"IsPostageStamp":true </v>
      </c>
      <c r="S1110" s="16" t="str">
        <f t="shared" si="389"/>
        <v xml:space="preserve">,"ScottNumber":"1083" </v>
      </c>
      <c r="T1110" s="16" t="str">
        <f t="shared" si="390"/>
        <v xml:space="preserve">,"AlternateId":"" </v>
      </c>
      <c r="U1110" s="16" t="str">
        <f t="shared" si="391"/>
        <v>,"IssueYearStart":1956</v>
      </c>
      <c r="V1110" s="16" t="str">
        <f t="shared" si="392"/>
        <v>,"IssueYearEnd":0</v>
      </c>
      <c r="W1110" s="16" t="str">
        <f t="shared" si="393"/>
        <v xml:space="preserve">,"FirstDayOfIssue":" " </v>
      </c>
      <c r="X1110" s="16" t="str">
        <f t="shared" si="384"/>
        <v xml:space="preserve">,"Perforation":"" </v>
      </c>
      <c r="Y1110" s="16" t="str">
        <f t="shared" si="394"/>
        <v xml:space="preserve">,"IsWatermarked":false </v>
      </c>
      <c r="Z1110" s="16" t="str">
        <f t="shared" si="395"/>
        <v xml:space="preserve">,"CatalogImageCode":"" </v>
      </c>
      <c r="AA1110" s="16" t="str">
        <f t="shared" si="396"/>
        <v xml:space="preserve">,"Color":"" </v>
      </c>
      <c r="AB1110" s="16" t="str">
        <f t="shared" si="397"/>
        <v xml:space="preserve">,"Denomination":"3" </v>
      </c>
      <c r="AD1110" s="16" t="str">
        <f t="shared" si="398"/>
        <v>,"ItemInstances":[</v>
      </c>
      <c r="AE1110" s="16" t="str">
        <f t="shared" si="399"/>
        <v>{"CollectableType":"HomeCollector.Models.StampBase, HomeCollector, Version=1.0.0.0, Culture=neutral, PublicKeyToken=null"</v>
      </c>
      <c r="AF1110" s="16" t="str">
        <f t="shared" si="400"/>
        <v xml:space="preserve">,"ItemDetails":"" </v>
      </c>
      <c r="AG1110" s="16" t="str">
        <f t="shared" si="401"/>
        <v xml:space="preserve">,"IsFavorite":false </v>
      </c>
      <c r="AH1110" s="16" t="str">
        <f t="shared" si="402"/>
        <v xml:space="preserve">,"EstimatedValue":0 </v>
      </c>
      <c r="AI1110" s="16" t="str">
        <f t="shared" si="403"/>
        <v xml:space="preserve">,"IsMintCondition":false </v>
      </c>
      <c r="AJ1110" s="16" t="str">
        <f t="shared" si="404"/>
        <v xml:space="preserve">,"Condition":"UNDEFINED" </v>
      </c>
      <c r="AK1110" s="16" t="str">
        <f xml:space="preserve"> IF($D1110+$E1110&gt;0,  CONCATENATE($AD1110,$AE1110,$AF1110,$AG1110,$AH1110,$AI1110,$AJ1110)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10" s="16" t="str">
        <f t="shared" si="405"/>
        <v>,{"CollectableType":"HomeCollector.Models.StampBase, HomeCollector, Version=1.0.0.0, Culture=neutral, PublicKeyToken=null","DisplayName":"Nassau Hall" ,"Description":"" ,"Country":"USA" ,"IsPostageStamp":true ,"ScottNumber":"1083"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11" spans="1:38" x14ac:dyDescent="0.25">
      <c r="A1111" s="34" t="s">
        <v>2310</v>
      </c>
      <c r="B1111" s="29">
        <v>3</v>
      </c>
      <c r="C1111" s="30"/>
      <c r="D1111" s="31">
        <v>1</v>
      </c>
      <c r="E1111" s="32">
        <v>3</v>
      </c>
      <c r="F1111" s="28"/>
      <c r="G1111" s="30"/>
      <c r="H1111" s="19" t="s">
        <v>755</v>
      </c>
      <c r="I1111" s="29">
        <v>1956</v>
      </c>
      <c r="J1111" s="29">
        <v>1956</v>
      </c>
      <c r="K1111" s="33" t="s">
        <v>1337</v>
      </c>
      <c r="L1111" s="34">
        <v>0.15</v>
      </c>
      <c r="M1111" s="29">
        <v>0.15</v>
      </c>
      <c r="N1111" s="28" t="str">
        <f t="shared" si="406"/>
        <v>,{"CollectableType":"HomeCollector.Models.StampBase, HomeCollector, Version=1.0.0.0, Culture=neutral, PublicKeyToken=null"</v>
      </c>
      <c r="O1111" s="16" t="str">
        <f t="shared" si="385"/>
        <v xml:space="preserve">,"DisplayName":"Devil's Tower" </v>
      </c>
      <c r="P1111" s="16" t="str">
        <f t="shared" si="386"/>
        <v xml:space="preserve">,"Description":"" </v>
      </c>
      <c r="Q1111" s="16" t="str">
        <f t="shared" si="387"/>
        <v xml:space="preserve">,"Country":"USA" </v>
      </c>
      <c r="R1111" s="16" t="str">
        <f t="shared" si="388"/>
        <v xml:space="preserve">,"IsPostageStamp":true </v>
      </c>
      <c r="S1111" s="16" t="str">
        <f t="shared" si="389"/>
        <v xml:space="preserve">,"ScottNumber":"1084" </v>
      </c>
      <c r="T1111" s="16" t="str">
        <f t="shared" si="390"/>
        <v xml:space="preserve">,"AlternateId":"" </v>
      </c>
      <c r="U1111" s="16" t="str">
        <f t="shared" si="391"/>
        <v>,"IssueYearStart":1956</v>
      </c>
      <c r="V1111" s="16" t="str">
        <f t="shared" si="392"/>
        <v>,"IssueYearEnd":0</v>
      </c>
      <c r="W1111" s="16" t="str">
        <f t="shared" si="393"/>
        <v xml:space="preserve">,"FirstDayOfIssue":" " </v>
      </c>
      <c r="X1111" s="16" t="str">
        <f t="shared" si="384"/>
        <v xml:space="preserve">,"Perforation":"" </v>
      </c>
      <c r="Y1111" s="16" t="str">
        <f t="shared" si="394"/>
        <v xml:space="preserve">,"IsWatermarked":false </v>
      </c>
      <c r="Z1111" s="16" t="str">
        <f t="shared" si="395"/>
        <v xml:space="preserve">,"CatalogImageCode":"" </v>
      </c>
      <c r="AA1111" s="16" t="str">
        <f t="shared" si="396"/>
        <v xml:space="preserve">,"Color":"" </v>
      </c>
      <c r="AB1111" s="16" t="str">
        <f t="shared" si="397"/>
        <v xml:space="preserve">,"Denomination":"3" </v>
      </c>
      <c r="AD1111" s="16" t="str">
        <f t="shared" si="398"/>
        <v>,"ItemInstances":[</v>
      </c>
      <c r="AE1111" s="16" t="str">
        <f t="shared" si="399"/>
        <v>{"CollectableType":"HomeCollector.Models.StampBase, HomeCollector, Version=1.0.0.0, Culture=neutral, PublicKeyToken=null"</v>
      </c>
      <c r="AF1111" s="16" t="str">
        <f t="shared" si="400"/>
        <v xml:space="preserve">,"ItemDetails":"" </v>
      </c>
      <c r="AG1111" s="16" t="str">
        <f t="shared" si="401"/>
        <v xml:space="preserve">,"IsFavorite":false </v>
      </c>
      <c r="AH1111" s="16" t="str">
        <f t="shared" si="402"/>
        <v xml:space="preserve">,"EstimatedValue":0 </v>
      </c>
      <c r="AI1111" s="16" t="str">
        <f t="shared" si="403"/>
        <v xml:space="preserve">,"IsMintCondition":true </v>
      </c>
      <c r="AJ1111" s="16" t="str">
        <f t="shared" si="404"/>
        <v xml:space="preserve">,"Condition":"UNDEFINED" </v>
      </c>
      <c r="AK1111" s="16" t="str">
        <f xml:space="preserve"> IF($D1111+$E1111&gt;0,  CONCATENATE($AD1111,$AE1111,$AF1111,$AG1111,$AH1111,$AI1111,$AJ1111)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11" s="16" t="str">
        <f t="shared" si="405"/>
        <v>,{"CollectableType":"HomeCollector.Models.StampBase, HomeCollector, Version=1.0.0.0, Culture=neutral, PublicKeyToken=null","DisplayName":"Devil's Tower" ,"Description":"" ,"Country":"USA" ,"IsPostageStamp":true ,"ScottNumber":"1084"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12" spans="1:38" x14ac:dyDescent="0.25">
      <c r="A1112" s="34" t="s">
        <v>2311</v>
      </c>
      <c r="B1112" s="29">
        <v>3</v>
      </c>
      <c r="C1112" s="30"/>
      <c r="D1112" s="31">
        <v>1</v>
      </c>
      <c r="E1112" s="32">
        <v>1</v>
      </c>
      <c r="F1112" s="28"/>
      <c r="G1112" s="30"/>
      <c r="H1112" s="19" t="s">
        <v>756</v>
      </c>
      <c r="I1112" s="29">
        <v>1956</v>
      </c>
      <c r="J1112" s="29">
        <v>1956</v>
      </c>
      <c r="K1112" s="33" t="s">
        <v>1337</v>
      </c>
      <c r="L1112" s="34">
        <v>0.15</v>
      </c>
      <c r="M1112" s="29">
        <v>0.15</v>
      </c>
      <c r="N1112" s="28" t="str">
        <f t="shared" si="406"/>
        <v>,{"CollectableType":"HomeCollector.Models.StampBase, HomeCollector, Version=1.0.0.0, Culture=neutral, PublicKeyToken=null"</v>
      </c>
      <c r="O1112" s="16" t="str">
        <f t="shared" si="385"/>
        <v xml:space="preserve">,"DisplayName":"Children" </v>
      </c>
      <c r="P1112" s="16" t="str">
        <f t="shared" si="386"/>
        <v xml:space="preserve">,"Description":"" </v>
      </c>
      <c r="Q1112" s="16" t="str">
        <f t="shared" si="387"/>
        <v xml:space="preserve">,"Country":"USA" </v>
      </c>
      <c r="R1112" s="16" t="str">
        <f t="shared" si="388"/>
        <v xml:space="preserve">,"IsPostageStamp":true </v>
      </c>
      <c r="S1112" s="16" t="str">
        <f t="shared" si="389"/>
        <v xml:space="preserve">,"ScottNumber":"1085" </v>
      </c>
      <c r="T1112" s="16" t="str">
        <f t="shared" si="390"/>
        <v xml:space="preserve">,"AlternateId":"" </v>
      </c>
      <c r="U1112" s="16" t="str">
        <f t="shared" si="391"/>
        <v>,"IssueYearStart":1956</v>
      </c>
      <c r="V1112" s="16" t="str">
        <f t="shared" si="392"/>
        <v>,"IssueYearEnd":0</v>
      </c>
      <c r="W1112" s="16" t="str">
        <f t="shared" si="393"/>
        <v xml:space="preserve">,"FirstDayOfIssue":" " </v>
      </c>
      <c r="X1112" s="16" t="str">
        <f t="shared" si="384"/>
        <v xml:space="preserve">,"Perforation":"" </v>
      </c>
      <c r="Y1112" s="16" t="str">
        <f t="shared" si="394"/>
        <v xml:space="preserve">,"IsWatermarked":false </v>
      </c>
      <c r="Z1112" s="16" t="str">
        <f t="shared" si="395"/>
        <v xml:space="preserve">,"CatalogImageCode":"" </v>
      </c>
      <c r="AA1112" s="16" t="str">
        <f t="shared" si="396"/>
        <v xml:space="preserve">,"Color":"" </v>
      </c>
      <c r="AB1112" s="16" t="str">
        <f t="shared" si="397"/>
        <v xml:space="preserve">,"Denomination":"3" </v>
      </c>
      <c r="AD1112" s="16" t="str">
        <f t="shared" si="398"/>
        <v>,"ItemInstances":[</v>
      </c>
      <c r="AE1112" s="16" t="str">
        <f t="shared" si="399"/>
        <v>{"CollectableType":"HomeCollector.Models.StampBase, HomeCollector, Version=1.0.0.0, Culture=neutral, PublicKeyToken=null"</v>
      </c>
      <c r="AF1112" s="16" t="str">
        <f t="shared" si="400"/>
        <v xml:space="preserve">,"ItemDetails":"" </v>
      </c>
      <c r="AG1112" s="16" t="str">
        <f t="shared" si="401"/>
        <v xml:space="preserve">,"IsFavorite":false </v>
      </c>
      <c r="AH1112" s="16" t="str">
        <f t="shared" si="402"/>
        <v xml:space="preserve">,"EstimatedValue":0 </v>
      </c>
      <c r="AI1112" s="16" t="str">
        <f t="shared" si="403"/>
        <v xml:space="preserve">,"IsMintCondition":true </v>
      </c>
      <c r="AJ1112" s="16" t="str">
        <f t="shared" si="404"/>
        <v xml:space="preserve">,"Condition":"UNDEFINED" </v>
      </c>
      <c r="AK1112" s="16" t="str">
        <f xml:space="preserve"> IF($D1112+$E1112&gt;0,  CONCATENATE($AD1112,$AE1112,$AF1112,$AG1112,$AH1112,$AI1112,$AJ1112)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12" s="16" t="str">
        <f t="shared" si="405"/>
        <v>,{"CollectableType":"HomeCollector.Models.StampBase, HomeCollector, Version=1.0.0.0, Culture=neutral, PublicKeyToken=null","DisplayName":"Children" ,"Description":"" ,"Country":"USA" ,"IsPostageStamp":true ,"ScottNumber":"1085" ,"AlternateId":"" ,"IssueYearStart":1956,"IssueYearEnd":0,"FirstDayOfIssue":"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13" spans="1:38" x14ac:dyDescent="0.25">
      <c r="A1113" s="34" t="s">
        <v>2312</v>
      </c>
      <c r="B1113" s="29">
        <v>3</v>
      </c>
      <c r="C1113" s="30"/>
      <c r="D1113" s="31">
        <v>1</v>
      </c>
      <c r="E1113" s="32"/>
      <c r="F1113" s="28"/>
      <c r="G1113" s="30"/>
      <c r="H1113" s="19" t="s">
        <v>173</v>
      </c>
      <c r="I1113" s="29">
        <v>1957</v>
      </c>
      <c r="J1113" s="29">
        <v>1957</v>
      </c>
      <c r="K1113" s="33" t="s">
        <v>1337</v>
      </c>
      <c r="L1113" s="34">
        <v>0.15</v>
      </c>
      <c r="M1113" s="29">
        <v>0.15</v>
      </c>
      <c r="N1113" s="28" t="str">
        <f t="shared" si="406"/>
        <v>,{"CollectableType":"HomeCollector.Models.StampBase, HomeCollector, Version=1.0.0.0, Culture=neutral, PublicKeyToken=null"</v>
      </c>
      <c r="O1113" s="16" t="str">
        <f t="shared" si="385"/>
        <v xml:space="preserve">,"DisplayName":"Hamilton" </v>
      </c>
      <c r="P1113" s="16" t="str">
        <f t="shared" si="386"/>
        <v xml:space="preserve">,"Description":"" </v>
      </c>
      <c r="Q1113" s="16" t="str">
        <f t="shared" si="387"/>
        <v xml:space="preserve">,"Country":"USA" </v>
      </c>
      <c r="R1113" s="16" t="str">
        <f t="shared" si="388"/>
        <v xml:space="preserve">,"IsPostageStamp":true </v>
      </c>
      <c r="S1113" s="16" t="str">
        <f t="shared" si="389"/>
        <v xml:space="preserve">,"ScottNumber":"1086" </v>
      </c>
      <c r="T1113" s="16" t="str">
        <f t="shared" si="390"/>
        <v xml:space="preserve">,"AlternateId":"" </v>
      </c>
      <c r="U1113" s="16" t="str">
        <f t="shared" si="391"/>
        <v>,"IssueYearStart":1957</v>
      </c>
      <c r="V1113" s="16" t="str">
        <f t="shared" si="392"/>
        <v>,"IssueYearEnd":0</v>
      </c>
      <c r="W1113" s="16" t="str">
        <f t="shared" si="393"/>
        <v xml:space="preserve">,"FirstDayOfIssue":" " </v>
      </c>
      <c r="X1113" s="16" t="str">
        <f t="shared" ref="X1113:X1176" si="407">",""Perforation"":""" &amp; IF(ISBLANK($F1113)=1,"",$F1113) &amp; """ "</f>
        <v xml:space="preserve">,"Perforation":"" </v>
      </c>
      <c r="Y1113" s="16" t="str">
        <f t="shared" si="394"/>
        <v xml:space="preserve">,"IsWatermarked":false </v>
      </c>
      <c r="Z1113" s="16" t="str">
        <f t="shared" si="395"/>
        <v xml:space="preserve">,"CatalogImageCode":"" </v>
      </c>
      <c r="AA1113" s="16" t="str">
        <f t="shared" si="396"/>
        <v xml:space="preserve">,"Color":"" </v>
      </c>
      <c r="AB1113" s="16" t="str">
        <f t="shared" si="397"/>
        <v xml:space="preserve">,"Denomination":"3" </v>
      </c>
      <c r="AD1113" s="16" t="str">
        <f t="shared" si="398"/>
        <v>,"ItemInstances":[</v>
      </c>
      <c r="AE1113" s="16" t="str">
        <f t="shared" si="399"/>
        <v>{"CollectableType":"HomeCollector.Models.StampBase, HomeCollector, Version=1.0.0.0, Culture=neutral, PublicKeyToken=null"</v>
      </c>
      <c r="AF1113" s="16" t="str">
        <f t="shared" si="400"/>
        <v xml:space="preserve">,"ItemDetails":"" </v>
      </c>
      <c r="AG1113" s="16" t="str">
        <f t="shared" si="401"/>
        <v xml:space="preserve">,"IsFavorite":false </v>
      </c>
      <c r="AH1113" s="16" t="str">
        <f t="shared" si="402"/>
        <v xml:space="preserve">,"EstimatedValue":0 </v>
      </c>
      <c r="AI1113" s="16" t="str">
        <f t="shared" si="403"/>
        <v xml:space="preserve">,"IsMintCondition":true </v>
      </c>
      <c r="AJ1113" s="16" t="str">
        <f t="shared" si="404"/>
        <v xml:space="preserve">,"Condition":"UNDEFINED" </v>
      </c>
      <c r="AK1113" s="16" t="str">
        <f xml:space="preserve"> IF($D1113+$E1113&gt;0,  CONCATENATE($AD1113,$AE1113,$AF1113,$AG1113,$AH1113,$AI1113,$AJ1113)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13" s="16" t="str">
        <f t="shared" si="405"/>
        <v>,{"CollectableType":"HomeCollector.Models.StampBase, HomeCollector, Version=1.0.0.0, Culture=neutral, PublicKeyToken=null","DisplayName":"Hamilton" ,"Description":"" ,"Country":"USA" ,"IsPostageStamp":true ,"ScottNumber":"1086"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14" spans="1:38" x14ac:dyDescent="0.25">
      <c r="A1114" s="34" t="s">
        <v>2313</v>
      </c>
      <c r="B1114" s="29">
        <v>3</v>
      </c>
      <c r="C1114" s="30"/>
      <c r="D1114" s="31"/>
      <c r="E1114" s="32">
        <v>4</v>
      </c>
      <c r="F1114" s="28"/>
      <c r="G1114" s="30"/>
      <c r="H1114" s="19" t="s">
        <v>757</v>
      </c>
      <c r="I1114" s="29">
        <v>1957</v>
      </c>
      <c r="J1114" s="29">
        <v>1957</v>
      </c>
      <c r="K1114" s="33" t="s">
        <v>1337</v>
      </c>
      <c r="L1114" s="34">
        <v>0.15</v>
      </c>
      <c r="M1114" s="29">
        <v>0.15</v>
      </c>
      <c r="N1114" s="28" t="str">
        <f t="shared" si="406"/>
        <v>,{"CollectableType":"HomeCollector.Models.StampBase, HomeCollector, Version=1.0.0.0, Culture=neutral, PublicKeyToken=null"</v>
      </c>
      <c r="O1114" s="16" t="str">
        <f t="shared" si="385"/>
        <v xml:space="preserve">,"DisplayName":"Polio" </v>
      </c>
      <c r="P1114" s="16" t="str">
        <f t="shared" si="386"/>
        <v xml:space="preserve">,"Description":"" </v>
      </c>
      <c r="Q1114" s="16" t="str">
        <f t="shared" si="387"/>
        <v xml:space="preserve">,"Country":"USA" </v>
      </c>
      <c r="R1114" s="16" t="str">
        <f t="shared" si="388"/>
        <v xml:space="preserve">,"IsPostageStamp":true </v>
      </c>
      <c r="S1114" s="16" t="str">
        <f t="shared" si="389"/>
        <v xml:space="preserve">,"ScottNumber":"1087" </v>
      </c>
      <c r="T1114" s="16" t="str">
        <f t="shared" si="390"/>
        <v xml:space="preserve">,"AlternateId":"" </v>
      </c>
      <c r="U1114" s="16" t="str">
        <f t="shared" si="391"/>
        <v>,"IssueYearStart":1957</v>
      </c>
      <c r="V1114" s="16" t="str">
        <f t="shared" si="392"/>
        <v>,"IssueYearEnd":0</v>
      </c>
      <c r="W1114" s="16" t="str">
        <f t="shared" si="393"/>
        <v xml:space="preserve">,"FirstDayOfIssue":" " </v>
      </c>
      <c r="X1114" s="16" t="str">
        <f t="shared" si="407"/>
        <v xml:space="preserve">,"Perforation":"" </v>
      </c>
      <c r="Y1114" s="16" t="str">
        <f t="shared" si="394"/>
        <v xml:space="preserve">,"IsWatermarked":false </v>
      </c>
      <c r="Z1114" s="16" t="str">
        <f t="shared" si="395"/>
        <v xml:space="preserve">,"CatalogImageCode":"" </v>
      </c>
      <c r="AA1114" s="16" t="str">
        <f t="shared" si="396"/>
        <v xml:space="preserve">,"Color":"" </v>
      </c>
      <c r="AB1114" s="16" t="str">
        <f t="shared" si="397"/>
        <v xml:space="preserve">,"Denomination":"3" </v>
      </c>
      <c r="AD1114" s="16" t="str">
        <f t="shared" si="398"/>
        <v>,"ItemInstances":[</v>
      </c>
      <c r="AE1114" s="16" t="str">
        <f t="shared" si="399"/>
        <v>{"CollectableType":"HomeCollector.Models.StampBase, HomeCollector, Version=1.0.0.0, Culture=neutral, PublicKeyToken=null"</v>
      </c>
      <c r="AF1114" s="16" t="str">
        <f t="shared" si="400"/>
        <v xml:space="preserve">,"ItemDetails":"" </v>
      </c>
      <c r="AG1114" s="16" t="str">
        <f t="shared" si="401"/>
        <v xml:space="preserve">,"IsFavorite":false </v>
      </c>
      <c r="AH1114" s="16" t="str">
        <f t="shared" si="402"/>
        <v xml:space="preserve">,"EstimatedValue":0 </v>
      </c>
      <c r="AI1114" s="16" t="str">
        <f t="shared" si="403"/>
        <v xml:space="preserve">,"IsMintCondition":false </v>
      </c>
      <c r="AJ1114" s="16" t="str">
        <f t="shared" si="404"/>
        <v xml:space="preserve">,"Condition":"UNDEFINED" </v>
      </c>
      <c r="AK1114" s="16" t="str">
        <f xml:space="preserve"> IF($D1114+$E1114&gt;0,  CONCATENATE($AD1114,$AE1114,$AF1114,$AG1114,$AH1114,$AI1114,$AJ1114)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14" s="16" t="str">
        <f t="shared" si="405"/>
        <v>,{"CollectableType":"HomeCollector.Models.StampBase, HomeCollector, Version=1.0.0.0, Culture=neutral, PublicKeyToken=null","DisplayName":"Polio" ,"Description":"" ,"Country":"USA" ,"IsPostageStamp":true ,"ScottNumber":"1087"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15" spans="1:38" x14ac:dyDescent="0.25">
      <c r="A1115" s="34" t="s">
        <v>2314</v>
      </c>
      <c r="B1115" s="29">
        <v>3</v>
      </c>
      <c r="C1115" s="30"/>
      <c r="D1115" s="31"/>
      <c r="E1115" s="32">
        <v>2</v>
      </c>
      <c r="F1115" s="28"/>
      <c r="G1115" s="30"/>
      <c r="H1115" s="19" t="s">
        <v>758</v>
      </c>
      <c r="I1115" s="29">
        <v>1957</v>
      </c>
      <c r="J1115" s="29">
        <v>1957</v>
      </c>
      <c r="K1115" s="33" t="s">
        <v>1337</v>
      </c>
      <c r="L1115" s="34">
        <v>0.15</v>
      </c>
      <c r="M1115" s="29">
        <v>0.15</v>
      </c>
      <c r="N1115" s="28" t="str">
        <f t="shared" si="406"/>
        <v>,{"CollectableType":"HomeCollector.Models.StampBase, HomeCollector, Version=1.0.0.0, Culture=neutral, PublicKeyToken=null"</v>
      </c>
      <c r="O1115" s="16" t="str">
        <f t="shared" si="385"/>
        <v xml:space="preserve">,"DisplayName":"Coast &amp; Geo Sur" </v>
      </c>
      <c r="P1115" s="16" t="str">
        <f t="shared" si="386"/>
        <v xml:space="preserve">,"Description":"" </v>
      </c>
      <c r="Q1115" s="16" t="str">
        <f t="shared" si="387"/>
        <v xml:space="preserve">,"Country":"USA" </v>
      </c>
      <c r="R1115" s="16" t="str">
        <f t="shared" si="388"/>
        <v xml:space="preserve">,"IsPostageStamp":true </v>
      </c>
      <c r="S1115" s="16" t="str">
        <f t="shared" si="389"/>
        <v xml:space="preserve">,"ScottNumber":"1088" </v>
      </c>
      <c r="T1115" s="16" t="str">
        <f t="shared" si="390"/>
        <v xml:space="preserve">,"AlternateId":"" </v>
      </c>
      <c r="U1115" s="16" t="str">
        <f t="shared" si="391"/>
        <v>,"IssueYearStart":1957</v>
      </c>
      <c r="V1115" s="16" t="str">
        <f t="shared" si="392"/>
        <v>,"IssueYearEnd":0</v>
      </c>
      <c r="W1115" s="16" t="str">
        <f t="shared" si="393"/>
        <v xml:space="preserve">,"FirstDayOfIssue":" " </v>
      </c>
      <c r="X1115" s="16" t="str">
        <f t="shared" si="407"/>
        <v xml:space="preserve">,"Perforation":"" </v>
      </c>
      <c r="Y1115" s="16" t="str">
        <f t="shared" si="394"/>
        <v xml:space="preserve">,"IsWatermarked":false </v>
      </c>
      <c r="Z1115" s="16" t="str">
        <f t="shared" si="395"/>
        <v xml:space="preserve">,"CatalogImageCode":"" </v>
      </c>
      <c r="AA1115" s="16" t="str">
        <f t="shared" si="396"/>
        <v xml:space="preserve">,"Color":"" </v>
      </c>
      <c r="AB1115" s="16" t="str">
        <f t="shared" si="397"/>
        <v xml:space="preserve">,"Denomination":"3" </v>
      </c>
      <c r="AD1115" s="16" t="str">
        <f t="shared" si="398"/>
        <v>,"ItemInstances":[</v>
      </c>
      <c r="AE1115" s="16" t="str">
        <f t="shared" si="399"/>
        <v>{"CollectableType":"HomeCollector.Models.StampBase, HomeCollector, Version=1.0.0.0, Culture=neutral, PublicKeyToken=null"</v>
      </c>
      <c r="AF1115" s="16" t="str">
        <f t="shared" si="400"/>
        <v xml:space="preserve">,"ItemDetails":"" </v>
      </c>
      <c r="AG1115" s="16" t="str">
        <f t="shared" si="401"/>
        <v xml:space="preserve">,"IsFavorite":false </v>
      </c>
      <c r="AH1115" s="16" t="str">
        <f t="shared" si="402"/>
        <v xml:space="preserve">,"EstimatedValue":0 </v>
      </c>
      <c r="AI1115" s="16" t="str">
        <f t="shared" si="403"/>
        <v xml:space="preserve">,"IsMintCondition":false </v>
      </c>
      <c r="AJ1115" s="16" t="str">
        <f t="shared" si="404"/>
        <v xml:space="preserve">,"Condition":"UNDEFINED" </v>
      </c>
      <c r="AK1115" s="16" t="str">
        <f xml:space="preserve"> IF($D1115+$E1115&gt;0,  CONCATENATE($AD1115,$AE1115,$AF1115,$AG1115,$AH1115,$AI1115,$AJ1115)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15" s="16" t="str">
        <f t="shared" si="405"/>
        <v>,{"CollectableType":"HomeCollector.Models.StampBase, HomeCollector, Version=1.0.0.0, Culture=neutral, PublicKeyToken=null","DisplayName":"Coast &amp; Geo Sur" ,"Description":"" ,"Country":"USA" ,"IsPostageStamp":true ,"ScottNumber":"1088"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16" spans="1:38" x14ac:dyDescent="0.25">
      <c r="A1116" s="34" t="s">
        <v>2315</v>
      </c>
      <c r="B1116" s="29">
        <v>3</v>
      </c>
      <c r="C1116" s="30"/>
      <c r="D1116" s="31"/>
      <c r="E1116" s="32">
        <v>2</v>
      </c>
      <c r="F1116" s="28"/>
      <c r="G1116" s="30"/>
      <c r="H1116" s="19" t="s">
        <v>759</v>
      </c>
      <c r="I1116" s="29">
        <v>1957</v>
      </c>
      <c r="J1116" s="29">
        <v>1957</v>
      </c>
      <c r="K1116" s="33" t="s">
        <v>1337</v>
      </c>
      <c r="L1116" s="34">
        <v>0.15</v>
      </c>
      <c r="M1116" s="29">
        <v>0.15</v>
      </c>
      <c r="N1116" s="28" t="str">
        <f t="shared" si="406"/>
        <v>,{"CollectableType":"HomeCollector.Models.StampBase, HomeCollector, Version=1.0.0.0, Culture=neutral, PublicKeyToken=null"</v>
      </c>
      <c r="O1116" s="16" t="str">
        <f t="shared" si="385"/>
        <v xml:space="preserve">,"DisplayName":"Architects" </v>
      </c>
      <c r="P1116" s="16" t="str">
        <f t="shared" si="386"/>
        <v xml:space="preserve">,"Description":"" </v>
      </c>
      <c r="Q1116" s="16" t="str">
        <f t="shared" si="387"/>
        <v xml:space="preserve">,"Country":"USA" </v>
      </c>
      <c r="R1116" s="16" t="str">
        <f t="shared" si="388"/>
        <v xml:space="preserve">,"IsPostageStamp":true </v>
      </c>
      <c r="S1116" s="16" t="str">
        <f t="shared" si="389"/>
        <v xml:space="preserve">,"ScottNumber":"1089" </v>
      </c>
      <c r="T1116" s="16" t="str">
        <f t="shared" si="390"/>
        <v xml:space="preserve">,"AlternateId":"" </v>
      </c>
      <c r="U1116" s="16" t="str">
        <f t="shared" si="391"/>
        <v>,"IssueYearStart":1957</v>
      </c>
      <c r="V1116" s="16" t="str">
        <f t="shared" si="392"/>
        <v>,"IssueYearEnd":0</v>
      </c>
      <c r="W1116" s="16" t="str">
        <f t="shared" si="393"/>
        <v xml:space="preserve">,"FirstDayOfIssue":" " </v>
      </c>
      <c r="X1116" s="16" t="str">
        <f t="shared" si="407"/>
        <v xml:space="preserve">,"Perforation":"" </v>
      </c>
      <c r="Y1116" s="16" t="str">
        <f t="shared" si="394"/>
        <v xml:space="preserve">,"IsWatermarked":false </v>
      </c>
      <c r="Z1116" s="16" t="str">
        <f t="shared" si="395"/>
        <v xml:space="preserve">,"CatalogImageCode":"" </v>
      </c>
      <c r="AA1116" s="16" t="str">
        <f t="shared" si="396"/>
        <v xml:space="preserve">,"Color":"" </v>
      </c>
      <c r="AB1116" s="16" t="str">
        <f t="shared" si="397"/>
        <v xml:space="preserve">,"Denomination":"3" </v>
      </c>
      <c r="AD1116" s="16" t="str">
        <f t="shared" si="398"/>
        <v>,"ItemInstances":[</v>
      </c>
      <c r="AE1116" s="16" t="str">
        <f t="shared" si="399"/>
        <v>{"CollectableType":"HomeCollector.Models.StampBase, HomeCollector, Version=1.0.0.0, Culture=neutral, PublicKeyToken=null"</v>
      </c>
      <c r="AF1116" s="16" t="str">
        <f t="shared" si="400"/>
        <v xml:space="preserve">,"ItemDetails":"" </v>
      </c>
      <c r="AG1116" s="16" t="str">
        <f t="shared" si="401"/>
        <v xml:space="preserve">,"IsFavorite":false </v>
      </c>
      <c r="AH1116" s="16" t="str">
        <f t="shared" si="402"/>
        <v xml:space="preserve">,"EstimatedValue":0 </v>
      </c>
      <c r="AI1116" s="16" t="str">
        <f t="shared" si="403"/>
        <v xml:space="preserve">,"IsMintCondition":false </v>
      </c>
      <c r="AJ1116" s="16" t="str">
        <f t="shared" si="404"/>
        <v xml:space="preserve">,"Condition":"UNDEFINED" </v>
      </c>
      <c r="AK1116" s="16" t="str">
        <f xml:space="preserve"> IF($D1116+$E1116&gt;0,  CONCATENATE($AD1116,$AE1116,$AF1116,$AG1116,$AH1116,$AI1116,$AJ1116)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16" s="16" t="str">
        <f t="shared" si="405"/>
        <v>,{"CollectableType":"HomeCollector.Models.StampBase, HomeCollector, Version=1.0.0.0, Culture=neutral, PublicKeyToken=null","DisplayName":"Architects" ,"Description":"" ,"Country":"USA" ,"IsPostageStamp":true ,"ScottNumber":"1089"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17" spans="1:38" x14ac:dyDescent="0.25">
      <c r="A1117" s="34" t="s">
        <v>2316</v>
      </c>
      <c r="B1117" s="29">
        <v>3</v>
      </c>
      <c r="C1117" s="30"/>
      <c r="D1117" s="31"/>
      <c r="E1117" s="32">
        <v>4</v>
      </c>
      <c r="F1117" s="28"/>
      <c r="G1117" s="30"/>
      <c r="H1117" s="19" t="s">
        <v>760</v>
      </c>
      <c r="I1117" s="29">
        <v>1957</v>
      </c>
      <c r="J1117" s="29">
        <v>1957</v>
      </c>
      <c r="K1117" s="33" t="s">
        <v>1337</v>
      </c>
      <c r="L1117" s="34">
        <v>0.15</v>
      </c>
      <c r="M1117" s="29">
        <v>0.15</v>
      </c>
      <c r="N1117" s="28" t="str">
        <f t="shared" si="406"/>
        <v>,{"CollectableType":"HomeCollector.Models.StampBase, HomeCollector, Version=1.0.0.0, Culture=neutral, PublicKeyToken=null"</v>
      </c>
      <c r="O1117" s="16" t="str">
        <f t="shared" si="385"/>
        <v xml:space="preserve">,"DisplayName":"Steel" </v>
      </c>
      <c r="P1117" s="16" t="str">
        <f t="shared" si="386"/>
        <v xml:space="preserve">,"Description":"" </v>
      </c>
      <c r="Q1117" s="16" t="str">
        <f t="shared" si="387"/>
        <v xml:space="preserve">,"Country":"USA" </v>
      </c>
      <c r="R1117" s="16" t="str">
        <f t="shared" si="388"/>
        <v xml:space="preserve">,"IsPostageStamp":true </v>
      </c>
      <c r="S1117" s="16" t="str">
        <f t="shared" si="389"/>
        <v xml:space="preserve">,"ScottNumber":"1090" </v>
      </c>
      <c r="T1117" s="16" t="str">
        <f t="shared" si="390"/>
        <v xml:space="preserve">,"AlternateId":"" </v>
      </c>
      <c r="U1117" s="16" t="str">
        <f t="shared" si="391"/>
        <v>,"IssueYearStart":1957</v>
      </c>
      <c r="V1117" s="16" t="str">
        <f t="shared" si="392"/>
        <v>,"IssueYearEnd":0</v>
      </c>
      <c r="W1117" s="16" t="str">
        <f t="shared" si="393"/>
        <v xml:space="preserve">,"FirstDayOfIssue":" " </v>
      </c>
      <c r="X1117" s="16" t="str">
        <f t="shared" si="407"/>
        <v xml:space="preserve">,"Perforation":"" </v>
      </c>
      <c r="Y1117" s="16" t="str">
        <f t="shared" si="394"/>
        <v xml:space="preserve">,"IsWatermarked":false </v>
      </c>
      <c r="Z1117" s="16" t="str">
        <f t="shared" si="395"/>
        <v xml:space="preserve">,"CatalogImageCode":"" </v>
      </c>
      <c r="AA1117" s="16" t="str">
        <f t="shared" si="396"/>
        <v xml:space="preserve">,"Color":"" </v>
      </c>
      <c r="AB1117" s="16" t="str">
        <f t="shared" si="397"/>
        <v xml:space="preserve">,"Denomination":"3" </v>
      </c>
      <c r="AD1117" s="16" t="str">
        <f t="shared" si="398"/>
        <v>,"ItemInstances":[</v>
      </c>
      <c r="AE1117" s="16" t="str">
        <f t="shared" si="399"/>
        <v>{"CollectableType":"HomeCollector.Models.StampBase, HomeCollector, Version=1.0.0.0, Culture=neutral, PublicKeyToken=null"</v>
      </c>
      <c r="AF1117" s="16" t="str">
        <f t="shared" si="400"/>
        <v xml:space="preserve">,"ItemDetails":"" </v>
      </c>
      <c r="AG1117" s="16" t="str">
        <f t="shared" si="401"/>
        <v xml:space="preserve">,"IsFavorite":false </v>
      </c>
      <c r="AH1117" s="16" t="str">
        <f t="shared" si="402"/>
        <v xml:space="preserve">,"EstimatedValue":0 </v>
      </c>
      <c r="AI1117" s="16" t="str">
        <f t="shared" si="403"/>
        <v xml:space="preserve">,"IsMintCondition":false </v>
      </c>
      <c r="AJ1117" s="16" t="str">
        <f t="shared" si="404"/>
        <v xml:space="preserve">,"Condition":"UNDEFINED" </v>
      </c>
      <c r="AK1117" s="16" t="str">
        <f xml:space="preserve"> IF($D1117+$E1117&gt;0,  CONCATENATE($AD1117,$AE1117,$AF1117,$AG1117,$AH1117,$AI1117,$AJ1117)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17" s="16" t="str">
        <f t="shared" si="405"/>
        <v>,{"CollectableType":"HomeCollector.Models.StampBase, HomeCollector, Version=1.0.0.0, Culture=neutral, PublicKeyToken=null","DisplayName":"Steel" ,"Description":"" ,"Country":"USA" ,"IsPostageStamp":true ,"ScottNumber":"1090"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18" spans="1:38" x14ac:dyDescent="0.25">
      <c r="A1118" s="34" t="s">
        <v>2317</v>
      </c>
      <c r="B1118" s="29">
        <v>3</v>
      </c>
      <c r="C1118" s="30"/>
      <c r="D1118" s="31">
        <v>1</v>
      </c>
      <c r="E1118" s="32">
        <v>1</v>
      </c>
      <c r="F1118" s="28"/>
      <c r="G1118" s="30"/>
      <c r="H1118" s="19" t="s">
        <v>761</v>
      </c>
      <c r="I1118" s="29">
        <v>1957</v>
      </c>
      <c r="J1118" s="29">
        <v>1957</v>
      </c>
      <c r="K1118" s="33" t="s">
        <v>1337</v>
      </c>
      <c r="L1118" s="34">
        <v>0.15</v>
      </c>
      <c r="M1118" s="29">
        <v>0.15</v>
      </c>
      <c r="N1118" s="28" t="str">
        <f t="shared" si="406"/>
        <v>,{"CollectableType":"HomeCollector.Models.StampBase, HomeCollector, Version=1.0.0.0, Culture=neutral, PublicKeyToken=null"</v>
      </c>
      <c r="O1118" s="16" t="str">
        <f t="shared" si="385"/>
        <v xml:space="preserve">,"DisplayName":"Naval Review" </v>
      </c>
      <c r="P1118" s="16" t="str">
        <f t="shared" si="386"/>
        <v xml:space="preserve">,"Description":"" </v>
      </c>
      <c r="Q1118" s="16" t="str">
        <f t="shared" si="387"/>
        <v xml:space="preserve">,"Country":"USA" </v>
      </c>
      <c r="R1118" s="16" t="str">
        <f t="shared" si="388"/>
        <v xml:space="preserve">,"IsPostageStamp":true </v>
      </c>
      <c r="S1118" s="16" t="str">
        <f t="shared" si="389"/>
        <v xml:space="preserve">,"ScottNumber":"1091" </v>
      </c>
      <c r="T1118" s="16" t="str">
        <f t="shared" si="390"/>
        <v xml:space="preserve">,"AlternateId":"" </v>
      </c>
      <c r="U1118" s="16" t="str">
        <f t="shared" si="391"/>
        <v>,"IssueYearStart":1957</v>
      </c>
      <c r="V1118" s="16" t="str">
        <f t="shared" si="392"/>
        <v>,"IssueYearEnd":0</v>
      </c>
      <c r="W1118" s="16" t="str">
        <f t="shared" si="393"/>
        <v xml:space="preserve">,"FirstDayOfIssue":" " </v>
      </c>
      <c r="X1118" s="16" t="str">
        <f t="shared" si="407"/>
        <v xml:space="preserve">,"Perforation":"" </v>
      </c>
      <c r="Y1118" s="16" t="str">
        <f t="shared" si="394"/>
        <v xml:space="preserve">,"IsWatermarked":false </v>
      </c>
      <c r="Z1118" s="16" t="str">
        <f t="shared" si="395"/>
        <v xml:space="preserve">,"CatalogImageCode":"" </v>
      </c>
      <c r="AA1118" s="16" t="str">
        <f t="shared" si="396"/>
        <v xml:space="preserve">,"Color":"" </v>
      </c>
      <c r="AB1118" s="16" t="str">
        <f t="shared" si="397"/>
        <v xml:space="preserve">,"Denomination":"3" </v>
      </c>
      <c r="AD1118" s="16" t="str">
        <f t="shared" si="398"/>
        <v>,"ItemInstances":[</v>
      </c>
      <c r="AE1118" s="16" t="str">
        <f t="shared" si="399"/>
        <v>{"CollectableType":"HomeCollector.Models.StampBase, HomeCollector, Version=1.0.0.0, Culture=neutral, PublicKeyToken=null"</v>
      </c>
      <c r="AF1118" s="16" t="str">
        <f t="shared" si="400"/>
        <v xml:space="preserve">,"ItemDetails":"" </v>
      </c>
      <c r="AG1118" s="16" t="str">
        <f t="shared" si="401"/>
        <v xml:space="preserve">,"IsFavorite":false </v>
      </c>
      <c r="AH1118" s="16" t="str">
        <f t="shared" si="402"/>
        <v xml:space="preserve">,"EstimatedValue":0 </v>
      </c>
      <c r="AI1118" s="16" t="str">
        <f t="shared" si="403"/>
        <v xml:space="preserve">,"IsMintCondition":true </v>
      </c>
      <c r="AJ1118" s="16" t="str">
        <f t="shared" si="404"/>
        <v xml:space="preserve">,"Condition":"UNDEFINED" </v>
      </c>
      <c r="AK1118" s="16" t="str">
        <f xml:space="preserve"> IF($D1118+$E1118&gt;0,  CONCATENATE($AD1118,$AE1118,$AF1118,$AG1118,$AH1118,$AI1118,$AJ1118)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18" s="16" t="str">
        <f t="shared" si="405"/>
        <v>,{"CollectableType":"HomeCollector.Models.StampBase, HomeCollector, Version=1.0.0.0, Culture=neutral, PublicKeyToken=null","DisplayName":"Naval Review" ,"Description":"" ,"Country":"USA" ,"IsPostageStamp":true ,"ScottNumber":"1091"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19" spans="1:38" x14ac:dyDescent="0.25">
      <c r="A1119" s="34" t="s">
        <v>2318</v>
      </c>
      <c r="B1119" s="29">
        <v>3</v>
      </c>
      <c r="C1119" s="30"/>
      <c r="D1119" s="31"/>
      <c r="E1119" s="32">
        <v>2</v>
      </c>
      <c r="F1119" s="28"/>
      <c r="G1119" s="30"/>
      <c r="H1119" s="19" t="s">
        <v>762</v>
      </c>
      <c r="I1119" s="29">
        <v>1957</v>
      </c>
      <c r="J1119" s="29">
        <v>1957</v>
      </c>
      <c r="K1119" s="33" t="s">
        <v>1337</v>
      </c>
      <c r="L1119" s="34">
        <v>0.15</v>
      </c>
      <c r="M1119" s="29">
        <v>0.15</v>
      </c>
      <c r="N1119" s="28" t="str">
        <f t="shared" si="406"/>
        <v>,{"CollectableType":"HomeCollector.Models.StampBase, HomeCollector, Version=1.0.0.0, Culture=neutral, PublicKeyToken=null"</v>
      </c>
      <c r="O1119" s="16" t="str">
        <f t="shared" si="385"/>
        <v xml:space="preserve">,"DisplayName":"Oklahoma" </v>
      </c>
      <c r="P1119" s="16" t="str">
        <f t="shared" si="386"/>
        <v xml:space="preserve">,"Description":"" </v>
      </c>
      <c r="Q1119" s="16" t="str">
        <f t="shared" si="387"/>
        <v xml:space="preserve">,"Country":"USA" </v>
      </c>
      <c r="R1119" s="16" t="str">
        <f t="shared" si="388"/>
        <v xml:space="preserve">,"IsPostageStamp":true </v>
      </c>
      <c r="S1119" s="16" t="str">
        <f t="shared" si="389"/>
        <v xml:space="preserve">,"ScottNumber":"1092" </v>
      </c>
      <c r="T1119" s="16" t="str">
        <f t="shared" si="390"/>
        <v xml:space="preserve">,"AlternateId":"" </v>
      </c>
      <c r="U1119" s="16" t="str">
        <f t="shared" si="391"/>
        <v>,"IssueYearStart":1957</v>
      </c>
      <c r="V1119" s="16" t="str">
        <f t="shared" si="392"/>
        <v>,"IssueYearEnd":0</v>
      </c>
      <c r="W1119" s="16" t="str">
        <f t="shared" si="393"/>
        <v xml:space="preserve">,"FirstDayOfIssue":" " </v>
      </c>
      <c r="X1119" s="16" t="str">
        <f t="shared" si="407"/>
        <v xml:space="preserve">,"Perforation":"" </v>
      </c>
      <c r="Y1119" s="16" t="str">
        <f t="shared" si="394"/>
        <v xml:space="preserve">,"IsWatermarked":false </v>
      </c>
      <c r="Z1119" s="16" t="str">
        <f t="shared" si="395"/>
        <v xml:space="preserve">,"CatalogImageCode":"" </v>
      </c>
      <c r="AA1119" s="16" t="str">
        <f t="shared" si="396"/>
        <v xml:space="preserve">,"Color":"" </v>
      </c>
      <c r="AB1119" s="16" t="str">
        <f t="shared" si="397"/>
        <v xml:space="preserve">,"Denomination":"3" </v>
      </c>
      <c r="AD1119" s="16" t="str">
        <f t="shared" si="398"/>
        <v>,"ItemInstances":[</v>
      </c>
      <c r="AE1119" s="16" t="str">
        <f t="shared" si="399"/>
        <v>{"CollectableType":"HomeCollector.Models.StampBase, HomeCollector, Version=1.0.0.0, Culture=neutral, PublicKeyToken=null"</v>
      </c>
      <c r="AF1119" s="16" t="str">
        <f t="shared" si="400"/>
        <v xml:space="preserve">,"ItemDetails":"" </v>
      </c>
      <c r="AG1119" s="16" t="str">
        <f t="shared" si="401"/>
        <v xml:space="preserve">,"IsFavorite":false </v>
      </c>
      <c r="AH1119" s="16" t="str">
        <f t="shared" si="402"/>
        <v xml:space="preserve">,"EstimatedValue":0 </v>
      </c>
      <c r="AI1119" s="16" t="str">
        <f t="shared" si="403"/>
        <v xml:space="preserve">,"IsMintCondition":false </v>
      </c>
      <c r="AJ1119" s="16" t="str">
        <f t="shared" si="404"/>
        <v xml:space="preserve">,"Condition":"UNDEFINED" </v>
      </c>
      <c r="AK1119" s="16" t="str">
        <f xml:space="preserve"> IF($D1119+$E1119&gt;0,  CONCATENATE($AD1119,$AE1119,$AF1119,$AG1119,$AH1119,$AI1119,$AJ1119)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19" s="16" t="str">
        <f t="shared" si="405"/>
        <v>,{"CollectableType":"HomeCollector.Models.StampBase, HomeCollector, Version=1.0.0.0, Culture=neutral, PublicKeyToken=null","DisplayName":"Oklahoma" ,"Description":"" ,"Country":"USA" ,"IsPostageStamp":true ,"ScottNumber":"1092"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20" spans="1:38" x14ac:dyDescent="0.25">
      <c r="A1120" s="34" t="s">
        <v>2319</v>
      </c>
      <c r="B1120" s="29">
        <v>3</v>
      </c>
      <c r="C1120" s="30"/>
      <c r="D1120" s="31"/>
      <c r="E1120" s="32">
        <v>2</v>
      </c>
      <c r="F1120" s="28"/>
      <c r="G1120" s="30"/>
      <c r="H1120" s="19" t="s">
        <v>763</v>
      </c>
      <c r="I1120" s="29">
        <v>1957</v>
      </c>
      <c r="J1120" s="29">
        <v>1957</v>
      </c>
      <c r="K1120" s="33" t="s">
        <v>1337</v>
      </c>
      <c r="L1120" s="34">
        <v>0.15</v>
      </c>
      <c r="M1120" s="29">
        <v>0.15</v>
      </c>
      <c r="N1120" s="28" t="str">
        <f t="shared" si="406"/>
        <v>,{"CollectableType":"HomeCollector.Models.StampBase, HomeCollector, Version=1.0.0.0, Culture=neutral, PublicKeyToken=null"</v>
      </c>
      <c r="O1120" s="16" t="str">
        <f t="shared" si="385"/>
        <v xml:space="preserve">,"DisplayName":"Teachers" </v>
      </c>
      <c r="P1120" s="16" t="str">
        <f t="shared" si="386"/>
        <v xml:space="preserve">,"Description":"" </v>
      </c>
      <c r="Q1120" s="16" t="str">
        <f t="shared" si="387"/>
        <v xml:space="preserve">,"Country":"USA" </v>
      </c>
      <c r="R1120" s="16" t="str">
        <f t="shared" si="388"/>
        <v xml:space="preserve">,"IsPostageStamp":true </v>
      </c>
      <c r="S1120" s="16" t="str">
        <f t="shared" si="389"/>
        <v xml:space="preserve">,"ScottNumber":"1093" </v>
      </c>
      <c r="T1120" s="16" t="str">
        <f t="shared" si="390"/>
        <v xml:space="preserve">,"AlternateId":"" </v>
      </c>
      <c r="U1120" s="16" t="str">
        <f t="shared" si="391"/>
        <v>,"IssueYearStart":1957</v>
      </c>
      <c r="V1120" s="16" t="str">
        <f t="shared" si="392"/>
        <v>,"IssueYearEnd":0</v>
      </c>
      <c r="W1120" s="16" t="str">
        <f t="shared" si="393"/>
        <v xml:space="preserve">,"FirstDayOfIssue":" " </v>
      </c>
      <c r="X1120" s="16" t="str">
        <f t="shared" si="407"/>
        <v xml:space="preserve">,"Perforation":"" </v>
      </c>
      <c r="Y1120" s="16" t="str">
        <f t="shared" si="394"/>
        <v xml:space="preserve">,"IsWatermarked":false </v>
      </c>
      <c r="Z1120" s="16" t="str">
        <f t="shared" si="395"/>
        <v xml:space="preserve">,"CatalogImageCode":"" </v>
      </c>
      <c r="AA1120" s="16" t="str">
        <f t="shared" si="396"/>
        <v xml:space="preserve">,"Color":"" </v>
      </c>
      <c r="AB1120" s="16" t="str">
        <f t="shared" si="397"/>
        <v xml:space="preserve">,"Denomination":"3" </v>
      </c>
      <c r="AD1120" s="16" t="str">
        <f t="shared" si="398"/>
        <v>,"ItemInstances":[</v>
      </c>
      <c r="AE1120" s="16" t="str">
        <f t="shared" si="399"/>
        <v>{"CollectableType":"HomeCollector.Models.StampBase, HomeCollector, Version=1.0.0.0, Culture=neutral, PublicKeyToken=null"</v>
      </c>
      <c r="AF1120" s="16" t="str">
        <f t="shared" si="400"/>
        <v xml:space="preserve">,"ItemDetails":"" </v>
      </c>
      <c r="AG1120" s="16" t="str">
        <f t="shared" si="401"/>
        <v xml:space="preserve">,"IsFavorite":false </v>
      </c>
      <c r="AH1120" s="16" t="str">
        <f t="shared" si="402"/>
        <v xml:space="preserve">,"EstimatedValue":0 </v>
      </c>
      <c r="AI1120" s="16" t="str">
        <f t="shared" si="403"/>
        <v xml:space="preserve">,"IsMintCondition":false </v>
      </c>
      <c r="AJ1120" s="16" t="str">
        <f t="shared" si="404"/>
        <v xml:space="preserve">,"Condition":"UNDEFINED" </v>
      </c>
      <c r="AK1120" s="16" t="str">
        <f xml:space="preserve"> IF($D1120+$E1120&gt;0,  CONCATENATE($AD1120,$AE1120,$AF1120,$AG1120,$AH1120,$AI1120,$AJ1120)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20" s="16" t="str">
        <f t="shared" si="405"/>
        <v>,{"CollectableType":"HomeCollector.Models.StampBase, HomeCollector, Version=1.0.0.0, Culture=neutral, PublicKeyToken=null","DisplayName":"Teachers" ,"Description":"" ,"Country":"USA" ,"IsPostageStamp":true ,"ScottNumber":"1093"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21" spans="1:38" x14ac:dyDescent="0.25">
      <c r="A1121" s="34" t="s">
        <v>2320</v>
      </c>
      <c r="B1121" s="29">
        <v>4</v>
      </c>
      <c r="C1121" s="30"/>
      <c r="D1121" s="31">
        <v>1</v>
      </c>
      <c r="E1121" s="32">
        <v>4</v>
      </c>
      <c r="F1121" s="28"/>
      <c r="G1121" s="30"/>
      <c r="H1121" s="19" t="s">
        <v>764</v>
      </c>
      <c r="I1121" s="29">
        <v>1957</v>
      </c>
      <c r="J1121" s="29">
        <v>1957</v>
      </c>
      <c r="K1121" s="33" t="s">
        <v>1337</v>
      </c>
      <c r="L1121" s="34">
        <v>0.15</v>
      </c>
      <c r="M1121" s="29">
        <v>0.15</v>
      </c>
      <c r="N1121" s="28" t="str">
        <f t="shared" si="406"/>
        <v>,{"CollectableType":"HomeCollector.Models.StampBase, HomeCollector, Version=1.0.0.0, Culture=neutral, PublicKeyToken=null"</v>
      </c>
      <c r="O1121" s="16" t="str">
        <f t="shared" si="385"/>
        <v xml:space="preserve">,"DisplayName":"48-star Flag" </v>
      </c>
      <c r="P1121" s="16" t="str">
        <f t="shared" si="386"/>
        <v xml:space="preserve">,"Description":"" </v>
      </c>
      <c r="Q1121" s="16" t="str">
        <f t="shared" si="387"/>
        <v xml:space="preserve">,"Country":"USA" </v>
      </c>
      <c r="R1121" s="16" t="str">
        <f t="shared" si="388"/>
        <v xml:space="preserve">,"IsPostageStamp":true </v>
      </c>
      <c r="S1121" s="16" t="str">
        <f t="shared" si="389"/>
        <v xml:space="preserve">,"ScottNumber":"1094" </v>
      </c>
      <c r="T1121" s="16" t="str">
        <f t="shared" si="390"/>
        <v xml:space="preserve">,"AlternateId":"" </v>
      </c>
      <c r="U1121" s="16" t="str">
        <f t="shared" si="391"/>
        <v>,"IssueYearStart":1957</v>
      </c>
      <c r="V1121" s="16" t="str">
        <f t="shared" si="392"/>
        <v>,"IssueYearEnd":0</v>
      </c>
      <c r="W1121" s="16" t="str">
        <f t="shared" si="393"/>
        <v xml:space="preserve">,"FirstDayOfIssue":" " </v>
      </c>
      <c r="X1121" s="16" t="str">
        <f t="shared" si="407"/>
        <v xml:space="preserve">,"Perforation":"" </v>
      </c>
      <c r="Y1121" s="16" t="str">
        <f t="shared" si="394"/>
        <v xml:space="preserve">,"IsWatermarked":false </v>
      </c>
      <c r="Z1121" s="16" t="str">
        <f t="shared" si="395"/>
        <v xml:space="preserve">,"CatalogImageCode":"" </v>
      </c>
      <c r="AA1121" s="16" t="str">
        <f t="shared" si="396"/>
        <v xml:space="preserve">,"Color":"" </v>
      </c>
      <c r="AB1121" s="16" t="str">
        <f t="shared" si="397"/>
        <v xml:space="preserve">,"Denomination":"4" </v>
      </c>
      <c r="AD1121" s="16" t="str">
        <f t="shared" si="398"/>
        <v>,"ItemInstances":[</v>
      </c>
      <c r="AE1121" s="16" t="str">
        <f t="shared" si="399"/>
        <v>{"CollectableType":"HomeCollector.Models.StampBase, HomeCollector, Version=1.0.0.0, Culture=neutral, PublicKeyToken=null"</v>
      </c>
      <c r="AF1121" s="16" t="str">
        <f t="shared" si="400"/>
        <v xml:space="preserve">,"ItemDetails":"" </v>
      </c>
      <c r="AG1121" s="16" t="str">
        <f t="shared" si="401"/>
        <v xml:space="preserve">,"IsFavorite":false </v>
      </c>
      <c r="AH1121" s="16" t="str">
        <f t="shared" si="402"/>
        <v xml:space="preserve">,"EstimatedValue":0 </v>
      </c>
      <c r="AI1121" s="16" t="str">
        <f t="shared" si="403"/>
        <v xml:space="preserve">,"IsMintCondition":true </v>
      </c>
      <c r="AJ1121" s="16" t="str">
        <f t="shared" si="404"/>
        <v xml:space="preserve">,"Condition":"UNDEFINED" </v>
      </c>
      <c r="AK1121" s="16" t="str">
        <f xml:space="preserve"> IF($D1121+$E1121&gt;0,  CONCATENATE($AD1121,$AE1121,$AF1121,$AG1121,$AH1121,$AI1121,$AJ1121)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21" s="16" t="str">
        <f t="shared" si="405"/>
        <v>,{"CollectableType":"HomeCollector.Models.StampBase, HomeCollector, Version=1.0.0.0, Culture=neutral, PublicKeyToken=null","DisplayName":"48-star Flag" ,"Description":"" ,"Country":"USA" ,"IsPostageStamp":true ,"ScottNumber":"1094" ,"AlternateId":"" ,"IssueYearStart":1957,"IssueYearEnd":0,"FirstDayOfIssue":"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22" spans="1:38" x14ac:dyDescent="0.25">
      <c r="A1122" s="34" t="s">
        <v>2321</v>
      </c>
      <c r="B1122" s="29">
        <v>3</v>
      </c>
      <c r="C1122" s="30"/>
      <c r="D1122" s="31">
        <v>4</v>
      </c>
      <c r="E1122" s="32">
        <v>2</v>
      </c>
      <c r="F1122" s="28"/>
      <c r="G1122" s="30"/>
      <c r="H1122" s="19" t="s">
        <v>765</v>
      </c>
      <c r="I1122" s="29">
        <v>1957</v>
      </c>
      <c r="J1122" s="29">
        <v>1957</v>
      </c>
      <c r="K1122" s="33" t="s">
        <v>1337</v>
      </c>
      <c r="L1122" s="34">
        <v>0.15</v>
      </c>
      <c r="M1122" s="29">
        <v>0.15</v>
      </c>
      <c r="N1122" s="28" t="str">
        <f t="shared" si="406"/>
        <v>,{"CollectableType":"HomeCollector.Models.StampBase, HomeCollector, Version=1.0.0.0, Culture=neutral, PublicKeyToken=null"</v>
      </c>
      <c r="O1122" s="16" t="str">
        <f t="shared" si="385"/>
        <v xml:space="preserve">,"DisplayName":"Shipbuilding" </v>
      </c>
      <c r="P1122" s="16" t="str">
        <f t="shared" si="386"/>
        <v xml:space="preserve">,"Description":"" </v>
      </c>
      <c r="Q1122" s="16" t="str">
        <f t="shared" si="387"/>
        <v xml:space="preserve">,"Country":"USA" </v>
      </c>
      <c r="R1122" s="16" t="str">
        <f t="shared" si="388"/>
        <v xml:space="preserve">,"IsPostageStamp":true </v>
      </c>
      <c r="S1122" s="16" t="str">
        <f t="shared" si="389"/>
        <v xml:space="preserve">,"ScottNumber":"1095" </v>
      </c>
      <c r="T1122" s="16" t="str">
        <f t="shared" si="390"/>
        <v xml:space="preserve">,"AlternateId":"" </v>
      </c>
      <c r="U1122" s="16" t="str">
        <f t="shared" si="391"/>
        <v>,"IssueYearStart":1957</v>
      </c>
      <c r="V1122" s="16" t="str">
        <f t="shared" si="392"/>
        <v>,"IssueYearEnd":0</v>
      </c>
      <c r="W1122" s="16" t="str">
        <f t="shared" si="393"/>
        <v xml:space="preserve">,"FirstDayOfIssue":" " </v>
      </c>
      <c r="X1122" s="16" t="str">
        <f t="shared" si="407"/>
        <v xml:space="preserve">,"Perforation":"" </v>
      </c>
      <c r="Y1122" s="16" t="str">
        <f t="shared" si="394"/>
        <v xml:space="preserve">,"IsWatermarked":false </v>
      </c>
      <c r="Z1122" s="16" t="str">
        <f t="shared" si="395"/>
        <v xml:space="preserve">,"CatalogImageCode":"" </v>
      </c>
      <c r="AA1122" s="16" t="str">
        <f t="shared" si="396"/>
        <v xml:space="preserve">,"Color":"" </v>
      </c>
      <c r="AB1122" s="16" t="str">
        <f t="shared" si="397"/>
        <v xml:space="preserve">,"Denomination":"3" </v>
      </c>
      <c r="AD1122" s="16" t="str">
        <f t="shared" si="398"/>
        <v>,"ItemInstances":[</v>
      </c>
      <c r="AE1122" s="16" t="str">
        <f t="shared" si="399"/>
        <v>{"CollectableType":"HomeCollector.Models.StampBase, HomeCollector, Version=1.0.0.0, Culture=neutral, PublicKeyToken=null"</v>
      </c>
      <c r="AF1122" s="16" t="str">
        <f t="shared" si="400"/>
        <v xml:space="preserve">,"ItemDetails":"" </v>
      </c>
      <c r="AG1122" s="16" t="str">
        <f t="shared" si="401"/>
        <v xml:space="preserve">,"IsFavorite":false </v>
      </c>
      <c r="AH1122" s="16" t="str">
        <f t="shared" si="402"/>
        <v xml:space="preserve">,"EstimatedValue":0 </v>
      </c>
      <c r="AI1122" s="16" t="str">
        <f t="shared" si="403"/>
        <v xml:space="preserve">,"IsMintCondition":true </v>
      </c>
      <c r="AJ1122" s="16" t="str">
        <f t="shared" si="404"/>
        <v xml:space="preserve">,"Condition":"UNDEFINED" </v>
      </c>
      <c r="AK1122" s="16" t="str">
        <f xml:space="preserve"> IF($D1122+$E1122&gt;0,  CONCATENATE($AD1122,$AE1122,$AF1122,$AG1122,$AH1122,$AI1122,$AJ1122)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22" s="16" t="str">
        <f t="shared" si="405"/>
        <v>,{"CollectableType":"HomeCollector.Models.StampBase, HomeCollector, Version=1.0.0.0, Culture=neutral, PublicKeyToken=null","DisplayName":"Shipbuilding" ,"Description":"" ,"Country":"USA" ,"IsPostageStamp":true ,"ScottNumber":"1095"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23" spans="1:38" x14ac:dyDescent="0.25">
      <c r="A1123" s="34" t="s">
        <v>2322</v>
      </c>
      <c r="B1123" s="29">
        <v>8</v>
      </c>
      <c r="C1123" s="30"/>
      <c r="D1123" s="31"/>
      <c r="E1123" s="32">
        <v>5</v>
      </c>
      <c r="F1123" s="28"/>
      <c r="G1123" s="30"/>
      <c r="H1123" s="19" t="s">
        <v>766</v>
      </c>
      <c r="I1123" s="29">
        <v>1957</v>
      </c>
      <c r="J1123" s="29">
        <v>1957</v>
      </c>
      <c r="K1123" s="33" t="s">
        <v>1337</v>
      </c>
      <c r="L1123" s="34">
        <v>0.16</v>
      </c>
      <c r="M1123" s="29">
        <v>0.15</v>
      </c>
      <c r="N1123" s="28" t="str">
        <f t="shared" si="406"/>
        <v>,{"CollectableType":"HomeCollector.Models.StampBase, HomeCollector, Version=1.0.0.0, Culture=neutral, PublicKeyToken=null"</v>
      </c>
      <c r="O1123" s="16" t="str">
        <f t="shared" si="385"/>
        <v xml:space="preserve">,"DisplayName":"Magsaysay" </v>
      </c>
      <c r="P1123" s="16" t="str">
        <f t="shared" si="386"/>
        <v xml:space="preserve">,"Description":"" </v>
      </c>
      <c r="Q1123" s="16" t="str">
        <f t="shared" si="387"/>
        <v xml:space="preserve">,"Country":"USA" </v>
      </c>
      <c r="R1123" s="16" t="str">
        <f t="shared" si="388"/>
        <v xml:space="preserve">,"IsPostageStamp":true </v>
      </c>
      <c r="S1123" s="16" t="str">
        <f t="shared" si="389"/>
        <v xml:space="preserve">,"ScottNumber":"1096" </v>
      </c>
      <c r="T1123" s="16" t="str">
        <f t="shared" si="390"/>
        <v xml:space="preserve">,"AlternateId":"" </v>
      </c>
      <c r="U1123" s="16" t="str">
        <f t="shared" si="391"/>
        <v>,"IssueYearStart":1957</v>
      </c>
      <c r="V1123" s="16" t="str">
        <f t="shared" si="392"/>
        <v>,"IssueYearEnd":0</v>
      </c>
      <c r="W1123" s="16" t="str">
        <f t="shared" si="393"/>
        <v xml:space="preserve">,"FirstDayOfIssue":" " </v>
      </c>
      <c r="X1123" s="16" t="str">
        <f t="shared" si="407"/>
        <v xml:space="preserve">,"Perforation":"" </v>
      </c>
      <c r="Y1123" s="16" t="str">
        <f t="shared" si="394"/>
        <v xml:space="preserve">,"IsWatermarked":false </v>
      </c>
      <c r="Z1123" s="16" t="str">
        <f t="shared" si="395"/>
        <v xml:space="preserve">,"CatalogImageCode":"" </v>
      </c>
      <c r="AA1123" s="16" t="str">
        <f t="shared" si="396"/>
        <v xml:space="preserve">,"Color":"" </v>
      </c>
      <c r="AB1123" s="16" t="str">
        <f t="shared" si="397"/>
        <v xml:space="preserve">,"Denomination":"8" </v>
      </c>
      <c r="AD1123" s="16" t="str">
        <f t="shared" si="398"/>
        <v>,"ItemInstances":[</v>
      </c>
      <c r="AE1123" s="16" t="str">
        <f t="shared" si="399"/>
        <v>{"CollectableType":"HomeCollector.Models.StampBase, HomeCollector, Version=1.0.0.0, Culture=neutral, PublicKeyToken=null"</v>
      </c>
      <c r="AF1123" s="16" t="str">
        <f t="shared" si="400"/>
        <v xml:space="preserve">,"ItemDetails":"" </v>
      </c>
      <c r="AG1123" s="16" t="str">
        <f t="shared" si="401"/>
        <v xml:space="preserve">,"IsFavorite":false </v>
      </c>
      <c r="AH1123" s="16" t="str">
        <f t="shared" si="402"/>
        <v xml:space="preserve">,"EstimatedValue":0 </v>
      </c>
      <c r="AI1123" s="16" t="str">
        <f t="shared" si="403"/>
        <v xml:space="preserve">,"IsMintCondition":false </v>
      </c>
      <c r="AJ1123" s="16" t="str">
        <f t="shared" si="404"/>
        <v xml:space="preserve">,"Condition":"UNDEFINED" </v>
      </c>
      <c r="AK1123" s="16" t="str">
        <f xml:space="preserve"> IF($D1123+$E1123&gt;0,  CONCATENATE($AD1123,$AE1123,$AF1123,$AG1123,$AH1123,$AI1123,$AJ1123)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23" s="16" t="str">
        <f t="shared" si="405"/>
        <v>,{"CollectableType":"HomeCollector.Models.StampBase, HomeCollector, Version=1.0.0.0, Culture=neutral, PublicKeyToken=null","DisplayName":"Magsaysay" ,"Description":"" ,"Country":"USA" ,"IsPostageStamp":true ,"ScottNumber":"1096" ,"AlternateId":"" ,"IssueYearStart":1957,"IssueYearEnd":0,"FirstDayOfIssue":"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24" spans="1:38" x14ac:dyDescent="0.25">
      <c r="A1124" s="34" t="s">
        <v>2323</v>
      </c>
      <c r="B1124" s="29">
        <v>3</v>
      </c>
      <c r="C1124" s="30"/>
      <c r="D1124" s="31"/>
      <c r="E1124" s="32">
        <v>3</v>
      </c>
      <c r="F1124" s="28"/>
      <c r="G1124" s="30"/>
      <c r="H1124" s="19" t="s">
        <v>690</v>
      </c>
      <c r="I1124" s="29">
        <v>1957</v>
      </c>
      <c r="J1124" s="29">
        <v>1957</v>
      </c>
      <c r="K1124" s="33" t="s">
        <v>1337</v>
      </c>
      <c r="L1124" s="34">
        <v>0.15</v>
      </c>
      <c r="M1124" s="29">
        <v>0.15</v>
      </c>
      <c r="N1124" s="28" t="str">
        <f t="shared" si="406"/>
        <v>,{"CollectableType":"HomeCollector.Models.StampBase, HomeCollector, Version=1.0.0.0, Culture=neutral, PublicKeyToken=null"</v>
      </c>
      <c r="O1124" s="16" t="str">
        <f t="shared" si="385"/>
        <v xml:space="preserve">,"DisplayName":"Lafayette" </v>
      </c>
      <c r="P1124" s="16" t="str">
        <f t="shared" si="386"/>
        <v xml:space="preserve">,"Description":"" </v>
      </c>
      <c r="Q1124" s="16" t="str">
        <f t="shared" si="387"/>
        <v xml:space="preserve">,"Country":"USA" </v>
      </c>
      <c r="R1124" s="16" t="str">
        <f t="shared" si="388"/>
        <v xml:space="preserve">,"IsPostageStamp":true </v>
      </c>
      <c r="S1124" s="16" t="str">
        <f t="shared" si="389"/>
        <v xml:space="preserve">,"ScottNumber":"1097" </v>
      </c>
      <c r="T1124" s="16" t="str">
        <f t="shared" si="390"/>
        <v xml:space="preserve">,"AlternateId":"" </v>
      </c>
      <c r="U1124" s="16" t="str">
        <f t="shared" si="391"/>
        <v>,"IssueYearStart":1957</v>
      </c>
      <c r="V1124" s="16" t="str">
        <f t="shared" si="392"/>
        <v>,"IssueYearEnd":0</v>
      </c>
      <c r="W1124" s="16" t="str">
        <f t="shared" si="393"/>
        <v xml:space="preserve">,"FirstDayOfIssue":" " </v>
      </c>
      <c r="X1124" s="16" t="str">
        <f t="shared" si="407"/>
        <v xml:space="preserve">,"Perforation":"" </v>
      </c>
      <c r="Y1124" s="16" t="str">
        <f t="shared" si="394"/>
        <v xml:space="preserve">,"IsWatermarked":false </v>
      </c>
      <c r="Z1124" s="16" t="str">
        <f t="shared" si="395"/>
        <v xml:space="preserve">,"CatalogImageCode":"" </v>
      </c>
      <c r="AA1124" s="16" t="str">
        <f t="shared" si="396"/>
        <v xml:space="preserve">,"Color":"" </v>
      </c>
      <c r="AB1124" s="16" t="str">
        <f t="shared" si="397"/>
        <v xml:space="preserve">,"Denomination":"3" </v>
      </c>
      <c r="AD1124" s="16" t="str">
        <f t="shared" si="398"/>
        <v>,"ItemInstances":[</v>
      </c>
      <c r="AE1124" s="16" t="str">
        <f t="shared" si="399"/>
        <v>{"CollectableType":"HomeCollector.Models.StampBase, HomeCollector, Version=1.0.0.0, Culture=neutral, PublicKeyToken=null"</v>
      </c>
      <c r="AF1124" s="16" t="str">
        <f t="shared" si="400"/>
        <v xml:space="preserve">,"ItemDetails":"" </v>
      </c>
      <c r="AG1124" s="16" t="str">
        <f t="shared" si="401"/>
        <v xml:space="preserve">,"IsFavorite":false </v>
      </c>
      <c r="AH1124" s="16" t="str">
        <f t="shared" si="402"/>
        <v xml:space="preserve">,"EstimatedValue":0 </v>
      </c>
      <c r="AI1124" s="16" t="str">
        <f t="shared" si="403"/>
        <v xml:space="preserve">,"IsMintCondition":false </v>
      </c>
      <c r="AJ1124" s="16" t="str">
        <f t="shared" si="404"/>
        <v xml:space="preserve">,"Condition":"UNDEFINED" </v>
      </c>
      <c r="AK1124" s="16" t="str">
        <f xml:space="preserve"> IF($D1124+$E1124&gt;0,  CONCATENATE($AD1124,$AE1124,$AF1124,$AG1124,$AH1124,$AI1124,$AJ1124)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24" s="16" t="str">
        <f t="shared" si="405"/>
        <v>,{"CollectableType":"HomeCollector.Models.StampBase, HomeCollector, Version=1.0.0.0, Culture=neutral, PublicKeyToken=null","DisplayName":"Lafayette" ,"Description":"" ,"Country":"USA" ,"IsPostageStamp":true ,"ScottNumber":"1097"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25" spans="1:38" x14ac:dyDescent="0.25">
      <c r="A1125" s="34" t="s">
        <v>2324</v>
      </c>
      <c r="B1125" s="29">
        <v>3</v>
      </c>
      <c r="C1125" s="30"/>
      <c r="D1125" s="31"/>
      <c r="E1125" s="32">
        <v>1</v>
      </c>
      <c r="F1125" s="28"/>
      <c r="G1125" s="30"/>
      <c r="H1125" s="19" t="s">
        <v>767</v>
      </c>
      <c r="I1125" s="29">
        <v>1957</v>
      </c>
      <c r="J1125" s="29">
        <v>1957</v>
      </c>
      <c r="K1125" s="33" t="s">
        <v>1337</v>
      </c>
      <c r="L1125" s="34">
        <v>0.15</v>
      </c>
      <c r="M1125" s="29">
        <v>0.15</v>
      </c>
      <c r="N1125" s="28" t="str">
        <f t="shared" si="406"/>
        <v>,{"CollectableType":"HomeCollector.Models.StampBase, HomeCollector, Version=1.0.0.0, Culture=neutral, PublicKeyToken=null"</v>
      </c>
      <c r="O1125" s="16" t="str">
        <f t="shared" si="385"/>
        <v xml:space="preserve">,"DisplayName":"Whooping Cranes" </v>
      </c>
      <c r="P1125" s="16" t="str">
        <f t="shared" si="386"/>
        <v xml:space="preserve">,"Description":"" </v>
      </c>
      <c r="Q1125" s="16" t="str">
        <f t="shared" si="387"/>
        <v xml:space="preserve">,"Country":"USA" </v>
      </c>
      <c r="R1125" s="16" t="str">
        <f t="shared" si="388"/>
        <v xml:space="preserve">,"IsPostageStamp":true </v>
      </c>
      <c r="S1125" s="16" t="str">
        <f t="shared" si="389"/>
        <v xml:space="preserve">,"ScottNumber":"1098" </v>
      </c>
      <c r="T1125" s="16" t="str">
        <f t="shared" si="390"/>
        <v xml:space="preserve">,"AlternateId":"" </v>
      </c>
      <c r="U1125" s="16" t="str">
        <f t="shared" si="391"/>
        <v>,"IssueYearStart":1957</v>
      </c>
      <c r="V1125" s="16" t="str">
        <f t="shared" si="392"/>
        <v>,"IssueYearEnd":0</v>
      </c>
      <c r="W1125" s="16" t="str">
        <f t="shared" si="393"/>
        <v xml:space="preserve">,"FirstDayOfIssue":" " </v>
      </c>
      <c r="X1125" s="16" t="str">
        <f t="shared" si="407"/>
        <v xml:space="preserve">,"Perforation":"" </v>
      </c>
      <c r="Y1125" s="16" t="str">
        <f t="shared" si="394"/>
        <v xml:space="preserve">,"IsWatermarked":false </v>
      </c>
      <c r="Z1125" s="16" t="str">
        <f t="shared" si="395"/>
        <v xml:space="preserve">,"CatalogImageCode":"" </v>
      </c>
      <c r="AA1125" s="16" t="str">
        <f t="shared" si="396"/>
        <v xml:space="preserve">,"Color":"" </v>
      </c>
      <c r="AB1125" s="16" t="str">
        <f t="shared" si="397"/>
        <v xml:space="preserve">,"Denomination":"3" </v>
      </c>
      <c r="AD1125" s="16" t="str">
        <f t="shared" si="398"/>
        <v>,"ItemInstances":[</v>
      </c>
      <c r="AE1125" s="16" t="str">
        <f t="shared" si="399"/>
        <v>{"CollectableType":"HomeCollector.Models.StampBase, HomeCollector, Version=1.0.0.0, Culture=neutral, PublicKeyToken=null"</v>
      </c>
      <c r="AF1125" s="16" t="str">
        <f t="shared" si="400"/>
        <v xml:space="preserve">,"ItemDetails":"" </v>
      </c>
      <c r="AG1125" s="16" t="str">
        <f t="shared" si="401"/>
        <v xml:space="preserve">,"IsFavorite":false </v>
      </c>
      <c r="AH1125" s="16" t="str">
        <f t="shared" si="402"/>
        <v xml:space="preserve">,"EstimatedValue":0 </v>
      </c>
      <c r="AI1125" s="16" t="str">
        <f t="shared" si="403"/>
        <v xml:space="preserve">,"IsMintCondition":false </v>
      </c>
      <c r="AJ1125" s="16" t="str">
        <f t="shared" si="404"/>
        <v xml:space="preserve">,"Condition":"UNDEFINED" </v>
      </c>
      <c r="AK1125" s="16" t="str">
        <f xml:space="preserve"> IF($D1125+$E1125&gt;0,  CONCATENATE($AD1125,$AE1125,$AF1125,$AG1125,$AH1125,$AI1125,$AJ1125)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25" s="16" t="str">
        <f t="shared" si="405"/>
        <v>,{"CollectableType":"HomeCollector.Models.StampBase, HomeCollector, Version=1.0.0.0, Culture=neutral, PublicKeyToken=null","DisplayName":"Whooping Cranes" ,"Description":"" ,"Country":"USA" ,"IsPostageStamp":true ,"ScottNumber":"1098"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26" spans="1:38" x14ac:dyDescent="0.25">
      <c r="A1126" s="34" t="s">
        <v>2325</v>
      </c>
      <c r="B1126" s="29">
        <v>3</v>
      </c>
      <c r="C1126" s="30"/>
      <c r="D1126" s="31">
        <v>4</v>
      </c>
      <c r="E1126" s="32">
        <v>1</v>
      </c>
      <c r="F1126" s="28"/>
      <c r="G1126" s="30"/>
      <c r="H1126" s="19" t="s">
        <v>768</v>
      </c>
      <c r="I1126" s="29">
        <v>1957</v>
      </c>
      <c r="J1126" s="29">
        <v>1957</v>
      </c>
      <c r="K1126" s="33" t="s">
        <v>1337</v>
      </c>
      <c r="L1126" s="34">
        <v>0.15</v>
      </c>
      <c r="M1126" s="29">
        <v>0.15</v>
      </c>
      <c r="N1126" s="28" t="str">
        <f t="shared" si="406"/>
        <v>,{"CollectableType":"HomeCollector.Models.StampBase, HomeCollector, Version=1.0.0.0, Culture=neutral, PublicKeyToken=null"</v>
      </c>
      <c r="O1126" s="16" t="str">
        <f t="shared" si="385"/>
        <v xml:space="preserve">,"DisplayName":"Religious Freedom" </v>
      </c>
      <c r="P1126" s="16" t="str">
        <f t="shared" si="386"/>
        <v xml:space="preserve">,"Description":"" </v>
      </c>
      <c r="Q1126" s="16" t="str">
        <f t="shared" si="387"/>
        <v xml:space="preserve">,"Country":"USA" </v>
      </c>
      <c r="R1126" s="16" t="str">
        <f t="shared" si="388"/>
        <v xml:space="preserve">,"IsPostageStamp":true </v>
      </c>
      <c r="S1126" s="16" t="str">
        <f t="shared" si="389"/>
        <v xml:space="preserve">,"ScottNumber":"1099" </v>
      </c>
      <c r="T1126" s="16" t="str">
        <f t="shared" si="390"/>
        <v xml:space="preserve">,"AlternateId":"" </v>
      </c>
      <c r="U1126" s="16" t="str">
        <f t="shared" si="391"/>
        <v>,"IssueYearStart":1957</v>
      </c>
      <c r="V1126" s="16" t="str">
        <f t="shared" si="392"/>
        <v>,"IssueYearEnd":0</v>
      </c>
      <c r="W1126" s="16" t="str">
        <f t="shared" si="393"/>
        <v xml:space="preserve">,"FirstDayOfIssue":" " </v>
      </c>
      <c r="X1126" s="16" t="str">
        <f t="shared" si="407"/>
        <v xml:space="preserve">,"Perforation":"" </v>
      </c>
      <c r="Y1126" s="16" t="str">
        <f t="shared" si="394"/>
        <v xml:space="preserve">,"IsWatermarked":false </v>
      </c>
      <c r="Z1126" s="16" t="str">
        <f t="shared" si="395"/>
        <v xml:space="preserve">,"CatalogImageCode":"" </v>
      </c>
      <c r="AA1126" s="16" t="str">
        <f t="shared" si="396"/>
        <v xml:space="preserve">,"Color":"" </v>
      </c>
      <c r="AB1126" s="16" t="str">
        <f t="shared" si="397"/>
        <v xml:space="preserve">,"Denomination":"3" </v>
      </c>
      <c r="AD1126" s="16" t="str">
        <f t="shared" si="398"/>
        <v>,"ItemInstances":[</v>
      </c>
      <c r="AE1126" s="16" t="str">
        <f t="shared" si="399"/>
        <v>{"CollectableType":"HomeCollector.Models.StampBase, HomeCollector, Version=1.0.0.0, Culture=neutral, PublicKeyToken=null"</v>
      </c>
      <c r="AF1126" s="16" t="str">
        <f t="shared" si="400"/>
        <v xml:space="preserve">,"ItemDetails":"" </v>
      </c>
      <c r="AG1126" s="16" t="str">
        <f t="shared" si="401"/>
        <v xml:space="preserve">,"IsFavorite":false </v>
      </c>
      <c r="AH1126" s="16" t="str">
        <f t="shared" si="402"/>
        <v xml:space="preserve">,"EstimatedValue":0 </v>
      </c>
      <c r="AI1126" s="16" t="str">
        <f t="shared" si="403"/>
        <v xml:space="preserve">,"IsMintCondition":true </v>
      </c>
      <c r="AJ1126" s="16" t="str">
        <f t="shared" si="404"/>
        <v xml:space="preserve">,"Condition":"UNDEFINED" </v>
      </c>
      <c r="AK1126" s="16" t="str">
        <f xml:space="preserve"> IF($D1126+$E1126&gt;0,  CONCATENATE($AD1126,$AE1126,$AF1126,$AG1126,$AH1126,$AI1126,$AJ1126)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26" s="16" t="str">
        <f t="shared" si="405"/>
        <v>,{"CollectableType":"HomeCollector.Models.StampBase, HomeCollector, Version=1.0.0.0, Culture=neutral, PublicKeyToken=null","DisplayName":"Religious Freedom" ,"Description":"" ,"Country":"USA" ,"IsPostageStamp":true ,"ScottNumber":"1099" ,"AlternateId":"" ,"IssueYearStart":1957,"IssueYearEnd":0,"FirstDayOfIssue":"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27" spans="1:38" x14ac:dyDescent="0.25">
      <c r="A1127" s="34" t="s">
        <v>2326</v>
      </c>
      <c r="B1127" s="29">
        <v>3</v>
      </c>
      <c r="C1127" s="30"/>
      <c r="D1127" s="31"/>
      <c r="E1127" s="32">
        <v>2</v>
      </c>
      <c r="F1127" s="28"/>
      <c r="G1127" s="30"/>
      <c r="H1127" s="19" t="s">
        <v>769</v>
      </c>
      <c r="I1127" s="29">
        <v>1958</v>
      </c>
      <c r="J1127" s="29">
        <v>1958</v>
      </c>
      <c r="K1127" s="33" t="s">
        <v>1337</v>
      </c>
      <c r="L1127" s="34">
        <v>0.15</v>
      </c>
      <c r="M1127" s="29">
        <v>0.15</v>
      </c>
      <c r="N1127" s="28" t="str">
        <f t="shared" si="406"/>
        <v>,{"CollectableType":"HomeCollector.Models.StampBase, HomeCollector, Version=1.0.0.0, Culture=neutral, PublicKeyToken=null"</v>
      </c>
      <c r="O1127" s="16" t="str">
        <f t="shared" si="385"/>
        <v xml:space="preserve">,"DisplayName":"Gardening" </v>
      </c>
      <c r="P1127" s="16" t="str">
        <f t="shared" si="386"/>
        <v xml:space="preserve">,"Description":"" </v>
      </c>
      <c r="Q1127" s="16" t="str">
        <f t="shared" si="387"/>
        <v xml:space="preserve">,"Country":"USA" </v>
      </c>
      <c r="R1127" s="16" t="str">
        <f t="shared" si="388"/>
        <v xml:space="preserve">,"IsPostageStamp":true </v>
      </c>
      <c r="S1127" s="16" t="str">
        <f t="shared" si="389"/>
        <v xml:space="preserve">,"ScottNumber":"1100" </v>
      </c>
      <c r="T1127" s="16" t="str">
        <f t="shared" si="390"/>
        <v xml:space="preserve">,"AlternateId":"" </v>
      </c>
      <c r="U1127" s="16" t="str">
        <f t="shared" si="391"/>
        <v>,"IssueYearStart":1958</v>
      </c>
      <c r="V1127" s="16" t="str">
        <f t="shared" si="392"/>
        <v>,"IssueYearEnd":0</v>
      </c>
      <c r="W1127" s="16" t="str">
        <f t="shared" si="393"/>
        <v xml:space="preserve">,"FirstDayOfIssue":" " </v>
      </c>
      <c r="X1127" s="16" t="str">
        <f t="shared" si="407"/>
        <v xml:space="preserve">,"Perforation":"" </v>
      </c>
      <c r="Y1127" s="16" t="str">
        <f t="shared" si="394"/>
        <v xml:space="preserve">,"IsWatermarked":false </v>
      </c>
      <c r="Z1127" s="16" t="str">
        <f t="shared" si="395"/>
        <v xml:space="preserve">,"CatalogImageCode":"" </v>
      </c>
      <c r="AA1127" s="16" t="str">
        <f t="shared" si="396"/>
        <v xml:space="preserve">,"Color":"" </v>
      </c>
      <c r="AB1127" s="16" t="str">
        <f t="shared" si="397"/>
        <v xml:space="preserve">,"Denomination":"3" </v>
      </c>
      <c r="AD1127" s="16" t="str">
        <f t="shared" si="398"/>
        <v>,"ItemInstances":[</v>
      </c>
      <c r="AE1127" s="16" t="str">
        <f t="shared" si="399"/>
        <v>{"CollectableType":"HomeCollector.Models.StampBase, HomeCollector, Version=1.0.0.0, Culture=neutral, PublicKeyToken=null"</v>
      </c>
      <c r="AF1127" s="16" t="str">
        <f t="shared" si="400"/>
        <v xml:space="preserve">,"ItemDetails":"" </v>
      </c>
      <c r="AG1127" s="16" t="str">
        <f t="shared" si="401"/>
        <v xml:space="preserve">,"IsFavorite":false </v>
      </c>
      <c r="AH1127" s="16" t="str">
        <f t="shared" si="402"/>
        <v xml:space="preserve">,"EstimatedValue":0 </v>
      </c>
      <c r="AI1127" s="16" t="str">
        <f t="shared" si="403"/>
        <v xml:space="preserve">,"IsMintCondition":false </v>
      </c>
      <c r="AJ1127" s="16" t="str">
        <f t="shared" si="404"/>
        <v xml:space="preserve">,"Condition":"UNDEFINED" </v>
      </c>
      <c r="AK1127" s="16" t="str">
        <f xml:space="preserve"> IF($D1127+$E1127&gt;0,  CONCATENATE($AD1127,$AE1127,$AF1127,$AG1127,$AH1127,$AI1127,$AJ1127)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27" s="16" t="str">
        <f t="shared" si="405"/>
        <v>,{"CollectableType":"HomeCollector.Models.StampBase, HomeCollector, Version=1.0.0.0, Culture=neutral, PublicKeyToken=null","DisplayName":"Gardening" ,"Description":"" ,"Country":"USA" ,"IsPostageStamp":true ,"ScottNumber":"1100" ,"AlternateId":"" ,"IssueYearStart":1958,"IssueYearEnd":0,"FirstDayOfIssue":"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28" spans="1:38" x14ac:dyDescent="0.25">
      <c r="A1128" s="34" t="s">
        <v>2327</v>
      </c>
      <c r="B1128" s="29">
        <v>3</v>
      </c>
      <c r="C1128" s="30"/>
      <c r="D1128" s="31"/>
      <c r="E1128" s="32">
        <v>2</v>
      </c>
      <c r="F1128" s="28"/>
      <c r="G1128" s="30"/>
      <c r="H1128" s="19" t="s">
        <v>770</v>
      </c>
      <c r="I1128" s="29">
        <v>1958</v>
      </c>
      <c r="J1128" s="29">
        <v>1958</v>
      </c>
      <c r="K1128" s="33" t="s">
        <v>1337</v>
      </c>
      <c r="L1128" s="34">
        <v>0.15</v>
      </c>
      <c r="M1128" s="29">
        <v>0.15</v>
      </c>
      <c r="N1128" s="28" t="str">
        <f t="shared" si="406"/>
        <v>,{"CollectableType":"HomeCollector.Models.StampBase, HomeCollector, Version=1.0.0.0, Culture=neutral, PublicKeyToken=null"</v>
      </c>
      <c r="O1128" s="16" t="str">
        <f t="shared" si="385"/>
        <v xml:space="preserve">,"DisplayName":"Brussels" </v>
      </c>
      <c r="P1128" s="16" t="str">
        <f t="shared" si="386"/>
        <v xml:space="preserve">,"Description":"" </v>
      </c>
      <c r="Q1128" s="16" t="str">
        <f t="shared" si="387"/>
        <v xml:space="preserve">,"Country":"USA" </v>
      </c>
      <c r="R1128" s="16" t="str">
        <f t="shared" si="388"/>
        <v xml:space="preserve">,"IsPostageStamp":true </v>
      </c>
      <c r="S1128" s="16" t="str">
        <f t="shared" si="389"/>
        <v xml:space="preserve">,"ScottNumber":"1104" </v>
      </c>
      <c r="T1128" s="16" t="str">
        <f t="shared" si="390"/>
        <v xml:space="preserve">,"AlternateId":"" </v>
      </c>
      <c r="U1128" s="16" t="str">
        <f t="shared" si="391"/>
        <v>,"IssueYearStart":1958</v>
      </c>
      <c r="V1128" s="16" t="str">
        <f t="shared" si="392"/>
        <v>,"IssueYearEnd":0</v>
      </c>
      <c r="W1128" s="16" t="str">
        <f t="shared" si="393"/>
        <v xml:space="preserve">,"FirstDayOfIssue":" " </v>
      </c>
      <c r="X1128" s="16" t="str">
        <f t="shared" si="407"/>
        <v xml:space="preserve">,"Perforation":"" </v>
      </c>
      <c r="Y1128" s="16" t="str">
        <f t="shared" si="394"/>
        <v xml:space="preserve">,"IsWatermarked":false </v>
      </c>
      <c r="Z1128" s="16" t="str">
        <f t="shared" si="395"/>
        <v xml:space="preserve">,"CatalogImageCode":"" </v>
      </c>
      <c r="AA1128" s="16" t="str">
        <f t="shared" si="396"/>
        <v xml:space="preserve">,"Color":"" </v>
      </c>
      <c r="AB1128" s="16" t="str">
        <f t="shared" si="397"/>
        <v xml:space="preserve">,"Denomination":"3" </v>
      </c>
      <c r="AD1128" s="16" t="str">
        <f t="shared" si="398"/>
        <v>,"ItemInstances":[</v>
      </c>
      <c r="AE1128" s="16" t="str">
        <f t="shared" si="399"/>
        <v>{"CollectableType":"HomeCollector.Models.StampBase, HomeCollector, Version=1.0.0.0, Culture=neutral, PublicKeyToken=null"</v>
      </c>
      <c r="AF1128" s="16" t="str">
        <f t="shared" si="400"/>
        <v xml:space="preserve">,"ItemDetails":"" </v>
      </c>
      <c r="AG1128" s="16" t="str">
        <f t="shared" si="401"/>
        <v xml:space="preserve">,"IsFavorite":false </v>
      </c>
      <c r="AH1128" s="16" t="str">
        <f t="shared" si="402"/>
        <v xml:space="preserve">,"EstimatedValue":0 </v>
      </c>
      <c r="AI1128" s="16" t="str">
        <f t="shared" si="403"/>
        <v xml:space="preserve">,"IsMintCondition":false </v>
      </c>
      <c r="AJ1128" s="16" t="str">
        <f t="shared" si="404"/>
        <v xml:space="preserve">,"Condition":"UNDEFINED" </v>
      </c>
      <c r="AK1128" s="16" t="str">
        <f xml:space="preserve"> IF($D1128+$E1128&gt;0,  CONCATENATE($AD1128,$AE1128,$AF1128,$AG1128,$AH1128,$AI1128,$AJ1128)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28" s="16" t="str">
        <f t="shared" si="405"/>
        <v>,{"CollectableType":"HomeCollector.Models.StampBase, HomeCollector, Version=1.0.0.0, Culture=neutral, PublicKeyToken=null","DisplayName":"Brussels" ,"Description":"" ,"Country":"USA" ,"IsPostageStamp":true ,"ScottNumber":"1104" ,"AlternateId":"" ,"IssueYearStart":1958,"IssueYearEnd":0,"FirstDayOfIssue":"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29" spans="1:38" x14ac:dyDescent="0.25">
      <c r="A1129" s="34" t="s">
        <v>2328</v>
      </c>
      <c r="B1129" s="29">
        <v>3</v>
      </c>
      <c r="C1129" s="30"/>
      <c r="D1129" s="31"/>
      <c r="E1129" s="32">
        <v>1</v>
      </c>
      <c r="F1129" s="28"/>
      <c r="G1129" s="30"/>
      <c r="H1129" s="19" t="s">
        <v>378</v>
      </c>
      <c r="I1129" s="29">
        <v>1958</v>
      </c>
      <c r="J1129" s="29">
        <v>1958</v>
      </c>
      <c r="K1129" s="33" t="s">
        <v>1337</v>
      </c>
      <c r="L1129" s="34">
        <v>0.15</v>
      </c>
      <c r="M1129" s="29">
        <v>0.15</v>
      </c>
      <c r="N1129" s="28" t="str">
        <f t="shared" si="406"/>
        <v>,{"CollectableType":"HomeCollector.Models.StampBase, HomeCollector, Version=1.0.0.0, Culture=neutral, PublicKeyToken=null"</v>
      </c>
      <c r="O1129" s="16" t="str">
        <f t="shared" si="385"/>
        <v xml:space="preserve">,"DisplayName":"Monroe" </v>
      </c>
      <c r="P1129" s="16" t="str">
        <f t="shared" si="386"/>
        <v xml:space="preserve">,"Description":"" </v>
      </c>
      <c r="Q1129" s="16" t="str">
        <f t="shared" si="387"/>
        <v xml:space="preserve">,"Country":"USA" </v>
      </c>
      <c r="R1129" s="16" t="str">
        <f t="shared" si="388"/>
        <v xml:space="preserve">,"IsPostageStamp":true </v>
      </c>
      <c r="S1129" s="16" t="str">
        <f t="shared" si="389"/>
        <v xml:space="preserve">,"ScottNumber":"1105" </v>
      </c>
      <c r="T1129" s="16" t="str">
        <f t="shared" si="390"/>
        <v xml:space="preserve">,"AlternateId":"" </v>
      </c>
      <c r="U1129" s="16" t="str">
        <f t="shared" si="391"/>
        <v>,"IssueYearStart":1958</v>
      </c>
      <c r="V1129" s="16" t="str">
        <f t="shared" si="392"/>
        <v>,"IssueYearEnd":0</v>
      </c>
      <c r="W1129" s="16" t="str">
        <f t="shared" si="393"/>
        <v xml:space="preserve">,"FirstDayOfIssue":" " </v>
      </c>
      <c r="X1129" s="16" t="str">
        <f t="shared" si="407"/>
        <v xml:space="preserve">,"Perforation":"" </v>
      </c>
      <c r="Y1129" s="16" t="str">
        <f t="shared" si="394"/>
        <v xml:space="preserve">,"IsWatermarked":false </v>
      </c>
      <c r="Z1129" s="16" t="str">
        <f t="shared" si="395"/>
        <v xml:space="preserve">,"CatalogImageCode":"" </v>
      </c>
      <c r="AA1129" s="16" t="str">
        <f t="shared" si="396"/>
        <v xml:space="preserve">,"Color":"" </v>
      </c>
      <c r="AB1129" s="16" t="str">
        <f t="shared" si="397"/>
        <v xml:space="preserve">,"Denomination":"3" </v>
      </c>
      <c r="AD1129" s="16" t="str">
        <f t="shared" si="398"/>
        <v>,"ItemInstances":[</v>
      </c>
      <c r="AE1129" s="16" t="str">
        <f t="shared" si="399"/>
        <v>{"CollectableType":"HomeCollector.Models.StampBase, HomeCollector, Version=1.0.0.0, Culture=neutral, PublicKeyToken=null"</v>
      </c>
      <c r="AF1129" s="16" t="str">
        <f t="shared" si="400"/>
        <v xml:space="preserve">,"ItemDetails":"" </v>
      </c>
      <c r="AG1129" s="16" t="str">
        <f t="shared" si="401"/>
        <v xml:space="preserve">,"IsFavorite":false </v>
      </c>
      <c r="AH1129" s="16" t="str">
        <f t="shared" si="402"/>
        <v xml:space="preserve">,"EstimatedValue":0 </v>
      </c>
      <c r="AI1129" s="16" t="str">
        <f t="shared" si="403"/>
        <v xml:space="preserve">,"IsMintCondition":false </v>
      </c>
      <c r="AJ1129" s="16" t="str">
        <f t="shared" si="404"/>
        <v xml:space="preserve">,"Condition":"UNDEFINED" </v>
      </c>
      <c r="AK1129" s="16" t="str">
        <f xml:space="preserve"> IF($D1129+$E1129&gt;0,  CONCATENATE($AD1129,$AE1129,$AF1129,$AG1129,$AH1129,$AI1129,$AJ1129)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29" s="16" t="str">
        <f t="shared" si="405"/>
        <v>,{"CollectableType":"HomeCollector.Models.StampBase, HomeCollector, Version=1.0.0.0, Culture=neutral, PublicKeyToken=null","DisplayName":"Monroe" ,"Description":"" ,"Country":"USA" ,"IsPostageStamp":true ,"ScottNumber":"1105" ,"AlternateId":"" ,"IssueYearStart":1958,"IssueYearEnd":0,"FirstDayOfIssue":"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30" spans="1:38" x14ac:dyDescent="0.25">
      <c r="A1130" s="34" t="s">
        <v>2329</v>
      </c>
      <c r="B1130" s="29">
        <v>3</v>
      </c>
      <c r="C1130" s="30"/>
      <c r="D1130" s="31">
        <v>1</v>
      </c>
      <c r="E1130" s="32">
        <v>1</v>
      </c>
      <c r="F1130" s="28"/>
      <c r="G1130" s="30"/>
      <c r="H1130" s="19" t="s">
        <v>662</v>
      </c>
      <c r="I1130" s="29">
        <v>1958</v>
      </c>
      <c r="J1130" s="29">
        <v>1958</v>
      </c>
      <c r="K1130" s="33" t="s">
        <v>1337</v>
      </c>
      <c r="L1130" s="34">
        <v>0.15</v>
      </c>
      <c r="M1130" s="29">
        <v>0.15</v>
      </c>
      <c r="N1130" s="28" t="str">
        <f t="shared" si="406"/>
        <v>,{"CollectableType":"HomeCollector.Models.StampBase, HomeCollector, Version=1.0.0.0, Culture=neutral, PublicKeyToken=null"</v>
      </c>
      <c r="O1130" s="16" t="str">
        <f t="shared" si="385"/>
        <v xml:space="preserve">,"DisplayName":"Minnesota" </v>
      </c>
      <c r="P1130" s="16" t="str">
        <f t="shared" si="386"/>
        <v xml:space="preserve">,"Description":"" </v>
      </c>
      <c r="Q1130" s="16" t="str">
        <f t="shared" si="387"/>
        <v xml:space="preserve">,"Country":"USA" </v>
      </c>
      <c r="R1130" s="16" t="str">
        <f t="shared" si="388"/>
        <v xml:space="preserve">,"IsPostageStamp":true </v>
      </c>
      <c r="S1130" s="16" t="str">
        <f t="shared" si="389"/>
        <v xml:space="preserve">,"ScottNumber":"1106" </v>
      </c>
      <c r="T1130" s="16" t="str">
        <f t="shared" si="390"/>
        <v xml:space="preserve">,"AlternateId":"" </v>
      </c>
      <c r="U1130" s="16" t="str">
        <f t="shared" si="391"/>
        <v>,"IssueYearStart":1958</v>
      </c>
      <c r="V1130" s="16" t="str">
        <f t="shared" si="392"/>
        <v>,"IssueYearEnd":0</v>
      </c>
      <c r="W1130" s="16" t="str">
        <f t="shared" si="393"/>
        <v xml:space="preserve">,"FirstDayOfIssue":" " </v>
      </c>
      <c r="X1130" s="16" t="str">
        <f t="shared" si="407"/>
        <v xml:space="preserve">,"Perforation":"" </v>
      </c>
      <c r="Y1130" s="16" t="str">
        <f t="shared" si="394"/>
        <v xml:space="preserve">,"IsWatermarked":false </v>
      </c>
      <c r="Z1130" s="16" t="str">
        <f t="shared" si="395"/>
        <v xml:space="preserve">,"CatalogImageCode":"" </v>
      </c>
      <c r="AA1130" s="16" t="str">
        <f t="shared" si="396"/>
        <v xml:space="preserve">,"Color":"" </v>
      </c>
      <c r="AB1130" s="16" t="str">
        <f t="shared" si="397"/>
        <v xml:space="preserve">,"Denomination":"3" </v>
      </c>
      <c r="AD1130" s="16" t="str">
        <f t="shared" si="398"/>
        <v>,"ItemInstances":[</v>
      </c>
      <c r="AE1130" s="16" t="str">
        <f t="shared" si="399"/>
        <v>{"CollectableType":"HomeCollector.Models.StampBase, HomeCollector, Version=1.0.0.0, Culture=neutral, PublicKeyToken=null"</v>
      </c>
      <c r="AF1130" s="16" t="str">
        <f t="shared" si="400"/>
        <v xml:space="preserve">,"ItemDetails":"" </v>
      </c>
      <c r="AG1130" s="16" t="str">
        <f t="shared" si="401"/>
        <v xml:space="preserve">,"IsFavorite":false </v>
      </c>
      <c r="AH1130" s="16" t="str">
        <f t="shared" si="402"/>
        <v xml:space="preserve">,"EstimatedValue":0 </v>
      </c>
      <c r="AI1130" s="16" t="str">
        <f t="shared" si="403"/>
        <v xml:space="preserve">,"IsMintCondition":true </v>
      </c>
      <c r="AJ1130" s="16" t="str">
        <f t="shared" si="404"/>
        <v xml:space="preserve">,"Condition":"UNDEFINED" </v>
      </c>
      <c r="AK1130" s="16" t="str">
        <f xml:space="preserve"> IF($D1130+$E1130&gt;0,  CONCATENATE($AD1130,$AE1130,$AF1130,$AG1130,$AH1130,$AI1130,$AJ1130)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30" s="16" t="str">
        <f t="shared" si="405"/>
        <v>,{"CollectableType":"HomeCollector.Models.StampBase, HomeCollector, Version=1.0.0.0, Culture=neutral, PublicKeyToken=null","DisplayName":"Minnesota" ,"Description":"" ,"Country":"USA" ,"IsPostageStamp":true ,"ScottNumber":"1106" ,"AlternateId":"" ,"IssueYearStart":1958,"IssueYearEnd":0,"FirstDayOfIssue":"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31" spans="1:38" x14ac:dyDescent="0.25">
      <c r="A1131" s="34" t="s">
        <v>2330</v>
      </c>
      <c r="B1131" s="29">
        <v>3</v>
      </c>
      <c r="C1131" s="30"/>
      <c r="D1131" s="31"/>
      <c r="E1131" s="32">
        <v>2</v>
      </c>
      <c r="F1131" s="28"/>
      <c r="G1131" s="30"/>
      <c r="H1131" s="19" t="s">
        <v>771</v>
      </c>
      <c r="I1131" s="29">
        <v>1958</v>
      </c>
      <c r="J1131" s="29">
        <v>1958</v>
      </c>
      <c r="K1131" s="33" t="s">
        <v>1337</v>
      </c>
      <c r="L1131" s="34">
        <v>0.15</v>
      </c>
      <c r="M1131" s="29">
        <v>0.15</v>
      </c>
      <c r="N1131" s="28" t="str">
        <f t="shared" si="406"/>
        <v>,{"CollectableType":"HomeCollector.Models.StampBase, HomeCollector, Version=1.0.0.0, Culture=neutral, PublicKeyToken=null"</v>
      </c>
      <c r="O1131" s="16" t="str">
        <f t="shared" si="385"/>
        <v xml:space="preserve">,"DisplayName":"Geophysical Year" </v>
      </c>
      <c r="P1131" s="16" t="str">
        <f t="shared" si="386"/>
        <v xml:space="preserve">,"Description":"" </v>
      </c>
      <c r="Q1131" s="16" t="str">
        <f t="shared" si="387"/>
        <v xml:space="preserve">,"Country":"USA" </v>
      </c>
      <c r="R1131" s="16" t="str">
        <f t="shared" si="388"/>
        <v xml:space="preserve">,"IsPostageStamp":true </v>
      </c>
      <c r="S1131" s="16" t="str">
        <f t="shared" si="389"/>
        <v xml:space="preserve">,"ScottNumber":"1107" </v>
      </c>
      <c r="T1131" s="16" t="str">
        <f t="shared" si="390"/>
        <v xml:space="preserve">,"AlternateId":"" </v>
      </c>
      <c r="U1131" s="16" t="str">
        <f t="shared" si="391"/>
        <v>,"IssueYearStart":1958</v>
      </c>
      <c r="V1131" s="16" t="str">
        <f t="shared" si="392"/>
        <v>,"IssueYearEnd":0</v>
      </c>
      <c r="W1131" s="16" t="str">
        <f t="shared" si="393"/>
        <v xml:space="preserve">,"FirstDayOfIssue":" " </v>
      </c>
      <c r="X1131" s="16" t="str">
        <f t="shared" si="407"/>
        <v xml:space="preserve">,"Perforation":"" </v>
      </c>
      <c r="Y1131" s="16" t="str">
        <f t="shared" si="394"/>
        <v xml:space="preserve">,"IsWatermarked":false </v>
      </c>
      <c r="Z1131" s="16" t="str">
        <f t="shared" si="395"/>
        <v xml:space="preserve">,"CatalogImageCode":"" </v>
      </c>
      <c r="AA1131" s="16" t="str">
        <f t="shared" si="396"/>
        <v xml:space="preserve">,"Color":"" </v>
      </c>
      <c r="AB1131" s="16" t="str">
        <f t="shared" si="397"/>
        <v xml:space="preserve">,"Denomination":"3" </v>
      </c>
      <c r="AD1131" s="16" t="str">
        <f t="shared" si="398"/>
        <v>,"ItemInstances":[</v>
      </c>
      <c r="AE1131" s="16" t="str">
        <f t="shared" si="399"/>
        <v>{"CollectableType":"HomeCollector.Models.StampBase, HomeCollector, Version=1.0.0.0, Culture=neutral, PublicKeyToken=null"</v>
      </c>
      <c r="AF1131" s="16" t="str">
        <f t="shared" si="400"/>
        <v xml:space="preserve">,"ItemDetails":"" </v>
      </c>
      <c r="AG1131" s="16" t="str">
        <f t="shared" si="401"/>
        <v xml:space="preserve">,"IsFavorite":false </v>
      </c>
      <c r="AH1131" s="16" t="str">
        <f t="shared" si="402"/>
        <v xml:space="preserve">,"EstimatedValue":0 </v>
      </c>
      <c r="AI1131" s="16" t="str">
        <f t="shared" si="403"/>
        <v xml:space="preserve">,"IsMintCondition":false </v>
      </c>
      <c r="AJ1131" s="16" t="str">
        <f t="shared" si="404"/>
        <v xml:space="preserve">,"Condition":"UNDEFINED" </v>
      </c>
      <c r="AK1131" s="16" t="str">
        <f xml:space="preserve"> IF($D1131+$E1131&gt;0,  CONCATENATE($AD1131,$AE1131,$AF1131,$AG1131,$AH1131,$AI1131,$AJ1131)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31" s="16" t="str">
        <f t="shared" si="405"/>
        <v>,{"CollectableType":"HomeCollector.Models.StampBase, HomeCollector, Version=1.0.0.0, Culture=neutral, PublicKeyToken=null","DisplayName":"Geophysical Year" ,"Description":"" ,"Country":"USA" ,"IsPostageStamp":true ,"ScottNumber":"1107" ,"AlternateId":"" ,"IssueYearStart":1958,"IssueYearEnd":0,"FirstDayOfIssue":"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32" spans="1:38" x14ac:dyDescent="0.25">
      <c r="A1132" s="34" t="s">
        <v>2331</v>
      </c>
      <c r="B1132" s="29">
        <v>3</v>
      </c>
      <c r="C1132" s="30"/>
      <c r="D1132" s="31">
        <v>1</v>
      </c>
      <c r="E1132" s="32">
        <v>1</v>
      </c>
      <c r="F1132" s="28"/>
      <c r="G1132" s="30"/>
      <c r="H1132" s="19" t="s">
        <v>772</v>
      </c>
      <c r="I1132" s="29">
        <v>1958</v>
      </c>
      <c r="J1132" s="29">
        <v>1958</v>
      </c>
      <c r="K1132" s="33" t="s">
        <v>1337</v>
      </c>
      <c r="L1132" s="34">
        <v>0.15</v>
      </c>
      <c r="M1132" s="29">
        <v>0.15</v>
      </c>
      <c r="N1132" s="28" t="str">
        <f t="shared" si="406"/>
        <v>,{"CollectableType":"HomeCollector.Models.StampBase, HomeCollector, Version=1.0.0.0, Culture=neutral, PublicKeyToken=null"</v>
      </c>
      <c r="O1132" s="16" t="str">
        <f t="shared" si="385"/>
        <v xml:space="preserve">,"DisplayName":"Gunston Hall" </v>
      </c>
      <c r="P1132" s="16" t="str">
        <f t="shared" si="386"/>
        <v xml:space="preserve">,"Description":"" </v>
      </c>
      <c r="Q1132" s="16" t="str">
        <f t="shared" si="387"/>
        <v xml:space="preserve">,"Country":"USA" </v>
      </c>
      <c r="R1132" s="16" t="str">
        <f t="shared" si="388"/>
        <v xml:space="preserve">,"IsPostageStamp":true </v>
      </c>
      <c r="S1132" s="16" t="str">
        <f t="shared" si="389"/>
        <v xml:space="preserve">,"ScottNumber":"1108" </v>
      </c>
      <c r="T1132" s="16" t="str">
        <f t="shared" si="390"/>
        <v xml:space="preserve">,"AlternateId":"" </v>
      </c>
      <c r="U1132" s="16" t="str">
        <f t="shared" si="391"/>
        <v>,"IssueYearStart":1958</v>
      </c>
      <c r="V1132" s="16" t="str">
        <f t="shared" si="392"/>
        <v>,"IssueYearEnd":0</v>
      </c>
      <c r="W1132" s="16" t="str">
        <f t="shared" si="393"/>
        <v xml:space="preserve">,"FirstDayOfIssue":" " </v>
      </c>
      <c r="X1132" s="16" t="str">
        <f t="shared" si="407"/>
        <v xml:space="preserve">,"Perforation":"" </v>
      </c>
      <c r="Y1132" s="16" t="str">
        <f t="shared" si="394"/>
        <v xml:space="preserve">,"IsWatermarked":false </v>
      </c>
      <c r="Z1132" s="16" t="str">
        <f t="shared" si="395"/>
        <v xml:space="preserve">,"CatalogImageCode":"" </v>
      </c>
      <c r="AA1132" s="16" t="str">
        <f t="shared" si="396"/>
        <v xml:space="preserve">,"Color":"" </v>
      </c>
      <c r="AB1132" s="16" t="str">
        <f t="shared" si="397"/>
        <v xml:space="preserve">,"Denomination":"3" </v>
      </c>
      <c r="AD1132" s="16" t="str">
        <f t="shared" si="398"/>
        <v>,"ItemInstances":[</v>
      </c>
      <c r="AE1132" s="16" t="str">
        <f t="shared" si="399"/>
        <v>{"CollectableType":"HomeCollector.Models.StampBase, HomeCollector, Version=1.0.0.0, Culture=neutral, PublicKeyToken=null"</v>
      </c>
      <c r="AF1132" s="16" t="str">
        <f t="shared" si="400"/>
        <v xml:space="preserve">,"ItemDetails":"" </v>
      </c>
      <c r="AG1132" s="16" t="str">
        <f t="shared" si="401"/>
        <v xml:space="preserve">,"IsFavorite":false </v>
      </c>
      <c r="AH1132" s="16" t="str">
        <f t="shared" si="402"/>
        <v xml:space="preserve">,"EstimatedValue":0 </v>
      </c>
      <c r="AI1132" s="16" t="str">
        <f t="shared" si="403"/>
        <v xml:space="preserve">,"IsMintCondition":true </v>
      </c>
      <c r="AJ1132" s="16" t="str">
        <f t="shared" si="404"/>
        <v xml:space="preserve">,"Condition":"UNDEFINED" </v>
      </c>
      <c r="AK1132" s="16" t="str">
        <f xml:space="preserve"> IF($D1132+$E1132&gt;0,  CONCATENATE($AD1132,$AE1132,$AF1132,$AG1132,$AH1132,$AI1132,$AJ1132)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32" s="16" t="str">
        <f t="shared" si="405"/>
        <v>,{"CollectableType":"HomeCollector.Models.StampBase, HomeCollector, Version=1.0.0.0, Culture=neutral, PublicKeyToken=null","DisplayName":"Gunston Hall" ,"Description":"" ,"Country":"USA" ,"IsPostageStamp":true ,"ScottNumber":"1108" ,"AlternateId":"" ,"IssueYearStart":1958,"IssueYearEnd":0,"FirstDayOfIssue":"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33" spans="1:38" x14ac:dyDescent="0.25">
      <c r="A1133" s="34" t="s">
        <v>2332</v>
      </c>
      <c r="B1133" s="29">
        <v>3</v>
      </c>
      <c r="C1133" s="30"/>
      <c r="D1133" s="31"/>
      <c r="E1133" s="32">
        <v>1</v>
      </c>
      <c r="F1133" s="28"/>
      <c r="G1133" s="30"/>
      <c r="H1133" s="19" t="s">
        <v>773</v>
      </c>
      <c r="I1133" s="29">
        <v>1958</v>
      </c>
      <c r="J1133" s="29">
        <v>1958</v>
      </c>
      <c r="K1133" s="33" t="s">
        <v>1337</v>
      </c>
      <c r="L1133" s="34">
        <v>0.15</v>
      </c>
      <c r="M1133" s="29">
        <v>0.15</v>
      </c>
      <c r="N1133" s="28" t="str">
        <f t="shared" si="406"/>
        <v>,{"CollectableType":"HomeCollector.Models.StampBase, HomeCollector, Version=1.0.0.0, Culture=neutral, PublicKeyToken=null"</v>
      </c>
      <c r="O1133" s="16" t="str">
        <f t="shared" si="385"/>
        <v xml:space="preserve">,"DisplayName":"Mackinac Bridge" </v>
      </c>
      <c r="P1133" s="16" t="str">
        <f t="shared" si="386"/>
        <v xml:space="preserve">,"Description":"" </v>
      </c>
      <c r="Q1133" s="16" t="str">
        <f t="shared" si="387"/>
        <v xml:space="preserve">,"Country":"USA" </v>
      </c>
      <c r="R1133" s="16" t="str">
        <f t="shared" si="388"/>
        <v xml:space="preserve">,"IsPostageStamp":true </v>
      </c>
      <c r="S1133" s="16" t="str">
        <f t="shared" si="389"/>
        <v xml:space="preserve">,"ScottNumber":"1109" </v>
      </c>
      <c r="T1133" s="16" t="str">
        <f t="shared" si="390"/>
        <v xml:space="preserve">,"AlternateId":"" </v>
      </c>
      <c r="U1133" s="16" t="str">
        <f t="shared" si="391"/>
        <v>,"IssueYearStart":1958</v>
      </c>
      <c r="V1133" s="16" t="str">
        <f t="shared" si="392"/>
        <v>,"IssueYearEnd":0</v>
      </c>
      <c r="W1133" s="16" t="str">
        <f t="shared" si="393"/>
        <v xml:space="preserve">,"FirstDayOfIssue":" " </v>
      </c>
      <c r="X1133" s="16" t="str">
        <f t="shared" si="407"/>
        <v xml:space="preserve">,"Perforation":"" </v>
      </c>
      <c r="Y1133" s="16" t="str">
        <f t="shared" si="394"/>
        <v xml:space="preserve">,"IsWatermarked":false </v>
      </c>
      <c r="Z1133" s="16" t="str">
        <f t="shared" si="395"/>
        <v xml:space="preserve">,"CatalogImageCode":"" </v>
      </c>
      <c r="AA1133" s="16" t="str">
        <f t="shared" si="396"/>
        <v xml:space="preserve">,"Color":"" </v>
      </c>
      <c r="AB1133" s="16" t="str">
        <f t="shared" si="397"/>
        <v xml:space="preserve">,"Denomination":"3" </v>
      </c>
      <c r="AD1133" s="16" t="str">
        <f t="shared" si="398"/>
        <v>,"ItemInstances":[</v>
      </c>
      <c r="AE1133" s="16" t="str">
        <f t="shared" si="399"/>
        <v>{"CollectableType":"HomeCollector.Models.StampBase, HomeCollector, Version=1.0.0.0, Culture=neutral, PublicKeyToken=null"</v>
      </c>
      <c r="AF1133" s="16" t="str">
        <f t="shared" si="400"/>
        <v xml:space="preserve">,"ItemDetails":"" </v>
      </c>
      <c r="AG1133" s="16" t="str">
        <f t="shared" si="401"/>
        <v xml:space="preserve">,"IsFavorite":false </v>
      </c>
      <c r="AH1133" s="16" t="str">
        <f t="shared" si="402"/>
        <v xml:space="preserve">,"EstimatedValue":0 </v>
      </c>
      <c r="AI1133" s="16" t="str">
        <f t="shared" si="403"/>
        <v xml:space="preserve">,"IsMintCondition":false </v>
      </c>
      <c r="AJ1133" s="16" t="str">
        <f t="shared" si="404"/>
        <v xml:space="preserve">,"Condition":"UNDEFINED" </v>
      </c>
      <c r="AK1133" s="16" t="str">
        <f xml:space="preserve"> IF($D1133+$E1133&gt;0,  CONCATENATE($AD1133,$AE1133,$AF1133,$AG1133,$AH1133,$AI1133,$AJ1133)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33" s="16" t="str">
        <f t="shared" si="405"/>
        <v>,{"CollectableType":"HomeCollector.Models.StampBase, HomeCollector, Version=1.0.0.0, Culture=neutral, PublicKeyToken=null","DisplayName":"Mackinac Bridge" ,"Description":"" ,"Country":"USA" ,"IsPostageStamp":true ,"ScottNumber":"1109" ,"AlternateId":"" ,"IssueYearStart":1958,"IssueYearEnd":0,"FirstDayOfIssue":"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34" spans="1:38" x14ac:dyDescent="0.25">
      <c r="A1134" s="34" t="s">
        <v>2333</v>
      </c>
      <c r="B1134" s="29">
        <v>4</v>
      </c>
      <c r="C1134" s="30"/>
      <c r="D1134" s="31"/>
      <c r="E1134" s="32">
        <v>2</v>
      </c>
      <c r="F1134" s="28"/>
      <c r="G1134" s="30"/>
      <c r="H1134" s="19" t="s">
        <v>774</v>
      </c>
      <c r="I1134" s="29">
        <v>1958</v>
      </c>
      <c r="J1134" s="29">
        <v>1958</v>
      </c>
      <c r="K1134" s="33" t="s">
        <v>1337</v>
      </c>
      <c r="L1134" s="34">
        <v>0.15</v>
      </c>
      <c r="M1134" s="29">
        <v>0.15</v>
      </c>
      <c r="N1134" s="28" t="str">
        <f t="shared" si="406"/>
        <v>,{"CollectableType":"HomeCollector.Models.StampBase, HomeCollector, Version=1.0.0.0, Culture=neutral, PublicKeyToken=null"</v>
      </c>
      <c r="O1134" s="16" t="str">
        <f t="shared" si="385"/>
        <v xml:space="preserve">,"DisplayName":"Bolivar" </v>
      </c>
      <c r="P1134" s="16" t="str">
        <f t="shared" si="386"/>
        <v xml:space="preserve">,"Description":"" </v>
      </c>
      <c r="Q1134" s="16" t="str">
        <f t="shared" si="387"/>
        <v xml:space="preserve">,"Country":"USA" </v>
      </c>
      <c r="R1134" s="16" t="str">
        <f t="shared" si="388"/>
        <v xml:space="preserve">,"IsPostageStamp":true </v>
      </c>
      <c r="S1134" s="16" t="str">
        <f t="shared" si="389"/>
        <v xml:space="preserve">,"ScottNumber":"1110" </v>
      </c>
      <c r="T1134" s="16" t="str">
        <f t="shared" si="390"/>
        <v xml:space="preserve">,"AlternateId":"" </v>
      </c>
      <c r="U1134" s="16" t="str">
        <f t="shared" si="391"/>
        <v>,"IssueYearStart":1958</v>
      </c>
      <c r="V1134" s="16" t="str">
        <f t="shared" si="392"/>
        <v>,"IssueYearEnd":0</v>
      </c>
      <c r="W1134" s="16" t="str">
        <f t="shared" si="393"/>
        <v xml:space="preserve">,"FirstDayOfIssue":" " </v>
      </c>
      <c r="X1134" s="16" t="str">
        <f t="shared" si="407"/>
        <v xml:space="preserve">,"Perforation":"" </v>
      </c>
      <c r="Y1134" s="16" t="str">
        <f t="shared" si="394"/>
        <v xml:space="preserve">,"IsWatermarked":false </v>
      </c>
      <c r="Z1134" s="16" t="str">
        <f t="shared" si="395"/>
        <v xml:space="preserve">,"CatalogImageCode":"" </v>
      </c>
      <c r="AA1134" s="16" t="str">
        <f t="shared" si="396"/>
        <v xml:space="preserve">,"Color":"" </v>
      </c>
      <c r="AB1134" s="16" t="str">
        <f t="shared" si="397"/>
        <v xml:space="preserve">,"Denomination":"4" </v>
      </c>
      <c r="AD1134" s="16" t="str">
        <f t="shared" si="398"/>
        <v>,"ItemInstances":[</v>
      </c>
      <c r="AE1134" s="16" t="str">
        <f t="shared" si="399"/>
        <v>{"CollectableType":"HomeCollector.Models.StampBase, HomeCollector, Version=1.0.0.0, Culture=neutral, PublicKeyToken=null"</v>
      </c>
      <c r="AF1134" s="16" t="str">
        <f t="shared" si="400"/>
        <v xml:space="preserve">,"ItemDetails":"" </v>
      </c>
      <c r="AG1134" s="16" t="str">
        <f t="shared" si="401"/>
        <v xml:space="preserve">,"IsFavorite":false </v>
      </c>
      <c r="AH1134" s="16" t="str">
        <f t="shared" si="402"/>
        <v xml:space="preserve">,"EstimatedValue":0 </v>
      </c>
      <c r="AI1134" s="16" t="str">
        <f t="shared" si="403"/>
        <v xml:space="preserve">,"IsMintCondition":false </v>
      </c>
      <c r="AJ1134" s="16" t="str">
        <f t="shared" si="404"/>
        <v xml:space="preserve">,"Condition":"UNDEFINED" </v>
      </c>
      <c r="AK1134" s="16" t="str">
        <f xml:space="preserve"> IF($D1134+$E1134&gt;0,  CONCATENATE($AD1134,$AE1134,$AF1134,$AG1134,$AH1134,$AI1134,$AJ1134)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34" s="16" t="str">
        <f t="shared" si="405"/>
        <v>,{"CollectableType":"HomeCollector.Models.StampBase, HomeCollector, Version=1.0.0.0, Culture=neutral, PublicKeyToken=null","DisplayName":"Bolivar" ,"Description":"" ,"Country":"USA" ,"IsPostageStamp":true ,"ScottNumber":"1110" ,"AlternateId":"" ,"IssueYearStart":1958,"IssueYearEnd":0,"FirstDayOfIssue":"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35" spans="1:38" x14ac:dyDescent="0.25">
      <c r="A1135" s="34" t="s">
        <v>2334</v>
      </c>
      <c r="B1135" s="29">
        <v>8</v>
      </c>
      <c r="C1135" s="30"/>
      <c r="D1135" s="31"/>
      <c r="E1135" s="32">
        <v>1</v>
      </c>
      <c r="F1135" s="28"/>
      <c r="G1135" s="30"/>
      <c r="H1135" s="19" t="s">
        <v>774</v>
      </c>
      <c r="I1135" s="29">
        <v>1958</v>
      </c>
      <c r="J1135" s="29">
        <v>1958</v>
      </c>
      <c r="K1135" s="33" t="s">
        <v>1337</v>
      </c>
      <c r="L1135" s="34">
        <v>0.16</v>
      </c>
      <c r="M1135" s="29">
        <v>0.15</v>
      </c>
      <c r="N1135" s="28" t="str">
        <f t="shared" si="406"/>
        <v>,{"CollectableType":"HomeCollector.Models.StampBase, HomeCollector, Version=1.0.0.0, Culture=neutral, PublicKeyToken=null"</v>
      </c>
      <c r="O1135" s="16" t="str">
        <f t="shared" si="385"/>
        <v xml:space="preserve">,"DisplayName":"Bolivar" </v>
      </c>
      <c r="P1135" s="16" t="str">
        <f t="shared" si="386"/>
        <v xml:space="preserve">,"Description":"" </v>
      </c>
      <c r="Q1135" s="16" t="str">
        <f t="shared" si="387"/>
        <v xml:space="preserve">,"Country":"USA" </v>
      </c>
      <c r="R1135" s="16" t="str">
        <f t="shared" si="388"/>
        <v xml:space="preserve">,"IsPostageStamp":true </v>
      </c>
      <c r="S1135" s="16" t="str">
        <f t="shared" si="389"/>
        <v xml:space="preserve">,"ScottNumber":"1111" </v>
      </c>
      <c r="T1135" s="16" t="str">
        <f t="shared" si="390"/>
        <v xml:space="preserve">,"AlternateId":"" </v>
      </c>
      <c r="U1135" s="16" t="str">
        <f t="shared" si="391"/>
        <v>,"IssueYearStart":1958</v>
      </c>
      <c r="V1135" s="16" t="str">
        <f t="shared" si="392"/>
        <v>,"IssueYearEnd":0</v>
      </c>
      <c r="W1135" s="16" t="str">
        <f t="shared" si="393"/>
        <v xml:space="preserve">,"FirstDayOfIssue":" " </v>
      </c>
      <c r="X1135" s="16" t="str">
        <f t="shared" si="407"/>
        <v xml:space="preserve">,"Perforation":"" </v>
      </c>
      <c r="Y1135" s="16" t="str">
        <f t="shared" si="394"/>
        <v xml:space="preserve">,"IsWatermarked":false </v>
      </c>
      <c r="Z1135" s="16" t="str">
        <f t="shared" si="395"/>
        <v xml:space="preserve">,"CatalogImageCode":"" </v>
      </c>
      <c r="AA1135" s="16" t="str">
        <f t="shared" si="396"/>
        <v xml:space="preserve">,"Color":"" </v>
      </c>
      <c r="AB1135" s="16" t="str">
        <f t="shared" si="397"/>
        <v xml:space="preserve">,"Denomination":"8" </v>
      </c>
      <c r="AD1135" s="16" t="str">
        <f t="shared" si="398"/>
        <v>,"ItemInstances":[</v>
      </c>
      <c r="AE1135" s="16" t="str">
        <f t="shared" si="399"/>
        <v>{"CollectableType":"HomeCollector.Models.StampBase, HomeCollector, Version=1.0.0.0, Culture=neutral, PublicKeyToken=null"</v>
      </c>
      <c r="AF1135" s="16" t="str">
        <f t="shared" si="400"/>
        <v xml:space="preserve">,"ItemDetails":"" </v>
      </c>
      <c r="AG1135" s="16" t="str">
        <f t="shared" si="401"/>
        <v xml:space="preserve">,"IsFavorite":false </v>
      </c>
      <c r="AH1135" s="16" t="str">
        <f t="shared" si="402"/>
        <v xml:space="preserve">,"EstimatedValue":0 </v>
      </c>
      <c r="AI1135" s="16" t="str">
        <f t="shared" si="403"/>
        <v xml:space="preserve">,"IsMintCondition":false </v>
      </c>
      <c r="AJ1135" s="16" t="str">
        <f t="shared" si="404"/>
        <v xml:space="preserve">,"Condition":"UNDEFINED" </v>
      </c>
      <c r="AK1135" s="16" t="str">
        <f xml:space="preserve"> IF($D1135+$E1135&gt;0,  CONCATENATE($AD1135,$AE1135,$AF1135,$AG1135,$AH1135,$AI1135,$AJ1135)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35" s="16" t="str">
        <f t="shared" si="405"/>
        <v>,{"CollectableType":"HomeCollector.Models.StampBase, HomeCollector, Version=1.0.0.0, Culture=neutral, PublicKeyToken=null","DisplayName":"Bolivar" ,"Description":"" ,"Country":"USA" ,"IsPostageStamp":true ,"ScottNumber":"1111" ,"AlternateId":"" ,"IssueYearStart":1958,"IssueYearEnd":0,"FirstDayOfIssue":"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36" spans="1:38" x14ac:dyDescent="0.25">
      <c r="A1136" s="34" t="s">
        <v>2335</v>
      </c>
      <c r="B1136" s="29">
        <v>4</v>
      </c>
      <c r="C1136" s="30"/>
      <c r="D1136" s="31"/>
      <c r="E1136" s="32">
        <v>2</v>
      </c>
      <c r="F1136" s="28"/>
      <c r="G1136" s="30"/>
      <c r="H1136" s="19" t="s">
        <v>775</v>
      </c>
      <c r="I1136" s="29">
        <v>1958</v>
      </c>
      <c r="J1136" s="29">
        <v>1958</v>
      </c>
      <c r="K1136" s="33" t="s">
        <v>1337</v>
      </c>
      <c r="L1136" s="34">
        <v>0.15</v>
      </c>
      <c r="M1136" s="29">
        <v>0.15</v>
      </c>
      <c r="N1136" s="28" t="str">
        <f t="shared" si="406"/>
        <v>,{"CollectableType":"HomeCollector.Models.StampBase, HomeCollector, Version=1.0.0.0, Culture=neutral, PublicKeyToken=null"</v>
      </c>
      <c r="O1136" s="16" t="str">
        <f t="shared" si="385"/>
        <v xml:space="preserve">,"DisplayName":"Atlantic Cable" </v>
      </c>
      <c r="P1136" s="16" t="str">
        <f t="shared" si="386"/>
        <v xml:space="preserve">,"Description":"" </v>
      </c>
      <c r="Q1136" s="16" t="str">
        <f t="shared" si="387"/>
        <v xml:space="preserve">,"Country":"USA" </v>
      </c>
      <c r="R1136" s="16" t="str">
        <f t="shared" si="388"/>
        <v xml:space="preserve">,"IsPostageStamp":true </v>
      </c>
      <c r="S1136" s="16" t="str">
        <f t="shared" si="389"/>
        <v xml:space="preserve">,"ScottNumber":"1112" </v>
      </c>
      <c r="T1136" s="16" t="str">
        <f t="shared" si="390"/>
        <v xml:space="preserve">,"AlternateId":"" </v>
      </c>
      <c r="U1136" s="16" t="str">
        <f t="shared" si="391"/>
        <v>,"IssueYearStart":1958</v>
      </c>
      <c r="V1136" s="16" t="str">
        <f t="shared" si="392"/>
        <v>,"IssueYearEnd":0</v>
      </c>
      <c r="W1136" s="16" t="str">
        <f t="shared" si="393"/>
        <v xml:space="preserve">,"FirstDayOfIssue":" " </v>
      </c>
      <c r="X1136" s="16" t="str">
        <f t="shared" si="407"/>
        <v xml:space="preserve">,"Perforation":"" </v>
      </c>
      <c r="Y1136" s="16" t="str">
        <f t="shared" si="394"/>
        <v xml:space="preserve">,"IsWatermarked":false </v>
      </c>
      <c r="Z1136" s="16" t="str">
        <f t="shared" si="395"/>
        <v xml:space="preserve">,"CatalogImageCode":"" </v>
      </c>
      <c r="AA1136" s="16" t="str">
        <f t="shared" si="396"/>
        <v xml:space="preserve">,"Color":"" </v>
      </c>
      <c r="AB1136" s="16" t="str">
        <f t="shared" si="397"/>
        <v xml:space="preserve">,"Denomination":"4" </v>
      </c>
      <c r="AD1136" s="16" t="str">
        <f t="shared" si="398"/>
        <v>,"ItemInstances":[</v>
      </c>
      <c r="AE1136" s="16" t="str">
        <f t="shared" si="399"/>
        <v>{"CollectableType":"HomeCollector.Models.StampBase, HomeCollector, Version=1.0.0.0, Culture=neutral, PublicKeyToken=null"</v>
      </c>
      <c r="AF1136" s="16" t="str">
        <f t="shared" si="400"/>
        <v xml:space="preserve">,"ItemDetails":"" </v>
      </c>
      <c r="AG1136" s="16" t="str">
        <f t="shared" si="401"/>
        <v xml:space="preserve">,"IsFavorite":false </v>
      </c>
      <c r="AH1136" s="16" t="str">
        <f t="shared" si="402"/>
        <v xml:space="preserve">,"EstimatedValue":0 </v>
      </c>
      <c r="AI1136" s="16" t="str">
        <f t="shared" si="403"/>
        <v xml:space="preserve">,"IsMintCondition":false </v>
      </c>
      <c r="AJ1136" s="16" t="str">
        <f t="shared" si="404"/>
        <v xml:space="preserve">,"Condition":"UNDEFINED" </v>
      </c>
      <c r="AK1136" s="16" t="str">
        <f xml:space="preserve"> IF($D1136+$E1136&gt;0,  CONCATENATE($AD1136,$AE1136,$AF1136,$AG1136,$AH1136,$AI1136,$AJ1136)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36" s="16" t="str">
        <f t="shared" si="405"/>
        <v>,{"CollectableType":"HomeCollector.Models.StampBase, HomeCollector, Version=1.0.0.0, Culture=neutral, PublicKeyToken=null","DisplayName":"Atlantic Cable" ,"Description":"" ,"Country":"USA" ,"IsPostageStamp":true ,"ScottNumber":"1112" ,"AlternateId":"" ,"IssueYearStart":1958,"IssueYearEnd":0,"FirstDayOfIssue":"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37" spans="1:38" x14ac:dyDescent="0.25">
      <c r="A1137" s="34" t="s">
        <v>2336</v>
      </c>
      <c r="B1137" s="29">
        <v>1</v>
      </c>
      <c r="C1137" s="30"/>
      <c r="D1137" s="31"/>
      <c r="E1137" s="32">
        <v>4</v>
      </c>
      <c r="F1137" s="28"/>
      <c r="G1137" s="30"/>
      <c r="H1137" s="19" t="s">
        <v>103</v>
      </c>
      <c r="I1137" s="29">
        <v>1959</v>
      </c>
      <c r="J1137" s="29">
        <v>1959</v>
      </c>
      <c r="K1137" s="33" t="s">
        <v>1337</v>
      </c>
      <c r="L1137" s="34">
        <v>0.15</v>
      </c>
      <c r="M1137" s="29">
        <v>0.15</v>
      </c>
      <c r="N1137" s="28" t="str">
        <f t="shared" si="406"/>
        <v>,{"CollectableType":"HomeCollector.Models.StampBase, HomeCollector, Version=1.0.0.0, Culture=neutral, PublicKeyToken=null"</v>
      </c>
      <c r="O1137" s="16" t="str">
        <f t="shared" si="385"/>
        <v xml:space="preserve">,"DisplayName":"Lincoln" </v>
      </c>
      <c r="P1137" s="16" t="str">
        <f t="shared" si="386"/>
        <v xml:space="preserve">,"Description":"" </v>
      </c>
      <c r="Q1137" s="16" t="str">
        <f t="shared" si="387"/>
        <v xml:space="preserve">,"Country":"USA" </v>
      </c>
      <c r="R1137" s="16" t="str">
        <f t="shared" si="388"/>
        <v xml:space="preserve">,"IsPostageStamp":true </v>
      </c>
      <c r="S1137" s="16" t="str">
        <f t="shared" si="389"/>
        <v xml:space="preserve">,"ScottNumber":"1113" </v>
      </c>
      <c r="T1137" s="16" t="str">
        <f t="shared" si="390"/>
        <v xml:space="preserve">,"AlternateId":"" </v>
      </c>
      <c r="U1137" s="16" t="str">
        <f t="shared" si="391"/>
        <v>,"IssueYearStart":1959</v>
      </c>
      <c r="V1137" s="16" t="str">
        <f t="shared" si="392"/>
        <v>,"IssueYearEnd":0</v>
      </c>
      <c r="W1137" s="16" t="str">
        <f t="shared" si="393"/>
        <v xml:space="preserve">,"FirstDayOfIssue":" " </v>
      </c>
      <c r="X1137" s="16" t="str">
        <f t="shared" si="407"/>
        <v xml:space="preserve">,"Perforation":"" </v>
      </c>
      <c r="Y1137" s="16" t="str">
        <f t="shared" si="394"/>
        <v xml:space="preserve">,"IsWatermarked":false </v>
      </c>
      <c r="Z1137" s="16" t="str">
        <f t="shared" si="395"/>
        <v xml:space="preserve">,"CatalogImageCode":"" </v>
      </c>
      <c r="AA1137" s="16" t="str">
        <f t="shared" si="396"/>
        <v xml:space="preserve">,"Color":"" </v>
      </c>
      <c r="AB1137" s="16" t="str">
        <f t="shared" si="397"/>
        <v xml:space="preserve">,"Denomination":"1" </v>
      </c>
      <c r="AD1137" s="16" t="str">
        <f t="shared" si="398"/>
        <v>,"ItemInstances":[</v>
      </c>
      <c r="AE1137" s="16" t="str">
        <f t="shared" si="399"/>
        <v>{"CollectableType":"HomeCollector.Models.StampBase, HomeCollector, Version=1.0.0.0, Culture=neutral, PublicKeyToken=null"</v>
      </c>
      <c r="AF1137" s="16" t="str">
        <f t="shared" si="400"/>
        <v xml:space="preserve">,"ItemDetails":"" </v>
      </c>
      <c r="AG1137" s="16" t="str">
        <f t="shared" si="401"/>
        <v xml:space="preserve">,"IsFavorite":false </v>
      </c>
      <c r="AH1137" s="16" t="str">
        <f t="shared" si="402"/>
        <v xml:space="preserve">,"EstimatedValue":0 </v>
      </c>
      <c r="AI1137" s="16" t="str">
        <f t="shared" si="403"/>
        <v xml:space="preserve">,"IsMintCondition":false </v>
      </c>
      <c r="AJ1137" s="16" t="str">
        <f t="shared" si="404"/>
        <v xml:space="preserve">,"Condition":"UNDEFINED" </v>
      </c>
      <c r="AK1137" s="16" t="str">
        <f xml:space="preserve"> IF($D1137+$E1137&gt;0,  CONCATENATE($AD1137,$AE1137,$AF1137,$AG1137,$AH1137,$AI1137,$AJ1137)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37" s="16" t="str">
        <f t="shared" si="405"/>
        <v>,{"CollectableType":"HomeCollector.Models.StampBase, HomeCollector, Version=1.0.0.0, Culture=neutral, PublicKeyToken=null","DisplayName":"Lincoln" ,"Description":"" ,"Country":"USA" ,"IsPostageStamp":true ,"ScottNumber":"1113" ,"AlternateId":"" ,"IssueYearStart":1959,"IssueYearEnd":0,"FirstDayOfIssue":"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38" spans="1:38" x14ac:dyDescent="0.25">
      <c r="A1138" s="34" t="s">
        <v>2337</v>
      </c>
      <c r="B1138" s="29">
        <v>3</v>
      </c>
      <c r="C1138" s="30"/>
      <c r="D1138" s="31"/>
      <c r="E1138" s="32">
        <v>2</v>
      </c>
      <c r="F1138" s="28"/>
      <c r="G1138" s="30"/>
      <c r="H1138" s="19" t="s">
        <v>103</v>
      </c>
      <c r="I1138" s="29">
        <v>1959</v>
      </c>
      <c r="J1138" s="29">
        <v>1959</v>
      </c>
      <c r="K1138" s="33" t="s">
        <v>1337</v>
      </c>
      <c r="L1138" s="34">
        <v>0.15</v>
      </c>
      <c r="M1138" s="29">
        <v>0.15</v>
      </c>
      <c r="N1138" s="28" t="str">
        <f t="shared" si="406"/>
        <v>,{"CollectableType":"HomeCollector.Models.StampBase, HomeCollector, Version=1.0.0.0, Culture=neutral, PublicKeyToken=null"</v>
      </c>
      <c r="O1138" s="16" t="str">
        <f t="shared" si="385"/>
        <v xml:space="preserve">,"DisplayName":"Lincoln" </v>
      </c>
      <c r="P1138" s="16" t="str">
        <f t="shared" si="386"/>
        <v xml:space="preserve">,"Description":"" </v>
      </c>
      <c r="Q1138" s="16" t="str">
        <f t="shared" si="387"/>
        <v xml:space="preserve">,"Country":"USA" </v>
      </c>
      <c r="R1138" s="16" t="str">
        <f t="shared" si="388"/>
        <v xml:space="preserve">,"IsPostageStamp":true </v>
      </c>
      <c r="S1138" s="16" t="str">
        <f t="shared" si="389"/>
        <v xml:space="preserve">,"ScottNumber":"1114" </v>
      </c>
      <c r="T1138" s="16" t="str">
        <f t="shared" si="390"/>
        <v xml:space="preserve">,"AlternateId":"" </v>
      </c>
      <c r="U1138" s="16" t="str">
        <f t="shared" si="391"/>
        <v>,"IssueYearStart":1959</v>
      </c>
      <c r="V1138" s="16" t="str">
        <f t="shared" si="392"/>
        <v>,"IssueYearEnd":0</v>
      </c>
      <c r="W1138" s="16" t="str">
        <f t="shared" si="393"/>
        <v xml:space="preserve">,"FirstDayOfIssue":" " </v>
      </c>
      <c r="X1138" s="16" t="str">
        <f t="shared" si="407"/>
        <v xml:space="preserve">,"Perforation":"" </v>
      </c>
      <c r="Y1138" s="16" t="str">
        <f t="shared" si="394"/>
        <v xml:space="preserve">,"IsWatermarked":false </v>
      </c>
      <c r="Z1138" s="16" t="str">
        <f t="shared" si="395"/>
        <v xml:space="preserve">,"CatalogImageCode":"" </v>
      </c>
      <c r="AA1138" s="16" t="str">
        <f t="shared" si="396"/>
        <v xml:space="preserve">,"Color":"" </v>
      </c>
      <c r="AB1138" s="16" t="str">
        <f t="shared" si="397"/>
        <v xml:space="preserve">,"Denomination":"3" </v>
      </c>
      <c r="AD1138" s="16" t="str">
        <f t="shared" si="398"/>
        <v>,"ItemInstances":[</v>
      </c>
      <c r="AE1138" s="16" t="str">
        <f t="shared" si="399"/>
        <v>{"CollectableType":"HomeCollector.Models.StampBase, HomeCollector, Version=1.0.0.0, Culture=neutral, PublicKeyToken=null"</v>
      </c>
      <c r="AF1138" s="16" t="str">
        <f t="shared" si="400"/>
        <v xml:space="preserve">,"ItemDetails":"" </v>
      </c>
      <c r="AG1138" s="16" t="str">
        <f t="shared" si="401"/>
        <v xml:space="preserve">,"IsFavorite":false </v>
      </c>
      <c r="AH1138" s="16" t="str">
        <f t="shared" si="402"/>
        <v xml:space="preserve">,"EstimatedValue":0 </v>
      </c>
      <c r="AI1138" s="16" t="str">
        <f t="shared" si="403"/>
        <v xml:space="preserve">,"IsMintCondition":false </v>
      </c>
      <c r="AJ1138" s="16" t="str">
        <f t="shared" si="404"/>
        <v xml:space="preserve">,"Condition":"UNDEFINED" </v>
      </c>
      <c r="AK1138" s="16" t="str">
        <f xml:space="preserve"> IF($D1138+$E1138&gt;0,  CONCATENATE($AD1138,$AE1138,$AF1138,$AG1138,$AH1138,$AI1138,$AJ1138)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38" s="16" t="str">
        <f t="shared" si="405"/>
        <v>,{"CollectableType":"HomeCollector.Models.StampBase, HomeCollector, Version=1.0.0.0, Culture=neutral, PublicKeyToken=null","DisplayName":"Lincoln" ,"Description":"" ,"Country":"USA" ,"IsPostageStamp":true ,"ScottNumber":"1114" ,"AlternateId":"" ,"IssueYearStart":1959,"IssueYearEnd":0,"FirstDayOfIssue":"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39" spans="1:38" x14ac:dyDescent="0.25">
      <c r="A1139" s="34" t="s">
        <v>2338</v>
      </c>
      <c r="B1139" s="29">
        <v>4</v>
      </c>
      <c r="C1139" s="30"/>
      <c r="D1139" s="31">
        <v>1</v>
      </c>
      <c r="E1139" s="32">
        <v>5</v>
      </c>
      <c r="F1139" s="28"/>
      <c r="G1139" s="30"/>
      <c r="H1139" s="19" t="s">
        <v>776</v>
      </c>
      <c r="I1139" s="29">
        <v>1958</v>
      </c>
      <c r="J1139" s="29">
        <v>1958</v>
      </c>
      <c r="K1139" s="33" t="s">
        <v>1337</v>
      </c>
      <c r="L1139" s="34">
        <v>0.15</v>
      </c>
      <c r="M1139" s="29">
        <v>0.15</v>
      </c>
      <c r="N1139" s="28" t="str">
        <f t="shared" si="406"/>
        <v>,{"CollectableType":"HomeCollector.Models.StampBase, HomeCollector, Version=1.0.0.0, Culture=neutral, PublicKeyToken=null"</v>
      </c>
      <c r="O1139" s="16" t="str">
        <f t="shared" si="385"/>
        <v xml:space="preserve">,"DisplayName":"Lincoln-Douglas" </v>
      </c>
      <c r="P1139" s="16" t="str">
        <f t="shared" si="386"/>
        <v xml:space="preserve">,"Description":"" </v>
      </c>
      <c r="Q1139" s="16" t="str">
        <f t="shared" si="387"/>
        <v xml:space="preserve">,"Country":"USA" </v>
      </c>
      <c r="R1139" s="16" t="str">
        <f t="shared" si="388"/>
        <v xml:space="preserve">,"IsPostageStamp":true </v>
      </c>
      <c r="S1139" s="16" t="str">
        <f t="shared" si="389"/>
        <v xml:space="preserve">,"ScottNumber":"1115" </v>
      </c>
      <c r="T1139" s="16" t="str">
        <f t="shared" si="390"/>
        <v xml:space="preserve">,"AlternateId":"" </v>
      </c>
      <c r="U1139" s="16" t="str">
        <f t="shared" si="391"/>
        <v>,"IssueYearStart":1958</v>
      </c>
      <c r="V1139" s="16" t="str">
        <f t="shared" si="392"/>
        <v>,"IssueYearEnd":0</v>
      </c>
      <c r="W1139" s="16" t="str">
        <f t="shared" si="393"/>
        <v xml:space="preserve">,"FirstDayOfIssue":" " </v>
      </c>
      <c r="X1139" s="16" t="str">
        <f t="shared" si="407"/>
        <v xml:space="preserve">,"Perforation":"" </v>
      </c>
      <c r="Y1139" s="16" t="str">
        <f t="shared" si="394"/>
        <v xml:space="preserve">,"IsWatermarked":false </v>
      </c>
      <c r="Z1139" s="16" t="str">
        <f t="shared" si="395"/>
        <v xml:space="preserve">,"CatalogImageCode":"" </v>
      </c>
      <c r="AA1139" s="16" t="str">
        <f t="shared" si="396"/>
        <v xml:space="preserve">,"Color":"" </v>
      </c>
      <c r="AB1139" s="16" t="str">
        <f t="shared" si="397"/>
        <v xml:space="preserve">,"Denomination":"4" </v>
      </c>
      <c r="AD1139" s="16" t="str">
        <f t="shared" si="398"/>
        <v>,"ItemInstances":[</v>
      </c>
      <c r="AE1139" s="16" t="str">
        <f t="shared" si="399"/>
        <v>{"CollectableType":"HomeCollector.Models.StampBase, HomeCollector, Version=1.0.0.0, Culture=neutral, PublicKeyToken=null"</v>
      </c>
      <c r="AF1139" s="16" t="str">
        <f t="shared" si="400"/>
        <v xml:space="preserve">,"ItemDetails":"" </v>
      </c>
      <c r="AG1139" s="16" t="str">
        <f t="shared" si="401"/>
        <v xml:space="preserve">,"IsFavorite":false </v>
      </c>
      <c r="AH1139" s="16" t="str">
        <f t="shared" si="402"/>
        <v xml:space="preserve">,"EstimatedValue":0 </v>
      </c>
      <c r="AI1139" s="16" t="str">
        <f t="shared" si="403"/>
        <v xml:space="preserve">,"IsMintCondition":true </v>
      </c>
      <c r="AJ1139" s="16" t="str">
        <f t="shared" si="404"/>
        <v xml:space="preserve">,"Condition":"UNDEFINED" </v>
      </c>
      <c r="AK1139" s="16" t="str">
        <f xml:space="preserve"> IF($D1139+$E1139&gt;0,  CONCATENATE($AD1139,$AE1139,$AF1139,$AG1139,$AH1139,$AI1139,$AJ1139)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39" s="16" t="str">
        <f t="shared" si="405"/>
        <v>,{"CollectableType":"HomeCollector.Models.StampBase, HomeCollector, Version=1.0.0.0, Culture=neutral, PublicKeyToken=null","DisplayName":"Lincoln-Douglas" ,"Description":"" ,"Country":"USA" ,"IsPostageStamp":true ,"ScottNumber":"1115" ,"AlternateId":"" ,"IssueYearStart":1958,"IssueYearEnd":0,"FirstDayOfIssue":"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40" spans="1:38" x14ac:dyDescent="0.25">
      <c r="A1140" s="34" t="s">
        <v>2339</v>
      </c>
      <c r="B1140" s="29">
        <v>4</v>
      </c>
      <c r="C1140" s="30"/>
      <c r="D1140" s="31"/>
      <c r="E1140" s="32">
        <v>2</v>
      </c>
      <c r="F1140" s="28"/>
      <c r="G1140" s="30"/>
      <c r="H1140" s="19" t="s">
        <v>103</v>
      </c>
      <c r="I1140" s="29">
        <v>1959</v>
      </c>
      <c r="J1140" s="29">
        <v>1959</v>
      </c>
      <c r="K1140" s="33" t="s">
        <v>1337</v>
      </c>
      <c r="L1140" s="34">
        <v>0.15</v>
      </c>
      <c r="M1140" s="29">
        <v>0.15</v>
      </c>
      <c r="N1140" s="28" t="str">
        <f t="shared" si="406"/>
        <v>,{"CollectableType":"HomeCollector.Models.StampBase, HomeCollector, Version=1.0.0.0, Culture=neutral, PublicKeyToken=null"</v>
      </c>
      <c r="O1140" s="16" t="str">
        <f t="shared" si="385"/>
        <v xml:space="preserve">,"DisplayName":"Lincoln" </v>
      </c>
      <c r="P1140" s="16" t="str">
        <f t="shared" si="386"/>
        <v xml:space="preserve">,"Description":"" </v>
      </c>
      <c r="Q1140" s="16" t="str">
        <f t="shared" si="387"/>
        <v xml:space="preserve">,"Country":"USA" </v>
      </c>
      <c r="R1140" s="16" t="str">
        <f t="shared" si="388"/>
        <v xml:space="preserve">,"IsPostageStamp":true </v>
      </c>
      <c r="S1140" s="16" t="str">
        <f t="shared" si="389"/>
        <v xml:space="preserve">,"ScottNumber":"1116" </v>
      </c>
      <c r="T1140" s="16" t="str">
        <f t="shared" si="390"/>
        <v xml:space="preserve">,"AlternateId":"" </v>
      </c>
      <c r="U1140" s="16" t="str">
        <f t="shared" si="391"/>
        <v>,"IssueYearStart":1959</v>
      </c>
      <c r="V1140" s="16" t="str">
        <f t="shared" si="392"/>
        <v>,"IssueYearEnd":0</v>
      </c>
      <c r="W1140" s="16" t="str">
        <f t="shared" si="393"/>
        <v xml:space="preserve">,"FirstDayOfIssue":" " </v>
      </c>
      <c r="X1140" s="16" t="str">
        <f t="shared" si="407"/>
        <v xml:space="preserve">,"Perforation":"" </v>
      </c>
      <c r="Y1140" s="16" t="str">
        <f t="shared" si="394"/>
        <v xml:space="preserve">,"IsWatermarked":false </v>
      </c>
      <c r="Z1140" s="16" t="str">
        <f t="shared" si="395"/>
        <v xml:space="preserve">,"CatalogImageCode":"" </v>
      </c>
      <c r="AA1140" s="16" t="str">
        <f t="shared" si="396"/>
        <v xml:space="preserve">,"Color":"" </v>
      </c>
      <c r="AB1140" s="16" t="str">
        <f t="shared" si="397"/>
        <v xml:space="preserve">,"Denomination":"4" </v>
      </c>
      <c r="AD1140" s="16" t="str">
        <f t="shared" si="398"/>
        <v>,"ItemInstances":[</v>
      </c>
      <c r="AE1140" s="16" t="str">
        <f t="shared" si="399"/>
        <v>{"CollectableType":"HomeCollector.Models.StampBase, HomeCollector, Version=1.0.0.0, Culture=neutral, PublicKeyToken=null"</v>
      </c>
      <c r="AF1140" s="16" t="str">
        <f t="shared" si="400"/>
        <v xml:space="preserve">,"ItemDetails":"" </v>
      </c>
      <c r="AG1140" s="16" t="str">
        <f t="shared" si="401"/>
        <v xml:space="preserve">,"IsFavorite":false </v>
      </c>
      <c r="AH1140" s="16" t="str">
        <f t="shared" si="402"/>
        <v xml:space="preserve">,"EstimatedValue":0 </v>
      </c>
      <c r="AI1140" s="16" t="str">
        <f t="shared" si="403"/>
        <v xml:space="preserve">,"IsMintCondition":false </v>
      </c>
      <c r="AJ1140" s="16" t="str">
        <f t="shared" si="404"/>
        <v xml:space="preserve">,"Condition":"UNDEFINED" </v>
      </c>
      <c r="AK1140" s="16" t="str">
        <f xml:space="preserve"> IF($D1140+$E1140&gt;0,  CONCATENATE($AD1140,$AE1140,$AF1140,$AG1140,$AH1140,$AI1140,$AJ1140)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40" s="16" t="str">
        <f t="shared" si="405"/>
        <v>,{"CollectableType":"HomeCollector.Models.StampBase, HomeCollector, Version=1.0.0.0, Culture=neutral, PublicKeyToken=null","DisplayName":"Lincoln" ,"Description":"" ,"Country":"USA" ,"IsPostageStamp":true ,"ScottNumber":"1116"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41" spans="1:38" x14ac:dyDescent="0.25">
      <c r="A1141" s="34" t="s">
        <v>2340</v>
      </c>
      <c r="B1141" s="29">
        <v>4</v>
      </c>
      <c r="C1141" s="30"/>
      <c r="D1141" s="31"/>
      <c r="E1141" s="32">
        <v>2</v>
      </c>
      <c r="F1141" s="28"/>
      <c r="G1141" s="30"/>
      <c r="H1141" s="19" t="s">
        <v>777</v>
      </c>
      <c r="I1141" s="29">
        <v>1958</v>
      </c>
      <c r="J1141" s="29">
        <v>1958</v>
      </c>
      <c r="K1141" s="33" t="s">
        <v>1337</v>
      </c>
      <c r="L1141" s="34">
        <v>0.15</v>
      </c>
      <c r="M1141" s="29">
        <v>0.15</v>
      </c>
      <c r="N1141" s="28" t="str">
        <f t="shared" si="406"/>
        <v>,{"CollectableType":"HomeCollector.Models.StampBase, HomeCollector, Version=1.0.0.0, Culture=neutral, PublicKeyToken=null"</v>
      </c>
      <c r="O1141" s="16" t="str">
        <f t="shared" si="385"/>
        <v xml:space="preserve">,"DisplayName":"Kossuth" </v>
      </c>
      <c r="P1141" s="16" t="str">
        <f t="shared" si="386"/>
        <v xml:space="preserve">,"Description":"" </v>
      </c>
      <c r="Q1141" s="16" t="str">
        <f t="shared" si="387"/>
        <v xml:space="preserve">,"Country":"USA" </v>
      </c>
      <c r="R1141" s="16" t="str">
        <f t="shared" si="388"/>
        <v xml:space="preserve">,"IsPostageStamp":true </v>
      </c>
      <c r="S1141" s="16" t="str">
        <f t="shared" si="389"/>
        <v xml:space="preserve">,"ScottNumber":"1117" </v>
      </c>
      <c r="T1141" s="16" t="str">
        <f t="shared" si="390"/>
        <v xml:space="preserve">,"AlternateId":"" </v>
      </c>
      <c r="U1141" s="16" t="str">
        <f t="shared" si="391"/>
        <v>,"IssueYearStart":1958</v>
      </c>
      <c r="V1141" s="16" t="str">
        <f t="shared" si="392"/>
        <v>,"IssueYearEnd":0</v>
      </c>
      <c r="W1141" s="16" t="str">
        <f t="shared" si="393"/>
        <v xml:space="preserve">,"FirstDayOfIssue":" " </v>
      </c>
      <c r="X1141" s="16" t="str">
        <f t="shared" si="407"/>
        <v xml:space="preserve">,"Perforation":"" </v>
      </c>
      <c r="Y1141" s="16" t="str">
        <f t="shared" si="394"/>
        <v xml:space="preserve">,"IsWatermarked":false </v>
      </c>
      <c r="Z1141" s="16" t="str">
        <f t="shared" si="395"/>
        <v xml:space="preserve">,"CatalogImageCode":"" </v>
      </c>
      <c r="AA1141" s="16" t="str">
        <f t="shared" si="396"/>
        <v xml:space="preserve">,"Color":"" </v>
      </c>
      <c r="AB1141" s="16" t="str">
        <f t="shared" si="397"/>
        <v xml:space="preserve">,"Denomination":"4" </v>
      </c>
      <c r="AD1141" s="16" t="str">
        <f t="shared" si="398"/>
        <v>,"ItemInstances":[</v>
      </c>
      <c r="AE1141" s="16" t="str">
        <f t="shared" si="399"/>
        <v>{"CollectableType":"HomeCollector.Models.StampBase, HomeCollector, Version=1.0.0.0, Culture=neutral, PublicKeyToken=null"</v>
      </c>
      <c r="AF1141" s="16" t="str">
        <f t="shared" si="400"/>
        <v xml:space="preserve">,"ItemDetails":"" </v>
      </c>
      <c r="AG1141" s="16" t="str">
        <f t="shared" si="401"/>
        <v xml:space="preserve">,"IsFavorite":false </v>
      </c>
      <c r="AH1141" s="16" t="str">
        <f t="shared" si="402"/>
        <v xml:space="preserve">,"EstimatedValue":0 </v>
      </c>
      <c r="AI1141" s="16" t="str">
        <f t="shared" si="403"/>
        <v xml:space="preserve">,"IsMintCondition":false </v>
      </c>
      <c r="AJ1141" s="16" t="str">
        <f t="shared" si="404"/>
        <v xml:space="preserve">,"Condition":"UNDEFINED" </v>
      </c>
      <c r="AK1141" s="16" t="str">
        <f xml:space="preserve"> IF($D1141+$E1141&gt;0,  CONCATENATE($AD1141,$AE1141,$AF1141,$AG1141,$AH1141,$AI1141,$AJ1141)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41" s="16" t="str">
        <f t="shared" si="405"/>
        <v>,{"CollectableType":"HomeCollector.Models.StampBase, HomeCollector, Version=1.0.0.0, Culture=neutral, PublicKeyToken=null","DisplayName":"Kossuth" ,"Description":"" ,"Country":"USA" ,"IsPostageStamp":true ,"ScottNumber":"1117" ,"AlternateId":"" ,"IssueYearStart":1958,"IssueYearEnd":0,"FirstDayOfIssue":"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42" spans="1:38" x14ac:dyDescent="0.25">
      <c r="A1142" s="34" t="s">
        <v>2341</v>
      </c>
      <c r="B1142" s="29">
        <v>8</v>
      </c>
      <c r="C1142" s="30"/>
      <c r="D1142" s="31"/>
      <c r="E1142" s="32"/>
      <c r="F1142" s="28"/>
      <c r="G1142" s="30"/>
      <c r="H1142" s="19" t="s">
        <v>777</v>
      </c>
      <c r="I1142" s="29">
        <v>1958</v>
      </c>
      <c r="J1142" s="29">
        <v>1958</v>
      </c>
      <c r="K1142" s="33" t="s">
        <v>1337</v>
      </c>
      <c r="L1142" s="34">
        <v>0.16</v>
      </c>
      <c r="M1142" s="29">
        <v>0.15</v>
      </c>
      <c r="N1142" s="28" t="str">
        <f t="shared" si="406"/>
        <v>,{"CollectableType":"HomeCollector.Models.StampBase, HomeCollector, Version=1.0.0.0, Culture=neutral, PublicKeyToken=null"</v>
      </c>
      <c r="O1142" s="16" t="str">
        <f t="shared" si="385"/>
        <v xml:space="preserve">,"DisplayName":"Kossuth" </v>
      </c>
      <c r="P1142" s="16" t="str">
        <f t="shared" si="386"/>
        <v xml:space="preserve">,"Description":"" </v>
      </c>
      <c r="Q1142" s="16" t="str">
        <f t="shared" si="387"/>
        <v xml:space="preserve">,"Country":"USA" </v>
      </c>
      <c r="R1142" s="16" t="str">
        <f t="shared" si="388"/>
        <v xml:space="preserve">,"IsPostageStamp":true </v>
      </c>
      <c r="S1142" s="16" t="str">
        <f t="shared" si="389"/>
        <v xml:space="preserve">,"ScottNumber":"1118" </v>
      </c>
      <c r="T1142" s="16" t="str">
        <f t="shared" si="390"/>
        <v xml:space="preserve">,"AlternateId":"" </v>
      </c>
      <c r="U1142" s="16" t="str">
        <f t="shared" si="391"/>
        <v>,"IssueYearStart":1958</v>
      </c>
      <c r="V1142" s="16" t="str">
        <f t="shared" si="392"/>
        <v>,"IssueYearEnd":0</v>
      </c>
      <c r="W1142" s="16" t="str">
        <f t="shared" si="393"/>
        <v xml:space="preserve">,"FirstDayOfIssue":" " </v>
      </c>
      <c r="X1142" s="16" t="str">
        <f t="shared" si="407"/>
        <v xml:space="preserve">,"Perforation":"" </v>
      </c>
      <c r="Y1142" s="16" t="str">
        <f t="shared" si="394"/>
        <v xml:space="preserve">,"IsWatermarked":false </v>
      </c>
      <c r="Z1142" s="16" t="str">
        <f t="shared" si="395"/>
        <v xml:space="preserve">,"CatalogImageCode":"" </v>
      </c>
      <c r="AA1142" s="16" t="str">
        <f t="shared" si="396"/>
        <v xml:space="preserve">,"Color":"" </v>
      </c>
      <c r="AB1142" s="16" t="str">
        <f t="shared" si="397"/>
        <v xml:space="preserve">,"Denomination":"8" </v>
      </c>
      <c r="AD1142" s="16" t="str">
        <f t="shared" si="398"/>
        <v/>
      </c>
      <c r="AE1142" s="16" t="str">
        <f t="shared" si="399"/>
        <v>{"CollectableType":"HomeCollector.Models.StampBase, HomeCollector, Version=1.0.0.0, Culture=neutral, PublicKeyToken=null"</v>
      </c>
      <c r="AF1142" s="16" t="str">
        <f t="shared" si="400"/>
        <v xml:space="preserve">,"ItemDetails":"" </v>
      </c>
      <c r="AG1142" s="16" t="str">
        <f t="shared" si="401"/>
        <v xml:space="preserve">,"IsFavorite":false </v>
      </c>
      <c r="AH1142" s="16" t="str">
        <f t="shared" si="402"/>
        <v xml:space="preserve">,"EstimatedValue":0 </v>
      </c>
      <c r="AI1142" s="16" t="str">
        <f t="shared" si="403"/>
        <v xml:space="preserve">,"IsMintCondition":false </v>
      </c>
      <c r="AJ1142" s="16" t="str">
        <f t="shared" si="404"/>
        <v xml:space="preserve">,"Condition":"UNDEFINED" </v>
      </c>
      <c r="AK1142" s="16" t="str">
        <f xml:space="preserve"> IF($D1142+$E1142&gt;0,  CONCATENATE($AD1142,$AE1142,$AF1142,$AG1142,$AH1142,$AI1142,$AJ1142) &amp; "} ]}","}")</f>
        <v>}</v>
      </c>
      <c r="AL1142" s="16" t="str">
        <f t="shared" si="405"/>
        <v>,{"CollectableType":"HomeCollector.Models.StampBase, HomeCollector, Version=1.0.0.0, Culture=neutral, PublicKeyToken=null","DisplayName":"Kossuth" ,"Description":"" ,"Country":"USA" ,"IsPostageStamp":true ,"ScottNumber":"1118" ,"AlternateId":"" ,"IssueYearStart":1958,"IssueYearEnd":0,"FirstDayOfIssue":" " ,"Perforation":"" ,"IsWatermarked":false ,"CatalogImageCode":"" ,"Color":"" ,"Denomination":"8" }</v>
      </c>
    </row>
    <row r="1143" spans="1:38" x14ac:dyDescent="0.25">
      <c r="A1143" s="34" t="s">
        <v>2342</v>
      </c>
      <c r="B1143" s="29">
        <v>4</v>
      </c>
      <c r="C1143" s="30"/>
      <c r="D1143" s="31">
        <v>1</v>
      </c>
      <c r="E1143" s="32">
        <v>8</v>
      </c>
      <c r="F1143" s="28"/>
      <c r="G1143" s="30"/>
      <c r="H1143" s="19" t="s">
        <v>778</v>
      </c>
      <c r="I1143" s="29">
        <v>1958</v>
      </c>
      <c r="J1143" s="29">
        <v>1958</v>
      </c>
      <c r="K1143" s="33" t="s">
        <v>1337</v>
      </c>
      <c r="L1143" s="34">
        <v>0.15</v>
      </c>
      <c r="M1143" s="29">
        <v>0.15</v>
      </c>
      <c r="N1143" s="28" t="str">
        <f t="shared" si="406"/>
        <v>,{"CollectableType":"HomeCollector.Models.StampBase, HomeCollector, Version=1.0.0.0, Culture=neutral, PublicKeyToken=null"</v>
      </c>
      <c r="O1143" s="16" t="str">
        <f t="shared" si="385"/>
        <v xml:space="preserve">,"DisplayName":"Freedom Press" </v>
      </c>
      <c r="P1143" s="16" t="str">
        <f t="shared" si="386"/>
        <v xml:space="preserve">,"Description":"" </v>
      </c>
      <c r="Q1143" s="16" t="str">
        <f t="shared" si="387"/>
        <v xml:space="preserve">,"Country":"USA" </v>
      </c>
      <c r="R1143" s="16" t="str">
        <f t="shared" si="388"/>
        <v xml:space="preserve">,"IsPostageStamp":true </v>
      </c>
      <c r="S1143" s="16" t="str">
        <f t="shared" si="389"/>
        <v xml:space="preserve">,"ScottNumber":"1119" </v>
      </c>
      <c r="T1143" s="16" t="str">
        <f t="shared" si="390"/>
        <v xml:space="preserve">,"AlternateId":"" </v>
      </c>
      <c r="U1143" s="16" t="str">
        <f t="shared" si="391"/>
        <v>,"IssueYearStart":1958</v>
      </c>
      <c r="V1143" s="16" t="str">
        <f t="shared" si="392"/>
        <v>,"IssueYearEnd":0</v>
      </c>
      <c r="W1143" s="16" t="str">
        <f t="shared" si="393"/>
        <v xml:space="preserve">,"FirstDayOfIssue":" " </v>
      </c>
      <c r="X1143" s="16" t="str">
        <f t="shared" si="407"/>
        <v xml:space="preserve">,"Perforation":"" </v>
      </c>
      <c r="Y1143" s="16" t="str">
        <f t="shared" si="394"/>
        <v xml:space="preserve">,"IsWatermarked":false </v>
      </c>
      <c r="Z1143" s="16" t="str">
        <f t="shared" si="395"/>
        <v xml:space="preserve">,"CatalogImageCode":"" </v>
      </c>
      <c r="AA1143" s="16" t="str">
        <f t="shared" si="396"/>
        <v xml:space="preserve">,"Color":"" </v>
      </c>
      <c r="AB1143" s="16" t="str">
        <f t="shared" si="397"/>
        <v xml:space="preserve">,"Denomination":"4" </v>
      </c>
      <c r="AD1143" s="16" t="str">
        <f t="shared" si="398"/>
        <v>,"ItemInstances":[</v>
      </c>
      <c r="AE1143" s="16" t="str">
        <f t="shared" si="399"/>
        <v>{"CollectableType":"HomeCollector.Models.StampBase, HomeCollector, Version=1.0.0.0, Culture=neutral, PublicKeyToken=null"</v>
      </c>
      <c r="AF1143" s="16" t="str">
        <f t="shared" si="400"/>
        <v xml:space="preserve">,"ItemDetails":"" </v>
      </c>
      <c r="AG1143" s="16" t="str">
        <f t="shared" si="401"/>
        <v xml:space="preserve">,"IsFavorite":false </v>
      </c>
      <c r="AH1143" s="16" t="str">
        <f t="shared" si="402"/>
        <v xml:space="preserve">,"EstimatedValue":0 </v>
      </c>
      <c r="AI1143" s="16" t="str">
        <f t="shared" si="403"/>
        <v xml:space="preserve">,"IsMintCondition":true </v>
      </c>
      <c r="AJ1143" s="16" t="str">
        <f t="shared" si="404"/>
        <v xml:space="preserve">,"Condition":"UNDEFINED" </v>
      </c>
      <c r="AK1143" s="16" t="str">
        <f xml:space="preserve"> IF($D1143+$E1143&gt;0,  CONCATENATE($AD1143,$AE1143,$AF1143,$AG1143,$AH1143,$AI1143,$AJ1143)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43" s="16" t="str">
        <f t="shared" si="405"/>
        <v>,{"CollectableType":"HomeCollector.Models.StampBase, HomeCollector, Version=1.0.0.0, Culture=neutral, PublicKeyToken=null","DisplayName":"Freedom Press" ,"Description":"" ,"Country":"USA" ,"IsPostageStamp":true ,"ScottNumber":"1119" ,"AlternateId":"" ,"IssueYearStart":1958,"IssueYearEnd":0,"FirstDayOfIssue":"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44" spans="1:38" x14ac:dyDescent="0.25">
      <c r="A1144" s="34" t="s">
        <v>2343</v>
      </c>
      <c r="B1144" s="29">
        <v>4</v>
      </c>
      <c r="C1144" s="30"/>
      <c r="D1144" s="31"/>
      <c r="E1144" s="32">
        <v>5</v>
      </c>
      <c r="F1144" s="28"/>
      <c r="G1144" s="30"/>
      <c r="H1144" s="19" t="s">
        <v>779</v>
      </c>
      <c r="I1144" s="29">
        <v>1958</v>
      </c>
      <c r="J1144" s="29">
        <v>1958</v>
      </c>
      <c r="K1144" s="33" t="s">
        <v>1337</v>
      </c>
      <c r="L1144" s="34">
        <v>0.15</v>
      </c>
      <c r="M1144" s="29">
        <v>0.15</v>
      </c>
      <c r="N1144" s="28" t="str">
        <f t="shared" si="406"/>
        <v>,{"CollectableType":"HomeCollector.Models.StampBase, HomeCollector, Version=1.0.0.0, Culture=neutral, PublicKeyToken=null"</v>
      </c>
      <c r="O1144" s="16" t="str">
        <f t="shared" si="385"/>
        <v xml:space="preserve">,"DisplayName":"Overland Mail" </v>
      </c>
      <c r="P1144" s="16" t="str">
        <f t="shared" si="386"/>
        <v xml:space="preserve">,"Description":"" </v>
      </c>
      <c r="Q1144" s="16" t="str">
        <f t="shared" si="387"/>
        <v xml:space="preserve">,"Country":"USA" </v>
      </c>
      <c r="R1144" s="16" t="str">
        <f t="shared" si="388"/>
        <v xml:space="preserve">,"IsPostageStamp":true </v>
      </c>
      <c r="S1144" s="16" t="str">
        <f t="shared" si="389"/>
        <v xml:space="preserve">,"ScottNumber":"1120" </v>
      </c>
      <c r="T1144" s="16" t="str">
        <f t="shared" si="390"/>
        <v xml:space="preserve">,"AlternateId":"" </v>
      </c>
      <c r="U1144" s="16" t="str">
        <f t="shared" si="391"/>
        <v>,"IssueYearStart":1958</v>
      </c>
      <c r="V1144" s="16" t="str">
        <f t="shared" si="392"/>
        <v>,"IssueYearEnd":0</v>
      </c>
      <c r="W1144" s="16" t="str">
        <f t="shared" si="393"/>
        <v xml:space="preserve">,"FirstDayOfIssue":" " </v>
      </c>
      <c r="X1144" s="16" t="str">
        <f t="shared" si="407"/>
        <v xml:space="preserve">,"Perforation":"" </v>
      </c>
      <c r="Y1144" s="16" t="str">
        <f t="shared" si="394"/>
        <v xml:space="preserve">,"IsWatermarked":false </v>
      </c>
      <c r="Z1144" s="16" t="str">
        <f t="shared" si="395"/>
        <v xml:space="preserve">,"CatalogImageCode":"" </v>
      </c>
      <c r="AA1144" s="16" t="str">
        <f t="shared" si="396"/>
        <v xml:space="preserve">,"Color":"" </v>
      </c>
      <c r="AB1144" s="16" t="str">
        <f t="shared" si="397"/>
        <v xml:space="preserve">,"Denomination":"4" </v>
      </c>
      <c r="AD1144" s="16" t="str">
        <f t="shared" si="398"/>
        <v>,"ItemInstances":[</v>
      </c>
      <c r="AE1144" s="16" t="str">
        <f t="shared" si="399"/>
        <v>{"CollectableType":"HomeCollector.Models.StampBase, HomeCollector, Version=1.0.0.0, Culture=neutral, PublicKeyToken=null"</v>
      </c>
      <c r="AF1144" s="16" t="str">
        <f t="shared" si="400"/>
        <v xml:space="preserve">,"ItemDetails":"" </v>
      </c>
      <c r="AG1144" s="16" t="str">
        <f t="shared" si="401"/>
        <v xml:space="preserve">,"IsFavorite":false </v>
      </c>
      <c r="AH1144" s="16" t="str">
        <f t="shared" si="402"/>
        <v xml:space="preserve">,"EstimatedValue":0 </v>
      </c>
      <c r="AI1144" s="16" t="str">
        <f t="shared" si="403"/>
        <v xml:space="preserve">,"IsMintCondition":false </v>
      </c>
      <c r="AJ1144" s="16" t="str">
        <f t="shared" si="404"/>
        <v xml:space="preserve">,"Condition":"UNDEFINED" </v>
      </c>
      <c r="AK1144" s="16" t="str">
        <f xml:space="preserve"> IF($D1144+$E1144&gt;0,  CONCATENATE($AD1144,$AE1144,$AF1144,$AG1144,$AH1144,$AI1144,$AJ1144)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44" s="16" t="str">
        <f t="shared" si="405"/>
        <v>,{"CollectableType":"HomeCollector.Models.StampBase, HomeCollector, Version=1.0.0.0, Culture=neutral, PublicKeyToken=null","DisplayName":"Overland Mail" ,"Description":"" ,"Country":"USA" ,"IsPostageStamp":true ,"ScottNumber":"1120" ,"AlternateId":"" ,"IssueYearStart":1958,"IssueYearEnd":0,"FirstDayOfIssue":"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45" spans="1:38" x14ac:dyDescent="0.25">
      <c r="A1145" s="34" t="s">
        <v>2344</v>
      </c>
      <c r="B1145" s="29">
        <v>4</v>
      </c>
      <c r="C1145" s="30"/>
      <c r="D1145" s="31">
        <v>1</v>
      </c>
      <c r="E1145" s="32">
        <v>1</v>
      </c>
      <c r="F1145" s="28"/>
      <c r="G1145" s="30"/>
      <c r="H1145" s="19" t="s">
        <v>171</v>
      </c>
      <c r="I1145" s="29">
        <v>1958</v>
      </c>
      <c r="J1145" s="29">
        <v>1958</v>
      </c>
      <c r="K1145" s="33" t="s">
        <v>1337</v>
      </c>
      <c r="L1145" s="34">
        <v>0.15</v>
      </c>
      <c r="M1145" s="29">
        <v>0.15</v>
      </c>
      <c r="N1145" s="28" t="str">
        <f t="shared" si="406"/>
        <v>,{"CollectableType":"HomeCollector.Models.StampBase, HomeCollector, Version=1.0.0.0, Culture=neutral, PublicKeyToken=null"</v>
      </c>
      <c r="O1145" s="16" t="str">
        <f t="shared" si="385"/>
        <v xml:space="preserve">,"DisplayName":"Webster" </v>
      </c>
      <c r="P1145" s="16" t="str">
        <f t="shared" si="386"/>
        <v xml:space="preserve">,"Description":"" </v>
      </c>
      <c r="Q1145" s="16" t="str">
        <f t="shared" si="387"/>
        <v xml:space="preserve">,"Country":"USA" </v>
      </c>
      <c r="R1145" s="16" t="str">
        <f t="shared" si="388"/>
        <v xml:space="preserve">,"IsPostageStamp":true </v>
      </c>
      <c r="S1145" s="16" t="str">
        <f t="shared" si="389"/>
        <v xml:space="preserve">,"ScottNumber":"1121" </v>
      </c>
      <c r="T1145" s="16" t="str">
        <f t="shared" si="390"/>
        <v xml:space="preserve">,"AlternateId":"" </v>
      </c>
      <c r="U1145" s="16" t="str">
        <f t="shared" si="391"/>
        <v>,"IssueYearStart":1958</v>
      </c>
      <c r="V1145" s="16" t="str">
        <f t="shared" si="392"/>
        <v>,"IssueYearEnd":0</v>
      </c>
      <c r="W1145" s="16" t="str">
        <f t="shared" si="393"/>
        <v xml:space="preserve">,"FirstDayOfIssue":" " </v>
      </c>
      <c r="X1145" s="16" t="str">
        <f t="shared" si="407"/>
        <v xml:space="preserve">,"Perforation":"" </v>
      </c>
      <c r="Y1145" s="16" t="str">
        <f t="shared" si="394"/>
        <v xml:space="preserve">,"IsWatermarked":false </v>
      </c>
      <c r="Z1145" s="16" t="str">
        <f t="shared" si="395"/>
        <v xml:space="preserve">,"CatalogImageCode":"" </v>
      </c>
      <c r="AA1145" s="16" t="str">
        <f t="shared" si="396"/>
        <v xml:space="preserve">,"Color":"" </v>
      </c>
      <c r="AB1145" s="16" t="str">
        <f t="shared" si="397"/>
        <v xml:space="preserve">,"Denomination":"4" </v>
      </c>
      <c r="AD1145" s="16" t="str">
        <f t="shared" si="398"/>
        <v>,"ItemInstances":[</v>
      </c>
      <c r="AE1145" s="16" t="str">
        <f t="shared" si="399"/>
        <v>{"CollectableType":"HomeCollector.Models.StampBase, HomeCollector, Version=1.0.0.0, Culture=neutral, PublicKeyToken=null"</v>
      </c>
      <c r="AF1145" s="16" t="str">
        <f t="shared" si="400"/>
        <v xml:space="preserve">,"ItemDetails":"" </v>
      </c>
      <c r="AG1145" s="16" t="str">
        <f t="shared" si="401"/>
        <v xml:space="preserve">,"IsFavorite":false </v>
      </c>
      <c r="AH1145" s="16" t="str">
        <f t="shared" si="402"/>
        <v xml:space="preserve">,"EstimatedValue":0 </v>
      </c>
      <c r="AI1145" s="16" t="str">
        <f t="shared" si="403"/>
        <v xml:space="preserve">,"IsMintCondition":true </v>
      </c>
      <c r="AJ1145" s="16" t="str">
        <f t="shared" si="404"/>
        <v xml:space="preserve">,"Condition":"UNDEFINED" </v>
      </c>
      <c r="AK1145" s="16" t="str">
        <f xml:space="preserve"> IF($D1145+$E1145&gt;0,  CONCATENATE($AD1145,$AE1145,$AF1145,$AG1145,$AH1145,$AI1145,$AJ1145)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45" s="16" t="str">
        <f t="shared" si="405"/>
        <v>,{"CollectableType":"HomeCollector.Models.StampBase, HomeCollector, Version=1.0.0.0, Culture=neutral, PublicKeyToken=null","DisplayName":"Webster" ,"Description":"" ,"Country":"USA" ,"IsPostageStamp":true ,"ScottNumber":"1121" ,"AlternateId":"" ,"IssueYearStart":1958,"IssueYearEnd":0,"FirstDayOfIssue":"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46" spans="1:38" x14ac:dyDescent="0.25">
      <c r="A1146" s="34" t="s">
        <v>2345</v>
      </c>
      <c r="B1146" s="29">
        <v>4</v>
      </c>
      <c r="C1146" s="30"/>
      <c r="D1146" s="31"/>
      <c r="E1146" s="32">
        <v>4</v>
      </c>
      <c r="F1146" s="28"/>
      <c r="G1146" s="30"/>
      <c r="H1146" s="19" t="s">
        <v>780</v>
      </c>
      <c r="I1146" s="29">
        <v>1958</v>
      </c>
      <c r="J1146" s="29">
        <v>1958</v>
      </c>
      <c r="K1146" s="33" t="s">
        <v>1337</v>
      </c>
      <c r="L1146" s="34">
        <v>0.15</v>
      </c>
      <c r="M1146" s="29">
        <v>0.15</v>
      </c>
      <c r="N1146" s="28" t="str">
        <f t="shared" si="406"/>
        <v>,{"CollectableType":"HomeCollector.Models.StampBase, HomeCollector, Version=1.0.0.0, Culture=neutral, PublicKeyToken=null"</v>
      </c>
      <c r="O1146" s="16" t="str">
        <f t="shared" si="385"/>
        <v xml:space="preserve">,"DisplayName":"Forest Conserv" </v>
      </c>
      <c r="P1146" s="16" t="str">
        <f t="shared" si="386"/>
        <v xml:space="preserve">,"Description":"" </v>
      </c>
      <c r="Q1146" s="16" t="str">
        <f t="shared" si="387"/>
        <v xml:space="preserve">,"Country":"USA" </v>
      </c>
      <c r="R1146" s="16" t="str">
        <f t="shared" si="388"/>
        <v xml:space="preserve">,"IsPostageStamp":true </v>
      </c>
      <c r="S1146" s="16" t="str">
        <f t="shared" si="389"/>
        <v xml:space="preserve">,"ScottNumber":"1122" </v>
      </c>
      <c r="T1146" s="16" t="str">
        <f t="shared" si="390"/>
        <v xml:space="preserve">,"AlternateId":"" </v>
      </c>
      <c r="U1146" s="16" t="str">
        <f t="shared" si="391"/>
        <v>,"IssueYearStart":1958</v>
      </c>
      <c r="V1146" s="16" t="str">
        <f t="shared" si="392"/>
        <v>,"IssueYearEnd":0</v>
      </c>
      <c r="W1146" s="16" t="str">
        <f t="shared" si="393"/>
        <v xml:space="preserve">,"FirstDayOfIssue":" " </v>
      </c>
      <c r="X1146" s="16" t="str">
        <f t="shared" si="407"/>
        <v xml:space="preserve">,"Perforation":"" </v>
      </c>
      <c r="Y1146" s="16" t="str">
        <f t="shared" si="394"/>
        <v xml:space="preserve">,"IsWatermarked":false </v>
      </c>
      <c r="Z1146" s="16" t="str">
        <f t="shared" si="395"/>
        <v xml:space="preserve">,"CatalogImageCode":"" </v>
      </c>
      <c r="AA1146" s="16" t="str">
        <f t="shared" si="396"/>
        <v xml:space="preserve">,"Color":"" </v>
      </c>
      <c r="AB1146" s="16" t="str">
        <f t="shared" si="397"/>
        <v xml:space="preserve">,"Denomination":"4" </v>
      </c>
      <c r="AD1146" s="16" t="str">
        <f t="shared" si="398"/>
        <v>,"ItemInstances":[</v>
      </c>
      <c r="AE1146" s="16" t="str">
        <f t="shared" si="399"/>
        <v>{"CollectableType":"HomeCollector.Models.StampBase, HomeCollector, Version=1.0.0.0, Culture=neutral, PublicKeyToken=null"</v>
      </c>
      <c r="AF1146" s="16" t="str">
        <f t="shared" si="400"/>
        <v xml:space="preserve">,"ItemDetails":"" </v>
      </c>
      <c r="AG1146" s="16" t="str">
        <f t="shared" si="401"/>
        <v xml:space="preserve">,"IsFavorite":false </v>
      </c>
      <c r="AH1146" s="16" t="str">
        <f t="shared" si="402"/>
        <v xml:space="preserve">,"EstimatedValue":0 </v>
      </c>
      <c r="AI1146" s="16" t="str">
        <f t="shared" si="403"/>
        <v xml:space="preserve">,"IsMintCondition":false </v>
      </c>
      <c r="AJ1146" s="16" t="str">
        <f t="shared" si="404"/>
        <v xml:space="preserve">,"Condition":"UNDEFINED" </v>
      </c>
      <c r="AK1146" s="16" t="str">
        <f xml:space="preserve"> IF($D1146+$E1146&gt;0,  CONCATENATE($AD1146,$AE1146,$AF1146,$AG1146,$AH1146,$AI1146,$AJ1146)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46" s="16" t="str">
        <f t="shared" si="405"/>
        <v>,{"CollectableType":"HomeCollector.Models.StampBase, HomeCollector, Version=1.0.0.0, Culture=neutral, PublicKeyToken=null","DisplayName":"Forest Conserv" ,"Description":"" ,"Country":"USA" ,"IsPostageStamp":true ,"ScottNumber":"1122" ,"AlternateId":"" ,"IssueYearStart":1958,"IssueYearEnd":0,"FirstDayOfIssue":"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47" spans="1:38" x14ac:dyDescent="0.25">
      <c r="A1147" s="34" t="s">
        <v>2346</v>
      </c>
      <c r="B1147" s="29">
        <v>4</v>
      </c>
      <c r="C1147" s="30"/>
      <c r="D1147" s="31"/>
      <c r="E1147" s="32">
        <v>2</v>
      </c>
      <c r="F1147" s="28"/>
      <c r="G1147" s="30"/>
      <c r="H1147" s="19" t="s">
        <v>781</v>
      </c>
      <c r="I1147" s="29">
        <v>1958</v>
      </c>
      <c r="J1147" s="29">
        <v>1958</v>
      </c>
      <c r="K1147" s="33" t="s">
        <v>1337</v>
      </c>
      <c r="L1147" s="34">
        <v>0.15</v>
      </c>
      <c r="M1147" s="29">
        <v>0.15</v>
      </c>
      <c r="N1147" s="28" t="str">
        <f t="shared" si="406"/>
        <v>,{"CollectableType":"HomeCollector.Models.StampBase, HomeCollector, Version=1.0.0.0, Culture=neutral, PublicKeyToken=null"</v>
      </c>
      <c r="O1147" s="16" t="str">
        <f t="shared" si="385"/>
        <v xml:space="preserve">,"DisplayName":"Fort Duquesne" </v>
      </c>
      <c r="P1147" s="16" t="str">
        <f t="shared" si="386"/>
        <v xml:space="preserve">,"Description":"" </v>
      </c>
      <c r="Q1147" s="16" t="str">
        <f t="shared" si="387"/>
        <v xml:space="preserve">,"Country":"USA" </v>
      </c>
      <c r="R1147" s="16" t="str">
        <f t="shared" si="388"/>
        <v xml:space="preserve">,"IsPostageStamp":true </v>
      </c>
      <c r="S1147" s="16" t="str">
        <f t="shared" si="389"/>
        <v xml:space="preserve">,"ScottNumber":"1123" </v>
      </c>
      <c r="T1147" s="16" t="str">
        <f t="shared" si="390"/>
        <v xml:space="preserve">,"AlternateId":"" </v>
      </c>
      <c r="U1147" s="16" t="str">
        <f t="shared" si="391"/>
        <v>,"IssueYearStart":1958</v>
      </c>
      <c r="V1147" s="16" t="str">
        <f t="shared" si="392"/>
        <v>,"IssueYearEnd":0</v>
      </c>
      <c r="W1147" s="16" t="str">
        <f t="shared" si="393"/>
        <v xml:space="preserve">,"FirstDayOfIssue":" " </v>
      </c>
      <c r="X1147" s="16" t="str">
        <f t="shared" si="407"/>
        <v xml:space="preserve">,"Perforation":"" </v>
      </c>
      <c r="Y1147" s="16" t="str">
        <f t="shared" si="394"/>
        <v xml:space="preserve">,"IsWatermarked":false </v>
      </c>
      <c r="Z1147" s="16" t="str">
        <f t="shared" si="395"/>
        <v xml:space="preserve">,"CatalogImageCode":"" </v>
      </c>
      <c r="AA1147" s="16" t="str">
        <f t="shared" si="396"/>
        <v xml:space="preserve">,"Color":"" </v>
      </c>
      <c r="AB1147" s="16" t="str">
        <f t="shared" si="397"/>
        <v xml:space="preserve">,"Denomination":"4" </v>
      </c>
      <c r="AD1147" s="16" t="str">
        <f t="shared" si="398"/>
        <v>,"ItemInstances":[</v>
      </c>
      <c r="AE1147" s="16" t="str">
        <f t="shared" si="399"/>
        <v>{"CollectableType":"HomeCollector.Models.StampBase, HomeCollector, Version=1.0.0.0, Culture=neutral, PublicKeyToken=null"</v>
      </c>
      <c r="AF1147" s="16" t="str">
        <f t="shared" si="400"/>
        <v xml:space="preserve">,"ItemDetails":"" </v>
      </c>
      <c r="AG1147" s="16" t="str">
        <f t="shared" si="401"/>
        <v xml:space="preserve">,"IsFavorite":false </v>
      </c>
      <c r="AH1147" s="16" t="str">
        <f t="shared" si="402"/>
        <v xml:space="preserve">,"EstimatedValue":0 </v>
      </c>
      <c r="AI1147" s="16" t="str">
        <f t="shared" si="403"/>
        <v xml:space="preserve">,"IsMintCondition":false </v>
      </c>
      <c r="AJ1147" s="16" t="str">
        <f t="shared" si="404"/>
        <v xml:space="preserve">,"Condition":"UNDEFINED" </v>
      </c>
      <c r="AK1147" s="16" t="str">
        <f xml:space="preserve"> IF($D1147+$E1147&gt;0,  CONCATENATE($AD1147,$AE1147,$AF1147,$AG1147,$AH1147,$AI1147,$AJ1147)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47" s="16" t="str">
        <f t="shared" si="405"/>
        <v>,{"CollectableType":"HomeCollector.Models.StampBase, HomeCollector, Version=1.0.0.0, Culture=neutral, PublicKeyToken=null","DisplayName":"Fort Duquesne" ,"Description":"" ,"Country":"USA" ,"IsPostageStamp":true ,"ScottNumber":"1123" ,"AlternateId":"" ,"IssueYearStart":1958,"IssueYearEnd":0,"FirstDayOfIssue":"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48" spans="1:38" x14ac:dyDescent="0.25">
      <c r="A1148" s="34" t="s">
        <v>2347</v>
      </c>
      <c r="B1148" s="29">
        <v>4</v>
      </c>
      <c r="C1148" s="30"/>
      <c r="D1148" s="31"/>
      <c r="E1148" s="32">
        <v>2</v>
      </c>
      <c r="F1148" s="28"/>
      <c r="G1148" s="30"/>
      <c r="H1148" s="19" t="s">
        <v>646</v>
      </c>
      <c r="I1148" s="29">
        <v>1959</v>
      </c>
      <c r="J1148" s="29">
        <v>1959</v>
      </c>
      <c r="K1148" s="33" t="s">
        <v>1337</v>
      </c>
      <c r="L1148" s="34">
        <v>0.15</v>
      </c>
      <c r="M1148" s="29">
        <v>0.15</v>
      </c>
      <c r="N1148" s="28" t="str">
        <f t="shared" si="406"/>
        <v>,{"CollectableType":"HomeCollector.Models.StampBase, HomeCollector, Version=1.0.0.0, Culture=neutral, PublicKeyToken=null"</v>
      </c>
      <c r="O1148" s="16" t="str">
        <f t="shared" si="385"/>
        <v xml:space="preserve">,"DisplayName":"Oregon" </v>
      </c>
      <c r="P1148" s="16" t="str">
        <f t="shared" si="386"/>
        <v xml:space="preserve">,"Description":"" </v>
      </c>
      <c r="Q1148" s="16" t="str">
        <f t="shared" si="387"/>
        <v xml:space="preserve">,"Country":"USA" </v>
      </c>
      <c r="R1148" s="16" t="str">
        <f t="shared" si="388"/>
        <v xml:space="preserve">,"IsPostageStamp":true </v>
      </c>
      <c r="S1148" s="16" t="str">
        <f t="shared" si="389"/>
        <v xml:space="preserve">,"ScottNumber":"1124" </v>
      </c>
      <c r="T1148" s="16" t="str">
        <f t="shared" si="390"/>
        <v xml:space="preserve">,"AlternateId":"" </v>
      </c>
      <c r="U1148" s="16" t="str">
        <f t="shared" si="391"/>
        <v>,"IssueYearStart":1959</v>
      </c>
      <c r="V1148" s="16" t="str">
        <f t="shared" si="392"/>
        <v>,"IssueYearEnd":0</v>
      </c>
      <c r="W1148" s="16" t="str">
        <f t="shared" si="393"/>
        <v xml:space="preserve">,"FirstDayOfIssue":" " </v>
      </c>
      <c r="X1148" s="16" t="str">
        <f t="shared" si="407"/>
        <v xml:space="preserve">,"Perforation":"" </v>
      </c>
      <c r="Y1148" s="16" t="str">
        <f t="shared" si="394"/>
        <v xml:space="preserve">,"IsWatermarked":false </v>
      </c>
      <c r="Z1148" s="16" t="str">
        <f t="shared" si="395"/>
        <v xml:space="preserve">,"CatalogImageCode":"" </v>
      </c>
      <c r="AA1148" s="16" t="str">
        <f t="shared" si="396"/>
        <v xml:space="preserve">,"Color":"" </v>
      </c>
      <c r="AB1148" s="16" t="str">
        <f t="shared" si="397"/>
        <v xml:space="preserve">,"Denomination":"4" </v>
      </c>
      <c r="AD1148" s="16" t="str">
        <f t="shared" si="398"/>
        <v>,"ItemInstances":[</v>
      </c>
      <c r="AE1148" s="16" t="str">
        <f t="shared" si="399"/>
        <v>{"CollectableType":"HomeCollector.Models.StampBase, HomeCollector, Version=1.0.0.0, Culture=neutral, PublicKeyToken=null"</v>
      </c>
      <c r="AF1148" s="16" t="str">
        <f t="shared" si="400"/>
        <v xml:space="preserve">,"ItemDetails":"" </v>
      </c>
      <c r="AG1148" s="16" t="str">
        <f t="shared" si="401"/>
        <v xml:space="preserve">,"IsFavorite":false </v>
      </c>
      <c r="AH1148" s="16" t="str">
        <f t="shared" si="402"/>
        <v xml:space="preserve">,"EstimatedValue":0 </v>
      </c>
      <c r="AI1148" s="16" t="str">
        <f t="shared" si="403"/>
        <v xml:space="preserve">,"IsMintCondition":false </v>
      </c>
      <c r="AJ1148" s="16" t="str">
        <f t="shared" si="404"/>
        <v xml:space="preserve">,"Condition":"UNDEFINED" </v>
      </c>
      <c r="AK1148" s="16" t="str">
        <f xml:space="preserve"> IF($D1148+$E1148&gt;0,  CONCATENATE($AD1148,$AE1148,$AF1148,$AG1148,$AH1148,$AI1148,$AJ1148)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48" s="16" t="str">
        <f t="shared" si="405"/>
        <v>,{"CollectableType":"HomeCollector.Models.StampBase, HomeCollector, Version=1.0.0.0, Culture=neutral, PublicKeyToken=null","DisplayName":"Oregon" ,"Description":"" ,"Country":"USA" ,"IsPostageStamp":true ,"ScottNumber":"1124"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49" spans="1:38" x14ac:dyDescent="0.25">
      <c r="A1149" s="34" t="s">
        <v>2348</v>
      </c>
      <c r="B1149" s="29">
        <v>4</v>
      </c>
      <c r="C1149" s="30"/>
      <c r="D1149" s="31"/>
      <c r="E1149" s="32">
        <v>2</v>
      </c>
      <c r="F1149" s="28"/>
      <c r="G1149" s="30"/>
      <c r="H1149" s="19" t="s">
        <v>782</v>
      </c>
      <c r="I1149" s="29">
        <v>1959</v>
      </c>
      <c r="J1149" s="29">
        <v>1959</v>
      </c>
      <c r="K1149" s="33" t="s">
        <v>1337</v>
      </c>
      <c r="L1149" s="34">
        <v>0.15</v>
      </c>
      <c r="M1149" s="29">
        <v>0.15</v>
      </c>
      <c r="N1149" s="28" t="str">
        <f t="shared" si="406"/>
        <v>,{"CollectableType":"HomeCollector.Models.StampBase, HomeCollector, Version=1.0.0.0, Culture=neutral, PublicKeyToken=null"</v>
      </c>
      <c r="O1149" s="16" t="str">
        <f t="shared" si="385"/>
        <v xml:space="preserve">,"DisplayName":"San Martin" </v>
      </c>
      <c r="P1149" s="16" t="str">
        <f t="shared" si="386"/>
        <v xml:space="preserve">,"Description":"" </v>
      </c>
      <c r="Q1149" s="16" t="str">
        <f t="shared" si="387"/>
        <v xml:space="preserve">,"Country":"USA" </v>
      </c>
      <c r="R1149" s="16" t="str">
        <f t="shared" si="388"/>
        <v xml:space="preserve">,"IsPostageStamp":true </v>
      </c>
      <c r="S1149" s="16" t="str">
        <f t="shared" si="389"/>
        <v xml:space="preserve">,"ScottNumber":"1125" </v>
      </c>
      <c r="T1149" s="16" t="str">
        <f t="shared" si="390"/>
        <v xml:space="preserve">,"AlternateId":"" </v>
      </c>
      <c r="U1149" s="16" t="str">
        <f t="shared" si="391"/>
        <v>,"IssueYearStart":1959</v>
      </c>
      <c r="V1149" s="16" t="str">
        <f t="shared" si="392"/>
        <v>,"IssueYearEnd":0</v>
      </c>
      <c r="W1149" s="16" t="str">
        <f t="shared" si="393"/>
        <v xml:space="preserve">,"FirstDayOfIssue":" " </v>
      </c>
      <c r="X1149" s="16" t="str">
        <f t="shared" si="407"/>
        <v xml:space="preserve">,"Perforation":"" </v>
      </c>
      <c r="Y1149" s="16" t="str">
        <f t="shared" si="394"/>
        <v xml:space="preserve">,"IsWatermarked":false </v>
      </c>
      <c r="Z1149" s="16" t="str">
        <f t="shared" si="395"/>
        <v xml:space="preserve">,"CatalogImageCode":"" </v>
      </c>
      <c r="AA1149" s="16" t="str">
        <f t="shared" si="396"/>
        <v xml:space="preserve">,"Color":"" </v>
      </c>
      <c r="AB1149" s="16" t="str">
        <f t="shared" si="397"/>
        <v xml:space="preserve">,"Denomination":"4" </v>
      </c>
      <c r="AD1149" s="16" t="str">
        <f t="shared" si="398"/>
        <v>,"ItemInstances":[</v>
      </c>
      <c r="AE1149" s="16" t="str">
        <f t="shared" si="399"/>
        <v>{"CollectableType":"HomeCollector.Models.StampBase, HomeCollector, Version=1.0.0.0, Culture=neutral, PublicKeyToken=null"</v>
      </c>
      <c r="AF1149" s="16" t="str">
        <f t="shared" si="400"/>
        <v xml:space="preserve">,"ItemDetails":"" </v>
      </c>
      <c r="AG1149" s="16" t="str">
        <f t="shared" si="401"/>
        <v xml:space="preserve">,"IsFavorite":false </v>
      </c>
      <c r="AH1149" s="16" t="str">
        <f t="shared" si="402"/>
        <v xml:space="preserve">,"EstimatedValue":0 </v>
      </c>
      <c r="AI1149" s="16" t="str">
        <f t="shared" si="403"/>
        <v xml:space="preserve">,"IsMintCondition":false </v>
      </c>
      <c r="AJ1149" s="16" t="str">
        <f t="shared" si="404"/>
        <v xml:space="preserve">,"Condition":"UNDEFINED" </v>
      </c>
      <c r="AK1149" s="16" t="str">
        <f xml:space="preserve"> IF($D1149+$E1149&gt;0,  CONCATENATE($AD1149,$AE1149,$AF1149,$AG1149,$AH1149,$AI1149,$AJ1149)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49" s="16" t="str">
        <f t="shared" si="405"/>
        <v>,{"CollectableType":"HomeCollector.Models.StampBase, HomeCollector, Version=1.0.0.0, Culture=neutral, PublicKeyToken=null","DisplayName":"San Martin" ,"Description":"" ,"Country":"USA" ,"IsPostageStamp":true ,"ScottNumber":"1125"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50" spans="1:38" x14ac:dyDescent="0.25">
      <c r="A1150" s="34" t="s">
        <v>2349</v>
      </c>
      <c r="B1150" s="29">
        <v>8</v>
      </c>
      <c r="C1150" s="30"/>
      <c r="D1150" s="31"/>
      <c r="E1150" s="32">
        <v>1</v>
      </c>
      <c r="F1150" s="28"/>
      <c r="G1150" s="30"/>
      <c r="H1150" s="19" t="s">
        <v>782</v>
      </c>
      <c r="I1150" s="29">
        <v>1959</v>
      </c>
      <c r="J1150" s="29">
        <v>1959</v>
      </c>
      <c r="K1150" s="33" t="s">
        <v>1337</v>
      </c>
      <c r="L1150" s="34">
        <v>0.15</v>
      </c>
      <c r="M1150" s="29">
        <v>0.15</v>
      </c>
      <c r="N1150" s="28" t="str">
        <f t="shared" si="406"/>
        <v>,{"CollectableType":"HomeCollector.Models.StampBase, HomeCollector, Version=1.0.0.0, Culture=neutral, PublicKeyToken=null"</v>
      </c>
      <c r="O1150" s="16" t="str">
        <f t="shared" si="385"/>
        <v xml:space="preserve">,"DisplayName":"San Martin" </v>
      </c>
      <c r="P1150" s="16" t="str">
        <f t="shared" si="386"/>
        <v xml:space="preserve">,"Description":"" </v>
      </c>
      <c r="Q1150" s="16" t="str">
        <f t="shared" si="387"/>
        <v xml:space="preserve">,"Country":"USA" </v>
      </c>
      <c r="R1150" s="16" t="str">
        <f t="shared" si="388"/>
        <v xml:space="preserve">,"IsPostageStamp":true </v>
      </c>
      <c r="S1150" s="16" t="str">
        <f t="shared" si="389"/>
        <v xml:space="preserve">,"ScottNumber":"1126" </v>
      </c>
      <c r="T1150" s="16" t="str">
        <f t="shared" si="390"/>
        <v xml:space="preserve">,"AlternateId":"" </v>
      </c>
      <c r="U1150" s="16" t="str">
        <f t="shared" si="391"/>
        <v>,"IssueYearStart":1959</v>
      </c>
      <c r="V1150" s="16" t="str">
        <f t="shared" si="392"/>
        <v>,"IssueYearEnd":0</v>
      </c>
      <c r="W1150" s="16" t="str">
        <f t="shared" si="393"/>
        <v xml:space="preserve">,"FirstDayOfIssue":" " </v>
      </c>
      <c r="X1150" s="16" t="str">
        <f t="shared" si="407"/>
        <v xml:space="preserve">,"Perforation":"" </v>
      </c>
      <c r="Y1150" s="16" t="str">
        <f t="shared" si="394"/>
        <v xml:space="preserve">,"IsWatermarked":false </v>
      </c>
      <c r="Z1150" s="16" t="str">
        <f t="shared" si="395"/>
        <v xml:space="preserve">,"CatalogImageCode":"" </v>
      </c>
      <c r="AA1150" s="16" t="str">
        <f t="shared" si="396"/>
        <v xml:space="preserve">,"Color":"" </v>
      </c>
      <c r="AB1150" s="16" t="str">
        <f t="shared" si="397"/>
        <v xml:space="preserve">,"Denomination":"8" </v>
      </c>
      <c r="AD1150" s="16" t="str">
        <f t="shared" si="398"/>
        <v>,"ItemInstances":[</v>
      </c>
      <c r="AE1150" s="16" t="str">
        <f t="shared" si="399"/>
        <v>{"CollectableType":"HomeCollector.Models.StampBase, HomeCollector, Version=1.0.0.0, Culture=neutral, PublicKeyToken=null"</v>
      </c>
      <c r="AF1150" s="16" t="str">
        <f t="shared" si="400"/>
        <v xml:space="preserve">,"ItemDetails":"" </v>
      </c>
      <c r="AG1150" s="16" t="str">
        <f t="shared" si="401"/>
        <v xml:space="preserve">,"IsFavorite":false </v>
      </c>
      <c r="AH1150" s="16" t="str">
        <f t="shared" si="402"/>
        <v xml:space="preserve">,"EstimatedValue":0 </v>
      </c>
      <c r="AI1150" s="16" t="str">
        <f t="shared" si="403"/>
        <v xml:space="preserve">,"IsMintCondition":false </v>
      </c>
      <c r="AJ1150" s="16" t="str">
        <f t="shared" si="404"/>
        <v xml:space="preserve">,"Condition":"UNDEFINED" </v>
      </c>
      <c r="AK1150" s="16" t="str">
        <f xml:space="preserve"> IF($D1150+$E1150&gt;0,  CONCATENATE($AD1150,$AE1150,$AF1150,$AG1150,$AH1150,$AI1150,$AJ1150)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0" s="16" t="str">
        <f t="shared" si="405"/>
        <v>,{"CollectableType":"HomeCollector.Models.StampBase, HomeCollector, Version=1.0.0.0, Culture=neutral, PublicKeyToken=null","DisplayName":"San Martin" ,"Description":"" ,"Country":"USA" ,"IsPostageStamp":true ,"ScottNumber":"1126" ,"AlternateId":"" ,"IssueYearStart":1959,"IssueYearEnd":0,"FirstDayOfIssue":"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51" spans="1:38" x14ac:dyDescent="0.25">
      <c r="A1151" s="34" t="s">
        <v>2350</v>
      </c>
      <c r="B1151" s="29">
        <v>4</v>
      </c>
      <c r="C1151" s="30"/>
      <c r="D1151" s="31"/>
      <c r="E1151" s="32">
        <v>2</v>
      </c>
      <c r="F1151" s="28"/>
      <c r="G1151" s="30"/>
      <c r="H1151" s="19" t="s">
        <v>688</v>
      </c>
      <c r="I1151" s="29">
        <v>1959</v>
      </c>
      <c r="J1151" s="29">
        <v>1959</v>
      </c>
      <c r="K1151" s="33" t="s">
        <v>1337</v>
      </c>
      <c r="L1151" s="34">
        <v>0.15</v>
      </c>
      <c r="M1151" s="29">
        <v>0.15</v>
      </c>
      <c r="N1151" s="28" t="str">
        <f t="shared" si="406"/>
        <v>,{"CollectableType":"HomeCollector.Models.StampBase, HomeCollector, Version=1.0.0.0, Culture=neutral, PublicKeyToken=null"</v>
      </c>
      <c r="O1151" s="16" t="str">
        <f t="shared" si="385"/>
        <v xml:space="preserve">,"DisplayName":"NATO" </v>
      </c>
      <c r="P1151" s="16" t="str">
        <f t="shared" si="386"/>
        <v xml:space="preserve">,"Description":"" </v>
      </c>
      <c r="Q1151" s="16" t="str">
        <f t="shared" si="387"/>
        <v xml:space="preserve">,"Country":"USA" </v>
      </c>
      <c r="R1151" s="16" t="str">
        <f t="shared" si="388"/>
        <v xml:space="preserve">,"IsPostageStamp":true </v>
      </c>
      <c r="S1151" s="16" t="str">
        <f t="shared" si="389"/>
        <v xml:space="preserve">,"ScottNumber":"1127" </v>
      </c>
      <c r="T1151" s="16" t="str">
        <f t="shared" si="390"/>
        <v xml:space="preserve">,"AlternateId":"" </v>
      </c>
      <c r="U1151" s="16" t="str">
        <f t="shared" si="391"/>
        <v>,"IssueYearStart":1959</v>
      </c>
      <c r="V1151" s="16" t="str">
        <f t="shared" si="392"/>
        <v>,"IssueYearEnd":0</v>
      </c>
      <c r="W1151" s="16" t="str">
        <f t="shared" si="393"/>
        <v xml:space="preserve">,"FirstDayOfIssue":" " </v>
      </c>
      <c r="X1151" s="16" t="str">
        <f t="shared" si="407"/>
        <v xml:space="preserve">,"Perforation":"" </v>
      </c>
      <c r="Y1151" s="16" t="str">
        <f t="shared" si="394"/>
        <v xml:space="preserve">,"IsWatermarked":false </v>
      </c>
      <c r="Z1151" s="16" t="str">
        <f t="shared" si="395"/>
        <v xml:space="preserve">,"CatalogImageCode":"" </v>
      </c>
      <c r="AA1151" s="16" t="str">
        <f t="shared" si="396"/>
        <v xml:space="preserve">,"Color":"" </v>
      </c>
      <c r="AB1151" s="16" t="str">
        <f t="shared" si="397"/>
        <v xml:space="preserve">,"Denomination":"4" </v>
      </c>
      <c r="AD1151" s="16" t="str">
        <f t="shared" si="398"/>
        <v>,"ItemInstances":[</v>
      </c>
      <c r="AE1151" s="16" t="str">
        <f t="shared" si="399"/>
        <v>{"CollectableType":"HomeCollector.Models.StampBase, HomeCollector, Version=1.0.0.0, Culture=neutral, PublicKeyToken=null"</v>
      </c>
      <c r="AF1151" s="16" t="str">
        <f t="shared" si="400"/>
        <v xml:space="preserve">,"ItemDetails":"" </v>
      </c>
      <c r="AG1151" s="16" t="str">
        <f t="shared" si="401"/>
        <v xml:space="preserve">,"IsFavorite":false </v>
      </c>
      <c r="AH1151" s="16" t="str">
        <f t="shared" si="402"/>
        <v xml:space="preserve">,"EstimatedValue":0 </v>
      </c>
      <c r="AI1151" s="16" t="str">
        <f t="shared" si="403"/>
        <v xml:space="preserve">,"IsMintCondition":false </v>
      </c>
      <c r="AJ1151" s="16" t="str">
        <f t="shared" si="404"/>
        <v xml:space="preserve">,"Condition":"UNDEFINED" </v>
      </c>
      <c r="AK1151" s="16" t="str">
        <f xml:space="preserve"> IF($D1151+$E1151&gt;0,  CONCATENATE($AD1151,$AE1151,$AF1151,$AG1151,$AH1151,$AI1151,$AJ1151)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1" s="16" t="str">
        <f t="shared" si="405"/>
        <v>,{"CollectableType":"HomeCollector.Models.StampBase, HomeCollector, Version=1.0.0.0, Culture=neutral, PublicKeyToken=null","DisplayName":"NATO" ,"Description":"" ,"Country":"USA" ,"IsPostageStamp":true ,"ScottNumber":"1127"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52" spans="1:38" x14ac:dyDescent="0.25">
      <c r="A1152" s="34" t="s">
        <v>2351</v>
      </c>
      <c r="B1152" s="29">
        <v>4</v>
      </c>
      <c r="C1152" s="30"/>
      <c r="D1152" s="31"/>
      <c r="E1152" s="32">
        <v>3</v>
      </c>
      <c r="F1152" s="28"/>
      <c r="G1152" s="30"/>
      <c r="H1152" s="19" t="s">
        <v>783</v>
      </c>
      <c r="I1152" s="29">
        <v>1959</v>
      </c>
      <c r="J1152" s="29">
        <v>1959</v>
      </c>
      <c r="K1152" s="33" t="s">
        <v>1337</v>
      </c>
      <c r="L1152" s="34">
        <v>0.15</v>
      </c>
      <c r="M1152" s="29">
        <v>0.15</v>
      </c>
      <c r="N1152" s="28" t="str">
        <f t="shared" si="406"/>
        <v>,{"CollectableType":"HomeCollector.Models.StampBase, HomeCollector, Version=1.0.0.0, Culture=neutral, PublicKeyToken=null"</v>
      </c>
      <c r="O1152" s="16" t="str">
        <f t="shared" si="385"/>
        <v xml:space="preserve">,"DisplayName":"Arctic Explor" </v>
      </c>
      <c r="P1152" s="16" t="str">
        <f t="shared" si="386"/>
        <v xml:space="preserve">,"Description":"" </v>
      </c>
      <c r="Q1152" s="16" t="str">
        <f t="shared" si="387"/>
        <v xml:space="preserve">,"Country":"USA" </v>
      </c>
      <c r="R1152" s="16" t="str">
        <f t="shared" si="388"/>
        <v xml:space="preserve">,"IsPostageStamp":true </v>
      </c>
      <c r="S1152" s="16" t="str">
        <f t="shared" si="389"/>
        <v xml:space="preserve">,"ScottNumber":"1128" </v>
      </c>
      <c r="T1152" s="16" t="str">
        <f t="shared" si="390"/>
        <v xml:space="preserve">,"AlternateId":"" </v>
      </c>
      <c r="U1152" s="16" t="str">
        <f t="shared" si="391"/>
        <v>,"IssueYearStart":1959</v>
      </c>
      <c r="V1152" s="16" t="str">
        <f t="shared" si="392"/>
        <v>,"IssueYearEnd":0</v>
      </c>
      <c r="W1152" s="16" t="str">
        <f t="shared" si="393"/>
        <v xml:space="preserve">,"FirstDayOfIssue":" " </v>
      </c>
      <c r="X1152" s="16" t="str">
        <f t="shared" si="407"/>
        <v xml:space="preserve">,"Perforation":"" </v>
      </c>
      <c r="Y1152" s="16" t="str">
        <f t="shared" si="394"/>
        <v xml:space="preserve">,"IsWatermarked":false </v>
      </c>
      <c r="Z1152" s="16" t="str">
        <f t="shared" si="395"/>
        <v xml:space="preserve">,"CatalogImageCode":"" </v>
      </c>
      <c r="AA1152" s="16" t="str">
        <f t="shared" si="396"/>
        <v xml:space="preserve">,"Color":"" </v>
      </c>
      <c r="AB1152" s="16" t="str">
        <f t="shared" si="397"/>
        <v xml:space="preserve">,"Denomination":"4" </v>
      </c>
      <c r="AD1152" s="16" t="str">
        <f t="shared" si="398"/>
        <v>,"ItemInstances":[</v>
      </c>
      <c r="AE1152" s="16" t="str">
        <f t="shared" si="399"/>
        <v>{"CollectableType":"HomeCollector.Models.StampBase, HomeCollector, Version=1.0.0.0, Culture=neutral, PublicKeyToken=null"</v>
      </c>
      <c r="AF1152" s="16" t="str">
        <f t="shared" si="400"/>
        <v xml:space="preserve">,"ItemDetails":"" </v>
      </c>
      <c r="AG1152" s="16" t="str">
        <f t="shared" si="401"/>
        <v xml:space="preserve">,"IsFavorite":false </v>
      </c>
      <c r="AH1152" s="16" t="str">
        <f t="shared" si="402"/>
        <v xml:space="preserve">,"EstimatedValue":0 </v>
      </c>
      <c r="AI1152" s="16" t="str">
        <f t="shared" si="403"/>
        <v xml:space="preserve">,"IsMintCondition":false </v>
      </c>
      <c r="AJ1152" s="16" t="str">
        <f t="shared" si="404"/>
        <v xml:space="preserve">,"Condition":"UNDEFINED" </v>
      </c>
      <c r="AK1152" s="16" t="str">
        <f xml:space="preserve"> IF($D1152+$E1152&gt;0,  CONCATENATE($AD1152,$AE1152,$AF1152,$AG1152,$AH1152,$AI1152,$AJ1152)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2" s="16" t="str">
        <f t="shared" si="405"/>
        <v>,{"CollectableType":"HomeCollector.Models.StampBase, HomeCollector, Version=1.0.0.0, Culture=neutral, PublicKeyToken=null","DisplayName":"Arctic Explor" ,"Description":"" ,"Country":"USA" ,"IsPostageStamp":true ,"ScottNumber":"1128"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53" spans="1:38" x14ac:dyDescent="0.25">
      <c r="A1153" s="34" t="s">
        <v>2352</v>
      </c>
      <c r="B1153" s="29">
        <v>4</v>
      </c>
      <c r="C1153" s="30"/>
      <c r="D1153" s="31"/>
      <c r="E1153" s="32">
        <v>2</v>
      </c>
      <c r="F1153" s="28"/>
      <c r="G1153" s="30"/>
      <c r="H1153" s="19" t="s">
        <v>784</v>
      </c>
      <c r="I1153" s="29">
        <v>1959</v>
      </c>
      <c r="J1153" s="29">
        <v>1959</v>
      </c>
      <c r="K1153" s="33" t="s">
        <v>1337</v>
      </c>
      <c r="L1153" s="34">
        <v>0.16</v>
      </c>
      <c r="M1153" s="29">
        <v>0.15</v>
      </c>
      <c r="N1153" s="28" t="str">
        <f t="shared" si="406"/>
        <v>,{"CollectableType":"HomeCollector.Models.StampBase, HomeCollector, Version=1.0.0.0, Culture=neutral, PublicKeyToken=null"</v>
      </c>
      <c r="O1153" s="16" t="str">
        <f t="shared" si="385"/>
        <v xml:space="preserve">,"DisplayName":"World Peace" </v>
      </c>
      <c r="P1153" s="16" t="str">
        <f t="shared" si="386"/>
        <v xml:space="preserve">,"Description":"" </v>
      </c>
      <c r="Q1153" s="16" t="str">
        <f t="shared" si="387"/>
        <v xml:space="preserve">,"Country":"USA" </v>
      </c>
      <c r="R1153" s="16" t="str">
        <f t="shared" si="388"/>
        <v xml:space="preserve">,"IsPostageStamp":true </v>
      </c>
      <c r="S1153" s="16" t="str">
        <f t="shared" si="389"/>
        <v xml:space="preserve">,"ScottNumber":"1129" </v>
      </c>
      <c r="T1153" s="16" t="str">
        <f t="shared" si="390"/>
        <v xml:space="preserve">,"AlternateId":"" </v>
      </c>
      <c r="U1153" s="16" t="str">
        <f t="shared" si="391"/>
        <v>,"IssueYearStart":1959</v>
      </c>
      <c r="V1153" s="16" t="str">
        <f t="shared" si="392"/>
        <v>,"IssueYearEnd":0</v>
      </c>
      <c r="W1153" s="16" t="str">
        <f t="shared" si="393"/>
        <v xml:space="preserve">,"FirstDayOfIssue":" " </v>
      </c>
      <c r="X1153" s="16" t="str">
        <f t="shared" si="407"/>
        <v xml:space="preserve">,"Perforation":"" </v>
      </c>
      <c r="Y1153" s="16" t="str">
        <f t="shared" si="394"/>
        <v xml:space="preserve">,"IsWatermarked":false </v>
      </c>
      <c r="Z1153" s="16" t="str">
        <f t="shared" si="395"/>
        <v xml:space="preserve">,"CatalogImageCode":"" </v>
      </c>
      <c r="AA1153" s="16" t="str">
        <f t="shared" si="396"/>
        <v xml:space="preserve">,"Color":"" </v>
      </c>
      <c r="AB1153" s="16" t="str">
        <f t="shared" si="397"/>
        <v xml:space="preserve">,"Denomination":"4" </v>
      </c>
      <c r="AD1153" s="16" t="str">
        <f t="shared" si="398"/>
        <v>,"ItemInstances":[</v>
      </c>
      <c r="AE1153" s="16" t="str">
        <f t="shared" si="399"/>
        <v>{"CollectableType":"HomeCollector.Models.StampBase, HomeCollector, Version=1.0.0.0, Culture=neutral, PublicKeyToken=null"</v>
      </c>
      <c r="AF1153" s="16" t="str">
        <f t="shared" si="400"/>
        <v xml:space="preserve">,"ItemDetails":"" </v>
      </c>
      <c r="AG1153" s="16" t="str">
        <f t="shared" si="401"/>
        <v xml:space="preserve">,"IsFavorite":false </v>
      </c>
      <c r="AH1153" s="16" t="str">
        <f t="shared" si="402"/>
        <v xml:space="preserve">,"EstimatedValue":0 </v>
      </c>
      <c r="AI1153" s="16" t="str">
        <f t="shared" si="403"/>
        <v xml:space="preserve">,"IsMintCondition":false </v>
      </c>
      <c r="AJ1153" s="16" t="str">
        <f t="shared" si="404"/>
        <v xml:space="preserve">,"Condition":"UNDEFINED" </v>
      </c>
      <c r="AK1153" s="16" t="str">
        <f xml:space="preserve"> IF($D1153+$E1153&gt;0,  CONCATENATE($AD1153,$AE1153,$AF1153,$AG1153,$AH1153,$AI1153,$AJ1153)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3" s="16" t="str">
        <f t="shared" si="405"/>
        <v>,{"CollectableType":"HomeCollector.Models.StampBase, HomeCollector, Version=1.0.0.0, Culture=neutral, PublicKeyToken=null","DisplayName":"World Peace" ,"Description":"" ,"Country":"USA" ,"IsPostageStamp":true ,"ScottNumber":"1129"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54" spans="1:38" x14ac:dyDescent="0.25">
      <c r="A1154" s="34" t="s">
        <v>2353</v>
      </c>
      <c r="B1154" s="29">
        <v>4</v>
      </c>
      <c r="C1154" s="30"/>
      <c r="D1154" s="31"/>
      <c r="E1154" s="32">
        <v>1</v>
      </c>
      <c r="F1154" s="28"/>
      <c r="G1154" s="30"/>
      <c r="H1154" s="19" t="s">
        <v>785</v>
      </c>
      <c r="I1154" s="29">
        <v>1959</v>
      </c>
      <c r="J1154" s="29">
        <v>1959</v>
      </c>
      <c r="K1154" s="33" t="s">
        <v>1337</v>
      </c>
      <c r="L1154" s="34">
        <v>0.15</v>
      </c>
      <c r="M1154" s="29">
        <v>0.15</v>
      </c>
      <c r="N1154" s="28" t="str">
        <f t="shared" si="406"/>
        <v>,{"CollectableType":"HomeCollector.Models.StampBase, HomeCollector, Version=1.0.0.0, Culture=neutral, PublicKeyToken=null"</v>
      </c>
      <c r="O1154" s="16" t="str">
        <f t="shared" si="385"/>
        <v xml:space="preserve">,"DisplayName":"Silver Cent." </v>
      </c>
      <c r="P1154" s="16" t="str">
        <f t="shared" si="386"/>
        <v xml:space="preserve">,"Description":"" </v>
      </c>
      <c r="Q1154" s="16" t="str">
        <f t="shared" si="387"/>
        <v xml:space="preserve">,"Country":"USA" </v>
      </c>
      <c r="R1154" s="16" t="str">
        <f t="shared" si="388"/>
        <v xml:space="preserve">,"IsPostageStamp":true </v>
      </c>
      <c r="S1154" s="16" t="str">
        <f t="shared" si="389"/>
        <v xml:space="preserve">,"ScottNumber":"1130" </v>
      </c>
      <c r="T1154" s="16" t="str">
        <f t="shared" si="390"/>
        <v xml:space="preserve">,"AlternateId":"" </v>
      </c>
      <c r="U1154" s="16" t="str">
        <f t="shared" si="391"/>
        <v>,"IssueYearStart":1959</v>
      </c>
      <c r="V1154" s="16" t="str">
        <f t="shared" si="392"/>
        <v>,"IssueYearEnd":0</v>
      </c>
      <c r="W1154" s="16" t="str">
        <f t="shared" si="393"/>
        <v xml:space="preserve">,"FirstDayOfIssue":" " </v>
      </c>
      <c r="X1154" s="16" t="str">
        <f t="shared" si="407"/>
        <v xml:space="preserve">,"Perforation":"" </v>
      </c>
      <c r="Y1154" s="16" t="str">
        <f t="shared" si="394"/>
        <v xml:space="preserve">,"IsWatermarked":false </v>
      </c>
      <c r="Z1154" s="16" t="str">
        <f t="shared" si="395"/>
        <v xml:space="preserve">,"CatalogImageCode":"" </v>
      </c>
      <c r="AA1154" s="16" t="str">
        <f t="shared" si="396"/>
        <v xml:space="preserve">,"Color":"" </v>
      </c>
      <c r="AB1154" s="16" t="str">
        <f t="shared" si="397"/>
        <v xml:space="preserve">,"Denomination":"4" </v>
      </c>
      <c r="AD1154" s="16" t="str">
        <f t="shared" si="398"/>
        <v>,"ItemInstances":[</v>
      </c>
      <c r="AE1154" s="16" t="str">
        <f t="shared" si="399"/>
        <v>{"CollectableType":"HomeCollector.Models.StampBase, HomeCollector, Version=1.0.0.0, Culture=neutral, PublicKeyToken=null"</v>
      </c>
      <c r="AF1154" s="16" t="str">
        <f t="shared" si="400"/>
        <v xml:space="preserve">,"ItemDetails":"" </v>
      </c>
      <c r="AG1154" s="16" t="str">
        <f t="shared" si="401"/>
        <v xml:space="preserve">,"IsFavorite":false </v>
      </c>
      <c r="AH1154" s="16" t="str">
        <f t="shared" si="402"/>
        <v xml:space="preserve">,"EstimatedValue":0 </v>
      </c>
      <c r="AI1154" s="16" t="str">
        <f t="shared" si="403"/>
        <v xml:space="preserve">,"IsMintCondition":false </v>
      </c>
      <c r="AJ1154" s="16" t="str">
        <f t="shared" si="404"/>
        <v xml:space="preserve">,"Condition":"UNDEFINED" </v>
      </c>
      <c r="AK1154" s="16" t="str">
        <f xml:space="preserve"> IF($D1154+$E1154&gt;0,  CONCATENATE($AD1154,$AE1154,$AF1154,$AG1154,$AH1154,$AI1154,$AJ1154)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4" s="16" t="str">
        <f t="shared" si="405"/>
        <v>,{"CollectableType":"HomeCollector.Models.StampBase, HomeCollector, Version=1.0.0.0, Culture=neutral, PublicKeyToken=null","DisplayName":"Silver Cent." ,"Description":"" ,"Country":"USA" ,"IsPostageStamp":true ,"ScottNumber":"1130"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55" spans="1:38" x14ac:dyDescent="0.25">
      <c r="A1155" s="34" t="s">
        <v>2354</v>
      </c>
      <c r="B1155" s="29">
        <v>4</v>
      </c>
      <c r="C1155" s="30"/>
      <c r="D1155" s="31"/>
      <c r="E1155" s="32">
        <v>2</v>
      </c>
      <c r="F1155" s="28"/>
      <c r="G1155" s="30"/>
      <c r="H1155" s="19" t="s">
        <v>786</v>
      </c>
      <c r="I1155" s="29">
        <v>1959</v>
      </c>
      <c r="J1155" s="29">
        <v>1959</v>
      </c>
      <c r="K1155" s="33" t="s">
        <v>1337</v>
      </c>
      <c r="L1155" s="34">
        <v>0.15</v>
      </c>
      <c r="M1155" s="29">
        <v>0.15</v>
      </c>
      <c r="N1155" s="28" t="str">
        <f t="shared" si="406"/>
        <v>,{"CollectableType":"HomeCollector.Models.StampBase, HomeCollector, Version=1.0.0.0, Culture=neutral, PublicKeyToken=null"</v>
      </c>
      <c r="O1155" s="16" t="str">
        <f t="shared" si="385"/>
        <v xml:space="preserve">,"DisplayName":"St. Lawrence Seaway" </v>
      </c>
      <c r="P1155" s="16" t="str">
        <f t="shared" si="386"/>
        <v xml:space="preserve">,"Description":"" </v>
      </c>
      <c r="Q1155" s="16" t="str">
        <f t="shared" si="387"/>
        <v xml:space="preserve">,"Country":"USA" </v>
      </c>
      <c r="R1155" s="16" t="str">
        <f t="shared" si="388"/>
        <v xml:space="preserve">,"IsPostageStamp":true </v>
      </c>
      <c r="S1155" s="16" t="str">
        <f t="shared" si="389"/>
        <v xml:space="preserve">,"ScottNumber":"1131" </v>
      </c>
      <c r="T1155" s="16" t="str">
        <f t="shared" si="390"/>
        <v xml:space="preserve">,"AlternateId":"" </v>
      </c>
      <c r="U1155" s="16" t="str">
        <f t="shared" si="391"/>
        <v>,"IssueYearStart":1959</v>
      </c>
      <c r="V1155" s="16" t="str">
        <f t="shared" si="392"/>
        <v>,"IssueYearEnd":0</v>
      </c>
      <c r="W1155" s="16" t="str">
        <f t="shared" si="393"/>
        <v xml:space="preserve">,"FirstDayOfIssue":" " </v>
      </c>
      <c r="X1155" s="16" t="str">
        <f t="shared" si="407"/>
        <v xml:space="preserve">,"Perforation":"" </v>
      </c>
      <c r="Y1155" s="16" t="str">
        <f t="shared" si="394"/>
        <v xml:space="preserve">,"IsWatermarked":false </v>
      </c>
      <c r="Z1155" s="16" t="str">
        <f t="shared" si="395"/>
        <v xml:space="preserve">,"CatalogImageCode":"" </v>
      </c>
      <c r="AA1155" s="16" t="str">
        <f t="shared" si="396"/>
        <v xml:space="preserve">,"Color":"" </v>
      </c>
      <c r="AB1155" s="16" t="str">
        <f t="shared" si="397"/>
        <v xml:space="preserve">,"Denomination":"4" </v>
      </c>
      <c r="AD1155" s="16" t="str">
        <f t="shared" si="398"/>
        <v>,"ItemInstances":[</v>
      </c>
      <c r="AE1155" s="16" t="str">
        <f t="shared" si="399"/>
        <v>{"CollectableType":"HomeCollector.Models.StampBase, HomeCollector, Version=1.0.0.0, Culture=neutral, PublicKeyToken=null"</v>
      </c>
      <c r="AF1155" s="16" t="str">
        <f t="shared" si="400"/>
        <v xml:space="preserve">,"ItemDetails":"" </v>
      </c>
      <c r="AG1155" s="16" t="str">
        <f t="shared" si="401"/>
        <v xml:space="preserve">,"IsFavorite":false </v>
      </c>
      <c r="AH1155" s="16" t="str">
        <f t="shared" si="402"/>
        <v xml:space="preserve">,"EstimatedValue":0 </v>
      </c>
      <c r="AI1155" s="16" t="str">
        <f t="shared" si="403"/>
        <v xml:space="preserve">,"IsMintCondition":false </v>
      </c>
      <c r="AJ1155" s="16" t="str">
        <f t="shared" si="404"/>
        <v xml:space="preserve">,"Condition":"UNDEFINED" </v>
      </c>
      <c r="AK1155" s="16" t="str">
        <f xml:space="preserve"> IF($D1155+$E1155&gt;0,  CONCATENATE($AD1155,$AE1155,$AF1155,$AG1155,$AH1155,$AI1155,$AJ1155)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5" s="16" t="str">
        <f t="shared" si="405"/>
        <v>,{"CollectableType":"HomeCollector.Models.StampBase, HomeCollector, Version=1.0.0.0, Culture=neutral, PublicKeyToken=null","DisplayName":"St. Lawrence Seaway" ,"Description":"" ,"Country":"USA" ,"IsPostageStamp":true ,"ScottNumber":"1131"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56" spans="1:38" x14ac:dyDescent="0.25">
      <c r="A1156" s="34" t="s">
        <v>2355</v>
      </c>
      <c r="B1156" s="29">
        <v>4</v>
      </c>
      <c r="C1156" s="30"/>
      <c r="D1156" s="31"/>
      <c r="E1156" s="32">
        <v>2</v>
      </c>
      <c r="F1156" s="28"/>
      <c r="G1156" s="30"/>
      <c r="H1156" s="19" t="s">
        <v>787</v>
      </c>
      <c r="I1156" s="29">
        <v>1959</v>
      </c>
      <c r="J1156" s="29">
        <v>1959</v>
      </c>
      <c r="K1156" s="33" t="s">
        <v>1337</v>
      </c>
      <c r="L1156" s="34">
        <v>0.15</v>
      </c>
      <c r="M1156" s="29">
        <v>0.15</v>
      </c>
      <c r="N1156" s="28" t="str">
        <f t="shared" si="406"/>
        <v>,{"CollectableType":"HomeCollector.Models.StampBase, HomeCollector, Version=1.0.0.0, Culture=neutral, PublicKeyToken=null"</v>
      </c>
      <c r="O1156" s="16" t="str">
        <f t="shared" si="385"/>
        <v xml:space="preserve">,"DisplayName":"49-Star Flag" </v>
      </c>
      <c r="P1156" s="16" t="str">
        <f t="shared" si="386"/>
        <v xml:space="preserve">,"Description":"" </v>
      </c>
      <c r="Q1156" s="16" t="str">
        <f t="shared" si="387"/>
        <v xml:space="preserve">,"Country":"USA" </v>
      </c>
      <c r="R1156" s="16" t="str">
        <f t="shared" si="388"/>
        <v xml:space="preserve">,"IsPostageStamp":true </v>
      </c>
      <c r="S1156" s="16" t="str">
        <f t="shared" si="389"/>
        <v xml:space="preserve">,"ScottNumber":"1132" </v>
      </c>
      <c r="T1156" s="16" t="str">
        <f t="shared" si="390"/>
        <v xml:space="preserve">,"AlternateId":"" </v>
      </c>
      <c r="U1156" s="16" t="str">
        <f t="shared" si="391"/>
        <v>,"IssueYearStart":1959</v>
      </c>
      <c r="V1156" s="16" t="str">
        <f t="shared" si="392"/>
        <v>,"IssueYearEnd":0</v>
      </c>
      <c r="W1156" s="16" t="str">
        <f t="shared" si="393"/>
        <v xml:space="preserve">,"FirstDayOfIssue":" " </v>
      </c>
      <c r="X1156" s="16" t="str">
        <f t="shared" si="407"/>
        <v xml:space="preserve">,"Perforation":"" </v>
      </c>
      <c r="Y1156" s="16" t="str">
        <f t="shared" si="394"/>
        <v xml:space="preserve">,"IsWatermarked":false </v>
      </c>
      <c r="Z1156" s="16" t="str">
        <f t="shared" si="395"/>
        <v xml:space="preserve">,"CatalogImageCode":"" </v>
      </c>
      <c r="AA1156" s="16" t="str">
        <f t="shared" si="396"/>
        <v xml:space="preserve">,"Color":"" </v>
      </c>
      <c r="AB1156" s="16" t="str">
        <f t="shared" si="397"/>
        <v xml:space="preserve">,"Denomination":"4" </v>
      </c>
      <c r="AD1156" s="16" t="str">
        <f t="shared" si="398"/>
        <v>,"ItemInstances":[</v>
      </c>
      <c r="AE1156" s="16" t="str">
        <f t="shared" si="399"/>
        <v>{"CollectableType":"HomeCollector.Models.StampBase, HomeCollector, Version=1.0.0.0, Culture=neutral, PublicKeyToken=null"</v>
      </c>
      <c r="AF1156" s="16" t="str">
        <f t="shared" si="400"/>
        <v xml:space="preserve">,"ItemDetails":"" </v>
      </c>
      <c r="AG1156" s="16" t="str">
        <f t="shared" si="401"/>
        <v xml:space="preserve">,"IsFavorite":false </v>
      </c>
      <c r="AH1156" s="16" t="str">
        <f t="shared" si="402"/>
        <v xml:space="preserve">,"EstimatedValue":0 </v>
      </c>
      <c r="AI1156" s="16" t="str">
        <f t="shared" si="403"/>
        <v xml:space="preserve">,"IsMintCondition":false </v>
      </c>
      <c r="AJ1156" s="16" t="str">
        <f t="shared" si="404"/>
        <v xml:space="preserve">,"Condition":"UNDEFINED" </v>
      </c>
      <c r="AK1156" s="16" t="str">
        <f xml:space="preserve"> IF($D1156+$E1156&gt;0,  CONCATENATE($AD1156,$AE1156,$AF1156,$AG1156,$AH1156,$AI1156,$AJ1156)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6" s="16" t="str">
        <f t="shared" si="405"/>
        <v>,{"CollectableType":"HomeCollector.Models.StampBase, HomeCollector, Version=1.0.0.0, Culture=neutral, PublicKeyToken=null","DisplayName":"49-Star Flag" ,"Description":"" ,"Country":"USA" ,"IsPostageStamp":true ,"ScottNumber":"1132"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57" spans="1:38" x14ac:dyDescent="0.25">
      <c r="A1157" s="34" t="s">
        <v>2356</v>
      </c>
      <c r="B1157" s="29">
        <v>4</v>
      </c>
      <c r="C1157" s="30"/>
      <c r="D1157" s="31"/>
      <c r="E1157" s="32">
        <v>2</v>
      </c>
      <c r="F1157" s="28"/>
      <c r="G1157" s="30"/>
      <c r="H1157" s="19" t="s">
        <v>788</v>
      </c>
      <c r="I1157" s="29">
        <v>1959</v>
      </c>
      <c r="J1157" s="29">
        <v>1959</v>
      </c>
      <c r="K1157" s="33" t="s">
        <v>1337</v>
      </c>
      <c r="L1157" s="34">
        <v>0.15</v>
      </c>
      <c r="M1157" s="29">
        <v>0.15</v>
      </c>
      <c r="N1157" s="28" t="str">
        <f t="shared" si="406"/>
        <v>,{"CollectableType":"HomeCollector.Models.StampBase, HomeCollector, Version=1.0.0.0, Culture=neutral, PublicKeyToken=null"</v>
      </c>
      <c r="O1157" s="16" t="str">
        <f t="shared" ref="O1157:O1220" si="408">",""DisplayName"":""" &amp; $H1157 &amp; """ "</f>
        <v xml:space="preserve">,"DisplayName":"Soil Consv" </v>
      </c>
      <c r="P1157" s="16" t="str">
        <f t="shared" ref="P1157:P1220" si="409">",""Description"":""" &amp; IF(ISBLANK($G1157),"",$G1157) &amp; """ "</f>
        <v xml:space="preserve">,"Description":"" </v>
      </c>
      <c r="Q1157" s="16" t="str">
        <f t="shared" ref="Q1157:Q1220" si="410">",""Country"":""" &amp; $B$1 &amp; """ "</f>
        <v xml:space="preserve">,"Country":"USA" </v>
      </c>
      <c r="R1157" s="16" t="str">
        <f t="shared" ref="R1157:R1220" si="411">",""IsPostageStamp"":" &amp; "true" &amp; " "</f>
        <v xml:space="preserve">,"IsPostageStamp":true </v>
      </c>
      <c r="S1157" s="16" t="str">
        <f t="shared" ref="S1157:S1220" si="412">",""ScottNumber"":""" &amp; $A1157 &amp; """ "</f>
        <v xml:space="preserve">,"ScottNumber":"1133" </v>
      </c>
      <c r="T1157" s="16" t="str">
        <f t="shared" ref="T1157:T1220" si="413">",""AlternateId"":""" &amp; "" &amp; """ "</f>
        <v xml:space="preserve">,"AlternateId":"" </v>
      </c>
      <c r="U1157" s="16" t="str">
        <f t="shared" ref="U1157:U1220" si="414">",""IssueYearStart"":" &amp; TEXT(IF(ISNUMBER($J1157)=0,0,$J1157),"0")</f>
        <v>,"IssueYearStart":1959</v>
      </c>
      <c r="V1157" s="16" t="str">
        <f t="shared" ref="V1157:V1220" si="415">",""IssueYearEnd"":" &amp; TEXT(IF(ISNUMBER($K1157)=0,0,$K1157),"0")</f>
        <v>,"IssueYearEnd":0</v>
      </c>
      <c r="W1157" s="16" t="str">
        <f t="shared" ref="W1157:W1220" si="416">",""FirstDayOfIssue"":""" &amp; " " &amp; """ "</f>
        <v xml:space="preserve">,"FirstDayOfIssue":" " </v>
      </c>
      <c r="X1157" s="16" t="str">
        <f t="shared" si="407"/>
        <v xml:space="preserve">,"Perforation":"" </v>
      </c>
      <c r="Y1157" s="16" t="str">
        <f t="shared" ref="Y1157:Y1220" si="417">",""IsWatermarked"":" &amp; IF(ISNUMBER(FIND("mk",$G1174)) =1,"true","false") &amp; " "</f>
        <v xml:space="preserve">,"IsWatermarked":false </v>
      </c>
      <c r="Z1157" s="16" t="str">
        <f t="shared" ref="Z1157:Z1220" si="418">",""CatalogImageCode"":""" &amp; "" &amp; """ "</f>
        <v xml:space="preserve">,"CatalogImageCode":"" </v>
      </c>
      <c r="AA1157" s="16" t="str">
        <f t="shared" ref="AA1157:AA1220" si="419">",""Color"":""" &amp; IF(ISBLANK($C1157)=1,"",$C1157) &amp; """ "</f>
        <v xml:space="preserve">,"Color":"" </v>
      </c>
      <c r="AB1157" s="16" t="str">
        <f t="shared" ref="AB1157:AB1220" si="420">",""Denomination"":""" &amp; IF(ISNUMBER($B1157),TEXT($B1157,"0"),$B1157) &amp; """ "</f>
        <v xml:space="preserve">,"Denomination":"4" </v>
      </c>
      <c r="AD1157" s="16" t="str">
        <f t="shared" ref="AD1157:AD1220" si="421" xml:space="preserve"> IF($D1157 + $E1157 &gt; 0,",""ItemInstances"":[","")</f>
        <v>,"ItemInstances":[</v>
      </c>
      <c r="AE1157" s="16" t="str">
        <f t="shared" ref="AE1157:AE1220" si="422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157" s="16" t="str">
        <f t="shared" ref="AF1157:AF1220" si="423">",""ItemDetails"":""" &amp; IF(ISBLANK($G1157)=1,"",$G1157) &amp; """ "</f>
        <v xml:space="preserve">,"ItemDetails":"" </v>
      </c>
      <c r="AG1157" s="16" t="str">
        <f t="shared" ref="AG1157:AG1220" si="424">",""IsFavorite"":" &amp; "false" &amp; " "</f>
        <v xml:space="preserve">,"IsFavorite":false </v>
      </c>
      <c r="AH1157" s="16" t="str">
        <f t="shared" ref="AH1157:AH1220" si="425">",""EstimatedValue"":" &amp; "0" &amp; " "</f>
        <v xml:space="preserve">,"EstimatedValue":0 </v>
      </c>
      <c r="AI1157" s="16" t="str">
        <f t="shared" ref="AI1157:AI1220" si="426">",""IsMintCondition"":" &amp; IF($D1157&gt;0,"true","false") &amp; " "</f>
        <v xml:space="preserve">,"IsMintCondition":false </v>
      </c>
      <c r="AJ1157" s="16" t="str">
        <f t="shared" ref="AJ1157:AJ1220" si="427">",""Condition"":" &amp; """UNDEFINED""" &amp; " "</f>
        <v xml:space="preserve">,"Condition":"UNDEFINED" </v>
      </c>
      <c r="AK1157" s="16" t="str">
        <f xml:space="preserve"> IF($D1157+$E1157&gt;0,  CONCATENATE($AD1157,$AE1157,$AF1157,$AG1157,$AH1157,$AI1157,$AJ1157)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7" s="16" t="str">
        <f t="shared" ref="AL1157:AL1220" si="428">CONCATENATE( $N1157, $O1157, $P1157,$Q1157,$R1157,$S1157,$T1157,$U1157,$V1157,$W1157,$X1157, $Y1157,$Z1157,$AA1157, $AB1157) &amp; $AK1157</f>
        <v>,{"CollectableType":"HomeCollector.Models.StampBase, HomeCollector, Version=1.0.0.0, Culture=neutral, PublicKeyToken=null","DisplayName":"Soil Consv" ,"Description":"" ,"Country":"USA" ,"IsPostageStamp":true ,"ScottNumber":"1133"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58" spans="1:38" x14ac:dyDescent="0.25">
      <c r="A1158" s="34" t="s">
        <v>2357</v>
      </c>
      <c r="B1158" s="29">
        <v>4</v>
      </c>
      <c r="C1158" s="30"/>
      <c r="D1158" s="31"/>
      <c r="E1158" s="32">
        <v>2</v>
      </c>
      <c r="F1158" s="28"/>
      <c r="G1158" s="30"/>
      <c r="H1158" s="19" t="s">
        <v>789</v>
      </c>
      <c r="I1158" s="29">
        <v>1959</v>
      </c>
      <c r="J1158" s="29">
        <v>1959</v>
      </c>
      <c r="K1158" s="33" t="s">
        <v>1337</v>
      </c>
      <c r="L1158" s="34">
        <v>0.15</v>
      </c>
      <c r="M1158" s="29">
        <v>0.15</v>
      </c>
      <c r="N1158" s="28" t="str">
        <f t="shared" ref="N1158:N1221" si="429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158" s="16" t="str">
        <f t="shared" si="408"/>
        <v xml:space="preserve">,"DisplayName":"Petroleum" </v>
      </c>
      <c r="P1158" s="16" t="str">
        <f t="shared" si="409"/>
        <v xml:space="preserve">,"Description":"" </v>
      </c>
      <c r="Q1158" s="16" t="str">
        <f t="shared" si="410"/>
        <v xml:space="preserve">,"Country":"USA" </v>
      </c>
      <c r="R1158" s="16" t="str">
        <f t="shared" si="411"/>
        <v xml:space="preserve">,"IsPostageStamp":true </v>
      </c>
      <c r="S1158" s="16" t="str">
        <f t="shared" si="412"/>
        <v xml:space="preserve">,"ScottNumber":"1134" </v>
      </c>
      <c r="T1158" s="16" t="str">
        <f t="shared" si="413"/>
        <v xml:space="preserve">,"AlternateId":"" </v>
      </c>
      <c r="U1158" s="16" t="str">
        <f t="shared" si="414"/>
        <v>,"IssueYearStart":1959</v>
      </c>
      <c r="V1158" s="16" t="str">
        <f t="shared" si="415"/>
        <v>,"IssueYearEnd":0</v>
      </c>
      <c r="W1158" s="16" t="str">
        <f t="shared" si="416"/>
        <v xml:space="preserve">,"FirstDayOfIssue":" " </v>
      </c>
      <c r="X1158" s="16" t="str">
        <f t="shared" si="407"/>
        <v xml:space="preserve">,"Perforation":"" </v>
      </c>
      <c r="Y1158" s="16" t="str">
        <f t="shared" si="417"/>
        <v xml:space="preserve">,"IsWatermarked":false </v>
      </c>
      <c r="Z1158" s="16" t="str">
        <f t="shared" si="418"/>
        <v xml:space="preserve">,"CatalogImageCode":"" </v>
      </c>
      <c r="AA1158" s="16" t="str">
        <f t="shared" si="419"/>
        <v xml:space="preserve">,"Color":"" </v>
      </c>
      <c r="AB1158" s="16" t="str">
        <f t="shared" si="420"/>
        <v xml:space="preserve">,"Denomination":"4" </v>
      </c>
      <c r="AD1158" s="16" t="str">
        <f t="shared" si="421"/>
        <v>,"ItemInstances":[</v>
      </c>
      <c r="AE1158" s="16" t="str">
        <f t="shared" si="422"/>
        <v>{"CollectableType":"HomeCollector.Models.StampBase, HomeCollector, Version=1.0.0.0, Culture=neutral, PublicKeyToken=null"</v>
      </c>
      <c r="AF1158" s="16" t="str">
        <f t="shared" si="423"/>
        <v xml:space="preserve">,"ItemDetails":"" </v>
      </c>
      <c r="AG1158" s="16" t="str">
        <f t="shared" si="424"/>
        <v xml:space="preserve">,"IsFavorite":false </v>
      </c>
      <c r="AH1158" s="16" t="str">
        <f t="shared" si="425"/>
        <v xml:space="preserve">,"EstimatedValue":0 </v>
      </c>
      <c r="AI1158" s="16" t="str">
        <f t="shared" si="426"/>
        <v xml:space="preserve">,"IsMintCondition":false </v>
      </c>
      <c r="AJ1158" s="16" t="str">
        <f t="shared" si="427"/>
        <v xml:space="preserve">,"Condition":"UNDEFINED" </v>
      </c>
      <c r="AK1158" s="16" t="str">
        <f xml:space="preserve"> IF($D1158+$E1158&gt;0,  CONCATENATE($AD1158,$AE1158,$AF1158,$AG1158,$AH1158,$AI1158,$AJ1158)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8" s="16" t="str">
        <f t="shared" si="428"/>
        <v>,{"CollectableType":"HomeCollector.Models.StampBase, HomeCollector, Version=1.0.0.0, Culture=neutral, PublicKeyToken=null","DisplayName":"Petroleum" ,"Description":"" ,"Country":"USA" ,"IsPostageStamp":true ,"ScottNumber":"1134"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59" spans="1:38" x14ac:dyDescent="0.25">
      <c r="A1159" s="34" t="s">
        <v>2358</v>
      </c>
      <c r="B1159" s="29">
        <v>4</v>
      </c>
      <c r="C1159" s="30"/>
      <c r="D1159" s="31"/>
      <c r="E1159" s="32">
        <v>2</v>
      </c>
      <c r="F1159" s="28"/>
      <c r="G1159" s="30"/>
      <c r="H1159" s="19" t="s">
        <v>790</v>
      </c>
      <c r="I1159" s="29">
        <v>1959</v>
      </c>
      <c r="J1159" s="29">
        <v>1959</v>
      </c>
      <c r="K1159" s="33" t="s">
        <v>1337</v>
      </c>
      <c r="L1159" s="34">
        <v>0.15</v>
      </c>
      <c r="M1159" s="29">
        <v>0.15</v>
      </c>
      <c r="N1159" s="28" t="str">
        <f t="shared" si="429"/>
        <v>,{"CollectableType":"HomeCollector.Models.StampBase, HomeCollector, Version=1.0.0.0, Culture=neutral, PublicKeyToken=null"</v>
      </c>
      <c r="O1159" s="16" t="str">
        <f t="shared" si="408"/>
        <v xml:space="preserve">,"DisplayName":"Dental Health" </v>
      </c>
      <c r="P1159" s="16" t="str">
        <f t="shared" si="409"/>
        <v xml:space="preserve">,"Description":"" </v>
      </c>
      <c r="Q1159" s="16" t="str">
        <f t="shared" si="410"/>
        <v xml:space="preserve">,"Country":"USA" </v>
      </c>
      <c r="R1159" s="16" t="str">
        <f t="shared" si="411"/>
        <v xml:space="preserve">,"IsPostageStamp":true </v>
      </c>
      <c r="S1159" s="16" t="str">
        <f t="shared" si="412"/>
        <v xml:space="preserve">,"ScottNumber":"1135" </v>
      </c>
      <c r="T1159" s="16" t="str">
        <f t="shared" si="413"/>
        <v xml:space="preserve">,"AlternateId":"" </v>
      </c>
      <c r="U1159" s="16" t="str">
        <f t="shared" si="414"/>
        <v>,"IssueYearStart":1959</v>
      </c>
      <c r="V1159" s="16" t="str">
        <f t="shared" si="415"/>
        <v>,"IssueYearEnd":0</v>
      </c>
      <c r="W1159" s="16" t="str">
        <f t="shared" si="416"/>
        <v xml:space="preserve">,"FirstDayOfIssue":" " </v>
      </c>
      <c r="X1159" s="16" t="str">
        <f t="shared" si="407"/>
        <v xml:space="preserve">,"Perforation":"" </v>
      </c>
      <c r="Y1159" s="16" t="str">
        <f t="shared" si="417"/>
        <v xml:space="preserve">,"IsWatermarked":false </v>
      </c>
      <c r="Z1159" s="16" t="str">
        <f t="shared" si="418"/>
        <v xml:space="preserve">,"CatalogImageCode":"" </v>
      </c>
      <c r="AA1159" s="16" t="str">
        <f t="shared" si="419"/>
        <v xml:space="preserve">,"Color":"" </v>
      </c>
      <c r="AB1159" s="16" t="str">
        <f t="shared" si="420"/>
        <v xml:space="preserve">,"Denomination":"4" </v>
      </c>
      <c r="AD1159" s="16" t="str">
        <f t="shared" si="421"/>
        <v>,"ItemInstances":[</v>
      </c>
      <c r="AE1159" s="16" t="str">
        <f t="shared" si="422"/>
        <v>{"CollectableType":"HomeCollector.Models.StampBase, HomeCollector, Version=1.0.0.0, Culture=neutral, PublicKeyToken=null"</v>
      </c>
      <c r="AF1159" s="16" t="str">
        <f t="shared" si="423"/>
        <v xml:space="preserve">,"ItemDetails":"" </v>
      </c>
      <c r="AG1159" s="16" t="str">
        <f t="shared" si="424"/>
        <v xml:space="preserve">,"IsFavorite":false </v>
      </c>
      <c r="AH1159" s="16" t="str">
        <f t="shared" si="425"/>
        <v xml:space="preserve">,"EstimatedValue":0 </v>
      </c>
      <c r="AI1159" s="16" t="str">
        <f t="shared" si="426"/>
        <v xml:space="preserve">,"IsMintCondition":false </v>
      </c>
      <c r="AJ1159" s="16" t="str">
        <f t="shared" si="427"/>
        <v xml:space="preserve">,"Condition":"UNDEFINED" </v>
      </c>
      <c r="AK1159" s="16" t="str">
        <f xml:space="preserve"> IF($D1159+$E1159&gt;0,  CONCATENATE($AD1159,$AE1159,$AF1159,$AG1159,$AH1159,$AI1159,$AJ1159)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9" s="16" t="str">
        <f t="shared" si="428"/>
        <v>,{"CollectableType":"HomeCollector.Models.StampBase, HomeCollector, Version=1.0.0.0, Culture=neutral, PublicKeyToken=null","DisplayName":"Dental Health" ,"Description":"" ,"Country":"USA" ,"IsPostageStamp":true ,"ScottNumber":"1135"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60" spans="1:38" x14ac:dyDescent="0.25">
      <c r="A1160" s="34" t="s">
        <v>2359</v>
      </c>
      <c r="B1160" s="29">
        <v>4</v>
      </c>
      <c r="C1160" s="30"/>
      <c r="D1160" s="31"/>
      <c r="E1160" s="32">
        <v>1</v>
      </c>
      <c r="F1160" s="28"/>
      <c r="G1160" s="30"/>
      <c r="H1160" s="19" t="s">
        <v>791</v>
      </c>
      <c r="I1160" s="29">
        <v>1959</v>
      </c>
      <c r="J1160" s="29">
        <v>1959</v>
      </c>
      <c r="K1160" s="33" t="s">
        <v>1337</v>
      </c>
      <c r="L1160" s="34">
        <v>0.15</v>
      </c>
      <c r="M1160" s="29">
        <v>0.15</v>
      </c>
      <c r="N1160" s="28" t="str">
        <f t="shared" si="429"/>
        <v>,{"CollectableType":"HomeCollector.Models.StampBase, HomeCollector, Version=1.0.0.0, Culture=neutral, PublicKeyToken=null"</v>
      </c>
      <c r="O1160" s="16" t="str">
        <f t="shared" si="408"/>
        <v xml:space="preserve">,"DisplayName":"Reuter" </v>
      </c>
      <c r="P1160" s="16" t="str">
        <f t="shared" si="409"/>
        <v xml:space="preserve">,"Description":"" </v>
      </c>
      <c r="Q1160" s="16" t="str">
        <f t="shared" si="410"/>
        <v xml:space="preserve">,"Country":"USA" </v>
      </c>
      <c r="R1160" s="16" t="str">
        <f t="shared" si="411"/>
        <v xml:space="preserve">,"IsPostageStamp":true </v>
      </c>
      <c r="S1160" s="16" t="str">
        <f t="shared" si="412"/>
        <v xml:space="preserve">,"ScottNumber":"1136" </v>
      </c>
      <c r="T1160" s="16" t="str">
        <f t="shared" si="413"/>
        <v xml:space="preserve">,"AlternateId":"" </v>
      </c>
      <c r="U1160" s="16" t="str">
        <f t="shared" si="414"/>
        <v>,"IssueYearStart":1959</v>
      </c>
      <c r="V1160" s="16" t="str">
        <f t="shared" si="415"/>
        <v>,"IssueYearEnd":0</v>
      </c>
      <c r="W1160" s="16" t="str">
        <f t="shared" si="416"/>
        <v xml:space="preserve">,"FirstDayOfIssue":" " </v>
      </c>
      <c r="X1160" s="16" t="str">
        <f t="shared" si="407"/>
        <v xml:space="preserve">,"Perforation":"" </v>
      </c>
      <c r="Y1160" s="16" t="str">
        <f t="shared" si="417"/>
        <v xml:space="preserve">,"IsWatermarked":false </v>
      </c>
      <c r="Z1160" s="16" t="str">
        <f t="shared" si="418"/>
        <v xml:space="preserve">,"CatalogImageCode":"" </v>
      </c>
      <c r="AA1160" s="16" t="str">
        <f t="shared" si="419"/>
        <v xml:space="preserve">,"Color":"" </v>
      </c>
      <c r="AB1160" s="16" t="str">
        <f t="shared" si="420"/>
        <v xml:space="preserve">,"Denomination":"4" </v>
      </c>
      <c r="AD1160" s="16" t="str">
        <f t="shared" si="421"/>
        <v>,"ItemInstances":[</v>
      </c>
      <c r="AE1160" s="16" t="str">
        <f t="shared" si="422"/>
        <v>{"CollectableType":"HomeCollector.Models.StampBase, HomeCollector, Version=1.0.0.0, Culture=neutral, PublicKeyToken=null"</v>
      </c>
      <c r="AF1160" s="16" t="str">
        <f t="shared" si="423"/>
        <v xml:space="preserve">,"ItemDetails":"" </v>
      </c>
      <c r="AG1160" s="16" t="str">
        <f t="shared" si="424"/>
        <v xml:space="preserve">,"IsFavorite":false </v>
      </c>
      <c r="AH1160" s="16" t="str">
        <f t="shared" si="425"/>
        <v xml:space="preserve">,"EstimatedValue":0 </v>
      </c>
      <c r="AI1160" s="16" t="str">
        <f t="shared" si="426"/>
        <v xml:space="preserve">,"IsMintCondition":false </v>
      </c>
      <c r="AJ1160" s="16" t="str">
        <f t="shared" si="427"/>
        <v xml:space="preserve">,"Condition":"UNDEFINED" </v>
      </c>
      <c r="AK1160" s="16" t="str">
        <f xml:space="preserve"> IF($D1160+$E1160&gt;0,  CONCATENATE($AD1160,$AE1160,$AF1160,$AG1160,$AH1160,$AI1160,$AJ1160)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60" s="16" t="str">
        <f t="shared" si="428"/>
        <v>,{"CollectableType":"HomeCollector.Models.StampBase, HomeCollector, Version=1.0.0.0, Culture=neutral, PublicKeyToken=null","DisplayName":"Reuter" ,"Description":"" ,"Country":"USA" ,"IsPostageStamp":true ,"ScottNumber":"1136" ,"AlternateId":"" ,"IssueYearStart":1959,"IssueYearEnd":0,"FirstDayOfIssue":"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61" spans="1:38" x14ac:dyDescent="0.25">
      <c r="A1161" s="34" t="s">
        <v>2360</v>
      </c>
      <c r="B1161" s="29">
        <v>4</v>
      </c>
      <c r="C1161" s="30"/>
      <c r="D1161" s="31"/>
      <c r="E1161" s="32"/>
      <c r="F1161" s="28"/>
      <c r="G1161" s="30"/>
      <c r="H1161" s="19" t="s">
        <v>791</v>
      </c>
      <c r="I1161" s="29">
        <v>1959</v>
      </c>
      <c r="J1161" s="29">
        <v>1959</v>
      </c>
      <c r="K1161" s="33" t="s">
        <v>1337</v>
      </c>
      <c r="L1161" s="34">
        <v>0.16</v>
      </c>
      <c r="M1161" s="29">
        <v>0.15</v>
      </c>
      <c r="N1161" s="28" t="str">
        <f t="shared" si="429"/>
        <v>,{"CollectableType":"HomeCollector.Models.StampBase, HomeCollector, Version=1.0.0.0, Culture=neutral, PublicKeyToken=null"</v>
      </c>
      <c r="O1161" s="16" t="str">
        <f t="shared" si="408"/>
        <v xml:space="preserve">,"DisplayName":"Reuter" </v>
      </c>
      <c r="P1161" s="16" t="str">
        <f t="shared" si="409"/>
        <v xml:space="preserve">,"Description":"" </v>
      </c>
      <c r="Q1161" s="16" t="str">
        <f t="shared" si="410"/>
        <v xml:space="preserve">,"Country":"USA" </v>
      </c>
      <c r="R1161" s="16" t="str">
        <f t="shared" si="411"/>
        <v xml:space="preserve">,"IsPostageStamp":true </v>
      </c>
      <c r="S1161" s="16" t="str">
        <f t="shared" si="412"/>
        <v xml:space="preserve">,"ScottNumber":"1137" </v>
      </c>
      <c r="T1161" s="16" t="str">
        <f t="shared" si="413"/>
        <v xml:space="preserve">,"AlternateId":"" </v>
      </c>
      <c r="U1161" s="16" t="str">
        <f t="shared" si="414"/>
        <v>,"IssueYearStart":1959</v>
      </c>
      <c r="V1161" s="16" t="str">
        <f t="shared" si="415"/>
        <v>,"IssueYearEnd":0</v>
      </c>
      <c r="W1161" s="16" t="str">
        <f t="shared" si="416"/>
        <v xml:space="preserve">,"FirstDayOfIssue":" " </v>
      </c>
      <c r="X1161" s="16" t="str">
        <f t="shared" si="407"/>
        <v xml:space="preserve">,"Perforation":"" </v>
      </c>
      <c r="Y1161" s="16" t="str">
        <f t="shared" si="417"/>
        <v xml:space="preserve">,"IsWatermarked":false </v>
      </c>
      <c r="Z1161" s="16" t="str">
        <f t="shared" si="418"/>
        <v xml:space="preserve">,"CatalogImageCode":"" </v>
      </c>
      <c r="AA1161" s="16" t="str">
        <f t="shared" si="419"/>
        <v xml:space="preserve">,"Color":"" </v>
      </c>
      <c r="AB1161" s="16" t="str">
        <f t="shared" si="420"/>
        <v xml:space="preserve">,"Denomination":"4" </v>
      </c>
      <c r="AD1161" s="16" t="str">
        <f t="shared" si="421"/>
        <v/>
      </c>
      <c r="AE1161" s="16" t="str">
        <f t="shared" si="422"/>
        <v>{"CollectableType":"HomeCollector.Models.StampBase, HomeCollector, Version=1.0.0.0, Culture=neutral, PublicKeyToken=null"</v>
      </c>
      <c r="AF1161" s="16" t="str">
        <f t="shared" si="423"/>
        <v xml:space="preserve">,"ItemDetails":"" </v>
      </c>
      <c r="AG1161" s="16" t="str">
        <f t="shared" si="424"/>
        <v xml:space="preserve">,"IsFavorite":false </v>
      </c>
      <c r="AH1161" s="16" t="str">
        <f t="shared" si="425"/>
        <v xml:space="preserve">,"EstimatedValue":0 </v>
      </c>
      <c r="AI1161" s="16" t="str">
        <f t="shared" si="426"/>
        <v xml:space="preserve">,"IsMintCondition":false </v>
      </c>
      <c r="AJ1161" s="16" t="str">
        <f t="shared" si="427"/>
        <v xml:space="preserve">,"Condition":"UNDEFINED" </v>
      </c>
      <c r="AK1161" s="16" t="str">
        <f xml:space="preserve"> IF($D1161+$E1161&gt;0,  CONCATENATE($AD1161,$AE1161,$AF1161,$AG1161,$AH1161,$AI1161,$AJ1161) &amp; "} ]}","}")</f>
        <v>}</v>
      </c>
      <c r="AL1161" s="16" t="str">
        <f t="shared" si="428"/>
        <v>,{"CollectableType":"HomeCollector.Models.StampBase, HomeCollector, Version=1.0.0.0, Culture=neutral, PublicKeyToken=null","DisplayName":"Reuter" ,"Description":"" ,"Country":"USA" ,"IsPostageStamp":true ,"ScottNumber":"1137" ,"AlternateId":"" ,"IssueYearStart":1959,"IssueYearEnd":0,"FirstDayOfIssue":" " ,"Perforation":"" ,"IsWatermarked":false ,"CatalogImageCode":"" ,"Color":"" ,"Denomination":"4" }</v>
      </c>
    </row>
    <row r="1162" spans="1:38" x14ac:dyDescent="0.25">
      <c r="A1162" s="34" t="s">
        <v>2361</v>
      </c>
      <c r="B1162" s="29">
        <v>8</v>
      </c>
      <c r="C1162" s="30"/>
      <c r="D1162" s="31"/>
      <c r="E1162" s="32">
        <v>1</v>
      </c>
      <c r="F1162" s="28"/>
      <c r="G1162" s="30"/>
      <c r="H1162" s="19" t="s">
        <v>792</v>
      </c>
      <c r="I1162" s="29">
        <v>1959</v>
      </c>
      <c r="J1162" s="29">
        <v>1959</v>
      </c>
      <c r="K1162" s="33" t="s">
        <v>1337</v>
      </c>
      <c r="L1162" s="34">
        <v>0.15</v>
      </c>
      <c r="M1162" s="29">
        <v>0.15</v>
      </c>
      <c r="N1162" s="28" t="str">
        <f t="shared" si="429"/>
        <v>,{"CollectableType":"HomeCollector.Models.StampBase, HomeCollector, Version=1.0.0.0, Culture=neutral, PublicKeyToken=null"</v>
      </c>
      <c r="O1162" s="16" t="str">
        <f t="shared" si="408"/>
        <v xml:space="preserve">,"DisplayName":"McDowell" </v>
      </c>
      <c r="P1162" s="16" t="str">
        <f t="shared" si="409"/>
        <v xml:space="preserve">,"Description":"" </v>
      </c>
      <c r="Q1162" s="16" t="str">
        <f t="shared" si="410"/>
        <v xml:space="preserve">,"Country":"USA" </v>
      </c>
      <c r="R1162" s="16" t="str">
        <f t="shared" si="411"/>
        <v xml:space="preserve">,"IsPostageStamp":true </v>
      </c>
      <c r="S1162" s="16" t="str">
        <f t="shared" si="412"/>
        <v xml:space="preserve">,"ScottNumber":"1138" </v>
      </c>
      <c r="T1162" s="16" t="str">
        <f t="shared" si="413"/>
        <v xml:space="preserve">,"AlternateId":"" </v>
      </c>
      <c r="U1162" s="16" t="str">
        <f t="shared" si="414"/>
        <v>,"IssueYearStart":1959</v>
      </c>
      <c r="V1162" s="16" t="str">
        <f t="shared" si="415"/>
        <v>,"IssueYearEnd":0</v>
      </c>
      <c r="W1162" s="16" t="str">
        <f t="shared" si="416"/>
        <v xml:space="preserve">,"FirstDayOfIssue":" " </v>
      </c>
      <c r="X1162" s="16" t="str">
        <f t="shared" si="407"/>
        <v xml:space="preserve">,"Perforation":"" </v>
      </c>
      <c r="Y1162" s="16" t="str">
        <f t="shared" si="417"/>
        <v xml:space="preserve">,"IsWatermarked":false </v>
      </c>
      <c r="Z1162" s="16" t="str">
        <f t="shared" si="418"/>
        <v xml:space="preserve">,"CatalogImageCode":"" </v>
      </c>
      <c r="AA1162" s="16" t="str">
        <f t="shared" si="419"/>
        <v xml:space="preserve">,"Color":"" </v>
      </c>
      <c r="AB1162" s="16" t="str">
        <f t="shared" si="420"/>
        <v xml:space="preserve">,"Denomination":"8" </v>
      </c>
      <c r="AD1162" s="16" t="str">
        <f t="shared" si="421"/>
        <v>,"ItemInstances":[</v>
      </c>
      <c r="AE1162" s="16" t="str">
        <f t="shared" si="422"/>
        <v>{"CollectableType":"HomeCollector.Models.StampBase, HomeCollector, Version=1.0.0.0, Culture=neutral, PublicKeyToken=null"</v>
      </c>
      <c r="AF1162" s="16" t="str">
        <f t="shared" si="423"/>
        <v xml:space="preserve">,"ItemDetails":"" </v>
      </c>
      <c r="AG1162" s="16" t="str">
        <f t="shared" si="424"/>
        <v xml:space="preserve">,"IsFavorite":false </v>
      </c>
      <c r="AH1162" s="16" t="str">
        <f t="shared" si="425"/>
        <v xml:space="preserve">,"EstimatedValue":0 </v>
      </c>
      <c r="AI1162" s="16" t="str">
        <f t="shared" si="426"/>
        <v xml:space="preserve">,"IsMintCondition":false </v>
      </c>
      <c r="AJ1162" s="16" t="str">
        <f t="shared" si="427"/>
        <v xml:space="preserve">,"Condition":"UNDEFINED" </v>
      </c>
      <c r="AK1162" s="16" t="str">
        <f xml:space="preserve"> IF($D1162+$E1162&gt;0,  CONCATENATE($AD1162,$AE1162,$AF1162,$AG1162,$AH1162,$AI1162,$AJ1162)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62" s="16" t="str">
        <f t="shared" si="428"/>
        <v>,{"CollectableType":"HomeCollector.Models.StampBase, HomeCollector, Version=1.0.0.0, Culture=neutral, PublicKeyToken=null","DisplayName":"McDowell" ,"Description":"" ,"Country":"USA" ,"IsPostageStamp":true ,"ScottNumber":"1138" ,"AlternateId":"" ,"IssueYearStart":1959,"IssueYearEnd":0,"FirstDayOfIssue":"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63" spans="1:38" x14ac:dyDescent="0.25">
      <c r="A1163" s="34" t="s">
        <v>2362</v>
      </c>
      <c r="B1163" s="29">
        <v>4</v>
      </c>
      <c r="C1163" s="30"/>
      <c r="D1163" s="31"/>
      <c r="E1163" s="32">
        <v>2</v>
      </c>
      <c r="F1163" s="28"/>
      <c r="G1163" s="30"/>
      <c r="H1163" s="19" t="s">
        <v>793</v>
      </c>
      <c r="I1163" s="29">
        <v>1960</v>
      </c>
      <c r="J1163" s="29">
        <v>1960</v>
      </c>
      <c r="K1163" s="33" t="s">
        <v>1337</v>
      </c>
      <c r="L1163" s="34">
        <v>0.15</v>
      </c>
      <c r="M1163" s="29">
        <v>0.15</v>
      </c>
      <c r="N1163" s="28" t="str">
        <f t="shared" si="429"/>
        <v>,{"CollectableType":"HomeCollector.Models.StampBase, HomeCollector, Version=1.0.0.0, Culture=neutral, PublicKeyToken=null"</v>
      </c>
      <c r="O1163" s="16" t="str">
        <f t="shared" si="408"/>
        <v xml:space="preserve">,"DisplayName":"American Credo" </v>
      </c>
      <c r="P1163" s="16" t="str">
        <f t="shared" si="409"/>
        <v xml:space="preserve">,"Description":"" </v>
      </c>
      <c r="Q1163" s="16" t="str">
        <f t="shared" si="410"/>
        <v xml:space="preserve">,"Country":"USA" </v>
      </c>
      <c r="R1163" s="16" t="str">
        <f t="shared" si="411"/>
        <v xml:space="preserve">,"IsPostageStamp":true </v>
      </c>
      <c r="S1163" s="16" t="str">
        <f t="shared" si="412"/>
        <v xml:space="preserve">,"ScottNumber":"1139" </v>
      </c>
      <c r="T1163" s="16" t="str">
        <f t="shared" si="413"/>
        <v xml:space="preserve">,"AlternateId":"" </v>
      </c>
      <c r="U1163" s="16" t="str">
        <f t="shared" si="414"/>
        <v>,"IssueYearStart":1960</v>
      </c>
      <c r="V1163" s="16" t="str">
        <f t="shared" si="415"/>
        <v>,"IssueYearEnd":0</v>
      </c>
      <c r="W1163" s="16" t="str">
        <f t="shared" si="416"/>
        <v xml:space="preserve">,"FirstDayOfIssue":" " </v>
      </c>
      <c r="X1163" s="16" t="str">
        <f t="shared" si="407"/>
        <v xml:space="preserve">,"Perforation":"" </v>
      </c>
      <c r="Y1163" s="16" t="str">
        <f t="shared" si="417"/>
        <v xml:space="preserve">,"IsWatermarked":false </v>
      </c>
      <c r="Z1163" s="16" t="str">
        <f t="shared" si="418"/>
        <v xml:space="preserve">,"CatalogImageCode":"" </v>
      </c>
      <c r="AA1163" s="16" t="str">
        <f t="shared" si="419"/>
        <v xml:space="preserve">,"Color":"" </v>
      </c>
      <c r="AB1163" s="16" t="str">
        <f t="shared" si="420"/>
        <v xml:space="preserve">,"Denomination":"4" </v>
      </c>
      <c r="AD1163" s="16" t="str">
        <f t="shared" si="421"/>
        <v>,"ItemInstances":[</v>
      </c>
      <c r="AE1163" s="16" t="str">
        <f t="shared" si="422"/>
        <v>{"CollectableType":"HomeCollector.Models.StampBase, HomeCollector, Version=1.0.0.0, Culture=neutral, PublicKeyToken=null"</v>
      </c>
      <c r="AF1163" s="16" t="str">
        <f t="shared" si="423"/>
        <v xml:space="preserve">,"ItemDetails":"" </v>
      </c>
      <c r="AG1163" s="16" t="str">
        <f t="shared" si="424"/>
        <v xml:space="preserve">,"IsFavorite":false </v>
      </c>
      <c r="AH1163" s="16" t="str">
        <f t="shared" si="425"/>
        <v xml:space="preserve">,"EstimatedValue":0 </v>
      </c>
      <c r="AI1163" s="16" t="str">
        <f t="shared" si="426"/>
        <v xml:space="preserve">,"IsMintCondition":false </v>
      </c>
      <c r="AJ1163" s="16" t="str">
        <f t="shared" si="427"/>
        <v xml:space="preserve">,"Condition":"UNDEFINED" </v>
      </c>
      <c r="AK1163" s="16" t="str">
        <f xml:space="preserve"> IF($D1163+$E1163&gt;0,  CONCATENATE($AD1163,$AE1163,$AF1163,$AG1163,$AH1163,$AI1163,$AJ1163)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63" s="16" t="str">
        <f t="shared" si="428"/>
        <v>,{"CollectableType":"HomeCollector.Models.StampBase, HomeCollector, Version=1.0.0.0, Culture=neutral, PublicKeyToken=null","DisplayName":"American Credo" ,"Description":"" ,"Country":"USA" ,"IsPostageStamp":true ,"ScottNumber":"1139"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64" spans="1:38" x14ac:dyDescent="0.25">
      <c r="A1164" s="34" t="s">
        <v>2363</v>
      </c>
      <c r="B1164" s="29">
        <v>4</v>
      </c>
      <c r="C1164" s="30"/>
      <c r="D1164" s="31"/>
      <c r="E1164" s="32">
        <v>2</v>
      </c>
      <c r="F1164" s="28"/>
      <c r="G1164" s="30"/>
      <c r="H1164" s="19" t="s">
        <v>793</v>
      </c>
      <c r="I1164" s="29">
        <v>1960</v>
      </c>
      <c r="J1164" s="29">
        <v>1960</v>
      </c>
      <c r="K1164" s="33" t="s">
        <v>1337</v>
      </c>
      <c r="L1164" s="34">
        <v>0.15</v>
      </c>
      <c r="M1164" s="29">
        <v>0.15</v>
      </c>
      <c r="N1164" s="28" t="str">
        <f t="shared" si="429"/>
        <v>,{"CollectableType":"HomeCollector.Models.StampBase, HomeCollector, Version=1.0.0.0, Culture=neutral, PublicKeyToken=null"</v>
      </c>
      <c r="O1164" s="16" t="str">
        <f t="shared" si="408"/>
        <v xml:space="preserve">,"DisplayName":"American Credo" </v>
      </c>
      <c r="P1164" s="16" t="str">
        <f t="shared" si="409"/>
        <v xml:space="preserve">,"Description":"" </v>
      </c>
      <c r="Q1164" s="16" t="str">
        <f t="shared" si="410"/>
        <v xml:space="preserve">,"Country":"USA" </v>
      </c>
      <c r="R1164" s="16" t="str">
        <f t="shared" si="411"/>
        <v xml:space="preserve">,"IsPostageStamp":true </v>
      </c>
      <c r="S1164" s="16" t="str">
        <f t="shared" si="412"/>
        <v xml:space="preserve">,"ScottNumber":"1140" </v>
      </c>
      <c r="T1164" s="16" t="str">
        <f t="shared" si="413"/>
        <v xml:space="preserve">,"AlternateId":"" </v>
      </c>
      <c r="U1164" s="16" t="str">
        <f t="shared" si="414"/>
        <v>,"IssueYearStart":1960</v>
      </c>
      <c r="V1164" s="16" t="str">
        <f t="shared" si="415"/>
        <v>,"IssueYearEnd":0</v>
      </c>
      <c r="W1164" s="16" t="str">
        <f t="shared" si="416"/>
        <v xml:space="preserve">,"FirstDayOfIssue":" " </v>
      </c>
      <c r="X1164" s="16" t="str">
        <f t="shared" si="407"/>
        <v xml:space="preserve">,"Perforation":"" </v>
      </c>
      <c r="Y1164" s="16" t="str">
        <f t="shared" si="417"/>
        <v xml:space="preserve">,"IsWatermarked":false </v>
      </c>
      <c r="Z1164" s="16" t="str">
        <f t="shared" si="418"/>
        <v xml:space="preserve">,"CatalogImageCode":"" </v>
      </c>
      <c r="AA1164" s="16" t="str">
        <f t="shared" si="419"/>
        <v xml:space="preserve">,"Color":"" </v>
      </c>
      <c r="AB1164" s="16" t="str">
        <f t="shared" si="420"/>
        <v xml:space="preserve">,"Denomination":"4" </v>
      </c>
      <c r="AD1164" s="16" t="str">
        <f t="shared" si="421"/>
        <v>,"ItemInstances":[</v>
      </c>
      <c r="AE1164" s="16" t="str">
        <f t="shared" si="422"/>
        <v>{"CollectableType":"HomeCollector.Models.StampBase, HomeCollector, Version=1.0.0.0, Culture=neutral, PublicKeyToken=null"</v>
      </c>
      <c r="AF1164" s="16" t="str">
        <f t="shared" si="423"/>
        <v xml:space="preserve">,"ItemDetails":"" </v>
      </c>
      <c r="AG1164" s="16" t="str">
        <f t="shared" si="424"/>
        <v xml:space="preserve">,"IsFavorite":false </v>
      </c>
      <c r="AH1164" s="16" t="str">
        <f t="shared" si="425"/>
        <v xml:space="preserve">,"EstimatedValue":0 </v>
      </c>
      <c r="AI1164" s="16" t="str">
        <f t="shared" si="426"/>
        <v xml:space="preserve">,"IsMintCondition":false </v>
      </c>
      <c r="AJ1164" s="16" t="str">
        <f t="shared" si="427"/>
        <v xml:space="preserve">,"Condition":"UNDEFINED" </v>
      </c>
      <c r="AK1164" s="16" t="str">
        <f xml:space="preserve"> IF($D1164+$E1164&gt;0,  CONCATENATE($AD1164,$AE1164,$AF1164,$AG1164,$AH1164,$AI1164,$AJ1164)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64" s="16" t="str">
        <f t="shared" si="428"/>
        <v>,{"CollectableType":"HomeCollector.Models.StampBase, HomeCollector, Version=1.0.0.0, Culture=neutral, PublicKeyToken=null","DisplayName":"American Credo" ,"Description":"" ,"Country":"USA" ,"IsPostageStamp":true ,"ScottNumber":"1140"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65" spans="1:38" x14ac:dyDescent="0.25">
      <c r="A1165" s="34" t="s">
        <v>2364</v>
      </c>
      <c r="B1165" s="29">
        <v>4</v>
      </c>
      <c r="C1165" s="30"/>
      <c r="D1165" s="31"/>
      <c r="E1165" s="32">
        <v>2</v>
      </c>
      <c r="F1165" s="28"/>
      <c r="G1165" s="30"/>
      <c r="H1165" s="19" t="s">
        <v>793</v>
      </c>
      <c r="I1165" s="29">
        <v>1960</v>
      </c>
      <c r="J1165" s="29">
        <v>1960</v>
      </c>
      <c r="K1165" s="33" t="s">
        <v>1337</v>
      </c>
      <c r="L1165" s="34">
        <v>0.15</v>
      </c>
      <c r="M1165" s="29">
        <v>0.15</v>
      </c>
      <c r="N1165" s="28" t="str">
        <f t="shared" si="429"/>
        <v>,{"CollectableType":"HomeCollector.Models.StampBase, HomeCollector, Version=1.0.0.0, Culture=neutral, PublicKeyToken=null"</v>
      </c>
      <c r="O1165" s="16" t="str">
        <f t="shared" si="408"/>
        <v xml:space="preserve">,"DisplayName":"American Credo" </v>
      </c>
      <c r="P1165" s="16" t="str">
        <f t="shared" si="409"/>
        <v xml:space="preserve">,"Description":"" </v>
      </c>
      <c r="Q1165" s="16" t="str">
        <f t="shared" si="410"/>
        <v xml:space="preserve">,"Country":"USA" </v>
      </c>
      <c r="R1165" s="16" t="str">
        <f t="shared" si="411"/>
        <v xml:space="preserve">,"IsPostageStamp":true </v>
      </c>
      <c r="S1165" s="16" t="str">
        <f t="shared" si="412"/>
        <v xml:space="preserve">,"ScottNumber":"1141" </v>
      </c>
      <c r="T1165" s="16" t="str">
        <f t="shared" si="413"/>
        <v xml:space="preserve">,"AlternateId":"" </v>
      </c>
      <c r="U1165" s="16" t="str">
        <f t="shared" si="414"/>
        <v>,"IssueYearStart":1960</v>
      </c>
      <c r="V1165" s="16" t="str">
        <f t="shared" si="415"/>
        <v>,"IssueYearEnd":0</v>
      </c>
      <c r="W1165" s="16" t="str">
        <f t="shared" si="416"/>
        <v xml:space="preserve">,"FirstDayOfIssue":" " </v>
      </c>
      <c r="X1165" s="16" t="str">
        <f t="shared" si="407"/>
        <v xml:space="preserve">,"Perforation":"" </v>
      </c>
      <c r="Y1165" s="16" t="str">
        <f t="shared" si="417"/>
        <v xml:space="preserve">,"IsWatermarked":false </v>
      </c>
      <c r="Z1165" s="16" t="str">
        <f t="shared" si="418"/>
        <v xml:space="preserve">,"CatalogImageCode":"" </v>
      </c>
      <c r="AA1165" s="16" t="str">
        <f t="shared" si="419"/>
        <v xml:space="preserve">,"Color":"" </v>
      </c>
      <c r="AB1165" s="16" t="str">
        <f t="shared" si="420"/>
        <v xml:space="preserve">,"Denomination":"4" </v>
      </c>
      <c r="AD1165" s="16" t="str">
        <f t="shared" si="421"/>
        <v>,"ItemInstances":[</v>
      </c>
      <c r="AE1165" s="16" t="str">
        <f t="shared" si="422"/>
        <v>{"CollectableType":"HomeCollector.Models.StampBase, HomeCollector, Version=1.0.0.0, Culture=neutral, PublicKeyToken=null"</v>
      </c>
      <c r="AF1165" s="16" t="str">
        <f t="shared" si="423"/>
        <v xml:space="preserve">,"ItemDetails":"" </v>
      </c>
      <c r="AG1165" s="16" t="str">
        <f t="shared" si="424"/>
        <v xml:space="preserve">,"IsFavorite":false </v>
      </c>
      <c r="AH1165" s="16" t="str">
        <f t="shared" si="425"/>
        <v xml:space="preserve">,"EstimatedValue":0 </v>
      </c>
      <c r="AI1165" s="16" t="str">
        <f t="shared" si="426"/>
        <v xml:space="preserve">,"IsMintCondition":false </v>
      </c>
      <c r="AJ1165" s="16" t="str">
        <f t="shared" si="427"/>
        <v xml:space="preserve">,"Condition":"UNDEFINED" </v>
      </c>
      <c r="AK1165" s="16" t="str">
        <f xml:space="preserve"> IF($D1165+$E1165&gt;0,  CONCATENATE($AD1165,$AE1165,$AF1165,$AG1165,$AH1165,$AI1165,$AJ1165)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65" s="16" t="str">
        <f t="shared" si="428"/>
        <v>,{"CollectableType":"HomeCollector.Models.StampBase, HomeCollector, Version=1.0.0.0, Culture=neutral, PublicKeyToken=null","DisplayName":"American Credo" ,"Description":"" ,"Country":"USA" ,"IsPostageStamp":true ,"ScottNumber":"1141"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66" spans="1:38" x14ac:dyDescent="0.25">
      <c r="A1166" s="34" t="s">
        <v>2365</v>
      </c>
      <c r="B1166" s="29">
        <v>4</v>
      </c>
      <c r="C1166" s="30"/>
      <c r="D1166" s="31"/>
      <c r="E1166" s="32">
        <v>2</v>
      </c>
      <c r="F1166" s="28"/>
      <c r="G1166" s="30"/>
      <c r="H1166" s="19" t="s">
        <v>793</v>
      </c>
      <c r="I1166" s="29">
        <v>1960</v>
      </c>
      <c r="J1166" s="29">
        <v>1960</v>
      </c>
      <c r="K1166" s="33" t="s">
        <v>1337</v>
      </c>
      <c r="L1166" s="34">
        <v>0.15</v>
      </c>
      <c r="M1166" s="29">
        <v>0.15</v>
      </c>
      <c r="N1166" s="28" t="str">
        <f t="shared" si="429"/>
        <v>,{"CollectableType":"HomeCollector.Models.StampBase, HomeCollector, Version=1.0.0.0, Culture=neutral, PublicKeyToken=null"</v>
      </c>
      <c r="O1166" s="16" t="str">
        <f t="shared" si="408"/>
        <v xml:space="preserve">,"DisplayName":"American Credo" </v>
      </c>
      <c r="P1166" s="16" t="str">
        <f t="shared" si="409"/>
        <v xml:space="preserve">,"Description":"" </v>
      </c>
      <c r="Q1166" s="16" t="str">
        <f t="shared" si="410"/>
        <v xml:space="preserve">,"Country":"USA" </v>
      </c>
      <c r="R1166" s="16" t="str">
        <f t="shared" si="411"/>
        <v xml:space="preserve">,"IsPostageStamp":true </v>
      </c>
      <c r="S1166" s="16" t="str">
        <f t="shared" si="412"/>
        <v xml:space="preserve">,"ScottNumber":"1142" </v>
      </c>
      <c r="T1166" s="16" t="str">
        <f t="shared" si="413"/>
        <v xml:space="preserve">,"AlternateId":"" </v>
      </c>
      <c r="U1166" s="16" t="str">
        <f t="shared" si="414"/>
        <v>,"IssueYearStart":1960</v>
      </c>
      <c r="V1166" s="16" t="str">
        <f t="shared" si="415"/>
        <v>,"IssueYearEnd":0</v>
      </c>
      <c r="W1166" s="16" t="str">
        <f t="shared" si="416"/>
        <v xml:space="preserve">,"FirstDayOfIssue":" " </v>
      </c>
      <c r="X1166" s="16" t="str">
        <f t="shared" si="407"/>
        <v xml:space="preserve">,"Perforation":"" </v>
      </c>
      <c r="Y1166" s="16" t="str">
        <f t="shared" si="417"/>
        <v xml:space="preserve">,"IsWatermarked":false </v>
      </c>
      <c r="Z1166" s="16" t="str">
        <f t="shared" si="418"/>
        <v xml:space="preserve">,"CatalogImageCode":"" </v>
      </c>
      <c r="AA1166" s="16" t="str">
        <f t="shared" si="419"/>
        <v xml:space="preserve">,"Color":"" </v>
      </c>
      <c r="AB1166" s="16" t="str">
        <f t="shared" si="420"/>
        <v xml:space="preserve">,"Denomination":"4" </v>
      </c>
      <c r="AD1166" s="16" t="str">
        <f t="shared" si="421"/>
        <v>,"ItemInstances":[</v>
      </c>
      <c r="AE1166" s="16" t="str">
        <f t="shared" si="422"/>
        <v>{"CollectableType":"HomeCollector.Models.StampBase, HomeCollector, Version=1.0.0.0, Culture=neutral, PublicKeyToken=null"</v>
      </c>
      <c r="AF1166" s="16" t="str">
        <f t="shared" si="423"/>
        <v xml:space="preserve">,"ItemDetails":"" </v>
      </c>
      <c r="AG1166" s="16" t="str">
        <f t="shared" si="424"/>
        <v xml:space="preserve">,"IsFavorite":false </v>
      </c>
      <c r="AH1166" s="16" t="str">
        <f t="shared" si="425"/>
        <v xml:space="preserve">,"EstimatedValue":0 </v>
      </c>
      <c r="AI1166" s="16" t="str">
        <f t="shared" si="426"/>
        <v xml:space="preserve">,"IsMintCondition":false </v>
      </c>
      <c r="AJ1166" s="16" t="str">
        <f t="shared" si="427"/>
        <v xml:space="preserve">,"Condition":"UNDEFINED" </v>
      </c>
      <c r="AK1166" s="16" t="str">
        <f xml:space="preserve"> IF($D1166+$E1166&gt;0,  CONCATENATE($AD1166,$AE1166,$AF1166,$AG1166,$AH1166,$AI1166,$AJ1166)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66" s="16" t="str">
        <f t="shared" si="428"/>
        <v>,{"CollectableType":"HomeCollector.Models.StampBase, HomeCollector, Version=1.0.0.0, Culture=neutral, PublicKeyToken=null","DisplayName":"American Credo" ,"Description":"" ,"Country":"USA" ,"IsPostageStamp":true ,"ScottNumber":"1142"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67" spans="1:38" x14ac:dyDescent="0.25">
      <c r="A1167" s="34" t="s">
        <v>2366</v>
      </c>
      <c r="B1167" s="29">
        <v>4</v>
      </c>
      <c r="C1167" s="30"/>
      <c r="D1167" s="31">
        <v>1</v>
      </c>
      <c r="E1167" s="32">
        <v>1</v>
      </c>
      <c r="F1167" s="28"/>
      <c r="G1167" s="30"/>
      <c r="H1167" s="19" t="s">
        <v>793</v>
      </c>
      <c r="I1167" s="29">
        <v>1960</v>
      </c>
      <c r="J1167" s="29">
        <v>1960</v>
      </c>
      <c r="K1167" s="33" t="s">
        <v>1337</v>
      </c>
      <c r="L1167" s="34">
        <v>0.15</v>
      </c>
      <c r="M1167" s="29">
        <v>0.15</v>
      </c>
      <c r="N1167" s="28" t="str">
        <f t="shared" si="429"/>
        <v>,{"CollectableType":"HomeCollector.Models.StampBase, HomeCollector, Version=1.0.0.0, Culture=neutral, PublicKeyToken=null"</v>
      </c>
      <c r="O1167" s="16" t="str">
        <f t="shared" si="408"/>
        <v xml:space="preserve">,"DisplayName":"American Credo" </v>
      </c>
      <c r="P1167" s="16" t="str">
        <f t="shared" si="409"/>
        <v xml:space="preserve">,"Description":"" </v>
      </c>
      <c r="Q1167" s="16" t="str">
        <f t="shared" si="410"/>
        <v xml:space="preserve">,"Country":"USA" </v>
      </c>
      <c r="R1167" s="16" t="str">
        <f t="shared" si="411"/>
        <v xml:space="preserve">,"IsPostageStamp":true </v>
      </c>
      <c r="S1167" s="16" t="str">
        <f t="shared" si="412"/>
        <v xml:space="preserve">,"ScottNumber":"1143" </v>
      </c>
      <c r="T1167" s="16" t="str">
        <f t="shared" si="413"/>
        <v xml:space="preserve">,"AlternateId":"" </v>
      </c>
      <c r="U1167" s="16" t="str">
        <f t="shared" si="414"/>
        <v>,"IssueYearStart":1960</v>
      </c>
      <c r="V1167" s="16" t="str">
        <f t="shared" si="415"/>
        <v>,"IssueYearEnd":0</v>
      </c>
      <c r="W1167" s="16" t="str">
        <f t="shared" si="416"/>
        <v xml:space="preserve">,"FirstDayOfIssue":" " </v>
      </c>
      <c r="X1167" s="16" t="str">
        <f t="shared" si="407"/>
        <v xml:space="preserve">,"Perforation":"" </v>
      </c>
      <c r="Y1167" s="16" t="str">
        <f t="shared" si="417"/>
        <v xml:space="preserve">,"IsWatermarked":false </v>
      </c>
      <c r="Z1167" s="16" t="str">
        <f t="shared" si="418"/>
        <v xml:space="preserve">,"CatalogImageCode":"" </v>
      </c>
      <c r="AA1167" s="16" t="str">
        <f t="shared" si="419"/>
        <v xml:space="preserve">,"Color":"" </v>
      </c>
      <c r="AB1167" s="16" t="str">
        <f t="shared" si="420"/>
        <v xml:space="preserve">,"Denomination":"4" </v>
      </c>
      <c r="AD1167" s="16" t="str">
        <f t="shared" si="421"/>
        <v>,"ItemInstances":[</v>
      </c>
      <c r="AE1167" s="16" t="str">
        <f t="shared" si="422"/>
        <v>{"CollectableType":"HomeCollector.Models.StampBase, HomeCollector, Version=1.0.0.0, Culture=neutral, PublicKeyToken=null"</v>
      </c>
      <c r="AF1167" s="16" t="str">
        <f t="shared" si="423"/>
        <v xml:space="preserve">,"ItemDetails":"" </v>
      </c>
      <c r="AG1167" s="16" t="str">
        <f t="shared" si="424"/>
        <v xml:space="preserve">,"IsFavorite":false </v>
      </c>
      <c r="AH1167" s="16" t="str">
        <f t="shared" si="425"/>
        <v xml:space="preserve">,"EstimatedValue":0 </v>
      </c>
      <c r="AI1167" s="16" t="str">
        <f t="shared" si="426"/>
        <v xml:space="preserve">,"IsMintCondition":true </v>
      </c>
      <c r="AJ1167" s="16" t="str">
        <f t="shared" si="427"/>
        <v xml:space="preserve">,"Condition":"UNDEFINED" </v>
      </c>
      <c r="AK1167" s="16" t="str">
        <f xml:space="preserve"> IF($D1167+$E1167&gt;0,  CONCATENATE($AD1167,$AE1167,$AF1167,$AG1167,$AH1167,$AI1167,$AJ1167)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67" s="16" t="str">
        <f t="shared" si="428"/>
        <v>,{"CollectableType":"HomeCollector.Models.StampBase, HomeCollector, Version=1.0.0.0, Culture=neutral, PublicKeyToken=null","DisplayName":"American Credo" ,"Description":"" ,"Country":"USA" ,"IsPostageStamp":true ,"ScottNumber":"1143"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68" spans="1:38" x14ac:dyDescent="0.25">
      <c r="A1168" s="34" t="s">
        <v>2367</v>
      </c>
      <c r="B1168" s="29">
        <v>4</v>
      </c>
      <c r="C1168" s="30"/>
      <c r="D1168" s="31">
        <v>4</v>
      </c>
      <c r="E1168" s="32">
        <v>1</v>
      </c>
      <c r="F1168" s="28"/>
      <c r="G1168" s="30"/>
      <c r="H1168" s="19" t="s">
        <v>793</v>
      </c>
      <c r="I1168" s="29">
        <v>1961</v>
      </c>
      <c r="J1168" s="29">
        <v>1961</v>
      </c>
      <c r="K1168" s="33" t="s">
        <v>1337</v>
      </c>
      <c r="L1168" s="34">
        <v>0.15</v>
      </c>
      <c r="M1168" s="29">
        <v>0.15</v>
      </c>
      <c r="N1168" s="28" t="str">
        <f t="shared" si="429"/>
        <v>,{"CollectableType":"HomeCollector.Models.StampBase, HomeCollector, Version=1.0.0.0, Culture=neutral, PublicKeyToken=null"</v>
      </c>
      <c r="O1168" s="16" t="str">
        <f t="shared" si="408"/>
        <v xml:space="preserve">,"DisplayName":"American Credo" </v>
      </c>
      <c r="P1168" s="16" t="str">
        <f t="shared" si="409"/>
        <v xml:space="preserve">,"Description":"" </v>
      </c>
      <c r="Q1168" s="16" t="str">
        <f t="shared" si="410"/>
        <v xml:space="preserve">,"Country":"USA" </v>
      </c>
      <c r="R1168" s="16" t="str">
        <f t="shared" si="411"/>
        <v xml:space="preserve">,"IsPostageStamp":true </v>
      </c>
      <c r="S1168" s="16" t="str">
        <f t="shared" si="412"/>
        <v xml:space="preserve">,"ScottNumber":"1144" </v>
      </c>
      <c r="T1168" s="16" t="str">
        <f t="shared" si="413"/>
        <v xml:space="preserve">,"AlternateId":"" </v>
      </c>
      <c r="U1168" s="16" t="str">
        <f t="shared" si="414"/>
        <v>,"IssueYearStart":1961</v>
      </c>
      <c r="V1168" s="16" t="str">
        <f t="shared" si="415"/>
        <v>,"IssueYearEnd":0</v>
      </c>
      <c r="W1168" s="16" t="str">
        <f t="shared" si="416"/>
        <v xml:space="preserve">,"FirstDayOfIssue":" " </v>
      </c>
      <c r="X1168" s="16" t="str">
        <f t="shared" si="407"/>
        <v xml:space="preserve">,"Perforation":"" </v>
      </c>
      <c r="Y1168" s="16" t="str">
        <f t="shared" si="417"/>
        <v xml:space="preserve">,"IsWatermarked":false </v>
      </c>
      <c r="Z1168" s="16" t="str">
        <f t="shared" si="418"/>
        <v xml:space="preserve">,"CatalogImageCode":"" </v>
      </c>
      <c r="AA1168" s="16" t="str">
        <f t="shared" si="419"/>
        <v xml:space="preserve">,"Color":"" </v>
      </c>
      <c r="AB1168" s="16" t="str">
        <f t="shared" si="420"/>
        <v xml:space="preserve">,"Denomination":"4" </v>
      </c>
      <c r="AD1168" s="16" t="str">
        <f t="shared" si="421"/>
        <v>,"ItemInstances":[</v>
      </c>
      <c r="AE1168" s="16" t="str">
        <f t="shared" si="422"/>
        <v>{"CollectableType":"HomeCollector.Models.StampBase, HomeCollector, Version=1.0.0.0, Culture=neutral, PublicKeyToken=null"</v>
      </c>
      <c r="AF1168" s="16" t="str">
        <f t="shared" si="423"/>
        <v xml:space="preserve">,"ItemDetails":"" </v>
      </c>
      <c r="AG1168" s="16" t="str">
        <f t="shared" si="424"/>
        <v xml:space="preserve">,"IsFavorite":false </v>
      </c>
      <c r="AH1168" s="16" t="str">
        <f t="shared" si="425"/>
        <v xml:space="preserve">,"EstimatedValue":0 </v>
      </c>
      <c r="AI1168" s="16" t="str">
        <f t="shared" si="426"/>
        <v xml:space="preserve">,"IsMintCondition":true </v>
      </c>
      <c r="AJ1168" s="16" t="str">
        <f t="shared" si="427"/>
        <v xml:space="preserve">,"Condition":"UNDEFINED" </v>
      </c>
      <c r="AK1168" s="16" t="str">
        <f xml:space="preserve"> IF($D1168+$E1168&gt;0,  CONCATENATE($AD1168,$AE1168,$AF1168,$AG1168,$AH1168,$AI1168,$AJ1168)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68" s="16" t="str">
        <f t="shared" si="428"/>
        <v>,{"CollectableType":"HomeCollector.Models.StampBase, HomeCollector, Version=1.0.0.0, Culture=neutral, PublicKeyToken=null","DisplayName":"American Credo" ,"Description":"" ,"Country":"USA" ,"IsPostageStamp":true ,"ScottNumber":"1144"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69" spans="1:38" x14ac:dyDescent="0.25">
      <c r="A1169" s="34" t="s">
        <v>2368</v>
      </c>
      <c r="B1169" s="29">
        <v>4</v>
      </c>
      <c r="C1169" s="30"/>
      <c r="D1169" s="31">
        <v>1</v>
      </c>
      <c r="E1169" s="32">
        <v>1</v>
      </c>
      <c r="F1169" s="28"/>
      <c r="G1169" s="30"/>
      <c r="H1169" s="19" t="s">
        <v>675</v>
      </c>
      <c r="I1169" s="29">
        <v>1960</v>
      </c>
      <c r="J1169" s="29">
        <v>1960</v>
      </c>
      <c r="K1169" s="33" t="s">
        <v>1337</v>
      </c>
      <c r="L1169" s="34">
        <v>0.15</v>
      </c>
      <c r="M1169" s="29">
        <v>0.15</v>
      </c>
      <c r="N1169" s="28" t="str">
        <f t="shared" si="429"/>
        <v>,{"CollectableType":"HomeCollector.Models.StampBase, HomeCollector, Version=1.0.0.0, Culture=neutral, PublicKeyToken=null"</v>
      </c>
      <c r="O1169" s="16" t="str">
        <f t="shared" si="408"/>
        <v xml:space="preserve">,"DisplayName":"Boy Scouts" </v>
      </c>
      <c r="P1169" s="16" t="str">
        <f t="shared" si="409"/>
        <v xml:space="preserve">,"Description":"" </v>
      </c>
      <c r="Q1169" s="16" t="str">
        <f t="shared" si="410"/>
        <v xml:space="preserve">,"Country":"USA" </v>
      </c>
      <c r="R1169" s="16" t="str">
        <f t="shared" si="411"/>
        <v xml:space="preserve">,"IsPostageStamp":true </v>
      </c>
      <c r="S1169" s="16" t="str">
        <f t="shared" si="412"/>
        <v xml:space="preserve">,"ScottNumber":"1145" </v>
      </c>
      <c r="T1169" s="16" t="str">
        <f t="shared" si="413"/>
        <v xml:space="preserve">,"AlternateId":"" </v>
      </c>
      <c r="U1169" s="16" t="str">
        <f t="shared" si="414"/>
        <v>,"IssueYearStart":1960</v>
      </c>
      <c r="V1169" s="16" t="str">
        <f t="shared" si="415"/>
        <v>,"IssueYearEnd":0</v>
      </c>
      <c r="W1169" s="16" t="str">
        <f t="shared" si="416"/>
        <v xml:space="preserve">,"FirstDayOfIssue":" " </v>
      </c>
      <c r="X1169" s="16" t="str">
        <f t="shared" si="407"/>
        <v xml:space="preserve">,"Perforation":"" </v>
      </c>
      <c r="Y1169" s="16" t="str">
        <f t="shared" si="417"/>
        <v xml:space="preserve">,"IsWatermarked":false </v>
      </c>
      <c r="Z1169" s="16" t="str">
        <f t="shared" si="418"/>
        <v xml:space="preserve">,"CatalogImageCode":"" </v>
      </c>
      <c r="AA1169" s="16" t="str">
        <f t="shared" si="419"/>
        <v xml:space="preserve">,"Color":"" </v>
      </c>
      <c r="AB1169" s="16" t="str">
        <f t="shared" si="420"/>
        <v xml:space="preserve">,"Denomination":"4" </v>
      </c>
      <c r="AD1169" s="16" t="str">
        <f t="shared" si="421"/>
        <v>,"ItemInstances":[</v>
      </c>
      <c r="AE1169" s="16" t="str">
        <f t="shared" si="422"/>
        <v>{"CollectableType":"HomeCollector.Models.StampBase, HomeCollector, Version=1.0.0.0, Culture=neutral, PublicKeyToken=null"</v>
      </c>
      <c r="AF1169" s="16" t="str">
        <f t="shared" si="423"/>
        <v xml:space="preserve">,"ItemDetails":"" </v>
      </c>
      <c r="AG1169" s="16" t="str">
        <f t="shared" si="424"/>
        <v xml:space="preserve">,"IsFavorite":false </v>
      </c>
      <c r="AH1169" s="16" t="str">
        <f t="shared" si="425"/>
        <v xml:space="preserve">,"EstimatedValue":0 </v>
      </c>
      <c r="AI1169" s="16" t="str">
        <f t="shared" si="426"/>
        <v xml:space="preserve">,"IsMintCondition":true </v>
      </c>
      <c r="AJ1169" s="16" t="str">
        <f t="shared" si="427"/>
        <v xml:space="preserve">,"Condition":"UNDEFINED" </v>
      </c>
      <c r="AK1169" s="16" t="str">
        <f xml:space="preserve"> IF($D1169+$E1169&gt;0,  CONCATENATE($AD1169,$AE1169,$AF1169,$AG1169,$AH1169,$AI1169,$AJ1169)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69" s="16" t="str">
        <f t="shared" si="428"/>
        <v>,{"CollectableType":"HomeCollector.Models.StampBase, HomeCollector, Version=1.0.0.0, Culture=neutral, PublicKeyToken=null","DisplayName":"Boy Scouts" ,"Description":"" ,"Country":"USA" ,"IsPostageStamp":true ,"ScottNumber":"1145"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70" spans="1:38" x14ac:dyDescent="0.25">
      <c r="A1170" s="34" t="s">
        <v>2369</v>
      </c>
      <c r="B1170" s="29">
        <v>4</v>
      </c>
      <c r="C1170" s="30"/>
      <c r="D1170" s="31"/>
      <c r="E1170" s="32">
        <v>2</v>
      </c>
      <c r="F1170" s="28"/>
      <c r="G1170" s="30"/>
      <c r="H1170" s="19" t="s">
        <v>794</v>
      </c>
      <c r="I1170" s="29">
        <v>1960</v>
      </c>
      <c r="J1170" s="29">
        <v>1960</v>
      </c>
      <c r="K1170" s="33" t="s">
        <v>1337</v>
      </c>
      <c r="L1170" s="34">
        <v>0.15</v>
      </c>
      <c r="M1170" s="29">
        <v>0.15</v>
      </c>
      <c r="N1170" s="28" t="str">
        <f t="shared" si="429"/>
        <v>,{"CollectableType":"HomeCollector.Models.StampBase, HomeCollector, Version=1.0.0.0, Culture=neutral, PublicKeyToken=null"</v>
      </c>
      <c r="O1170" s="16" t="str">
        <f t="shared" si="408"/>
        <v xml:space="preserve">,"DisplayName":"Winter Olympics" </v>
      </c>
      <c r="P1170" s="16" t="str">
        <f t="shared" si="409"/>
        <v xml:space="preserve">,"Description":"" </v>
      </c>
      <c r="Q1170" s="16" t="str">
        <f t="shared" si="410"/>
        <v xml:space="preserve">,"Country":"USA" </v>
      </c>
      <c r="R1170" s="16" t="str">
        <f t="shared" si="411"/>
        <v xml:space="preserve">,"IsPostageStamp":true </v>
      </c>
      <c r="S1170" s="16" t="str">
        <f t="shared" si="412"/>
        <v xml:space="preserve">,"ScottNumber":"1146" </v>
      </c>
      <c r="T1170" s="16" t="str">
        <f t="shared" si="413"/>
        <v xml:space="preserve">,"AlternateId":"" </v>
      </c>
      <c r="U1170" s="16" t="str">
        <f t="shared" si="414"/>
        <v>,"IssueYearStart":1960</v>
      </c>
      <c r="V1170" s="16" t="str">
        <f t="shared" si="415"/>
        <v>,"IssueYearEnd":0</v>
      </c>
      <c r="W1170" s="16" t="str">
        <f t="shared" si="416"/>
        <v xml:space="preserve">,"FirstDayOfIssue":" " </v>
      </c>
      <c r="X1170" s="16" t="str">
        <f t="shared" si="407"/>
        <v xml:space="preserve">,"Perforation":"" </v>
      </c>
      <c r="Y1170" s="16" t="str">
        <f t="shared" si="417"/>
        <v xml:space="preserve">,"IsWatermarked":false </v>
      </c>
      <c r="Z1170" s="16" t="str">
        <f t="shared" si="418"/>
        <v xml:space="preserve">,"CatalogImageCode":"" </v>
      </c>
      <c r="AA1170" s="16" t="str">
        <f t="shared" si="419"/>
        <v xml:space="preserve">,"Color":"" </v>
      </c>
      <c r="AB1170" s="16" t="str">
        <f t="shared" si="420"/>
        <v xml:space="preserve">,"Denomination":"4" </v>
      </c>
      <c r="AD1170" s="16" t="str">
        <f t="shared" si="421"/>
        <v>,"ItemInstances":[</v>
      </c>
      <c r="AE1170" s="16" t="str">
        <f t="shared" si="422"/>
        <v>{"CollectableType":"HomeCollector.Models.StampBase, HomeCollector, Version=1.0.0.0, Culture=neutral, PublicKeyToken=null"</v>
      </c>
      <c r="AF1170" s="16" t="str">
        <f t="shared" si="423"/>
        <v xml:space="preserve">,"ItemDetails":"" </v>
      </c>
      <c r="AG1170" s="16" t="str">
        <f t="shared" si="424"/>
        <v xml:space="preserve">,"IsFavorite":false </v>
      </c>
      <c r="AH1170" s="16" t="str">
        <f t="shared" si="425"/>
        <v xml:space="preserve">,"EstimatedValue":0 </v>
      </c>
      <c r="AI1170" s="16" t="str">
        <f t="shared" si="426"/>
        <v xml:space="preserve">,"IsMintCondition":false </v>
      </c>
      <c r="AJ1170" s="16" t="str">
        <f t="shared" si="427"/>
        <v xml:space="preserve">,"Condition":"UNDEFINED" </v>
      </c>
      <c r="AK1170" s="16" t="str">
        <f xml:space="preserve"> IF($D1170+$E1170&gt;0,  CONCATENATE($AD1170,$AE1170,$AF1170,$AG1170,$AH1170,$AI1170,$AJ1170)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70" s="16" t="str">
        <f t="shared" si="428"/>
        <v>,{"CollectableType":"HomeCollector.Models.StampBase, HomeCollector, Version=1.0.0.0, Culture=neutral, PublicKeyToken=null","DisplayName":"Winter Olympics" ,"Description":"" ,"Country":"USA" ,"IsPostageStamp":true ,"ScottNumber":"1146"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1" spans="1:38" x14ac:dyDescent="0.25">
      <c r="A1171" s="34" t="s">
        <v>2370</v>
      </c>
      <c r="B1171" s="29">
        <v>4</v>
      </c>
      <c r="C1171" s="30"/>
      <c r="D1171" s="31"/>
      <c r="E1171" s="32">
        <v>2</v>
      </c>
      <c r="F1171" s="28"/>
      <c r="G1171" s="30"/>
      <c r="H1171" s="19" t="s">
        <v>795</v>
      </c>
      <c r="I1171" s="29">
        <v>1960</v>
      </c>
      <c r="J1171" s="29">
        <v>1960</v>
      </c>
      <c r="K1171" s="33" t="s">
        <v>1337</v>
      </c>
      <c r="L1171" s="34">
        <v>0.15</v>
      </c>
      <c r="M1171" s="29">
        <v>0.15</v>
      </c>
      <c r="N1171" s="28" t="str">
        <f t="shared" si="429"/>
        <v>,{"CollectableType":"HomeCollector.Models.StampBase, HomeCollector, Version=1.0.0.0, Culture=neutral, PublicKeyToken=null"</v>
      </c>
      <c r="O1171" s="16" t="str">
        <f t="shared" si="408"/>
        <v xml:space="preserve">,"DisplayName":"Masaryk" </v>
      </c>
      <c r="P1171" s="16" t="str">
        <f t="shared" si="409"/>
        <v xml:space="preserve">,"Description":"" </v>
      </c>
      <c r="Q1171" s="16" t="str">
        <f t="shared" si="410"/>
        <v xml:space="preserve">,"Country":"USA" </v>
      </c>
      <c r="R1171" s="16" t="str">
        <f t="shared" si="411"/>
        <v xml:space="preserve">,"IsPostageStamp":true </v>
      </c>
      <c r="S1171" s="16" t="str">
        <f t="shared" si="412"/>
        <v xml:space="preserve">,"ScottNumber":"1147" </v>
      </c>
      <c r="T1171" s="16" t="str">
        <f t="shared" si="413"/>
        <v xml:space="preserve">,"AlternateId":"" </v>
      </c>
      <c r="U1171" s="16" t="str">
        <f t="shared" si="414"/>
        <v>,"IssueYearStart":1960</v>
      </c>
      <c r="V1171" s="16" t="str">
        <f t="shared" si="415"/>
        <v>,"IssueYearEnd":0</v>
      </c>
      <c r="W1171" s="16" t="str">
        <f t="shared" si="416"/>
        <v xml:space="preserve">,"FirstDayOfIssue":" " </v>
      </c>
      <c r="X1171" s="16" t="str">
        <f t="shared" si="407"/>
        <v xml:space="preserve">,"Perforation":"" </v>
      </c>
      <c r="Y1171" s="16" t="str">
        <f t="shared" si="417"/>
        <v xml:space="preserve">,"IsWatermarked":false </v>
      </c>
      <c r="Z1171" s="16" t="str">
        <f t="shared" si="418"/>
        <v xml:space="preserve">,"CatalogImageCode":"" </v>
      </c>
      <c r="AA1171" s="16" t="str">
        <f t="shared" si="419"/>
        <v xml:space="preserve">,"Color":"" </v>
      </c>
      <c r="AB1171" s="16" t="str">
        <f t="shared" si="420"/>
        <v xml:space="preserve">,"Denomination":"4" </v>
      </c>
      <c r="AD1171" s="16" t="str">
        <f t="shared" si="421"/>
        <v>,"ItemInstances":[</v>
      </c>
      <c r="AE1171" s="16" t="str">
        <f t="shared" si="422"/>
        <v>{"CollectableType":"HomeCollector.Models.StampBase, HomeCollector, Version=1.0.0.0, Culture=neutral, PublicKeyToken=null"</v>
      </c>
      <c r="AF1171" s="16" t="str">
        <f t="shared" si="423"/>
        <v xml:space="preserve">,"ItemDetails":"" </v>
      </c>
      <c r="AG1171" s="16" t="str">
        <f t="shared" si="424"/>
        <v xml:space="preserve">,"IsFavorite":false </v>
      </c>
      <c r="AH1171" s="16" t="str">
        <f t="shared" si="425"/>
        <v xml:space="preserve">,"EstimatedValue":0 </v>
      </c>
      <c r="AI1171" s="16" t="str">
        <f t="shared" si="426"/>
        <v xml:space="preserve">,"IsMintCondition":false </v>
      </c>
      <c r="AJ1171" s="16" t="str">
        <f t="shared" si="427"/>
        <v xml:space="preserve">,"Condition":"UNDEFINED" </v>
      </c>
      <c r="AK1171" s="16" t="str">
        <f xml:space="preserve"> IF($D1171+$E1171&gt;0,  CONCATENATE($AD1171,$AE1171,$AF1171,$AG1171,$AH1171,$AI1171,$AJ1171)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71" s="16" t="str">
        <f t="shared" si="428"/>
        <v>,{"CollectableType":"HomeCollector.Models.StampBase, HomeCollector, Version=1.0.0.0, Culture=neutral, PublicKeyToken=null","DisplayName":"Masaryk" ,"Description":"" ,"Country":"USA" ,"IsPostageStamp":true ,"ScottNumber":"1147"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2" spans="1:38" x14ac:dyDescent="0.25">
      <c r="A1172" s="34" t="s">
        <v>2371</v>
      </c>
      <c r="B1172" s="29">
        <v>8</v>
      </c>
      <c r="C1172" s="30"/>
      <c r="D1172" s="31"/>
      <c r="E1172" s="32"/>
      <c r="F1172" s="28"/>
      <c r="G1172" s="30"/>
      <c r="H1172" s="19" t="s">
        <v>795</v>
      </c>
      <c r="I1172" s="29">
        <v>1960</v>
      </c>
      <c r="J1172" s="29">
        <v>1960</v>
      </c>
      <c r="K1172" s="33" t="s">
        <v>1337</v>
      </c>
      <c r="L1172" s="34">
        <v>0.16</v>
      </c>
      <c r="M1172" s="29">
        <v>0.15</v>
      </c>
      <c r="N1172" s="28" t="str">
        <f t="shared" si="429"/>
        <v>,{"CollectableType":"HomeCollector.Models.StampBase, HomeCollector, Version=1.0.0.0, Culture=neutral, PublicKeyToken=null"</v>
      </c>
      <c r="O1172" s="16" t="str">
        <f t="shared" si="408"/>
        <v xml:space="preserve">,"DisplayName":"Masaryk" </v>
      </c>
      <c r="P1172" s="16" t="str">
        <f t="shared" si="409"/>
        <v xml:space="preserve">,"Description":"" </v>
      </c>
      <c r="Q1172" s="16" t="str">
        <f t="shared" si="410"/>
        <v xml:space="preserve">,"Country":"USA" </v>
      </c>
      <c r="R1172" s="16" t="str">
        <f t="shared" si="411"/>
        <v xml:space="preserve">,"IsPostageStamp":true </v>
      </c>
      <c r="S1172" s="16" t="str">
        <f t="shared" si="412"/>
        <v xml:space="preserve">,"ScottNumber":"1148" </v>
      </c>
      <c r="T1172" s="16" t="str">
        <f t="shared" si="413"/>
        <v xml:space="preserve">,"AlternateId":"" </v>
      </c>
      <c r="U1172" s="16" t="str">
        <f t="shared" si="414"/>
        <v>,"IssueYearStart":1960</v>
      </c>
      <c r="V1172" s="16" t="str">
        <f t="shared" si="415"/>
        <v>,"IssueYearEnd":0</v>
      </c>
      <c r="W1172" s="16" t="str">
        <f t="shared" si="416"/>
        <v xml:space="preserve">,"FirstDayOfIssue":" " </v>
      </c>
      <c r="X1172" s="16" t="str">
        <f t="shared" si="407"/>
        <v xml:space="preserve">,"Perforation":"" </v>
      </c>
      <c r="Y1172" s="16" t="str">
        <f t="shared" si="417"/>
        <v xml:space="preserve">,"IsWatermarked":false </v>
      </c>
      <c r="Z1172" s="16" t="str">
        <f t="shared" si="418"/>
        <v xml:space="preserve">,"CatalogImageCode":"" </v>
      </c>
      <c r="AA1172" s="16" t="str">
        <f t="shared" si="419"/>
        <v xml:space="preserve">,"Color":"" </v>
      </c>
      <c r="AB1172" s="16" t="str">
        <f t="shared" si="420"/>
        <v xml:space="preserve">,"Denomination":"8" </v>
      </c>
      <c r="AD1172" s="16" t="str">
        <f t="shared" si="421"/>
        <v/>
      </c>
      <c r="AE1172" s="16" t="str">
        <f t="shared" si="422"/>
        <v>{"CollectableType":"HomeCollector.Models.StampBase, HomeCollector, Version=1.0.0.0, Culture=neutral, PublicKeyToken=null"</v>
      </c>
      <c r="AF1172" s="16" t="str">
        <f t="shared" si="423"/>
        <v xml:space="preserve">,"ItemDetails":"" </v>
      </c>
      <c r="AG1172" s="16" t="str">
        <f t="shared" si="424"/>
        <v xml:space="preserve">,"IsFavorite":false </v>
      </c>
      <c r="AH1172" s="16" t="str">
        <f t="shared" si="425"/>
        <v xml:space="preserve">,"EstimatedValue":0 </v>
      </c>
      <c r="AI1172" s="16" t="str">
        <f t="shared" si="426"/>
        <v xml:space="preserve">,"IsMintCondition":false </v>
      </c>
      <c r="AJ1172" s="16" t="str">
        <f t="shared" si="427"/>
        <v xml:space="preserve">,"Condition":"UNDEFINED" </v>
      </c>
      <c r="AK1172" s="16" t="str">
        <f xml:space="preserve"> IF($D1172+$E1172&gt;0,  CONCATENATE($AD1172,$AE1172,$AF1172,$AG1172,$AH1172,$AI1172,$AJ1172) &amp; "} ]}","}")</f>
        <v>}</v>
      </c>
      <c r="AL1172" s="16" t="str">
        <f t="shared" si="428"/>
        <v>,{"CollectableType":"HomeCollector.Models.StampBase, HomeCollector, Version=1.0.0.0, Culture=neutral, PublicKeyToken=null","DisplayName":"Masaryk" ,"Description":"" ,"Country":"USA" ,"IsPostageStamp":true ,"ScottNumber":"1148" ,"AlternateId":"" ,"IssueYearStart":1960,"IssueYearEnd":0,"FirstDayOfIssue":" " ,"Perforation":"" ,"IsWatermarked":false ,"CatalogImageCode":"" ,"Color":"" ,"Denomination":"8" }</v>
      </c>
    </row>
    <row r="1173" spans="1:38" x14ac:dyDescent="0.25">
      <c r="A1173" s="34" t="s">
        <v>2372</v>
      </c>
      <c r="B1173" s="29">
        <v>4</v>
      </c>
      <c r="C1173" s="30"/>
      <c r="D1173" s="31"/>
      <c r="E1173" s="32">
        <v>2</v>
      </c>
      <c r="F1173" s="28"/>
      <c r="G1173" s="30"/>
      <c r="H1173" s="19" t="s">
        <v>796</v>
      </c>
      <c r="I1173" s="29">
        <v>1960</v>
      </c>
      <c r="J1173" s="29">
        <v>1960</v>
      </c>
      <c r="K1173" s="33" t="s">
        <v>1337</v>
      </c>
      <c r="L1173" s="34">
        <v>0.15</v>
      </c>
      <c r="M1173" s="29">
        <v>0.15</v>
      </c>
      <c r="N1173" s="28" t="str">
        <f t="shared" si="429"/>
        <v>,{"CollectableType":"HomeCollector.Models.StampBase, HomeCollector, Version=1.0.0.0, Culture=neutral, PublicKeyToken=null"</v>
      </c>
      <c r="O1173" s="16" t="str">
        <f t="shared" si="408"/>
        <v xml:space="preserve">,"DisplayName":"World Refugee" </v>
      </c>
      <c r="P1173" s="16" t="str">
        <f t="shared" si="409"/>
        <v xml:space="preserve">,"Description":"" </v>
      </c>
      <c r="Q1173" s="16" t="str">
        <f t="shared" si="410"/>
        <v xml:space="preserve">,"Country":"USA" </v>
      </c>
      <c r="R1173" s="16" t="str">
        <f t="shared" si="411"/>
        <v xml:space="preserve">,"IsPostageStamp":true </v>
      </c>
      <c r="S1173" s="16" t="str">
        <f t="shared" si="412"/>
        <v xml:space="preserve">,"ScottNumber":"1149" </v>
      </c>
      <c r="T1173" s="16" t="str">
        <f t="shared" si="413"/>
        <v xml:space="preserve">,"AlternateId":"" </v>
      </c>
      <c r="U1173" s="16" t="str">
        <f t="shared" si="414"/>
        <v>,"IssueYearStart":1960</v>
      </c>
      <c r="V1173" s="16" t="str">
        <f t="shared" si="415"/>
        <v>,"IssueYearEnd":0</v>
      </c>
      <c r="W1173" s="16" t="str">
        <f t="shared" si="416"/>
        <v xml:space="preserve">,"FirstDayOfIssue":" " </v>
      </c>
      <c r="X1173" s="16" t="str">
        <f t="shared" si="407"/>
        <v xml:space="preserve">,"Perforation":"" </v>
      </c>
      <c r="Y1173" s="16" t="str">
        <f t="shared" si="417"/>
        <v xml:space="preserve">,"IsWatermarked":false </v>
      </c>
      <c r="Z1173" s="16" t="str">
        <f t="shared" si="418"/>
        <v xml:space="preserve">,"CatalogImageCode":"" </v>
      </c>
      <c r="AA1173" s="16" t="str">
        <f t="shared" si="419"/>
        <v xml:space="preserve">,"Color":"" </v>
      </c>
      <c r="AB1173" s="16" t="str">
        <f t="shared" si="420"/>
        <v xml:space="preserve">,"Denomination":"4" </v>
      </c>
      <c r="AD1173" s="16" t="str">
        <f t="shared" si="421"/>
        <v>,"ItemInstances":[</v>
      </c>
      <c r="AE1173" s="16" t="str">
        <f t="shared" si="422"/>
        <v>{"CollectableType":"HomeCollector.Models.StampBase, HomeCollector, Version=1.0.0.0, Culture=neutral, PublicKeyToken=null"</v>
      </c>
      <c r="AF1173" s="16" t="str">
        <f t="shared" si="423"/>
        <v xml:space="preserve">,"ItemDetails":"" </v>
      </c>
      <c r="AG1173" s="16" t="str">
        <f t="shared" si="424"/>
        <v xml:space="preserve">,"IsFavorite":false </v>
      </c>
      <c r="AH1173" s="16" t="str">
        <f t="shared" si="425"/>
        <v xml:space="preserve">,"EstimatedValue":0 </v>
      </c>
      <c r="AI1173" s="16" t="str">
        <f t="shared" si="426"/>
        <v xml:space="preserve">,"IsMintCondition":false </v>
      </c>
      <c r="AJ1173" s="16" t="str">
        <f t="shared" si="427"/>
        <v xml:space="preserve">,"Condition":"UNDEFINED" </v>
      </c>
      <c r="AK1173" s="16" t="str">
        <f xml:space="preserve"> IF($D1173+$E1173&gt;0,  CONCATENATE($AD1173,$AE1173,$AF1173,$AG1173,$AH1173,$AI1173,$AJ1173)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73" s="16" t="str">
        <f t="shared" si="428"/>
        <v>,{"CollectableType":"HomeCollector.Models.StampBase, HomeCollector, Version=1.0.0.0, Culture=neutral, PublicKeyToken=null","DisplayName":"World Refugee" ,"Description":"" ,"Country":"USA" ,"IsPostageStamp":true ,"ScottNumber":"1149"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4" spans="1:38" x14ac:dyDescent="0.25">
      <c r="A1174" s="34" t="s">
        <v>2373</v>
      </c>
      <c r="B1174" s="29">
        <v>4</v>
      </c>
      <c r="C1174" s="30"/>
      <c r="D1174" s="31"/>
      <c r="E1174" s="32">
        <v>2</v>
      </c>
      <c r="F1174" s="28"/>
      <c r="G1174" s="30"/>
      <c r="H1174" s="19" t="s">
        <v>797</v>
      </c>
      <c r="I1174" s="29">
        <v>1960</v>
      </c>
      <c r="J1174" s="29">
        <v>1960</v>
      </c>
      <c r="K1174" s="33" t="s">
        <v>1337</v>
      </c>
      <c r="L1174" s="34">
        <v>0.15</v>
      </c>
      <c r="M1174" s="29">
        <v>0.15</v>
      </c>
      <c r="N1174" s="28" t="str">
        <f t="shared" si="429"/>
        <v>,{"CollectableType":"HomeCollector.Models.StampBase, HomeCollector, Version=1.0.0.0, Culture=neutral, PublicKeyToken=null"</v>
      </c>
      <c r="O1174" s="16" t="str">
        <f t="shared" si="408"/>
        <v xml:space="preserve">,"DisplayName":"Water Consv" </v>
      </c>
      <c r="P1174" s="16" t="str">
        <f t="shared" si="409"/>
        <v xml:space="preserve">,"Description":"" </v>
      </c>
      <c r="Q1174" s="16" t="str">
        <f t="shared" si="410"/>
        <v xml:space="preserve">,"Country":"USA" </v>
      </c>
      <c r="R1174" s="16" t="str">
        <f t="shared" si="411"/>
        <v xml:space="preserve">,"IsPostageStamp":true </v>
      </c>
      <c r="S1174" s="16" t="str">
        <f t="shared" si="412"/>
        <v xml:space="preserve">,"ScottNumber":"1150" </v>
      </c>
      <c r="T1174" s="16" t="str">
        <f t="shared" si="413"/>
        <v xml:space="preserve">,"AlternateId":"" </v>
      </c>
      <c r="U1174" s="16" t="str">
        <f t="shared" si="414"/>
        <v>,"IssueYearStart":1960</v>
      </c>
      <c r="V1174" s="16" t="str">
        <f t="shared" si="415"/>
        <v>,"IssueYearEnd":0</v>
      </c>
      <c r="W1174" s="16" t="str">
        <f t="shared" si="416"/>
        <v xml:space="preserve">,"FirstDayOfIssue":" " </v>
      </c>
      <c r="X1174" s="16" t="str">
        <f t="shared" si="407"/>
        <v xml:space="preserve">,"Perforation":"" </v>
      </c>
      <c r="Y1174" s="16" t="str">
        <f t="shared" si="417"/>
        <v xml:space="preserve">,"IsWatermarked":false </v>
      </c>
      <c r="Z1174" s="16" t="str">
        <f t="shared" si="418"/>
        <v xml:space="preserve">,"CatalogImageCode":"" </v>
      </c>
      <c r="AA1174" s="16" t="str">
        <f t="shared" si="419"/>
        <v xml:space="preserve">,"Color":"" </v>
      </c>
      <c r="AB1174" s="16" t="str">
        <f t="shared" si="420"/>
        <v xml:space="preserve">,"Denomination":"4" </v>
      </c>
      <c r="AD1174" s="16" t="str">
        <f t="shared" si="421"/>
        <v>,"ItemInstances":[</v>
      </c>
      <c r="AE1174" s="16" t="str">
        <f t="shared" si="422"/>
        <v>{"CollectableType":"HomeCollector.Models.StampBase, HomeCollector, Version=1.0.0.0, Culture=neutral, PublicKeyToken=null"</v>
      </c>
      <c r="AF1174" s="16" t="str">
        <f t="shared" si="423"/>
        <v xml:space="preserve">,"ItemDetails":"" </v>
      </c>
      <c r="AG1174" s="16" t="str">
        <f t="shared" si="424"/>
        <v xml:space="preserve">,"IsFavorite":false </v>
      </c>
      <c r="AH1174" s="16" t="str">
        <f t="shared" si="425"/>
        <v xml:space="preserve">,"EstimatedValue":0 </v>
      </c>
      <c r="AI1174" s="16" t="str">
        <f t="shared" si="426"/>
        <v xml:space="preserve">,"IsMintCondition":false </v>
      </c>
      <c r="AJ1174" s="16" t="str">
        <f t="shared" si="427"/>
        <v xml:space="preserve">,"Condition":"UNDEFINED" </v>
      </c>
      <c r="AK1174" s="16" t="str">
        <f xml:space="preserve"> IF($D1174+$E1174&gt;0,  CONCATENATE($AD1174,$AE1174,$AF1174,$AG1174,$AH1174,$AI1174,$AJ1174)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74" s="16" t="str">
        <f t="shared" si="428"/>
        <v>,{"CollectableType":"HomeCollector.Models.StampBase, HomeCollector, Version=1.0.0.0, Culture=neutral, PublicKeyToken=null","DisplayName":"Water Consv" ,"Description":"" ,"Country":"USA" ,"IsPostageStamp":true ,"ScottNumber":"1150"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5" spans="1:38" x14ac:dyDescent="0.25">
      <c r="A1175" s="34" t="s">
        <v>2374</v>
      </c>
      <c r="B1175" s="29">
        <v>4</v>
      </c>
      <c r="C1175" s="30"/>
      <c r="D1175" s="31"/>
      <c r="E1175" s="32">
        <v>1</v>
      </c>
      <c r="F1175" s="28"/>
      <c r="G1175" s="30"/>
      <c r="H1175" s="19" t="s">
        <v>798</v>
      </c>
      <c r="I1175" s="29">
        <v>1960</v>
      </c>
      <c r="J1175" s="29">
        <v>1960</v>
      </c>
      <c r="K1175" s="33" t="s">
        <v>1337</v>
      </c>
      <c r="L1175" s="34">
        <v>0.15</v>
      </c>
      <c r="M1175" s="29">
        <v>0.15</v>
      </c>
      <c r="N1175" s="28" t="str">
        <f t="shared" si="429"/>
        <v>,{"CollectableType":"HomeCollector.Models.StampBase, HomeCollector, Version=1.0.0.0, Culture=neutral, PublicKeyToken=null"</v>
      </c>
      <c r="O1175" s="16" t="str">
        <f t="shared" si="408"/>
        <v xml:space="preserve">,"DisplayName":"SEATO" </v>
      </c>
      <c r="P1175" s="16" t="str">
        <f t="shared" si="409"/>
        <v xml:space="preserve">,"Description":"" </v>
      </c>
      <c r="Q1175" s="16" t="str">
        <f t="shared" si="410"/>
        <v xml:space="preserve">,"Country":"USA" </v>
      </c>
      <c r="R1175" s="16" t="str">
        <f t="shared" si="411"/>
        <v xml:space="preserve">,"IsPostageStamp":true </v>
      </c>
      <c r="S1175" s="16" t="str">
        <f t="shared" si="412"/>
        <v xml:space="preserve">,"ScottNumber":"1151" </v>
      </c>
      <c r="T1175" s="16" t="str">
        <f t="shared" si="413"/>
        <v xml:space="preserve">,"AlternateId":"" </v>
      </c>
      <c r="U1175" s="16" t="str">
        <f t="shared" si="414"/>
        <v>,"IssueYearStart":1960</v>
      </c>
      <c r="V1175" s="16" t="str">
        <f t="shared" si="415"/>
        <v>,"IssueYearEnd":0</v>
      </c>
      <c r="W1175" s="16" t="str">
        <f t="shared" si="416"/>
        <v xml:space="preserve">,"FirstDayOfIssue":" " </v>
      </c>
      <c r="X1175" s="16" t="str">
        <f t="shared" si="407"/>
        <v xml:space="preserve">,"Perforation":"" </v>
      </c>
      <c r="Y1175" s="16" t="str">
        <f t="shared" si="417"/>
        <v xml:space="preserve">,"IsWatermarked":false </v>
      </c>
      <c r="Z1175" s="16" t="str">
        <f t="shared" si="418"/>
        <v xml:space="preserve">,"CatalogImageCode":"" </v>
      </c>
      <c r="AA1175" s="16" t="str">
        <f t="shared" si="419"/>
        <v xml:space="preserve">,"Color":"" </v>
      </c>
      <c r="AB1175" s="16" t="str">
        <f t="shared" si="420"/>
        <v xml:space="preserve">,"Denomination":"4" </v>
      </c>
      <c r="AD1175" s="16" t="str">
        <f t="shared" si="421"/>
        <v>,"ItemInstances":[</v>
      </c>
      <c r="AE1175" s="16" t="str">
        <f t="shared" si="422"/>
        <v>{"CollectableType":"HomeCollector.Models.StampBase, HomeCollector, Version=1.0.0.0, Culture=neutral, PublicKeyToken=null"</v>
      </c>
      <c r="AF1175" s="16" t="str">
        <f t="shared" si="423"/>
        <v xml:space="preserve">,"ItemDetails":"" </v>
      </c>
      <c r="AG1175" s="16" t="str">
        <f t="shared" si="424"/>
        <v xml:space="preserve">,"IsFavorite":false </v>
      </c>
      <c r="AH1175" s="16" t="str">
        <f t="shared" si="425"/>
        <v xml:space="preserve">,"EstimatedValue":0 </v>
      </c>
      <c r="AI1175" s="16" t="str">
        <f t="shared" si="426"/>
        <v xml:space="preserve">,"IsMintCondition":false </v>
      </c>
      <c r="AJ1175" s="16" t="str">
        <f t="shared" si="427"/>
        <v xml:space="preserve">,"Condition":"UNDEFINED" </v>
      </c>
      <c r="AK1175" s="16" t="str">
        <f xml:space="preserve"> IF($D1175+$E1175&gt;0,  CONCATENATE($AD1175,$AE1175,$AF1175,$AG1175,$AH1175,$AI1175,$AJ1175)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75" s="16" t="str">
        <f t="shared" si="428"/>
        <v>,{"CollectableType":"HomeCollector.Models.StampBase, HomeCollector, Version=1.0.0.0, Culture=neutral, PublicKeyToken=null","DisplayName":"SEATO" ,"Description":"" ,"Country":"USA" ,"IsPostageStamp":true ,"ScottNumber":"1151"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6" spans="1:38" x14ac:dyDescent="0.25">
      <c r="A1176" s="34" t="s">
        <v>2375</v>
      </c>
      <c r="B1176" s="29">
        <v>4</v>
      </c>
      <c r="C1176" s="30"/>
      <c r="D1176" s="31"/>
      <c r="E1176" s="32">
        <v>2</v>
      </c>
      <c r="F1176" s="28"/>
      <c r="G1176" s="30"/>
      <c r="H1176" s="19" t="s">
        <v>799</v>
      </c>
      <c r="I1176" s="29">
        <v>1960</v>
      </c>
      <c r="J1176" s="29">
        <v>1960</v>
      </c>
      <c r="K1176" s="33" t="s">
        <v>1337</v>
      </c>
      <c r="L1176" s="34">
        <v>0.15</v>
      </c>
      <c r="M1176" s="29">
        <v>0.15</v>
      </c>
      <c r="N1176" s="28" t="str">
        <f t="shared" si="429"/>
        <v>,{"CollectableType":"HomeCollector.Models.StampBase, HomeCollector, Version=1.0.0.0, Culture=neutral, PublicKeyToken=null"</v>
      </c>
      <c r="O1176" s="16" t="str">
        <f t="shared" si="408"/>
        <v xml:space="preserve">,"DisplayName":"Am Woman" </v>
      </c>
      <c r="P1176" s="16" t="str">
        <f t="shared" si="409"/>
        <v xml:space="preserve">,"Description":"" </v>
      </c>
      <c r="Q1176" s="16" t="str">
        <f t="shared" si="410"/>
        <v xml:space="preserve">,"Country":"USA" </v>
      </c>
      <c r="R1176" s="16" t="str">
        <f t="shared" si="411"/>
        <v xml:space="preserve">,"IsPostageStamp":true </v>
      </c>
      <c r="S1176" s="16" t="str">
        <f t="shared" si="412"/>
        <v xml:space="preserve">,"ScottNumber":"1152" </v>
      </c>
      <c r="T1176" s="16" t="str">
        <f t="shared" si="413"/>
        <v xml:space="preserve">,"AlternateId":"" </v>
      </c>
      <c r="U1176" s="16" t="str">
        <f t="shared" si="414"/>
        <v>,"IssueYearStart":1960</v>
      </c>
      <c r="V1176" s="16" t="str">
        <f t="shared" si="415"/>
        <v>,"IssueYearEnd":0</v>
      </c>
      <c r="W1176" s="16" t="str">
        <f t="shared" si="416"/>
        <v xml:space="preserve">,"FirstDayOfIssue":" " </v>
      </c>
      <c r="X1176" s="16" t="str">
        <f t="shared" si="407"/>
        <v xml:space="preserve">,"Perforation":"" </v>
      </c>
      <c r="Y1176" s="16" t="str">
        <f t="shared" si="417"/>
        <v xml:space="preserve">,"IsWatermarked":false </v>
      </c>
      <c r="Z1176" s="16" t="str">
        <f t="shared" si="418"/>
        <v xml:space="preserve">,"CatalogImageCode":"" </v>
      </c>
      <c r="AA1176" s="16" t="str">
        <f t="shared" si="419"/>
        <v xml:space="preserve">,"Color":"" </v>
      </c>
      <c r="AB1176" s="16" t="str">
        <f t="shared" si="420"/>
        <v xml:space="preserve">,"Denomination":"4" </v>
      </c>
      <c r="AD1176" s="16" t="str">
        <f t="shared" si="421"/>
        <v>,"ItemInstances":[</v>
      </c>
      <c r="AE1176" s="16" t="str">
        <f t="shared" si="422"/>
        <v>{"CollectableType":"HomeCollector.Models.StampBase, HomeCollector, Version=1.0.0.0, Culture=neutral, PublicKeyToken=null"</v>
      </c>
      <c r="AF1176" s="16" t="str">
        <f t="shared" si="423"/>
        <v xml:space="preserve">,"ItemDetails":"" </v>
      </c>
      <c r="AG1176" s="16" t="str">
        <f t="shared" si="424"/>
        <v xml:space="preserve">,"IsFavorite":false </v>
      </c>
      <c r="AH1176" s="16" t="str">
        <f t="shared" si="425"/>
        <v xml:space="preserve">,"EstimatedValue":0 </v>
      </c>
      <c r="AI1176" s="16" t="str">
        <f t="shared" si="426"/>
        <v xml:space="preserve">,"IsMintCondition":false </v>
      </c>
      <c r="AJ1176" s="16" t="str">
        <f t="shared" si="427"/>
        <v xml:space="preserve">,"Condition":"UNDEFINED" </v>
      </c>
      <c r="AK1176" s="16" t="str">
        <f xml:space="preserve"> IF($D1176+$E1176&gt;0,  CONCATENATE($AD1176,$AE1176,$AF1176,$AG1176,$AH1176,$AI1176,$AJ1176)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76" s="16" t="str">
        <f t="shared" si="428"/>
        <v>,{"CollectableType":"HomeCollector.Models.StampBase, HomeCollector, Version=1.0.0.0, Culture=neutral, PublicKeyToken=null","DisplayName":"Am Woman" ,"Description":"" ,"Country":"USA" ,"IsPostageStamp":true ,"ScottNumber":"1152"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7" spans="1:38" x14ac:dyDescent="0.25">
      <c r="A1177" s="34" t="s">
        <v>2376</v>
      </c>
      <c r="B1177" s="29">
        <v>4</v>
      </c>
      <c r="C1177" s="30"/>
      <c r="D1177" s="31"/>
      <c r="E1177" s="32">
        <v>6</v>
      </c>
      <c r="F1177" s="28"/>
      <c r="G1177" s="30"/>
      <c r="H1177" s="19" t="s">
        <v>800</v>
      </c>
      <c r="I1177" s="29">
        <v>1960</v>
      </c>
      <c r="J1177" s="29">
        <v>1960</v>
      </c>
      <c r="K1177" s="33" t="s">
        <v>1337</v>
      </c>
      <c r="L1177" s="34">
        <v>0.15</v>
      </c>
      <c r="M1177" s="29">
        <v>0.15</v>
      </c>
      <c r="N1177" s="28" t="str">
        <f t="shared" si="429"/>
        <v>,{"CollectableType":"HomeCollector.Models.StampBase, HomeCollector, Version=1.0.0.0, Culture=neutral, PublicKeyToken=null"</v>
      </c>
      <c r="O1177" s="16" t="str">
        <f t="shared" si="408"/>
        <v xml:space="preserve">,"DisplayName":"50-Star Flag" </v>
      </c>
      <c r="P1177" s="16" t="str">
        <f t="shared" si="409"/>
        <v xml:space="preserve">,"Description":"" </v>
      </c>
      <c r="Q1177" s="16" t="str">
        <f t="shared" si="410"/>
        <v xml:space="preserve">,"Country":"USA" </v>
      </c>
      <c r="R1177" s="16" t="str">
        <f t="shared" si="411"/>
        <v xml:space="preserve">,"IsPostageStamp":true </v>
      </c>
      <c r="S1177" s="16" t="str">
        <f t="shared" si="412"/>
        <v xml:space="preserve">,"ScottNumber":"1153" </v>
      </c>
      <c r="T1177" s="16" t="str">
        <f t="shared" si="413"/>
        <v xml:space="preserve">,"AlternateId":"" </v>
      </c>
      <c r="U1177" s="16" t="str">
        <f t="shared" si="414"/>
        <v>,"IssueYearStart":1960</v>
      </c>
      <c r="V1177" s="16" t="str">
        <f t="shared" si="415"/>
        <v>,"IssueYearEnd":0</v>
      </c>
      <c r="W1177" s="16" t="str">
        <f t="shared" si="416"/>
        <v xml:space="preserve">,"FirstDayOfIssue":" " </v>
      </c>
      <c r="X1177" s="16" t="str">
        <f t="shared" ref="X1177:X1240" si="430">",""Perforation"":""" &amp; IF(ISBLANK($F1177)=1,"",$F1177) &amp; """ "</f>
        <v xml:space="preserve">,"Perforation":"" </v>
      </c>
      <c r="Y1177" s="16" t="str">
        <f t="shared" si="417"/>
        <v xml:space="preserve">,"IsWatermarked":false </v>
      </c>
      <c r="Z1177" s="16" t="str">
        <f t="shared" si="418"/>
        <v xml:space="preserve">,"CatalogImageCode":"" </v>
      </c>
      <c r="AA1177" s="16" t="str">
        <f t="shared" si="419"/>
        <v xml:space="preserve">,"Color":"" </v>
      </c>
      <c r="AB1177" s="16" t="str">
        <f t="shared" si="420"/>
        <v xml:space="preserve">,"Denomination":"4" </v>
      </c>
      <c r="AD1177" s="16" t="str">
        <f t="shared" si="421"/>
        <v>,"ItemInstances":[</v>
      </c>
      <c r="AE1177" s="16" t="str">
        <f t="shared" si="422"/>
        <v>{"CollectableType":"HomeCollector.Models.StampBase, HomeCollector, Version=1.0.0.0, Culture=neutral, PublicKeyToken=null"</v>
      </c>
      <c r="AF1177" s="16" t="str">
        <f t="shared" si="423"/>
        <v xml:space="preserve">,"ItemDetails":"" </v>
      </c>
      <c r="AG1177" s="16" t="str">
        <f t="shared" si="424"/>
        <v xml:space="preserve">,"IsFavorite":false </v>
      </c>
      <c r="AH1177" s="16" t="str">
        <f t="shared" si="425"/>
        <v xml:space="preserve">,"EstimatedValue":0 </v>
      </c>
      <c r="AI1177" s="16" t="str">
        <f t="shared" si="426"/>
        <v xml:space="preserve">,"IsMintCondition":false </v>
      </c>
      <c r="AJ1177" s="16" t="str">
        <f t="shared" si="427"/>
        <v xml:space="preserve">,"Condition":"UNDEFINED" </v>
      </c>
      <c r="AK1177" s="16" t="str">
        <f xml:space="preserve"> IF($D1177+$E1177&gt;0,  CONCATENATE($AD1177,$AE1177,$AF1177,$AG1177,$AH1177,$AI1177,$AJ1177)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77" s="16" t="str">
        <f t="shared" si="428"/>
        <v>,{"CollectableType":"HomeCollector.Models.StampBase, HomeCollector, Version=1.0.0.0, Culture=neutral, PublicKeyToken=null","DisplayName":"50-Star Flag" ,"Description":"" ,"Country":"USA" ,"IsPostageStamp":true ,"ScottNumber":"1153"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8" spans="1:38" x14ac:dyDescent="0.25">
      <c r="A1178" s="34" t="s">
        <v>2377</v>
      </c>
      <c r="B1178" s="29">
        <v>4</v>
      </c>
      <c r="C1178" s="30"/>
      <c r="D1178" s="31"/>
      <c r="E1178" s="32">
        <v>2</v>
      </c>
      <c r="F1178" s="28"/>
      <c r="G1178" s="30"/>
      <c r="H1178" s="19" t="s">
        <v>135</v>
      </c>
      <c r="I1178" s="29">
        <v>1960</v>
      </c>
      <c r="J1178" s="29">
        <v>1960</v>
      </c>
      <c r="K1178" s="33" t="s">
        <v>1337</v>
      </c>
      <c r="L1178" s="34">
        <v>0.15</v>
      </c>
      <c r="M1178" s="29">
        <v>0.15</v>
      </c>
      <c r="N1178" s="28" t="str">
        <f t="shared" si="429"/>
        <v>,{"CollectableType":"HomeCollector.Models.StampBase, HomeCollector, Version=1.0.0.0, Culture=neutral, PublicKeyToken=null"</v>
      </c>
      <c r="O1178" s="16" t="str">
        <f t="shared" si="408"/>
        <v xml:space="preserve">,"DisplayName":"Pony Express" </v>
      </c>
      <c r="P1178" s="16" t="str">
        <f t="shared" si="409"/>
        <v xml:space="preserve">,"Description":"" </v>
      </c>
      <c r="Q1178" s="16" t="str">
        <f t="shared" si="410"/>
        <v xml:space="preserve">,"Country":"USA" </v>
      </c>
      <c r="R1178" s="16" t="str">
        <f t="shared" si="411"/>
        <v xml:space="preserve">,"IsPostageStamp":true </v>
      </c>
      <c r="S1178" s="16" t="str">
        <f t="shared" si="412"/>
        <v xml:space="preserve">,"ScottNumber":"1154" </v>
      </c>
      <c r="T1178" s="16" t="str">
        <f t="shared" si="413"/>
        <v xml:space="preserve">,"AlternateId":"" </v>
      </c>
      <c r="U1178" s="16" t="str">
        <f t="shared" si="414"/>
        <v>,"IssueYearStart":1960</v>
      </c>
      <c r="V1178" s="16" t="str">
        <f t="shared" si="415"/>
        <v>,"IssueYearEnd":0</v>
      </c>
      <c r="W1178" s="16" t="str">
        <f t="shared" si="416"/>
        <v xml:space="preserve">,"FirstDayOfIssue":" " </v>
      </c>
      <c r="X1178" s="16" t="str">
        <f t="shared" si="430"/>
        <v xml:space="preserve">,"Perforation":"" </v>
      </c>
      <c r="Y1178" s="16" t="str">
        <f t="shared" si="417"/>
        <v xml:space="preserve">,"IsWatermarked":false </v>
      </c>
      <c r="Z1178" s="16" t="str">
        <f t="shared" si="418"/>
        <v xml:space="preserve">,"CatalogImageCode":"" </v>
      </c>
      <c r="AA1178" s="16" t="str">
        <f t="shared" si="419"/>
        <v xml:space="preserve">,"Color":"" </v>
      </c>
      <c r="AB1178" s="16" t="str">
        <f t="shared" si="420"/>
        <v xml:space="preserve">,"Denomination":"4" </v>
      </c>
      <c r="AD1178" s="16" t="str">
        <f t="shared" si="421"/>
        <v>,"ItemInstances":[</v>
      </c>
      <c r="AE1178" s="16" t="str">
        <f t="shared" si="422"/>
        <v>{"CollectableType":"HomeCollector.Models.StampBase, HomeCollector, Version=1.0.0.0, Culture=neutral, PublicKeyToken=null"</v>
      </c>
      <c r="AF1178" s="16" t="str">
        <f t="shared" si="423"/>
        <v xml:space="preserve">,"ItemDetails":"" </v>
      </c>
      <c r="AG1178" s="16" t="str">
        <f t="shared" si="424"/>
        <v xml:space="preserve">,"IsFavorite":false </v>
      </c>
      <c r="AH1178" s="16" t="str">
        <f t="shared" si="425"/>
        <v xml:space="preserve">,"EstimatedValue":0 </v>
      </c>
      <c r="AI1178" s="16" t="str">
        <f t="shared" si="426"/>
        <v xml:space="preserve">,"IsMintCondition":false </v>
      </c>
      <c r="AJ1178" s="16" t="str">
        <f t="shared" si="427"/>
        <v xml:space="preserve">,"Condition":"UNDEFINED" </v>
      </c>
      <c r="AK1178" s="16" t="str">
        <f xml:space="preserve"> IF($D1178+$E1178&gt;0,  CONCATENATE($AD1178,$AE1178,$AF1178,$AG1178,$AH1178,$AI1178,$AJ1178)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78" s="16" t="str">
        <f t="shared" si="428"/>
        <v>,{"CollectableType":"HomeCollector.Models.StampBase, HomeCollector, Version=1.0.0.0, Culture=neutral, PublicKeyToken=null","DisplayName":"Pony Express" ,"Description":"" ,"Country":"USA" ,"IsPostageStamp":true ,"ScottNumber":"1154"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9" spans="1:38" x14ac:dyDescent="0.25">
      <c r="A1179" s="34" t="s">
        <v>2378</v>
      </c>
      <c r="B1179" s="29">
        <v>4</v>
      </c>
      <c r="C1179" s="30"/>
      <c r="D1179" s="31"/>
      <c r="E1179" s="32">
        <v>2</v>
      </c>
      <c r="F1179" s="28"/>
      <c r="G1179" s="30"/>
      <c r="H1179" s="19" t="s">
        <v>801</v>
      </c>
      <c r="I1179" s="29">
        <v>1960</v>
      </c>
      <c r="J1179" s="29">
        <v>1960</v>
      </c>
      <c r="K1179" s="33" t="s">
        <v>1337</v>
      </c>
      <c r="L1179" s="34">
        <v>0.15</v>
      </c>
      <c r="M1179" s="29">
        <v>0.15</v>
      </c>
      <c r="N1179" s="28" t="str">
        <f t="shared" si="429"/>
        <v>,{"CollectableType":"HomeCollector.Models.StampBase, HomeCollector, Version=1.0.0.0, Culture=neutral, PublicKeyToken=null"</v>
      </c>
      <c r="O1179" s="16" t="str">
        <f t="shared" si="408"/>
        <v xml:space="preserve">,"DisplayName":"Handicapped" </v>
      </c>
      <c r="P1179" s="16" t="str">
        <f t="shared" si="409"/>
        <v xml:space="preserve">,"Description":"" </v>
      </c>
      <c r="Q1179" s="16" t="str">
        <f t="shared" si="410"/>
        <v xml:space="preserve">,"Country":"USA" </v>
      </c>
      <c r="R1179" s="16" t="str">
        <f t="shared" si="411"/>
        <v xml:space="preserve">,"IsPostageStamp":true </v>
      </c>
      <c r="S1179" s="16" t="str">
        <f t="shared" si="412"/>
        <v xml:space="preserve">,"ScottNumber":"1155" </v>
      </c>
      <c r="T1179" s="16" t="str">
        <f t="shared" si="413"/>
        <v xml:space="preserve">,"AlternateId":"" </v>
      </c>
      <c r="U1179" s="16" t="str">
        <f t="shared" si="414"/>
        <v>,"IssueYearStart":1960</v>
      </c>
      <c r="V1179" s="16" t="str">
        <f t="shared" si="415"/>
        <v>,"IssueYearEnd":0</v>
      </c>
      <c r="W1179" s="16" t="str">
        <f t="shared" si="416"/>
        <v xml:space="preserve">,"FirstDayOfIssue":" " </v>
      </c>
      <c r="X1179" s="16" t="str">
        <f t="shared" si="430"/>
        <v xml:space="preserve">,"Perforation":"" </v>
      </c>
      <c r="Y1179" s="16" t="str">
        <f t="shared" si="417"/>
        <v xml:space="preserve">,"IsWatermarked":false </v>
      </c>
      <c r="Z1179" s="16" t="str">
        <f t="shared" si="418"/>
        <v xml:space="preserve">,"CatalogImageCode":"" </v>
      </c>
      <c r="AA1179" s="16" t="str">
        <f t="shared" si="419"/>
        <v xml:space="preserve">,"Color":"" </v>
      </c>
      <c r="AB1179" s="16" t="str">
        <f t="shared" si="420"/>
        <v xml:space="preserve">,"Denomination":"4" </v>
      </c>
      <c r="AD1179" s="16" t="str">
        <f t="shared" si="421"/>
        <v>,"ItemInstances":[</v>
      </c>
      <c r="AE1179" s="16" t="str">
        <f t="shared" si="422"/>
        <v>{"CollectableType":"HomeCollector.Models.StampBase, HomeCollector, Version=1.0.0.0, Culture=neutral, PublicKeyToken=null"</v>
      </c>
      <c r="AF1179" s="16" t="str">
        <f t="shared" si="423"/>
        <v xml:space="preserve">,"ItemDetails":"" </v>
      </c>
      <c r="AG1179" s="16" t="str">
        <f t="shared" si="424"/>
        <v xml:space="preserve">,"IsFavorite":false </v>
      </c>
      <c r="AH1179" s="16" t="str">
        <f t="shared" si="425"/>
        <v xml:space="preserve">,"EstimatedValue":0 </v>
      </c>
      <c r="AI1179" s="16" t="str">
        <f t="shared" si="426"/>
        <v xml:space="preserve">,"IsMintCondition":false </v>
      </c>
      <c r="AJ1179" s="16" t="str">
        <f t="shared" si="427"/>
        <v xml:space="preserve">,"Condition":"UNDEFINED" </v>
      </c>
      <c r="AK1179" s="16" t="str">
        <f xml:space="preserve"> IF($D1179+$E1179&gt;0,  CONCATENATE($AD1179,$AE1179,$AF1179,$AG1179,$AH1179,$AI1179,$AJ1179)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79" s="16" t="str">
        <f t="shared" si="428"/>
        <v>,{"CollectableType":"HomeCollector.Models.StampBase, HomeCollector, Version=1.0.0.0, Culture=neutral, PublicKeyToken=null","DisplayName":"Handicapped" ,"Description":"" ,"Country":"USA" ,"IsPostageStamp":true ,"ScottNumber":"1155"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80" spans="1:38" x14ac:dyDescent="0.25">
      <c r="A1180" s="34" t="s">
        <v>2379</v>
      </c>
      <c r="B1180" s="29">
        <v>4</v>
      </c>
      <c r="C1180" s="30"/>
      <c r="D1180" s="31"/>
      <c r="E1180" s="32">
        <v>2</v>
      </c>
      <c r="F1180" s="28"/>
      <c r="G1180" s="30"/>
      <c r="H1180" s="19" t="s">
        <v>802</v>
      </c>
      <c r="I1180" s="29">
        <v>1960</v>
      </c>
      <c r="J1180" s="29">
        <v>1960</v>
      </c>
      <c r="K1180" s="33" t="s">
        <v>1337</v>
      </c>
      <c r="L1180" s="34">
        <v>0.15</v>
      </c>
      <c r="M1180" s="29">
        <v>0.15</v>
      </c>
      <c r="N1180" s="28" t="str">
        <f t="shared" si="429"/>
        <v>,{"CollectableType":"HomeCollector.Models.StampBase, HomeCollector, Version=1.0.0.0, Culture=neutral, PublicKeyToken=null"</v>
      </c>
      <c r="O1180" s="16" t="str">
        <f t="shared" si="408"/>
        <v xml:space="preserve">,"DisplayName":"Forestry" </v>
      </c>
      <c r="P1180" s="16" t="str">
        <f t="shared" si="409"/>
        <v xml:space="preserve">,"Description":"" </v>
      </c>
      <c r="Q1180" s="16" t="str">
        <f t="shared" si="410"/>
        <v xml:space="preserve">,"Country":"USA" </v>
      </c>
      <c r="R1180" s="16" t="str">
        <f t="shared" si="411"/>
        <v xml:space="preserve">,"IsPostageStamp":true </v>
      </c>
      <c r="S1180" s="16" t="str">
        <f t="shared" si="412"/>
        <v xml:space="preserve">,"ScottNumber":"1156" </v>
      </c>
      <c r="T1180" s="16" t="str">
        <f t="shared" si="413"/>
        <v xml:space="preserve">,"AlternateId":"" </v>
      </c>
      <c r="U1180" s="16" t="str">
        <f t="shared" si="414"/>
        <v>,"IssueYearStart":1960</v>
      </c>
      <c r="V1180" s="16" t="str">
        <f t="shared" si="415"/>
        <v>,"IssueYearEnd":0</v>
      </c>
      <c r="W1180" s="16" t="str">
        <f t="shared" si="416"/>
        <v xml:space="preserve">,"FirstDayOfIssue":" " </v>
      </c>
      <c r="X1180" s="16" t="str">
        <f t="shared" si="430"/>
        <v xml:space="preserve">,"Perforation":"" </v>
      </c>
      <c r="Y1180" s="16" t="str">
        <f t="shared" si="417"/>
        <v xml:space="preserve">,"IsWatermarked":false </v>
      </c>
      <c r="Z1180" s="16" t="str">
        <f t="shared" si="418"/>
        <v xml:space="preserve">,"CatalogImageCode":"" </v>
      </c>
      <c r="AA1180" s="16" t="str">
        <f t="shared" si="419"/>
        <v xml:space="preserve">,"Color":"" </v>
      </c>
      <c r="AB1180" s="16" t="str">
        <f t="shared" si="420"/>
        <v xml:space="preserve">,"Denomination":"4" </v>
      </c>
      <c r="AD1180" s="16" t="str">
        <f t="shared" si="421"/>
        <v>,"ItemInstances":[</v>
      </c>
      <c r="AE1180" s="16" t="str">
        <f t="shared" si="422"/>
        <v>{"CollectableType":"HomeCollector.Models.StampBase, HomeCollector, Version=1.0.0.0, Culture=neutral, PublicKeyToken=null"</v>
      </c>
      <c r="AF1180" s="16" t="str">
        <f t="shared" si="423"/>
        <v xml:space="preserve">,"ItemDetails":"" </v>
      </c>
      <c r="AG1180" s="16" t="str">
        <f t="shared" si="424"/>
        <v xml:space="preserve">,"IsFavorite":false </v>
      </c>
      <c r="AH1180" s="16" t="str">
        <f t="shared" si="425"/>
        <v xml:space="preserve">,"EstimatedValue":0 </v>
      </c>
      <c r="AI1180" s="16" t="str">
        <f t="shared" si="426"/>
        <v xml:space="preserve">,"IsMintCondition":false </v>
      </c>
      <c r="AJ1180" s="16" t="str">
        <f t="shared" si="427"/>
        <v xml:space="preserve">,"Condition":"UNDEFINED" </v>
      </c>
      <c r="AK1180" s="16" t="str">
        <f xml:space="preserve"> IF($D1180+$E1180&gt;0,  CONCATENATE($AD1180,$AE1180,$AF1180,$AG1180,$AH1180,$AI1180,$AJ1180)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80" s="16" t="str">
        <f t="shared" si="428"/>
        <v>,{"CollectableType":"HomeCollector.Models.StampBase, HomeCollector, Version=1.0.0.0, Culture=neutral, PublicKeyToken=null","DisplayName":"Forestry" ,"Description":"" ,"Country":"USA" ,"IsPostageStamp":true ,"ScottNumber":"1156"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81" spans="1:38" x14ac:dyDescent="0.25">
      <c r="A1181" s="34" t="s">
        <v>2380</v>
      </c>
      <c r="B1181" s="29">
        <v>4</v>
      </c>
      <c r="C1181" s="30"/>
      <c r="D1181" s="31">
        <v>1</v>
      </c>
      <c r="E1181" s="32">
        <v>1</v>
      </c>
      <c r="F1181" s="28"/>
      <c r="G1181" s="30"/>
      <c r="H1181" s="19" t="s">
        <v>803</v>
      </c>
      <c r="I1181" s="29">
        <v>1960</v>
      </c>
      <c r="J1181" s="29">
        <v>1960</v>
      </c>
      <c r="K1181" s="33" t="s">
        <v>1337</v>
      </c>
      <c r="L1181" s="34">
        <v>0.15</v>
      </c>
      <c r="M1181" s="29">
        <v>0.15</v>
      </c>
      <c r="N1181" s="28" t="str">
        <f t="shared" si="429"/>
        <v>,{"CollectableType":"HomeCollector.Models.StampBase, HomeCollector, Version=1.0.0.0, Culture=neutral, PublicKeyToken=null"</v>
      </c>
      <c r="O1181" s="16" t="str">
        <f t="shared" si="408"/>
        <v xml:space="preserve">,"DisplayName":"Mexican Indep." </v>
      </c>
      <c r="P1181" s="16" t="str">
        <f t="shared" si="409"/>
        <v xml:space="preserve">,"Description":"" </v>
      </c>
      <c r="Q1181" s="16" t="str">
        <f t="shared" si="410"/>
        <v xml:space="preserve">,"Country":"USA" </v>
      </c>
      <c r="R1181" s="16" t="str">
        <f t="shared" si="411"/>
        <v xml:space="preserve">,"IsPostageStamp":true </v>
      </c>
      <c r="S1181" s="16" t="str">
        <f t="shared" si="412"/>
        <v xml:space="preserve">,"ScottNumber":"1157" </v>
      </c>
      <c r="T1181" s="16" t="str">
        <f t="shared" si="413"/>
        <v xml:space="preserve">,"AlternateId":"" </v>
      </c>
      <c r="U1181" s="16" t="str">
        <f t="shared" si="414"/>
        <v>,"IssueYearStart":1960</v>
      </c>
      <c r="V1181" s="16" t="str">
        <f t="shared" si="415"/>
        <v>,"IssueYearEnd":0</v>
      </c>
      <c r="W1181" s="16" t="str">
        <f t="shared" si="416"/>
        <v xml:space="preserve">,"FirstDayOfIssue":" " </v>
      </c>
      <c r="X1181" s="16" t="str">
        <f t="shared" si="430"/>
        <v xml:space="preserve">,"Perforation":"" </v>
      </c>
      <c r="Y1181" s="16" t="str">
        <f t="shared" si="417"/>
        <v xml:space="preserve">,"IsWatermarked":false </v>
      </c>
      <c r="Z1181" s="16" t="str">
        <f t="shared" si="418"/>
        <v xml:space="preserve">,"CatalogImageCode":"" </v>
      </c>
      <c r="AA1181" s="16" t="str">
        <f t="shared" si="419"/>
        <v xml:space="preserve">,"Color":"" </v>
      </c>
      <c r="AB1181" s="16" t="str">
        <f t="shared" si="420"/>
        <v xml:space="preserve">,"Denomination":"4" </v>
      </c>
      <c r="AD1181" s="16" t="str">
        <f t="shared" si="421"/>
        <v>,"ItemInstances":[</v>
      </c>
      <c r="AE1181" s="16" t="str">
        <f t="shared" si="422"/>
        <v>{"CollectableType":"HomeCollector.Models.StampBase, HomeCollector, Version=1.0.0.0, Culture=neutral, PublicKeyToken=null"</v>
      </c>
      <c r="AF1181" s="16" t="str">
        <f t="shared" si="423"/>
        <v xml:space="preserve">,"ItemDetails":"" </v>
      </c>
      <c r="AG1181" s="16" t="str">
        <f t="shared" si="424"/>
        <v xml:space="preserve">,"IsFavorite":false </v>
      </c>
      <c r="AH1181" s="16" t="str">
        <f t="shared" si="425"/>
        <v xml:space="preserve">,"EstimatedValue":0 </v>
      </c>
      <c r="AI1181" s="16" t="str">
        <f t="shared" si="426"/>
        <v xml:space="preserve">,"IsMintCondition":true </v>
      </c>
      <c r="AJ1181" s="16" t="str">
        <f t="shared" si="427"/>
        <v xml:space="preserve">,"Condition":"UNDEFINED" </v>
      </c>
      <c r="AK1181" s="16" t="str">
        <f xml:space="preserve"> IF($D1181+$E1181&gt;0,  CONCATENATE($AD1181,$AE1181,$AF1181,$AG1181,$AH1181,$AI1181,$AJ1181)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81" s="16" t="str">
        <f t="shared" si="428"/>
        <v>,{"CollectableType":"HomeCollector.Models.StampBase, HomeCollector, Version=1.0.0.0, Culture=neutral, PublicKeyToken=null","DisplayName":"Mexican Indep." ,"Description":"" ,"Country":"USA" ,"IsPostageStamp":true ,"ScottNumber":"1157"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82" spans="1:38" x14ac:dyDescent="0.25">
      <c r="A1182" s="34" t="s">
        <v>2381</v>
      </c>
      <c r="B1182" s="29">
        <v>4</v>
      </c>
      <c r="C1182" s="30"/>
      <c r="D1182" s="31"/>
      <c r="E1182" s="32">
        <v>2</v>
      </c>
      <c r="F1182" s="28"/>
      <c r="G1182" s="30"/>
      <c r="H1182" s="19" t="s">
        <v>804</v>
      </c>
      <c r="I1182" s="29">
        <v>1960</v>
      </c>
      <c r="J1182" s="29">
        <v>1960</v>
      </c>
      <c r="K1182" s="33" t="s">
        <v>1337</v>
      </c>
      <c r="L1182" s="34">
        <v>0.15</v>
      </c>
      <c r="M1182" s="29">
        <v>0.15</v>
      </c>
      <c r="N1182" s="28" t="str">
        <f t="shared" si="429"/>
        <v>,{"CollectableType":"HomeCollector.Models.StampBase, HomeCollector, Version=1.0.0.0, Culture=neutral, PublicKeyToken=null"</v>
      </c>
      <c r="O1182" s="16" t="str">
        <f t="shared" si="408"/>
        <v xml:space="preserve">,"DisplayName":"US-Japan" </v>
      </c>
      <c r="P1182" s="16" t="str">
        <f t="shared" si="409"/>
        <v xml:space="preserve">,"Description":"" </v>
      </c>
      <c r="Q1182" s="16" t="str">
        <f t="shared" si="410"/>
        <v xml:space="preserve">,"Country":"USA" </v>
      </c>
      <c r="R1182" s="16" t="str">
        <f t="shared" si="411"/>
        <v xml:space="preserve">,"IsPostageStamp":true </v>
      </c>
      <c r="S1182" s="16" t="str">
        <f t="shared" si="412"/>
        <v xml:space="preserve">,"ScottNumber":"1158" </v>
      </c>
      <c r="T1182" s="16" t="str">
        <f t="shared" si="413"/>
        <v xml:space="preserve">,"AlternateId":"" </v>
      </c>
      <c r="U1182" s="16" t="str">
        <f t="shared" si="414"/>
        <v>,"IssueYearStart":1960</v>
      </c>
      <c r="V1182" s="16" t="str">
        <f t="shared" si="415"/>
        <v>,"IssueYearEnd":0</v>
      </c>
      <c r="W1182" s="16" t="str">
        <f t="shared" si="416"/>
        <v xml:space="preserve">,"FirstDayOfIssue":" " </v>
      </c>
      <c r="X1182" s="16" t="str">
        <f t="shared" si="430"/>
        <v xml:space="preserve">,"Perforation":"" </v>
      </c>
      <c r="Y1182" s="16" t="str">
        <f t="shared" si="417"/>
        <v xml:space="preserve">,"IsWatermarked":false </v>
      </c>
      <c r="Z1182" s="16" t="str">
        <f t="shared" si="418"/>
        <v xml:space="preserve">,"CatalogImageCode":"" </v>
      </c>
      <c r="AA1182" s="16" t="str">
        <f t="shared" si="419"/>
        <v xml:space="preserve">,"Color":"" </v>
      </c>
      <c r="AB1182" s="16" t="str">
        <f t="shared" si="420"/>
        <v xml:space="preserve">,"Denomination":"4" </v>
      </c>
      <c r="AD1182" s="16" t="str">
        <f t="shared" si="421"/>
        <v>,"ItemInstances":[</v>
      </c>
      <c r="AE1182" s="16" t="str">
        <f t="shared" si="422"/>
        <v>{"CollectableType":"HomeCollector.Models.StampBase, HomeCollector, Version=1.0.0.0, Culture=neutral, PublicKeyToken=null"</v>
      </c>
      <c r="AF1182" s="16" t="str">
        <f t="shared" si="423"/>
        <v xml:space="preserve">,"ItemDetails":"" </v>
      </c>
      <c r="AG1182" s="16" t="str">
        <f t="shared" si="424"/>
        <v xml:space="preserve">,"IsFavorite":false </v>
      </c>
      <c r="AH1182" s="16" t="str">
        <f t="shared" si="425"/>
        <v xml:space="preserve">,"EstimatedValue":0 </v>
      </c>
      <c r="AI1182" s="16" t="str">
        <f t="shared" si="426"/>
        <v xml:space="preserve">,"IsMintCondition":false </v>
      </c>
      <c r="AJ1182" s="16" t="str">
        <f t="shared" si="427"/>
        <v xml:space="preserve">,"Condition":"UNDEFINED" </v>
      </c>
      <c r="AK1182" s="16" t="str">
        <f xml:space="preserve"> IF($D1182+$E1182&gt;0,  CONCATENATE($AD1182,$AE1182,$AF1182,$AG1182,$AH1182,$AI1182,$AJ1182)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82" s="16" t="str">
        <f t="shared" si="428"/>
        <v>,{"CollectableType":"HomeCollector.Models.StampBase, HomeCollector, Version=1.0.0.0, Culture=neutral, PublicKeyToken=null","DisplayName":"US-Japan" ,"Description":"" ,"Country":"USA" ,"IsPostageStamp":true ,"ScottNumber":"1158"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83" spans="1:38" x14ac:dyDescent="0.25">
      <c r="A1183" s="34" t="s">
        <v>2382</v>
      </c>
      <c r="B1183" s="29">
        <v>4</v>
      </c>
      <c r="C1183" s="30"/>
      <c r="D1183" s="31"/>
      <c r="E1183" s="32">
        <v>2</v>
      </c>
      <c r="F1183" s="28"/>
      <c r="G1183" s="30"/>
      <c r="H1183" s="19" t="s">
        <v>805</v>
      </c>
      <c r="I1183" s="29">
        <v>1960</v>
      </c>
      <c r="J1183" s="29">
        <v>1960</v>
      </c>
      <c r="K1183" s="33" t="s">
        <v>1337</v>
      </c>
      <c r="L1183" s="34">
        <v>0.15</v>
      </c>
      <c r="M1183" s="29">
        <v>0.15</v>
      </c>
      <c r="N1183" s="28" t="str">
        <f t="shared" si="429"/>
        <v>,{"CollectableType":"HomeCollector.Models.StampBase, HomeCollector, Version=1.0.0.0, Culture=neutral, PublicKeyToken=null"</v>
      </c>
      <c r="O1183" s="16" t="str">
        <f t="shared" si="408"/>
        <v xml:space="preserve">,"DisplayName":"Paderewski" </v>
      </c>
      <c r="P1183" s="16" t="str">
        <f t="shared" si="409"/>
        <v xml:space="preserve">,"Description":"" </v>
      </c>
      <c r="Q1183" s="16" t="str">
        <f t="shared" si="410"/>
        <v xml:space="preserve">,"Country":"USA" </v>
      </c>
      <c r="R1183" s="16" t="str">
        <f t="shared" si="411"/>
        <v xml:space="preserve">,"IsPostageStamp":true </v>
      </c>
      <c r="S1183" s="16" t="str">
        <f t="shared" si="412"/>
        <v xml:space="preserve">,"ScottNumber":"1159" </v>
      </c>
      <c r="T1183" s="16" t="str">
        <f t="shared" si="413"/>
        <v xml:space="preserve">,"AlternateId":"" </v>
      </c>
      <c r="U1183" s="16" t="str">
        <f t="shared" si="414"/>
        <v>,"IssueYearStart":1960</v>
      </c>
      <c r="V1183" s="16" t="str">
        <f t="shared" si="415"/>
        <v>,"IssueYearEnd":0</v>
      </c>
      <c r="W1183" s="16" t="str">
        <f t="shared" si="416"/>
        <v xml:space="preserve">,"FirstDayOfIssue":" " </v>
      </c>
      <c r="X1183" s="16" t="str">
        <f t="shared" si="430"/>
        <v xml:space="preserve">,"Perforation":"" </v>
      </c>
      <c r="Y1183" s="16" t="str">
        <f t="shared" si="417"/>
        <v xml:space="preserve">,"IsWatermarked":false </v>
      </c>
      <c r="Z1183" s="16" t="str">
        <f t="shared" si="418"/>
        <v xml:space="preserve">,"CatalogImageCode":"" </v>
      </c>
      <c r="AA1183" s="16" t="str">
        <f t="shared" si="419"/>
        <v xml:space="preserve">,"Color":"" </v>
      </c>
      <c r="AB1183" s="16" t="str">
        <f t="shared" si="420"/>
        <v xml:space="preserve">,"Denomination":"4" </v>
      </c>
      <c r="AD1183" s="16" t="str">
        <f t="shared" si="421"/>
        <v>,"ItemInstances":[</v>
      </c>
      <c r="AE1183" s="16" t="str">
        <f t="shared" si="422"/>
        <v>{"CollectableType":"HomeCollector.Models.StampBase, HomeCollector, Version=1.0.0.0, Culture=neutral, PublicKeyToken=null"</v>
      </c>
      <c r="AF1183" s="16" t="str">
        <f t="shared" si="423"/>
        <v xml:space="preserve">,"ItemDetails":"" </v>
      </c>
      <c r="AG1183" s="16" t="str">
        <f t="shared" si="424"/>
        <v xml:space="preserve">,"IsFavorite":false </v>
      </c>
      <c r="AH1183" s="16" t="str">
        <f t="shared" si="425"/>
        <v xml:space="preserve">,"EstimatedValue":0 </v>
      </c>
      <c r="AI1183" s="16" t="str">
        <f t="shared" si="426"/>
        <v xml:space="preserve">,"IsMintCondition":false </v>
      </c>
      <c r="AJ1183" s="16" t="str">
        <f t="shared" si="427"/>
        <v xml:space="preserve">,"Condition":"UNDEFINED" </v>
      </c>
      <c r="AK1183" s="16" t="str">
        <f xml:space="preserve"> IF($D1183+$E1183&gt;0,  CONCATENATE($AD1183,$AE1183,$AF1183,$AG1183,$AH1183,$AI1183,$AJ1183)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83" s="16" t="str">
        <f t="shared" si="428"/>
        <v>,{"CollectableType":"HomeCollector.Models.StampBase, HomeCollector, Version=1.0.0.0, Culture=neutral, PublicKeyToken=null","DisplayName":"Paderewski" ,"Description":"" ,"Country":"USA" ,"IsPostageStamp":true ,"ScottNumber":"1159"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84" spans="1:38" x14ac:dyDescent="0.25">
      <c r="A1184" s="34" t="s">
        <v>2383</v>
      </c>
      <c r="B1184" s="29">
        <v>8</v>
      </c>
      <c r="C1184" s="30"/>
      <c r="D1184" s="31"/>
      <c r="E1184" s="32"/>
      <c r="F1184" s="28"/>
      <c r="G1184" s="30"/>
      <c r="H1184" s="19" t="s">
        <v>805</v>
      </c>
      <c r="I1184" s="29">
        <v>1960</v>
      </c>
      <c r="J1184" s="29">
        <v>1960</v>
      </c>
      <c r="K1184" s="33" t="s">
        <v>1337</v>
      </c>
      <c r="L1184" s="34">
        <v>0.16</v>
      </c>
      <c r="M1184" s="29">
        <v>0.15</v>
      </c>
      <c r="N1184" s="28" t="str">
        <f t="shared" si="429"/>
        <v>,{"CollectableType":"HomeCollector.Models.StampBase, HomeCollector, Version=1.0.0.0, Culture=neutral, PublicKeyToken=null"</v>
      </c>
      <c r="O1184" s="16" t="str">
        <f t="shared" si="408"/>
        <v xml:space="preserve">,"DisplayName":"Paderewski" </v>
      </c>
      <c r="P1184" s="16" t="str">
        <f t="shared" si="409"/>
        <v xml:space="preserve">,"Description":"" </v>
      </c>
      <c r="Q1184" s="16" t="str">
        <f t="shared" si="410"/>
        <v xml:space="preserve">,"Country":"USA" </v>
      </c>
      <c r="R1184" s="16" t="str">
        <f t="shared" si="411"/>
        <v xml:space="preserve">,"IsPostageStamp":true </v>
      </c>
      <c r="S1184" s="16" t="str">
        <f t="shared" si="412"/>
        <v xml:space="preserve">,"ScottNumber":"1160" </v>
      </c>
      <c r="T1184" s="16" t="str">
        <f t="shared" si="413"/>
        <v xml:space="preserve">,"AlternateId":"" </v>
      </c>
      <c r="U1184" s="16" t="str">
        <f t="shared" si="414"/>
        <v>,"IssueYearStart":1960</v>
      </c>
      <c r="V1184" s="16" t="str">
        <f t="shared" si="415"/>
        <v>,"IssueYearEnd":0</v>
      </c>
      <c r="W1184" s="16" t="str">
        <f t="shared" si="416"/>
        <v xml:space="preserve">,"FirstDayOfIssue":" " </v>
      </c>
      <c r="X1184" s="16" t="str">
        <f t="shared" si="430"/>
        <v xml:space="preserve">,"Perforation":"" </v>
      </c>
      <c r="Y1184" s="16" t="str">
        <f t="shared" si="417"/>
        <v xml:space="preserve">,"IsWatermarked":false </v>
      </c>
      <c r="Z1184" s="16" t="str">
        <f t="shared" si="418"/>
        <v xml:space="preserve">,"CatalogImageCode":"" </v>
      </c>
      <c r="AA1184" s="16" t="str">
        <f t="shared" si="419"/>
        <v xml:space="preserve">,"Color":"" </v>
      </c>
      <c r="AB1184" s="16" t="str">
        <f t="shared" si="420"/>
        <v xml:space="preserve">,"Denomination":"8" </v>
      </c>
      <c r="AD1184" s="16" t="str">
        <f t="shared" si="421"/>
        <v/>
      </c>
      <c r="AE1184" s="16" t="str">
        <f t="shared" si="422"/>
        <v>{"CollectableType":"HomeCollector.Models.StampBase, HomeCollector, Version=1.0.0.0, Culture=neutral, PublicKeyToken=null"</v>
      </c>
      <c r="AF1184" s="16" t="str">
        <f t="shared" si="423"/>
        <v xml:space="preserve">,"ItemDetails":"" </v>
      </c>
      <c r="AG1184" s="16" t="str">
        <f t="shared" si="424"/>
        <v xml:space="preserve">,"IsFavorite":false </v>
      </c>
      <c r="AH1184" s="16" t="str">
        <f t="shared" si="425"/>
        <v xml:space="preserve">,"EstimatedValue":0 </v>
      </c>
      <c r="AI1184" s="16" t="str">
        <f t="shared" si="426"/>
        <v xml:space="preserve">,"IsMintCondition":false </v>
      </c>
      <c r="AJ1184" s="16" t="str">
        <f t="shared" si="427"/>
        <v xml:space="preserve">,"Condition":"UNDEFINED" </v>
      </c>
      <c r="AK1184" s="16" t="str">
        <f xml:space="preserve"> IF($D1184+$E1184&gt;0,  CONCATENATE($AD1184,$AE1184,$AF1184,$AG1184,$AH1184,$AI1184,$AJ1184) &amp; "} ]}","}")</f>
        <v>}</v>
      </c>
      <c r="AL1184" s="16" t="str">
        <f t="shared" si="428"/>
        <v>,{"CollectableType":"HomeCollector.Models.StampBase, HomeCollector, Version=1.0.0.0, Culture=neutral, PublicKeyToken=null","DisplayName":"Paderewski" ,"Description":"" ,"Country":"USA" ,"IsPostageStamp":true ,"ScottNumber":"1160" ,"AlternateId":"" ,"IssueYearStart":1960,"IssueYearEnd":0,"FirstDayOfIssue":" " ,"Perforation":"" ,"IsWatermarked":false ,"CatalogImageCode":"" ,"Color":"" ,"Denomination":"8" }</v>
      </c>
    </row>
    <row r="1185" spans="1:38" x14ac:dyDescent="0.25">
      <c r="A1185" s="34" t="s">
        <v>2384</v>
      </c>
      <c r="B1185" s="29">
        <v>4</v>
      </c>
      <c r="C1185" s="30"/>
      <c r="D1185" s="31"/>
      <c r="E1185" s="32">
        <v>1</v>
      </c>
      <c r="F1185" s="28"/>
      <c r="G1185" s="30"/>
      <c r="H1185" s="19" t="s">
        <v>427</v>
      </c>
      <c r="I1185" s="29">
        <v>1960</v>
      </c>
      <c r="J1185" s="29">
        <v>1960</v>
      </c>
      <c r="K1185" s="33" t="s">
        <v>1337</v>
      </c>
      <c r="L1185" s="34">
        <v>0.15</v>
      </c>
      <c r="M1185" s="29">
        <v>0.15</v>
      </c>
      <c r="N1185" s="28" t="str">
        <f t="shared" si="429"/>
        <v>,{"CollectableType":"HomeCollector.Models.StampBase, HomeCollector, Version=1.0.0.0, Culture=neutral, PublicKeyToken=null"</v>
      </c>
      <c r="O1185" s="16" t="str">
        <f t="shared" si="408"/>
        <v xml:space="preserve">,"DisplayName":"Taft" </v>
      </c>
      <c r="P1185" s="16" t="str">
        <f t="shared" si="409"/>
        <v xml:space="preserve">,"Description":"" </v>
      </c>
      <c r="Q1185" s="16" t="str">
        <f t="shared" si="410"/>
        <v xml:space="preserve">,"Country":"USA" </v>
      </c>
      <c r="R1185" s="16" t="str">
        <f t="shared" si="411"/>
        <v xml:space="preserve">,"IsPostageStamp":true </v>
      </c>
      <c r="S1185" s="16" t="str">
        <f t="shared" si="412"/>
        <v xml:space="preserve">,"ScottNumber":"1161" </v>
      </c>
      <c r="T1185" s="16" t="str">
        <f t="shared" si="413"/>
        <v xml:space="preserve">,"AlternateId":"" </v>
      </c>
      <c r="U1185" s="16" t="str">
        <f t="shared" si="414"/>
        <v>,"IssueYearStart":1960</v>
      </c>
      <c r="V1185" s="16" t="str">
        <f t="shared" si="415"/>
        <v>,"IssueYearEnd":0</v>
      </c>
      <c r="W1185" s="16" t="str">
        <f t="shared" si="416"/>
        <v xml:space="preserve">,"FirstDayOfIssue":" " </v>
      </c>
      <c r="X1185" s="16" t="str">
        <f t="shared" si="430"/>
        <v xml:space="preserve">,"Perforation":"" </v>
      </c>
      <c r="Y1185" s="16" t="str">
        <f t="shared" si="417"/>
        <v xml:space="preserve">,"IsWatermarked":false </v>
      </c>
      <c r="Z1185" s="16" t="str">
        <f t="shared" si="418"/>
        <v xml:space="preserve">,"CatalogImageCode":"" </v>
      </c>
      <c r="AA1185" s="16" t="str">
        <f t="shared" si="419"/>
        <v xml:space="preserve">,"Color":"" </v>
      </c>
      <c r="AB1185" s="16" t="str">
        <f t="shared" si="420"/>
        <v xml:space="preserve">,"Denomination":"4" </v>
      </c>
      <c r="AD1185" s="16" t="str">
        <f t="shared" si="421"/>
        <v>,"ItemInstances":[</v>
      </c>
      <c r="AE1185" s="16" t="str">
        <f t="shared" si="422"/>
        <v>{"CollectableType":"HomeCollector.Models.StampBase, HomeCollector, Version=1.0.0.0, Culture=neutral, PublicKeyToken=null"</v>
      </c>
      <c r="AF1185" s="16" t="str">
        <f t="shared" si="423"/>
        <v xml:space="preserve">,"ItemDetails":"" </v>
      </c>
      <c r="AG1185" s="16" t="str">
        <f t="shared" si="424"/>
        <v xml:space="preserve">,"IsFavorite":false </v>
      </c>
      <c r="AH1185" s="16" t="str">
        <f t="shared" si="425"/>
        <v xml:space="preserve">,"EstimatedValue":0 </v>
      </c>
      <c r="AI1185" s="16" t="str">
        <f t="shared" si="426"/>
        <v xml:space="preserve">,"IsMintCondition":false </v>
      </c>
      <c r="AJ1185" s="16" t="str">
        <f t="shared" si="427"/>
        <v xml:space="preserve">,"Condition":"UNDEFINED" </v>
      </c>
      <c r="AK1185" s="16" t="str">
        <f xml:space="preserve"> IF($D1185+$E1185&gt;0,  CONCATENATE($AD1185,$AE1185,$AF1185,$AG1185,$AH1185,$AI1185,$AJ1185)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85" s="16" t="str">
        <f t="shared" si="428"/>
        <v>,{"CollectableType":"HomeCollector.Models.StampBase, HomeCollector, Version=1.0.0.0, Culture=neutral, PublicKeyToken=null","DisplayName":"Taft" ,"Description":"" ,"Country":"USA" ,"IsPostageStamp":true ,"ScottNumber":"1161"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86" spans="1:38" x14ac:dyDescent="0.25">
      <c r="A1186" s="34" t="s">
        <v>2385</v>
      </c>
      <c r="B1186" s="29">
        <v>4</v>
      </c>
      <c r="C1186" s="30"/>
      <c r="D1186" s="31"/>
      <c r="E1186" s="32">
        <v>2</v>
      </c>
      <c r="F1186" s="28"/>
      <c r="G1186" s="30"/>
      <c r="H1186" s="19" t="s">
        <v>806</v>
      </c>
      <c r="I1186" s="29">
        <v>1960</v>
      </c>
      <c r="J1186" s="29">
        <v>1960</v>
      </c>
      <c r="K1186" s="33" t="s">
        <v>1337</v>
      </c>
      <c r="L1186" s="34">
        <v>0.15</v>
      </c>
      <c r="M1186" s="29">
        <v>0.15</v>
      </c>
      <c r="N1186" s="28" t="str">
        <f t="shared" si="429"/>
        <v>,{"CollectableType":"HomeCollector.Models.StampBase, HomeCollector, Version=1.0.0.0, Culture=neutral, PublicKeyToken=null"</v>
      </c>
      <c r="O1186" s="16" t="str">
        <f t="shared" si="408"/>
        <v xml:space="preserve">,"DisplayName":"Wheels Freedom" </v>
      </c>
      <c r="P1186" s="16" t="str">
        <f t="shared" si="409"/>
        <v xml:space="preserve">,"Description":"" </v>
      </c>
      <c r="Q1186" s="16" t="str">
        <f t="shared" si="410"/>
        <v xml:space="preserve">,"Country":"USA" </v>
      </c>
      <c r="R1186" s="16" t="str">
        <f t="shared" si="411"/>
        <v xml:space="preserve">,"IsPostageStamp":true </v>
      </c>
      <c r="S1186" s="16" t="str">
        <f t="shared" si="412"/>
        <v xml:space="preserve">,"ScottNumber":"1162" </v>
      </c>
      <c r="T1186" s="16" t="str">
        <f t="shared" si="413"/>
        <v xml:space="preserve">,"AlternateId":"" </v>
      </c>
      <c r="U1186" s="16" t="str">
        <f t="shared" si="414"/>
        <v>,"IssueYearStart":1960</v>
      </c>
      <c r="V1186" s="16" t="str">
        <f t="shared" si="415"/>
        <v>,"IssueYearEnd":0</v>
      </c>
      <c r="W1186" s="16" t="str">
        <f t="shared" si="416"/>
        <v xml:space="preserve">,"FirstDayOfIssue":" " </v>
      </c>
      <c r="X1186" s="16" t="str">
        <f t="shared" si="430"/>
        <v xml:space="preserve">,"Perforation":"" </v>
      </c>
      <c r="Y1186" s="16" t="str">
        <f t="shared" si="417"/>
        <v xml:space="preserve">,"IsWatermarked":false </v>
      </c>
      <c r="Z1186" s="16" t="str">
        <f t="shared" si="418"/>
        <v xml:space="preserve">,"CatalogImageCode":"" </v>
      </c>
      <c r="AA1186" s="16" t="str">
        <f t="shared" si="419"/>
        <v xml:space="preserve">,"Color":"" </v>
      </c>
      <c r="AB1186" s="16" t="str">
        <f t="shared" si="420"/>
        <v xml:space="preserve">,"Denomination":"4" </v>
      </c>
      <c r="AD1186" s="16" t="str">
        <f t="shared" si="421"/>
        <v>,"ItemInstances":[</v>
      </c>
      <c r="AE1186" s="16" t="str">
        <f t="shared" si="422"/>
        <v>{"CollectableType":"HomeCollector.Models.StampBase, HomeCollector, Version=1.0.0.0, Culture=neutral, PublicKeyToken=null"</v>
      </c>
      <c r="AF1186" s="16" t="str">
        <f t="shared" si="423"/>
        <v xml:space="preserve">,"ItemDetails":"" </v>
      </c>
      <c r="AG1186" s="16" t="str">
        <f t="shared" si="424"/>
        <v xml:space="preserve">,"IsFavorite":false </v>
      </c>
      <c r="AH1186" s="16" t="str">
        <f t="shared" si="425"/>
        <v xml:space="preserve">,"EstimatedValue":0 </v>
      </c>
      <c r="AI1186" s="16" t="str">
        <f t="shared" si="426"/>
        <v xml:space="preserve">,"IsMintCondition":false </v>
      </c>
      <c r="AJ1186" s="16" t="str">
        <f t="shared" si="427"/>
        <v xml:space="preserve">,"Condition":"UNDEFINED" </v>
      </c>
      <c r="AK1186" s="16" t="str">
        <f xml:space="preserve"> IF($D1186+$E1186&gt;0,  CONCATENATE($AD1186,$AE1186,$AF1186,$AG1186,$AH1186,$AI1186,$AJ1186)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86" s="16" t="str">
        <f t="shared" si="428"/>
        <v>,{"CollectableType":"HomeCollector.Models.StampBase, HomeCollector, Version=1.0.0.0, Culture=neutral, PublicKeyToken=null","DisplayName":"Wheels Freedom" ,"Description":"" ,"Country":"USA" ,"IsPostageStamp":true ,"ScottNumber":"1162"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87" spans="1:38" x14ac:dyDescent="0.25">
      <c r="A1187" s="34" t="s">
        <v>2386</v>
      </c>
      <c r="B1187" s="29">
        <v>4</v>
      </c>
      <c r="C1187" s="30"/>
      <c r="D1187" s="31"/>
      <c r="E1187" s="32">
        <v>2</v>
      </c>
      <c r="F1187" s="28"/>
      <c r="G1187" s="30"/>
      <c r="H1187" s="19" t="s">
        <v>807</v>
      </c>
      <c r="I1187" s="29">
        <v>1960</v>
      </c>
      <c r="J1187" s="29">
        <v>1960</v>
      </c>
      <c r="K1187" s="33" t="s">
        <v>1337</v>
      </c>
      <c r="L1187" s="34">
        <v>0.15</v>
      </c>
      <c r="M1187" s="29">
        <v>0.15</v>
      </c>
      <c r="N1187" s="28" t="str">
        <f t="shared" si="429"/>
        <v>,{"CollectableType":"HomeCollector.Models.StampBase, HomeCollector, Version=1.0.0.0, Culture=neutral, PublicKeyToken=null"</v>
      </c>
      <c r="O1187" s="16" t="str">
        <f t="shared" si="408"/>
        <v xml:space="preserve">,"DisplayName":"Boy's Club" </v>
      </c>
      <c r="P1187" s="16" t="str">
        <f t="shared" si="409"/>
        <v xml:space="preserve">,"Description":"" </v>
      </c>
      <c r="Q1187" s="16" t="str">
        <f t="shared" si="410"/>
        <v xml:space="preserve">,"Country":"USA" </v>
      </c>
      <c r="R1187" s="16" t="str">
        <f t="shared" si="411"/>
        <v xml:space="preserve">,"IsPostageStamp":true </v>
      </c>
      <c r="S1187" s="16" t="str">
        <f t="shared" si="412"/>
        <v xml:space="preserve">,"ScottNumber":"1163" </v>
      </c>
      <c r="T1187" s="16" t="str">
        <f t="shared" si="413"/>
        <v xml:space="preserve">,"AlternateId":"" </v>
      </c>
      <c r="U1187" s="16" t="str">
        <f t="shared" si="414"/>
        <v>,"IssueYearStart":1960</v>
      </c>
      <c r="V1187" s="16" t="str">
        <f t="shared" si="415"/>
        <v>,"IssueYearEnd":0</v>
      </c>
      <c r="W1187" s="16" t="str">
        <f t="shared" si="416"/>
        <v xml:space="preserve">,"FirstDayOfIssue":" " </v>
      </c>
      <c r="X1187" s="16" t="str">
        <f t="shared" si="430"/>
        <v xml:space="preserve">,"Perforation":"" </v>
      </c>
      <c r="Y1187" s="16" t="str">
        <f t="shared" si="417"/>
        <v xml:space="preserve">,"IsWatermarked":false </v>
      </c>
      <c r="Z1187" s="16" t="str">
        <f t="shared" si="418"/>
        <v xml:space="preserve">,"CatalogImageCode":"" </v>
      </c>
      <c r="AA1187" s="16" t="str">
        <f t="shared" si="419"/>
        <v xml:space="preserve">,"Color":"" </v>
      </c>
      <c r="AB1187" s="16" t="str">
        <f t="shared" si="420"/>
        <v xml:space="preserve">,"Denomination":"4" </v>
      </c>
      <c r="AD1187" s="16" t="str">
        <f t="shared" si="421"/>
        <v>,"ItemInstances":[</v>
      </c>
      <c r="AE1187" s="16" t="str">
        <f t="shared" si="422"/>
        <v>{"CollectableType":"HomeCollector.Models.StampBase, HomeCollector, Version=1.0.0.0, Culture=neutral, PublicKeyToken=null"</v>
      </c>
      <c r="AF1187" s="16" t="str">
        <f t="shared" si="423"/>
        <v xml:space="preserve">,"ItemDetails":"" </v>
      </c>
      <c r="AG1187" s="16" t="str">
        <f t="shared" si="424"/>
        <v xml:space="preserve">,"IsFavorite":false </v>
      </c>
      <c r="AH1187" s="16" t="str">
        <f t="shared" si="425"/>
        <v xml:space="preserve">,"EstimatedValue":0 </v>
      </c>
      <c r="AI1187" s="16" t="str">
        <f t="shared" si="426"/>
        <v xml:space="preserve">,"IsMintCondition":false </v>
      </c>
      <c r="AJ1187" s="16" t="str">
        <f t="shared" si="427"/>
        <v xml:space="preserve">,"Condition":"UNDEFINED" </v>
      </c>
      <c r="AK1187" s="16" t="str">
        <f xml:space="preserve"> IF($D1187+$E1187&gt;0,  CONCATENATE($AD1187,$AE1187,$AF1187,$AG1187,$AH1187,$AI1187,$AJ1187)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87" s="16" t="str">
        <f t="shared" si="428"/>
        <v>,{"CollectableType":"HomeCollector.Models.StampBase, HomeCollector, Version=1.0.0.0, Culture=neutral, PublicKeyToken=null","DisplayName":"Boy's Club" ,"Description":"" ,"Country":"USA" ,"IsPostageStamp":true ,"ScottNumber":"1163"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88" spans="1:38" x14ac:dyDescent="0.25">
      <c r="A1188" s="34" t="s">
        <v>2387</v>
      </c>
      <c r="B1188" s="29">
        <v>4</v>
      </c>
      <c r="C1188" s="30"/>
      <c r="D1188" s="31">
        <v>4</v>
      </c>
      <c r="E1188" s="32">
        <v>1</v>
      </c>
      <c r="F1188" s="28"/>
      <c r="G1188" s="30"/>
      <c r="H1188" s="19" t="s">
        <v>808</v>
      </c>
      <c r="I1188" s="29">
        <v>1960</v>
      </c>
      <c r="J1188" s="29">
        <v>1960</v>
      </c>
      <c r="K1188" s="33" t="s">
        <v>1337</v>
      </c>
      <c r="L1188" s="34">
        <v>0.15</v>
      </c>
      <c r="M1188" s="29">
        <v>0.15</v>
      </c>
      <c r="N1188" s="28" t="str">
        <f t="shared" si="429"/>
        <v>,{"CollectableType":"HomeCollector.Models.StampBase, HomeCollector, Version=1.0.0.0, Culture=neutral, PublicKeyToken=null"</v>
      </c>
      <c r="O1188" s="16" t="str">
        <f t="shared" si="408"/>
        <v xml:space="preserve">,"DisplayName":"Auto-Post Office" </v>
      </c>
      <c r="P1188" s="16" t="str">
        <f t="shared" si="409"/>
        <v xml:space="preserve">,"Description":"" </v>
      </c>
      <c r="Q1188" s="16" t="str">
        <f t="shared" si="410"/>
        <v xml:space="preserve">,"Country":"USA" </v>
      </c>
      <c r="R1188" s="16" t="str">
        <f t="shared" si="411"/>
        <v xml:space="preserve">,"IsPostageStamp":true </v>
      </c>
      <c r="S1188" s="16" t="str">
        <f t="shared" si="412"/>
        <v xml:space="preserve">,"ScottNumber":"1164" </v>
      </c>
      <c r="T1188" s="16" t="str">
        <f t="shared" si="413"/>
        <v xml:space="preserve">,"AlternateId":"" </v>
      </c>
      <c r="U1188" s="16" t="str">
        <f t="shared" si="414"/>
        <v>,"IssueYearStart":1960</v>
      </c>
      <c r="V1188" s="16" t="str">
        <f t="shared" si="415"/>
        <v>,"IssueYearEnd":0</v>
      </c>
      <c r="W1188" s="16" t="str">
        <f t="shared" si="416"/>
        <v xml:space="preserve">,"FirstDayOfIssue":" " </v>
      </c>
      <c r="X1188" s="16" t="str">
        <f t="shared" si="430"/>
        <v xml:space="preserve">,"Perforation":"" </v>
      </c>
      <c r="Y1188" s="16" t="str">
        <f t="shared" si="417"/>
        <v xml:space="preserve">,"IsWatermarked":false </v>
      </c>
      <c r="Z1188" s="16" t="str">
        <f t="shared" si="418"/>
        <v xml:space="preserve">,"CatalogImageCode":"" </v>
      </c>
      <c r="AA1188" s="16" t="str">
        <f t="shared" si="419"/>
        <v xml:space="preserve">,"Color":"" </v>
      </c>
      <c r="AB1188" s="16" t="str">
        <f t="shared" si="420"/>
        <v xml:space="preserve">,"Denomination":"4" </v>
      </c>
      <c r="AD1188" s="16" t="str">
        <f t="shared" si="421"/>
        <v>,"ItemInstances":[</v>
      </c>
      <c r="AE1188" s="16" t="str">
        <f t="shared" si="422"/>
        <v>{"CollectableType":"HomeCollector.Models.StampBase, HomeCollector, Version=1.0.0.0, Culture=neutral, PublicKeyToken=null"</v>
      </c>
      <c r="AF1188" s="16" t="str">
        <f t="shared" si="423"/>
        <v xml:space="preserve">,"ItemDetails":"" </v>
      </c>
      <c r="AG1188" s="16" t="str">
        <f t="shared" si="424"/>
        <v xml:space="preserve">,"IsFavorite":false </v>
      </c>
      <c r="AH1188" s="16" t="str">
        <f t="shared" si="425"/>
        <v xml:space="preserve">,"EstimatedValue":0 </v>
      </c>
      <c r="AI1188" s="16" t="str">
        <f t="shared" si="426"/>
        <v xml:space="preserve">,"IsMintCondition":true </v>
      </c>
      <c r="AJ1188" s="16" t="str">
        <f t="shared" si="427"/>
        <v xml:space="preserve">,"Condition":"UNDEFINED" </v>
      </c>
      <c r="AK1188" s="16" t="str">
        <f xml:space="preserve"> IF($D1188+$E1188&gt;0,  CONCATENATE($AD1188,$AE1188,$AF1188,$AG1188,$AH1188,$AI1188,$AJ1188)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188" s="16" t="str">
        <f t="shared" si="428"/>
        <v>,{"CollectableType":"HomeCollector.Models.StampBase, HomeCollector, Version=1.0.0.0, Culture=neutral, PublicKeyToken=null","DisplayName":"Auto-Post Office" ,"Description":"" ,"Country":"USA" ,"IsPostageStamp":true ,"ScottNumber":"1164"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189" spans="1:38" x14ac:dyDescent="0.25">
      <c r="A1189" s="34" t="s">
        <v>2388</v>
      </c>
      <c r="B1189" s="29">
        <v>4</v>
      </c>
      <c r="C1189" s="30"/>
      <c r="D1189" s="31"/>
      <c r="E1189" s="32">
        <v>1</v>
      </c>
      <c r="F1189" s="28"/>
      <c r="G1189" s="30"/>
      <c r="H1189" s="19" t="s">
        <v>809</v>
      </c>
      <c r="I1189" s="29">
        <v>1960</v>
      </c>
      <c r="J1189" s="29">
        <v>1960</v>
      </c>
      <c r="K1189" s="33" t="s">
        <v>1337</v>
      </c>
      <c r="L1189" s="34">
        <v>0.15</v>
      </c>
      <c r="M1189" s="29">
        <v>0.15</v>
      </c>
      <c r="N1189" s="28" t="str">
        <f t="shared" si="429"/>
        <v>,{"CollectableType":"HomeCollector.Models.StampBase, HomeCollector, Version=1.0.0.0, Culture=neutral, PublicKeyToken=null"</v>
      </c>
      <c r="O1189" s="16" t="str">
        <f t="shared" si="408"/>
        <v xml:space="preserve">,"DisplayName":"Mannerheim" </v>
      </c>
      <c r="P1189" s="16" t="str">
        <f t="shared" si="409"/>
        <v xml:space="preserve">,"Description":"" </v>
      </c>
      <c r="Q1189" s="16" t="str">
        <f t="shared" si="410"/>
        <v xml:space="preserve">,"Country":"USA" </v>
      </c>
      <c r="R1189" s="16" t="str">
        <f t="shared" si="411"/>
        <v xml:space="preserve">,"IsPostageStamp":true </v>
      </c>
      <c r="S1189" s="16" t="str">
        <f t="shared" si="412"/>
        <v xml:space="preserve">,"ScottNumber":"1165" </v>
      </c>
      <c r="T1189" s="16" t="str">
        <f t="shared" si="413"/>
        <v xml:space="preserve">,"AlternateId":"" </v>
      </c>
      <c r="U1189" s="16" t="str">
        <f t="shared" si="414"/>
        <v>,"IssueYearStart":1960</v>
      </c>
      <c r="V1189" s="16" t="str">
        <f t="shared" si="415"/>
        <v>,"IssueYearEnd":0</v>
      </c>
      <c r="W1189" s="16" t="str">
        <f t="shared" si="416"/>
        <v xml:space="preserve">,"FirstDayOfIssue":" " </v>
      </c>
      <c r="X1189" s="16" t="str">
        <f t="shared" si="430"/>
        <v xml:space="preserve">,"Perforation":"" </v>
      </c>
      <c r="Y1189" s="16" t="str">
        <f t="shared" si="417"/>
        <v xml:space="preserve">,"IsWatermarked":false </v>
      </c>
      <c r="Z1189" s="16" t="str">
        <f t="shared" si="418"/>
        <v xml:space="preserve">,"CatalogImageCode":"" </v>
      </c>
      <c r="AA1189" s="16" t="str">
        <f t="shared" si="419"/>
        <v xml:space="preserve">,"Color":"" </v>
      </c>
      <c r="AB1189" s="16" t="str">
        <f t="shared" si="420"/>
        <v xml:space="preserve">,"Denomination":"4" </v>
      </c>
      <c r="AD1189" s="16" t="str">
        <f t="shared" si="421"/>
        <v>,"ItemInstances":[</v>
      </c>
      <c r="AE1189" s="16" t="str">
        <f t="shared" si="422"/>
        <v>{"CollectableType":"HomeCollector.Models.StampBase, HomeCollector, Version=1.0.0.0, Culture=neutral, PublicKeyToken=null"</v>
      </c>
      <c r="AF1189" s="16" t="str">
        <f t="shared" si="423"/>
        <v xml:space="preserve">,"ItemDetails":"" </v>
      </c>
      <c r="AG1189" s="16" t="str">
        <f t="shared" si="424"/>
        <v xml:space="preserve">,"IsFavorite":false </v>
      </c>
      <c r="AH1189" s="16" t="str">
        <f t="shared" si="425"/>
        <v xml:space="preserve">,"EstimatedValue":0 </v>
      </c>
      <c r="AI1189" s="16" t="str">
        <f t="shared" si="426"/>
        <v xml:space="preserve">,"IsMintCondition":false </v>
      </c>
      <c r="AJ1189" s="16" t="str">
        <f t="shared" si="427"/>
        <v xml:space="preserve">,"Condition":"UNDEFINED" </v>
      </c>
      <c r="AK1189" s="16" t="str">
        <f xml:space="preserve"> IF($D1189+$E1189&gt;0,  CONCATENATE($AD1189,$AE1189,$AF1189,$AG1189,$AH1189,$AI1189,$AJ1189)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89" s="16" t="str">
        <f t="shared" si="428"/>
        <v>,{"CollectableType":"HomeCollector.Models.StampBase, HomeCollector, Version=1.0.0.0, Culture=neutral, PublicKeyToken=null","DisplayName":"Mannerheim" ,"Description":"" ,"Country":"USA" ,"IsPostageStamp":true ,"ScottNumber":"1165"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90" spans="1:38" x14ac:dyDescent="0.25">
      <c r="A1190" s="34" t="s">
        <v>2389</v>
      </c>
      <c r="B1190" s="29">
        <v>8</v>
      </c>
      <c r="C1190" s="30"/>
      <c r="D1190" s="31"/>
      <c r="E1190" s="32"/>
      <c r="F1190" s="28"/>
      <c r="G1190" s="30"/>
      <c r="H1190" s="19" t="s">
        <v>809</v>
      </c>
      <c r="I1190" s="29">
        <v>1960</v>
      </c>
      <c r="J1190" s="29">
        <v>1960</v>
      </c>
      <c r="K1190" s="33" t="s">
        <v>1337</v>
      </c>
      <c r="L1190" s="34">
        <v>0.16</v>
      </c>
      <c r="M1190" s="29">
        <v>0.15</v>
      </c>
      <c r="N1190" s="28" t="str">
        <f t="shared" si="429"/>
        <v>,{"CollectableType":"HomeCollector.Models.StampBase, HomeCollector, Version=1.0.0.0, Culture=neutral, PublicKeyToken=null"</v>
      </c>
      <c r="O1190" s="16" t="str">
        <f t="shared" si="408"/>
        <v xml:space="preserve">,"DisplayName":"Mannerheim" </v>
      </c>
      <c r="P1190" s="16" t="str">
        <f t="shared" si="409"/>
        <v xml:space="preserve">,"Description":"" </v>
      </c>
      <c r="Q1190" s="16" t="str">
        <f t="shared" si="410"/>
        <v xml:space="preserve">,"Country":"USA" </v>
      </c>
      <c r="R1190" s="16" t="str">
        <f t="shared" si="411"/>
        <v xml:space="preserve">,"IsPostageStamp":true </v>
      </c>
      <c r="S1190" s="16" t="str">
        <f t="shared" si="412"/>
        <v xml:space="preserve">,"ScottNumber":"1166" </v>
      </c>
      <c r="T1190" s="16" t="str">
        <f t="shared" si="413"/>
        <v xml:space="preserve">,"AlternateId":"" </v>
      </c>
      <c r="U1190" s="16" t="str">
        <f t="shared" si="414"/>
        <v>,"IssueYearStart":1960</v>
      </c>
      <c r="V1190" s="16" t="str">
        <f t="shared" si="415"/>
        <v>,"IssueYearEnd":0</v>
      </c>
      <c r="W1190" s="16" t="str">
        <f t="shared" si="416"/>
        <v xml:space="preserve">,"FirstDayOfIssue":" " </v>
      </c>
      <c r="X1190" s="16" t="str">
        <f t="shared" si="430"/>
        <v xml:space="preserve">,"Perforation":"" </v>
      </c>
      <c r="Y1190" s="16" t="str">
        <f t="shared" si="417"/>
        <v xml:space="preserve">,"IsWatermarked":false </v>
      </c>
      <c r="Z1190" s="16" t="str">
        <f t="shared" si="418"/>
        <v xml:space="preserve">,"CatalogImageCode":"" </v>
      </c>
      <c r="AA1190" s="16" t="str">
        <f t="shared" si="419"/>
        <v xml:space="preserve">,"Color":"" </v>
      </c>
      <c r="AB1190" s="16" t="str">
        <f t="shared" si="420"/>
        <v xml:space="preserve">,"Denomination":"8" </v>
      </c>
      <c r="AD1190" s="16" t="str">
        <f t="shared" si="421"/>
        <v/>
      </c>
      <c r="AE1190" s="16" t="str">
        <f t="shared" si="422"/>
        <v>{"CollectableType":"HomeCollector.Models.StampBase, HomeCollector, Version=1.0.0.0, Culture=neutral, PublicKeyToken=null"</v>
      </c>
      <c r="AF1190" s="16" t="str">
        <f t="shared" si="423"/>
        <v xml:space="preserve">,"ItemDetails":"" </v>
      </c>
      <c r="AG1190" s="16" t="str">
        <f t="shared" si="424"/>
        <v xml:space="preserve">,"IsFavorite":false </v>
      </c>
      <c r="AH1190" s="16" t="str">
        <f t="shared" si="425"/>
        <v xml:space="preserve">,"EstimatedValue":0 </v>
      </c>
      <c r="AI1190" s="16" t="str">
        <f t="shared" si="426"/>
        <v xml:space="preserve">,"IsMintCondition":false </v>
      </c>
      <c r="AJ1190" s="16" t="str">
        <f t="shared" si="427"/>
        <v xml:space="preserve">,"Condition":"UNDEFINED" </v>
      </c>
      <c r="AK1190" s="16" t="str">
        <f xml:space="preserve"> IF($D1190+$E1190&gt;0,  CONCATENATE($AD1190,$AE1190,$AF1190,$AG1190,$AH1190,$AI1190,$AJ1190) &amp; "} ]}","}")</f>
        <v>}</v>
      </c>
      <c r="AL1190" s="16" t="str">
        <f t="shared" si="428"/>
        <v>,{"CollectableType":"HomeCollector.Models.StampBase, HomeCollector, Version=1.0.0.0, Culture=neutral, PublicKeyToken=null","DisplayName":"Mannerheim" ,"Description":"" ,"Country":"USA" ,"IsPostageStamp":true ,"ScottNumber":"1166" ,"AlternateId":"" ,"IssueYearStart":1960,"IssueYearEnd":0,"FirstDayOfIssue":" " ,"Perforation":"" ,"IsWatermarked":false ,"CatalogImageCode":"" ,"Color":"" ,"Denomination":"8" }</v>
      </c>
    </row>
    <row r="1191" spans="1:38" x14ac:dyDescent="0.25">
      <c r="A1191" s="34" t="s">
        <v>2390</v>
      </c>
      <c r="B1191" s="29">
        <v>4</v>
      </c>
      <c r="C1191" s="30"/>
      <c r="D1191" s="31"/>
      <c r="E1191" s="32">
        <v>2</v>
      </c>
      <c r="F1191" s="28"/>
      <c r="G1191" s="30"/>
      <c r="H1191" s="19" t="s">
        <v>810</v>
      </c>
      <c r="I1191" s="29">
        <v>1960</v>
      </c>
      <c r="J1191" s="29">
        <v>1960</v>
      </c>
      <c r="K1191" s="33" t="s">
        <v>1337</v>
      </c>
      <c r="L1191" s="34">
        <v>0.15</v>
      </c>
      <c r="M1191" s="29">
        <v>0.15</v>
      </c>
      <c r="N1191" s="28" t="str">
        <f t="shared" si="429"/>
        <v>,{"CollectableType":"HomeCollector.Models.StampBase, HomeCollector, Version=1.0.0.0, Culture=neutral, PublicKeyToken=null"</v>
      </c>
      <c r="O1191" s="16" t="str">
        <f t="shared" si="408"/>
        <v xml:space="preserve">,"DisplayName":"Camp Fire Girls" </v>
      </c>
      <c r="P1191" s="16" t="str">
        <f t="shared" si="409"/>
        <v xml:space="preserve">,"Description":"" </v>
      </c>
      <c r="Q1191" s="16" t="str">
        <f t="shared" si="410"/>
        <v xml:space="preserve">,"Country":"USA" </v>
      </c>
      <c r="R1191" s="16" t="str">
        <f t="shared" si="411"/>
        <v xml:space="preserve">,"IsPostageStamp":true </v>
      </c>
      <c r="S1191" s="16" t="str">
        <f t="shared" si="412"/>
        <v xml:space="preserve">,"ScottNumber":"1167" </v>
      </c>
      <c r="T1191" s="16" t="str">
        <f t="shared" si="413"/>
        <v xml:space="preserve">,"AlternateId":"" </v>
      </c>
      <c r="U1191" s="16" t="str">
        <f t="shared" si="414"/>
        <v>,"IssueYearStart":1960</v>
      </c>
      <c r="V1191" s="16" t="str">
        <f t="shared" si="415"/>
        <v>,"IssueYearEnd":0</v>
      </c>
      <c r="W1191" s="16" t="str">
        <f t="shared" si="416"/>
        <v xml:space="preserve">,"FirstDayOfIssue":" " </v>
      </c>
      <c r="X1191" s="16" t="str">
        <f t="shared" si="430"/>
        <v xml:space="preserve">,"Perforation":"" </v>
      </c>
      <c r="Y1191" s="16" t="str">
        <f t="shared" si="417"/>
        <v xml:space="preserve">,"IsWatermarked":false </v>
      </c>
      <c r="Z1191" s="16" t="str">
        <f t="shared" si="418"/>
        <v xml:space="preserve">,"CatalogImageCode":"" </v>
      </c>
      <c r="AA1191" s="16" t="str">
        <f t="shared" si="419"/>
        <v xml:space="preserve">,"Color":"" </v>
      </c>
      <c r="AB1191" s="16" t="str">
        <f t="shared" si="420"/>
        <v xml:space="preserve">,"Denomination":"4" </v>
      </c>
      <c r="AD1191" s="16" t="str">
        <f t="shared" si="421"/>
        <v>,"ItemInstances":[</v>
      </c>
      <c r="AE1191" s="16" t="str">
        <f t="shared" si="422"/>
        <v>{"CollectableType":"HomeCollector.Models.StampBase, HomeCollector, Version=1.0.0.0, Culture=neutral, PublicKeyToken=null"</v>
      </c>
      <c r="AF1191" s="16" t="str">
        <f t="shared" si="423"/>
        <v xml:space="preserve">,"ItemDetails":"" </v>
      </c>
      <c r="AG1191" s="16" t="str">
        <f t="shared" si="424"/>
        <v xml:space="preserve">,"IsFavorite":false </v>
      </c>
      <c r="AH1191" s="16" t="str">
        <f t="shared" si="425"/>
        <v xml:space="preserve">,"EstimatedValue":0 </v>
      </c>
      <c r="AI1191" s="16" t="str">
        <f t="shared" si="426"/>
        <v xml:space="preserve">,"IsMintCondition":false </v>
      </c>
      <c r="AJ1191" s="16" t="str">
        <f t="shared" si="427"/>
        <v xml:space="preserve">,"Condition":"UNDEFINED" </v>
      </c>
      <c r="AK1191" s="16" t="str">
        <f xml:space="preserve"> IF($D1191+$E1191&gt;0,  CONCATENATE($AD1191,$AE1191,$AF1191,$AG1191,$AH1191,$AI1191,$AJ1191)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91" s="16" t="str">
        <f t="shared" si="428"/>
        <v>,{"CollectableType":"HomeCollector.Models.StampBase, HomeCollector, Version=1.0.0.0, Culture=neutral, PublicKeyToken=null","DisplayName":"Camp Fire Girls" ,"Description":"" ,"Country":"USA" ,"IsPostageStamp":true ,"ScottNumber":"1167"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92" spans="1:38" x14ac:dyDescent="0.25">
      <c r="A1192" s="34" t="s">
        <v>2391</v>
      </c>
      <c r="B1192" s="29">
        <v>4</v>
      </c>
      <c r="C1192" s="30"/>
      <c r="D1192" s="31"/>
      <c r="E1192" s="32">
        <v>1</v>
      </c>
      <c r="F1192" s="28"/>
      <c r="G1192" s="30"/>
      <c r="H1192" s="19" t="s">
        <v>811</v>
      </c>
      <c r="I1192" s="29">
        <v>1960</v>
      </c>
      <c r="J1192" s="29">
        <v>1960</v>
      </c>
      <c r="K1192" s="33" t="s">
        <v>1337</v>
      </c>
      <c r="L1192" s="34">
        <v>0.15</v>
      </c>
      <c r="M1192" s="29">
        <v>0.15</v>
      </c>
      <c r="N1192" s="28" t="str">
        <f t="shared" si="429"/>
        <v>,{"CollectableType":"HomeCollector.Models.StampBase, HomeCollector, Version=1.0.0.0, Culture=neutral, PublicKeyToken=null"</v>
      </c>
      <c r="O1192" s="16" t="str">
        <f t="shared" si="408"/>
        <v xml:space="preserve">,"DisplayName":"Garibaldi" </v>
      </c>
      <c r="P1192" s="16" t="str">
        <f t="shared" si="409"/>
        <v xml:space="preserve">,"Description":"" </v>
      </c>
      <c r="Q1192" s="16" t="str">
        <f t="shared" si="410"/>
        <v xml:space="preserve">,"Country":"USA" </v>
      </c>
      <c r="R1192" s="16" t="str">
        <f t="shared" si="411"/>
        <v xml:space="preserve">,"IsPostageStamp":true </v>
      </c>
      <c r="S1192" s="16" t="str">
        <f t="shared" si="412"/>
        <v xml:space="preserve">,"ScottNumber":"1168" </v>
      </c>
      <c r="T1192" s="16" t="str">
        <f t="shared" si="413"/>
        <v xml:space="preserve">,"AlternateId":"" </v>
      </c>
      <c r="U1192" s="16" t="str">
        <f t="shared" si="414"/>
        <v>,"IssueYearStart":1960</v>
      </c>
      <c r="V1192" s="16" t="str">
        <f t="shared" si="415"/>
        <v>,"IssueYearEnd":0</v>
      </c>
      <c r="W1192" s="16" t="str">
        <f t="shared" si="416"/>
        <v xml:space="preserve">,"FirstDayOfIssue":" " </v>
      </c>
      <c r="X1192" s="16" t="str">
        <f t="shared" si="430"/>
        <v xml:space="preserve">,"Perforation":"" </v>
      </c>
      <c r="Y1192" s="16" t="str">
        <f t="shared" si="417"/>
        <v xml:space="preserve">,"IsWatermarked":false </v>
      </c>
      <c r="Z1192" s="16" t="str">
        <f t="shared" si="418"/>
        <v xml:space="preserve">,"CatalogImageCode":"" </v>
      </c>
      <c r="AA1192" s="16" t="str">
        <f t="shared" si="419"/>
        <v xml:space="preserve">,"Color":"" </v>
      </c>
      <c r="AB1192" s="16" t="str">
        <f t="shared" si="420"/>
        <v xml:space="preserve">,"Denomination":"4" </v>
      </c>
      <c r="AD1192" s="16" t="str">
        <f t="shared" si="421"/>
        <v>,"ItemInstances":[</v>
      </c>
      <c r="AE1192" s="16" t="str">
        <f t="shared" si="422"/>
        <v>{"CollectableType":"HomeCollector.Models.StampBase, HomeCollector, Version=1.0.0.0, Culture=neutral, PublicKeyToken=null"</v>
      </c>
      <c r="AF1192" s="16" t="str">
        <f t="shared" si="423"/>
        <v xml:space="preserve">,"ItemDetails":"" </v>
      </c>
      <c r="AG1192" s="16" t="str">
        <f t="shared" si="424"/>
        <v xml:space="preserve">,"IsFavorite":false </v>
      </c>
      <c r="AH1192" s="16" t="str">
        <f t="shared" si="425"/>
        <v xml:space="preserve">,"EstimatedValue":0 </v>
      </c>
      <c r="AI1192" s="16" t="str">
        <f t="shared" si="426"/>
        <v xml:space="preserve">,"IsMintCondition":false </v>
      </c>
      <c r="AJ1192" s="16" t="str">
        <f t="shared" si="427"/>
        <v xml:space="preserve">,"Condition":"UNDEFINED" </v>
      </c>
      <c r="AK1192" s="16" t="str">
        <f xml:space="preserve"> IF($D1192+$E1192&gt;0,  CONCATENATE($AD1192,$AE1192,$AF1192,$AG1192,$AH1192,$AI1192,$AJ1192)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92" s="16" t="str">
        <f t="shared" si="428"/>
        <v>,{"CollectableType":"HomeCollector.Models.StampBase, HomeCollector, Version=1.0.0.0, Culture=neutral, PublicKeyToken=null","DisplayName":"Garibaldi" ,"Description":"" ,"Country":"USA" ,"IsPostageStamp":true ,"ScottNumber":"1168"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93" spans="1:38" x14ac:dyDescent="0.25">
      <c r="A1193" s="34" t="s">
        <v>2392</v>
      </c>
      <c r="B1193" s="29">
        <v>8</v>
      </c>
      <c r="C1193" s="30"/>
      <c r="D1193" s="31"/>
      <c r="E1193" s="32"/>
      <c r="F1193" s="28"/>
      <c r="G1193" s="30"/>
      <c r="H1193" s="19" t="s">
        <v>811</v>
      </c>
      <c r="I1193" s="29">
        <v>1960</v>
      </c>
      <c r="J1193" s="29">
        <v>1960</v>
      </c>
      <c r="K1193" s="33" t="s">
        <v>1337</v>
      </c>
      <c r="L1193" s="34">
        <v>0.16</v>
      </c>
      <c r="M1193" s="29">
        <v>0.15</v>
      </c>
      <c r="N1193" s="28" t="str">
        <f t="shared" si="429"/>
        <v>,{"CollectableType":"HomeCollector.Models.StampBase, HomeCollector, Version=1.0.0.0, Culture=neutral, PublicKeyToken=null"</v>
      </c>
      <c r="O1193" s="16" t="str">
        <f t="shared" si="408"/>
        <v xml:space="preserve">,"DisplayName":"Garibaldi" </v>
      </c>
      <c r="P1193" s="16" t="str">
        <f t="shared" si="409"/>
        <v xml:space="preserve">,"Description":"" </v>
      </c>
      <c r="Q1193" s="16" t="str">
        <f t="shared" si="410"/>
        <v xml:space="preserve">,"Country":"USA" </v>
      </c>
      <c r="R1193" s="16" t="str">
        <f t="shared" si="411"/>
        <v xml:space="preserve">,"IsPostageStamp":true </v>
      </c>
      <c r="S1193" s="16" t="str">
        <f t="shared" si="412"/>
        <v xml:space="preserve">,"ScottNumber":"1169" </v>
      </c>
      <c r="T1193" s="16" t="str">
        <f t="shared" si="413"/>
        <v xml:space="preserve">,"AlternateId":"" </v>
      </c>
      <c r="U1193" s="16" t="str">
        <f t="shared" si="414"/>
        <v>,"IssueYearStart":1960</v>
      </c>
      <c r="V1193" s="16" t="str">
        <f t="shared" si="415"/>
        <v>,"IssueYearEnd":0</v>
      </c>
      <c r="W1193" s="16" t="str">
        <f t="shared" si="416"/>
        <v xml:space="preserve">,"FirstDayOfIssue":" " </v>
      </c>
      <c r="X1193" s="16" t="str">
        <f t="shared" si="430"/>
        <v xml:space="preserve">,"Perforation":"" </v>
      </c>
      <c r="Y1193" s="16" t="str">
        <f t="shared" si="417"/>
        <v xml:space="preserve">,"IsWatermarked":false </v>
      </c>
      <c r="Z1193" s="16" t="str">
        <f t="shared" si="418"/>
        <v xml:space="preserve">,"CatalogImageCode":"" </v>
      </c>
      <c r="AA1193" s="16" t="str">
        <f t="shared" si="419"/>
        <v xml:space="preserve">,"Color":"" </v>
      </c>
      <c r="AB1193" s="16" t="str">
        <f t="shared" si="420"/>
        <v xml:space="preserve">,"Denomination":"8" </v>
      </c>
      <c r="AD1193" s="16" t="str">
        <f t="shared" si="421"/>
        <v/>
      </c>
      <c r="AE1193" s="16" t="str">
        <f t="shared" si="422"/>
        <v>{"CollectableType":"HomeCollector.Models.StampBase, HomeCollector, Version=1.0.0.0, Culture=neutral, PublicKeyToken=null"</v>
      </c>
      <c r="AF1193" s="16" t="str">
        <f t="shared" si="423"/>
        <v xml:space="preserve">,"ItemDetails":"" </v>
      </c>
      <c r="AG1193" s="16" t="str">
        <f t="shared" si="424"/>
        <v xml:space="preserve">,"IsFavorite":false </v>
      </c>
      <c r="AH1193" s="16" t="str">
        <f t="shared" si="425"/>
        <v xml:space="preserve">,"EstimatedValue":0 </v>
      </c>
      <c r="AI1193" s="16" t="str">
        <f t="shared" si="426"/>
        <v xml:space="preserve">,"IsMintCondition":false </v>
      </c>
      <c r="AJ1193" s="16" t="str">
        <f t="shared" si="427"/>
        <v xml:space="preserve">,"Condition":"UNDEFINED" </v>
      </c>
      <c r="AK1193" s="16" t="str">
        <f xml:space="preserve"> IF($D1193+$E1193&gt;0,  CONCATENATE($AD1193,$AE1193,$AF1193,$AG1193,$AH1193,$AI1193,$AJ1193) &amp; "} ]}","}")</f>
        <v>}</v>
      </c>
      <c r="AL1193" s="16" t="str">
        <f t="shared" si="428"/>
        <v>,{"CollectableType":"HomeCollector.Models.StampBase, HomeCollector, Version=1.0.0.0, Culture=neutral, PublicKeyToken=null","DisplayName":"Garibaldi" ,"Description":"" ,"Country":"USA" ,"IsPostageStamp":true ,"ScottNumber":"1169" ,"AlternateId":"" ,"IssueYearStart":1960,"IssueYearEnd":0,"FirstDayOfIssue":" " ,"Perforation":"" ,"IsWatermarked":false ,"CatalogImageCode":"" ,"Color":"" ,"Denomination":"8" }</v>
      </c>
    </row>
    <row r="1194" spans="1:38" x14ac:dyDescent="0.25">
      <c r="A1194" s="34" t="s">
        <v>2393</v>
      </c>
      <c r="B1194" s="29">
        <v>4</v>
      </c>
      <c r="C1194" s="30"/>
      <c r="D1194" s="31"/>
      <c r="E1194" s="32">
        <v>2</v>
      </c>
      <c r="F1194" s="28"/>
      <c r="G1194" s="30"/>
      <c r="H1194" s="19" t="s">
        <v>812</v>
      </c>
      <c r="I1194" s="29">
        <v>1960</v>
      </c>
      <c r="J1194" s="29">
        <v>1960</v>
      </c>
      <c r="K1194" s="33" t="s">
        <v>1337</v>
      </c>
      <c r="L1194" s="34">
        <v>0.15</v>
      </c>
      <c r="M1194" s="29">
        <v>0.15</v>
      </c>
      <c r="N1194" s="28" t="str">
        <f t="shared" si="429"/>
        <v>,{"CollectableType":"HomeCollector.Models.StampBase, HomeCollector, Version=1.0.0.0, Culture=neutral, PublicKeyToken=null"</v>
      </c>
      <c r="O1194" s="16" t="str">
        <f t="shared" si="408"/>
        <v xml:space="preserve">,"DisplayName":"George" </v>
      </c>
      <c r="P1194" s="16" t="str">
        <f t="shared" si="409"/>
        <v xml:space="preserve">,"Description":"" </v>
      </c>
      <c r="Q1194" s="16" t="str">
        <f t="shared" si="410"/>
        <v xml:space="preserve">,"Country":"USA" </v>
      </c>
      <c r="R1194" s="16" t="str">
        <f t="shared" si="411"/>
        <v xml:space="preserve">,"IsPostageStamp":true </v>
      </c>
      <c r="S1194" s="16" t="str">
        <f t="shared" si="412"/>
        <v xml:space="preserve">,"ScottNumber":"1170" </v>
      </c>
      <c r="T1194" s="16" t="str">
        <f t="shared" si="413"/>
        <v xml:space="preserve">,"AlternateId":"" </v>
      </c>
      <c r="U1194" s="16" t="str">
        <f t="shared" si="414"/>
        <v>,"IssueYearStart":1960</v>
      </c>
      <c r="V1194" s="16" t="str">
        <f t="shared" si="415"/>
        <v>,"IssueYearEnd":0</v>
      </c>
      <c r="W1194" s="16" t="str">
        <f t="shared" si="416"/>
        <v xml:space="preserve">,"FirstDayOfIssue":" " </v>
      </c>
      <c r="X1194" s="16" t="str">
        <f t="shared" si="430"/>
        <v xml:space="preserve">,"Perforation":"" </v>
      </c>
      <c r="Y1194" s="16" t="str">
        <f t="shared" si="417"/>
        <v xml:space="preserve">,"IsWatermarked":false </v>
      </c>
      <c r="Z1194" s="16" t="str">
        <f t="shared" si="418"/>
        <v xml:space="preserve">,"CatalogImageCode":"" </v>
      </c>
      <c r="AA1194" s="16" t="str">
        <f t="shared" si="419"/>
        <v xml:space="preserve">,"Color":"" </v>
      </c>
      <c r="AB1194" s="16" t="str">
        <f t="shared" si="420"/>
        <v xml:space="preserve">,"Denomination":"4" </v>
      </c>
      <c r="AD1194" s="16" t="str">
        <f t="shared" si="421"/>
        <v>,"ItemInstances":[</v>
      </c>
      <c r="AE1194" s="16" t="str">
        <f t="shared" si="422"/>
        <v>{"CollectableType":"HomeCollector.Models.StampBase, HomeCollector, Version=1.0.0.0, Culture=neutral, PublicKeyToken=null"</v>
      </c>
      <c r="AF1194" s="16" t="str">
        <f t="shared" si="423"/>
        <v xml:space="preserve">,"ItemDetails":"" </v>
      </c>
      <c r="AG1194" s="16" t="str">
        <f t="shared" si="424"/>
        <v xml:space="preserve">,"IsFavorite":false </v>
      </c>
      <c r="AH1194" s="16" t="str">
        <f t="shared" si="425"/>
        <v xml:space="preserve">,"EstimatedValue":0 </v>
      </c>
      <c r="AI1194" s="16" t="str">
        <f t="shared" si="426"/>
        <v xml:space="preserve">,"IsMintCondition":false </v>
      </c>
      <c r="AJ1194" s="16" t="str">
        <f t="shared" si="427"/>
        <v xml:space="preserve">,"Condition":"UNDEFINED" </v>
      </c>
      <c r="AK1194" s="16" t="str">
        <f xml:space="preserve"> IF($D1194+$E1194&gt;0,  CONCATENATE($AD1194,$AE1194,$AF1194,$AG1194,$AH1194,$AI1194,$AJ1194)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94" s="16" t="str">
        <f t="shared" si="428"/>
        <v>,{"CollectableType":"HomeCollector.Models.StampBase, HomeCollector, Version=1.0.0.0, Culture=neutral, PublicKeyToken=null","DisplayName":"George" ,"Description":"" ,"Country":"USA" ,"IsPostageStamp":true ,"ScottNumber":"1170"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95" spans="1:38" x14ac:dyDescent="0.25">
      <c r="A1195" s="34" t="s">
        <v>2394</v>
      </c>
      <c r="B1195" s="29">
        <v>4</v>
      </c>
      <c r="C1195" s="30"/>
      <c r="D1195" s="31"/>
      <c r="E1195" s="32">
        <v>2</v>
      </c>
      <c r="F1195" s="28"/>
      <c r="G1195" s="30"/>
      <c r="H1195" s="19" t="s">
        <v>813</v>
      </c>
      <c r="I1195" s="29">
        <v>1960</v>
      </c>
      <c r="J1195" s="29">
        <v>1960</v>
      </c>
      <c r="K1195" s="33" t="s">
        <v>1337</v>
      </c>
      <c r="L1195" s="34">
        <v>0.15</v>
      </c>
      <c r="M1195" s="29">
        <v>0.15</v>
      </c>
      <c r="N1195" s="28" t="str">
        <f t="shared" si="429"/>
        <v>,{"CollectableType":"HomeCollector.Models.StampBase, HomeCollector, Version=1.0.0.0, Culture=neutral, PublicKeyToken=null"</v>
      </c>
      <c r="O1195" s="16" t="str">
        <f t="shared" si="408"/>
        <v xml:space="preserve">,"DisplayName":"Carnegie" </v>
      </c>
      <c r="P1195" s="16" t="str">
        <f t="shared" si="409"/>
        <v xml:space="preserve">,"Description":"" </v>
      </c>
      <c r="Q1195" s="16" t="str">
        <f t="shared" si="410"/>
        <v xml:space="preserve">,"Country":"USA" </v>
      </c>
      <c r="R1195" s="16" t="str">
        <f t="shared" si="411"/>
        <v xml:space="preserve">,"IsPostageStamp":true </v>
      </c>
      <c r="S1195" s="16" t="str">
        <f t="shared" si="412"/>
        <v xml:space="preserve">,"ScottNumber":"1171" </v>
      </c>
      <c r="T1195" s="16" t="str">
        <f t="shared" si="413"/>
        <v xml:space="preserve">,"AlternateId":"" </v>
      </c>
      <c r="U1195" s="16" t="str">
        <f t="shared" si="414"/>
        <v>,"IssueYearStart":1960</v>
      </c>
      <c r="V1195" s="16" t="str">
        <f t="shared" si="415"/>
        <v>,"IssueYearEnd":0</v>
      </c>
      <c r="W1195" s="16" t="str">
        <f t="shared" si="416"/>
        <v xml:space="preserve">,"FirstDayOfIssue":" " </v>
      </c>
      <c r="X1195" s="16" t="str">
        <f t="shared" si="430"/>
        <v xml:space="preserve">,"Perforation":"" </v>
      </c>
      <c r="Y1195" s="16" t="str">
        <f t="shared" si="417"/>
        <v xml:space="preserve">,"IsWatermarked":false </v>
      </c>
      <c r="Z1195" s="16" t="str">
        <f t="shared" si="418"/>
        <v xml:space="preserve">,"CatalogImageCode":"" </v>
      </c>
      <c r="AA1195" s="16" t="str">
        <f t="shared" si="419"/>
        <v xml:space="preserve">,"Color":"" </v>
      </c>
      <c r="AB1195" s="16" t="str">
        <f t="shared" si="420"/>
        <v xml:space="preserve">,"Denomination":"4" </v>
      </c>
      <c r="AD1195" s="16" t="str">
        <f t="shared" si="421"/>
        <v>,"ItemInstances":[</v>
      </c>
      <c r="AE1195" s="16" t="str">
        <f t="shared" si="422"/>
        <v>{"CollectableType":"HomeCollector.Models.StampBase, HomeCollector, Version=1.0.0.0, Culture=neutral, PublicKeyToken=null"</v>
      </c>
      <c r="AF1195" s="16" t="str">
        <f t="shared" si="423"/>
        <v xml:space="preserve">,"ItemDetails":"" </v>
      </c>
      <c r="AG1195" s="16" t="str">
        <f t="shared" si="424"/>
        <v xml:space="preserve">,"IsFavorite":false </v>
      </c>
      <c r="AH1195" s="16" t="str">
        <f t="shared" si="425"/>
        <v xml:space="preserve">,"EstimatedValue":0 </v>
      </c>
      <c r="AI1195" s="16" t="str">
        <f t="shared" si="426"/>
        <v xml:space="preserve">,"IsMintCondition":false </v>
      </c>
      <c r="AJ1195" s="16" t="str">
        <f t="shared" si="427"/>
        <v xml:space="preserve">,"Condition":"UNDEFINED" </v>
      </c>
      <c r="AK1195" s="16" t="str">
        <f xml:space="preserve"> IF($D1195+$E1195&gt;0,  CONCATENATE($AD1195,$AE1195,$AF1195,$AG1195,$AH1195,$AI1195,$AJ1195)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95" s="16" t="str">
        <f t="shared" si="428"/>
        <v>,{"CollectableType":"HomeCollector.Models.StampBase, HomeCollector, Version=1.0.0.0, Culture=neutral, PublicKeyToken=null","DisplayName":"Carnegie" ,"Description":"" ,"Country":"USA" ,"IsPostageStamp":true ,"ScottNumber":"1171"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96" spans="1:38" x14ac:dyDescent="0.25">
      <c r="A1196" s="34" t="s">
        <v>2395</v>
      </c>
      <c r="B1196" s="29">
        <v>4</v>
      </c>
      <c r="C1196" s="30"/>
      <c r="D1196" s="31"/>
      <c r="E1196" s="32">
        <v>1</v>
      </c>
      <c r="F1196" s="28"/>
      <c r="G1196" s="30"/>
      <c r="H1196" s="19" t="s">
        <v>814</v>
      </c>
      <c r="I1196" s="29">
        <v>1960</v>
      </c>
      <c r="J1196" s="29">
        <v>1960</v>
      </c>
      <c r="K1196" s="33" t="s">
        <v>1337</v>
      </c>
      <c r="L1196" s="34">
        <v>0.15</v>
      </c>
      <c r="M1196" s="29">
        <v>0.15</v>
      </c>
      <c r="N1196" s="28" t="str">
        <f t="shared" si="429"/>
        <v>,{"CollectableType":"HomeCollector.Models.StampBase, HomeCollector, Version=1.0.0.0, Culture=neutral, PublicKeyToken=null"</v>
      </c>
      <c r="O1196" s="16" t="str">
        <f t="shared" si="408"/>
        <v xml:space="preserve">,"DisplayName":"Dulles" </v>
      </c>
      <c r="P1196" s="16" t="str">
        <f t="shared" si="409"/>
        <v xml:space="preserve">,"Description":"" </v>
      </c>
      <c r="Q1196" s="16" t="str">
        <f t="shared" si="410"/>
        <v xml:space="preserve">,"Country":"USA" </v>
      </c>
      <c r="R1196" s="16" t="str">
        <f t="shared" si="411"/>
        <v xml:space="preserve">,"IsPostageStamp":true </v>
      </c>
      <c r="S1196" s="16" t="str">
        <f t="shared" si="412"/>
        <v xml:space="preserve">,"ScottNumber":"1172" </v>
      </c>
      <c r="T1196" s="16" t="str">
        <f t="shared" si="413"/>
        <v xml:space="preserve">,"AlternateId":"" </v>
      </c>
      <c r="U1196" s="16" t="str">
        <f t="shared" si="414"/>
        <v>,"IssueYearStart":1960</v>
      </c>
      <c r="V1196" s="16" t="str">
        <f t="shared" si="415"/>
        <v>,"IssueYearEnd":0</v>
      </c>
      <c r="W1196" s="16" t="str">
        <f t="shared" si="416"/>
        <v xml:space="preserve">,"FirstDayOfIssue":" " </v>
      </c>
      <c r="X1196" s="16" t="str">
        <f t="shared" si="430"/>
        <v xml:space="preserve">,"Perforation":"" </v>
      </c>
      <c r="Y1196" s="16" t="str">
        <f t="shared" si="417"/>
        <v xml:space="preserve">,"IsWatermarked":false </v>
      </c>
      <c r="Z1196" s="16" t="str">
        <f t="shared" si="418"/>
        <v xml:space="preserve">,"CatalogImageCode":"" </v>
      </c>
      <c r="AA1196" s="16" t="str">
        <f t="shared" si="419"/>
        <v xml:space="preserve">,"Color":"" </v>
      </c>
      <c r="AB1196" s="16" t="str">
        <f t="shared" si="420"/>
        <v xml:space="preserve">,"Denomination":"4" </v>
      </c>
      <c r="AD1196" s="16" t="str">
        <f t="shared" si="421"/>
        <v>,"ItemInstances":[</v>
      </c>
      <c r="AE1196" s="16" t="str">
        <f t="shared" si="422"/>
        <v>{"CollectableType":"HomeCollector.Models.StampBase, HomeCollector, Version=1.0.0.0, Culture=neutral, PublicKeyToken=null"</v>
      </c>
      <c r="AF1196" s="16" t="str">
        <f t="shared" si="423"/>
        <v xml:space="preserve">,"ItemDetails":"" </v>
      </c>
      <c r="AG1196" s="16" t="str">
        <f t="shared" si="424"/>
        <v xml:space="preserve">,"IsFavorite":false </v>
      </c>
      <c r="AH1196" s="16" t="str">
        <f t="shared" si="425"/>
        <v xml:space="preserve">,"EstimatedValue":0 </v>
      </c>
      <c r="AI1196" s="16" t="str">
        <f t="shared" si="426"/>
        <v xml:space="preserve">,"IsMintCondition":false </v>
      </c>
      <c r="AJ1196" s="16" t="str">
        <f t="shared" si="427"/>
        <v xml:space="preserve">,"Condition":"UNDEFINED" </v>
      </c>
      <c r="AK1196" s="16" t="str">
        <f xml:space="preserve"> IF($D1196+$E1196&gt;0,  CONCATENATE($AD1196,$AE1196,$AF1196,$AG1196,$AH1196,$AI1196,$AJ1196)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96" s="16" t="str">
        <f t="shared" si="428"/>
        <v>,{"CollectableType":"HomeCollector.Models.StampBase, HomeCollector, Version=1.0.0.0, Culture=neutral, PublicKeyToken=null","DisplayName":"Dulles" ,"Description":"" ,"Country":"USA" ,"IsPostageStamp":true ,"ScottNumber":"1172"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97" spans="1:38" x14ac:dyDescent="0.25">
      <c r="A1197" s="34" t="s">
        <v>2396</v>
      </c>
      <c r="B1197" s="29">
        <v>4</v>
      </c>
      <c r="C1197" s="30"/>
      <c r="D1197" s="31"/>
      <c r="E1197" s="32">
        <v>2</v>
      </c>
      <c r="F1197" s="28"/>
      <c r="G1197" s="30"/>
      <c r="H1197" s="19" t="s">
        <v>815</v>
      </c>
      <c r="I1197" s="29">
        <v>1960</v>
      </c>
      <c r="J1197" s="29">
        <v>1960</v>
      </c>
      <c r="K1197" s="33" t="s">
        <v>1337</v>
      </c>
      <c r="L1197" s="34">
        <v>0.18</v>
      </c>
      <c r="M1197" s="29">
        <v>0.15</v>
      </c>
      <c r="N1197" s="28" t="str">
        <f t="shared" si="429"/>
        <v>,{"CollectableType":"HomeCollector.Models.StampBase, HomeCollector, Version=1.0.0.0, Culture=neutral, PublicKeyToken=null"</v>
      </c>
      <c r="O1197" s="16" t="str">
        <f t="shared" si="408"/>
        <v xml:space="preserve">,"DisplayName":"Echo I" </v>
      </c>
      <c r="P1197" s="16" t="str">
        <f t="shared" si="409"/>
        <v xml:space="preserve">,"Description":"" </v>
      </c>
      <c r="Q1197" s="16" t="str">
        <f t="shared" si="410"/>
        <v xml:space="preserve">,"Country":"USA" </v>
      </c>
      <c r="R1197" s="16" t="str">
        <f t="shared" si="411"/>
        <v xml:space="preserve">,"IsPostageStamp":true </v>
      </c>
      <c r="S1197" s="16" t="str">
        <f t="shared" si="412"/>
        <v xml:space="preserve">,"ScottNumber":"1173" </v>
      </c>
      <c r="T1197" s="16" t="str">
        <f t="shared" si="413"/>
        <v xml:space="preserve">,"AlternateId":"" </v>
      </c>
      <c r="U1197" s="16" t="str">
        <f t="shared" si="414"/>
        <v>,"IssueYearStart":1960</v>
      </c>
      <c r="V1197" s="16" t="str">
        <f t="shared" si="415"/>
        <v>,"IssueYearEnd":0</v>
      </c>
      <c r="W1197" s="16" t="str">
        <f t="shared" si="416"/>
        <v xml:space="preserve">,"FirstDayOfIssue":" " </v>
      </c>
      <c r="X1197" s="16" t="str">
        <f t="shared" si="430"/>
        <v xml:space="preserve">,"Perforation":"" </v>
      </c>
      <c r="Y1197" s="16" t="str">
        <f t="shared" si="417"/>
        <v xml:space="preserve">,"IsWatermarked":false </v>
      </c>
      <c r="Z1197" s="16" t="str">
        <f t="shared" si="418"/>
        <v xml:space="preserve">,"CatalogImageCode":"" </v>
      </c>
      <c r="AA1197" s="16" t="str">
        <f t="shared" si="419"/>
        <v xml:space="preserve">,"Color":"" </v>
      </c>
      <c r="AB1197" s="16" t="str">
        <f t="shared" si="420"/>
        <v xml:space="preserve">,"Denomination":"4" </v>
      </c>
      <c r="AD1197" s="16" t="str">
        <f t="shared" si="421"/>
        <v>,"ItemInstances":[</v>
      </c>
      <c r="AE1197" s="16" t="str">
        <f t="shared" si="422"/>
        <v>{"CollectableType":"HomeCollector.Models.StampBase, HomeCollector, Version=1.0.0.0, Culture=neutral, PublicKeyToken=null"</v>
      </c>
      <c r="AF1197" s="16" t="str">
        <f t="shared" si="423"/>
        <v xml:space="preserve">,"ItemDetails":"" </v>
      </c>
      <c r="AG1197" s="16" t="str">
        <f t="shared" si="424"/>
        <v xml:space="preserve">,"IsFavorite":false </v>
      </c>
      <c r="AH1197" s="16" t="str">
        <f t="shared" si="425"/>
        <v xml:space="preserve">,"EstimatedValue":0 </v>
      </c>
      <c r="AI1197" s="16" t="str">
        <f t="shared" si="426"/>
        <v xml:space="preserve">,"IsMintCondition":false </v>
      </c>
      <c r="AJ1197" s="16" t="str">
        <f t="shared" si="427"/>
        <v xml:space="preserve">,"Condition":"UNDEFINED" </v>
      </c>
      <c r="AK1197" s="16" t="str">
        <f xml:space="preserve"> IF($D1197+$E1197&gt;0,  CONCATENATE($AD1197,$AE1197,$AF1197,$AG1197,$AH1197,$AI1197,$AJ1197)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97" s="16" t="str">
        <f t="shared" si="428"/>
        <v>,{"CollectableType":"HomeCollector.Models.StampBase, HomeCollector, Version=1.0.0.0, Culture=neutral, PublicKeyToken=null","DisplayName":"Echo I" ,"Description":"" ,"Country":"USA" ,"IsPostageStamp":true ,"ScottNumber":"1173" ,"AlternateId":"" ,"IssueYearStart":1960,"IssueYearEnd":0,"FirstDayOfIssue":"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98" spans="1:38" x14ac:dyDescent="0.25">
      <c r="A1198" s="34" t="s">
        <v>2397</v>
      </c>
      <c r="B1198" s="29">
        <v>4</v>
      </c>
      <c r="C1198" s="30"/>
      <c r="D1198" s="31"/>
      <c r="E1198" s="32">
        <v>2</v>
      </c>
      <c r="F1198" s="28"/>
      <c r="G1198" s="30"/>
      <c r="H1198" s="19" t="s">
        <v>816</v>
      </c>
      <c r="I1198" s="29">
        <v>1961</v>
      </c>
      <c r="J1198" s="29">
        <v>1961</v>
      </c>
      <c r="K1198" s="33" t="s">
        <v>1337</v>
      </c>
      <c r="L1198" s="34">
        <v>0.15</v>
      </c>
      <c r="M1198" s="29">
        <v>0.15</v>
      </c>
      <c r="N1198" s="28" t="str">
        <f t="shared" si="429"/>
        <v>,{"CollectableType":"HomeCollector.Models.StampBase, HomeCollector, Version=1.0.0.0, Culture=neutral, PublicKeyToken=null"</v>
      </c>
      <c r="O1198" s="16" t="str">
        <f t="shared" si="408"/>
        <v xml:space="preserve">,"DisplayName":"Gandhi" </v>
      </c>
      <c r="P1198" s="16" t="str">
        <f t="shared" si="409"/>
        <v xml:space="preserve">,"Description":"" </v>
      </c>
      <c r="Q1198" s="16" t="str">
        <f t="shared" si="410"/>
        <v xml:space="preserve">,"Country":"USA" </v>
      </c>
      <c r="R1198" s="16" t="str">
        <f t="shared" si="411"/>
        <v xml:space="preserve">,"IsPostageStamp":true </v>
      </c>
      <c r="S1198" s="16" t="str">
        <f t="shared" si="412"/>
        <v xml:space="preserve">,"ScottNumber":"1174" </v>
      </c>
      <c r="T1198" s="16" t="str">
        <f t="shared" si="413"/>
        <v xml:space="preserve">,"AlternateId":"" </v>
      </c>
      <c r="U1198" s="16" t="str">
        <f t="shared" si="414"/>
        <v>,"IssueYearStart":1961</v>
      </c>
      <c r="V1198" s="16" t="str">
        <f t="shared" si="415"/>
        <v>,"IssueYearEnd":0</v>
      </c>
      <c r="W1198" s="16" t="str">
        <f t="shared" si="416"/>
        <v xml:space="preserve">,"FirstDayOfIssue":" " </v>
      </c>
      <c r="X1198" s="16" t="str">
        <f t="shared" si="430"/>
        <v xml:space="preserve">,"Perforation":"" </v>
      </c>
      <c r="Y1198" s="16" t="str">
        <f t="shared" si="417"/>
        <v xml:space="preserve">,"IsWatermarked":false </v>
      </c>
      <c r="Z1198" s="16" t="str">
        <f t="shared" si="418"/>
        <v xml:space="preserve">,"CatalogImageCode":"" </v>
      </c>
      <c r="AA1198" s="16" t="str">
        <f t="shared" si="419"/>
        <v xml:space="preserve">,"Color":"" </v>
      </c>
      <c r="AB1198" s="16" t="str">
        <f t="shared" si="420"/>
        <v xml:space="preserve">,"Denomination":"4" </v>
      </c>
      <c r="AD1198" s="16" t="str">
        <f t="shared" si="421"/>
        <v>,"ItemInstances":[</v>
      </c>
      <c r="AE1198" s="16" t="str">
        <f t="shared" si="422"/>
        <v>{"CollectableType":"HomeCollector.Models.StampBase, HomeCollector, Version=1.0.0.0, Culture=neutral, PublicKeyToken=null"</v>
      </c>
      <c r="AF1198" s="16" t="str">
        <f t="shared" si="423"/>
        <v xml:space="preserve">,"ItemDetails":"" </v>
      </c>
      <c r="AG1198" s="16" t="str">
        <f t="shared" si="424"/>
        <v xml:space="preserve">,"IsFavorite":false </v>
      </c>
      <c r="AH1198" s="16" t="str">
        <f t="shared" si="425"/>
        <v xml:space="preserve">,"EstimatedValue":0 </v>
      </c>
      <c r="AI1198" s="16" t="str">
        <f t="shared" si="426"/>
        <v xml:space="preserve">,"IsMintCondition":false </v>
      </c>
      <c r="AJ1198" s="16" t="str">
        <f t="shared" si="427"/>
        <v xml:space="preserve">,"Condition":"UNDEFINED" </v>
      </c>
      <c r="AK1198" s="16" t="str">
        <f xml:space="preserve"> IF($D1198+$E1198&gt;0,  CONCATENATE($AD1198,$AE1198,$AF1198,$AG1198,$AH1198,$AI1198,$AJ1198)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98" s="16" t="str">
        <f t="shared" si="428"/>
        <v>,{"CollectableType":"HomeCollector.Models.StampBase, HomeCollector, Version=1.0.0.0, Culture=neutral, PublicKeyToken=null","DisplayName":"Gandhi" ,"Description":"" ,"Country":"USA" ,"IsPostageStamp":true ,"ScottNumber":"1174"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99" spans="1:38" x14ac:dyDescent="0.25">
      <c r="A1199" s="34" t="s">
        <v>2398</v>
      </c>
      <c r="B1199" s="29">
        <v>8</v>
      </c>
      <c r="C1199" s="30"/>
      <c r="D1199" s="31"/>
      <c r="E1199" s="32"/>
      <c r="F1199" s="28"/>
      <c r="G1199" s="30"/>
      <c r="H1199" s="19" t="s">
        <v>816</v>
      </c>
      <c r="I1199" s="29">
        <v>1961</v>
      </c>
      <c r="J1199" s="29">
        <v>1961</v>
      </c>
      <c r="K1199" s="33" t="s">
        <v>1337</v>
      </c>
      <c r="L1199" s="34">
        <v>0.16</v>
      </c>
      <c r="M1199" s="29">
        <v>0.15</v>
      </c>
      <c r="N1199" s="28" t="str">
        <f t="shared" si="429"/>
        <v>,{"CollectableType":"HomeCollector.Models.StampBase, HomeCollector, Version=1.0.0.0, Culture=neutral, PublicKeyToken=null"</v>
      </c>
      <c r="O1199" s="16" t="str">
        <f t="shared" si="408"/>
        <v xml:space="preserve">,"DisplayName":"Gandhi" </v>
      </c>
      <c r="P1199" s="16" t="str">
        <f t="shared" si="409"/>
        <v xml:space="preserve">,"Description":"" </v>
      </c>
      <c r="Q1199" s="16" t="str">
        <f t="shared" si="410"/>
        <v xml:space="preserve">,"Country":"USA" </v>
      </c>
      <c r="R1199" s="16" t="str">
        <f t="shared" si="411"/>
        <v xml:space="preserve">,"IsPostageStamp":true </v>
      </c>
      <c r="S1199" s="16" t="str">
        <f t="shared" si="412"/>
        <v xml:space="preserve">,"ScottNumber":"1175" </v>
      </c>
      <c r="T1199" s="16" t="str">
        <f t="shared" si="413"/>
        <v xml:space="preserve">,"AlternateId":"" </v>
      </c>
      <c r="U1199" s="16" t="str">
        <f t="shared" si="414"/>
        <v>,"IssueYearStart":1961</v>
      </c>
      <c r="V1199" s="16" t="str">
        <f t="shared" si="415"/>
        <v>,"IssueYearEnd":0</v>
      </c>
      <c r="W1199" s="16" t="str">
        <f t="shared" si="416"/>
        <v xml:space="preserve">,"FirstDayOfIssue":" " </v>
      </c>
      <c r="X1199" s="16" t="str">
        <f t="shared" si="430"/>
        <v xml:space="preserve">,"Perforation":"" </v>
      </c>
      <c r="Y1199" s="16" t="str">
        <f t="shared" si="417"/>
        <v xml:space="preserve">,"IsWatermarked":false </v>
      </c>
      <c r="Z1199" s="16" t="str">
        <f t="shared" si="418"/>
        <v xml:space="preserve">,"CatalogImageCode":"" </v>
      </c>
      <c r="AA1199" s="16" t="str">
        <f t="shared" si="419"/>
        <v xml:space="preserve">,"Color":"" </v>
      </c>
      <c r="AB1199" s="16" t="str">
        <f t="shared" si="420"/>
        <v xml:space="preserve">,"Denomination":"8" </v>
      </c>
      <c r="AD1199" s="16" t="str">
        <f t="shared" si="421"/>
        <v/>
      </c>
      <c r="AE1199" s="16" t="str">
        <f t="shared" si="422"/>
        <v>{"CollectableType":"HomeCollector.Models.StampBase, HomeCollector, Version=1.0.0.0, Culture=neutral, PublicKeyToken=null"</v>
      </c>
      <c r="AF1199" s="16" t="str">
        <f t="shared" si="423"/>
        <v xml:space="preserve">,"ItemDetails":"" </v>
      </c>
      <c r="AG1199" s="16" t="str">
        <f t="shared" si="424"/>
        <v xml:space="preserve">,"IsFavorite":false </v>
      </c>
      <c r="AH1199" s="16" t="str">
        <f t="shared" si="425"/>
        <v xml:space="preserve">,"EstimatedValue":0 </v>
      </c>
      <c r="AI1199" s="16" t="str">
        <f t="shared" si="426"/>
        <v xml:space="preserve">,"IsMintCondition":false </v>
      </c>
      <c r="AJ1199" s="16" t="str">
        <f t="shared" si="427"/>
        <v xml:space="preserve">,"Condition":"UNDEFINED" </v>
      </c>
      <c r="AK1199" s="16" t="str">
        <f xml:space="preserve"> IF($D1199+$E1199&gt;0,  CONCATENATE($AD1199,$AE1199,$AF1199,$AG1199,$AH1199,$AI1199,$AJ1199) &amp; "} ]}","}")</f>
        <v>}</v>
      </c>
      <c r="AL1199" s="16" t="str">
        <f t="shared" si="428"/>
        <v>,{"CollectableType":"HomeCollector.Models.StampBase, HomeCollector, Version=1.0.0.0, Culture=neutral, PublicKeyToken=null","DisplayName":"Gandhi" ,"Description":"" ,"Country":"USA" ,"IsPostageStamp":true ,"ScottNumber":"1175" ,"AlternateId":"" ,"IssueYearStart":1961,"IssueYearEnd":0,"FirstDayOfIssue":" " ,"Perforation":"" ,"IsWatermarked":false ,"CatalogImageCode":"" ,"Color":"" ,"Denomination":"8" }</v>
      </c>
    </row>
    <row r="1200" spans="1:38" x14ac:dyDescent="0.25">
      <c r="A1200" s="34" t="s">
        <v>2399</v>
      </c>
      <c r="B1200" s="29">
        <v>4</v>
      </c>
      <c r="C1200" s="30"/>
      <c r="D1200" s="31"/>
      <c r="E1200" s="32">
        <v>2</v>
      </c>
      <c r="F1200" s="28"/>
      <c r="G1200" s="30"/>
      <c r="H1200" s="19" t="s">
        <v>817</v>
      </c>
      <c r="I1200" s="29">
        <v>1961</v>
      </c>
      <c r="J1200" s="29">
        <v>1961</v>
      </c>
      <c r="K1200" s="33" t="s">
        <v>1337</v>
      </c>
      <c r="L1200" s="34">
        <v>0.15</v>
      </c>
      <c r="M1200" s="29">
        <v>0.15</v>
      </c>
      <c r="N1200" s="28" t="str">
        <f t="shared" si="429"/>
        <v>,{"CollectableType":"HomeCollector.Models.StampBase, HomeCollector, Version=1.0.0.0, Culture=neutral, PublicKeyToken=null"</v>
      </c>
      <c r="O1200" s="16" t="str">
        <f t="shared" si="408"/>
        <v xml:space="preserve">,"DisplayName":"Range Consv" </v>
      </c>
      <c r="P1200" s="16" t="str">
        <f t="shared" si="409"/>
        <v xml:space="preserve">,"Description":"" </v>
      </c>
      <c r="Q1200" s="16" t="str">
        <f t="shared" si="410"/>
        <v xml:space="preserve">,"Country":"USA" </v>
      </c>
      <c r="R1200" s="16" t="str">
        <f t="shared" si="411"/>
        <v xml:space="preserve">,"IsPostageStamp":true </v>
      </c>
      <c r="S1200" s="16" t="str">
        <f t="shared" si="412"/>
        <v xml:space="preserve">,"ScottNumber":"1176" </v>
      </c>
      <c r="T1200" s="16" t="str">
        <f t="shared" si="413"/>
        <v xml:space="preserve">,"AlternateId":"" </v>
      </c>
      <c r="U1200" s="16" t="str">
        <f t="shared" si="414"/>
        <v>,"IssueYearStart":1961</v>
      </c>
      <c r="V1200" s="16" t="str">
        <f t="shared" si="415"/>
        <v>,"IssueYearEnd":0</v>
      </c>
      <c r="W1200" s="16" t="str">
        <f t="shared" si="416"/>
        <v xml:space="preserve">,"FirstDayOfIssue":" " </v>
      </c>
      <c r="X1200" s="16" t="str">
        <f t="shared" si="430"/>
        <v xml:space="preserve">,"Perforation":"" </v>
      </c>
      <c r="Y1200" s="16" t="str">
        <f t="shared" si="417"/>
        <v xml:space="preserve">,"IsWatermarked":false </v>
      </c>
      <c r="Z1200" s="16" t="str">
        <f t="shared" si="418"/>
        <v xml:space="preserve">,"CatalogImageCode":"" </v>
      </c>
      <c r="AA1200" s="16" t="str">
        <f t="shared" si="419"/>
        <v xml:space="preserve">,"Color":"" </v>
      </c>
      <c r="AB1200" s="16" t="str">
        <f t="shared" si="420"/>
        <v xml:space="preserve">,"Denomination":"4" </v>
      </c>
      <c r="AD1200" s="16" t="str">
        <f t="shared" si="421"/>
        <v>,"ItemInstances":[</v>
      </c>
      <c r="AE1200" s="16" t="str">
        <f t="shared" si="422"/>
        <v>{"CollectableType":"HomeCollector.Models.StampBase, HomeCollector, Version=1.0.0.0, Culture=neutral, PublicKeyToken=null"</v>
      </c>
      <c r="AF1200" s="16" t="str">
        <f t="shared" si="423"/>
        <v xml:space="preserve">,"ItemDetails":"" </v>
      </c>
      <c r="AG1200" s="16" t="str">
        <f t="shared" si="424"/>
        <v xml:space="preserve">,"IsFavorite":false </v>
      </c>
      <c r="AH1200" s="16" t="str">
        <f t="shared" si="425"/>
        <v xml:space="preserve">,"EstimatedValue":0 </v>
      </c>
      <c r="AI1200" s="16" t="str">
        <f t="shared" si="426"/>
        <v xml:space="preserve">,"IsMintCondition":false </v>
      </c>
      <c r="AJ1200" s="16" t="str">
        <f t="shared" si="427"/>
        <v xml:space="preserve">,"Condition":"UNDEFINED" </v>
      </c>
      <c r="AK1200" s="16" t="str">
        <f xml:space="preserve"> IF($D1200+$E1200&gt;0,  CONCATENATE($AD1200,$AE1200,$AF1200,$AG1200,$AH1200,$AI1200,$AJ1200)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00" s="16" t="str">
        <f t="shared" si="428"/>
        <v>,{"CollectableType":"HomeCollector.Models.StampBase, HomeCollector, Version=1.0.0.0, Culture=neutral, PublicKeyToken=null","DisplayName":"Range Consv" ,"Description":"" ,"Country":"USA" ,"IsPostageStamp":true ,"ScottNumber":"1176"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01" spans="1:38" x14ac:dyDescent="0.25">
      <c r="A1201" s="34" t="s">
        <v>2400</v>
      </c>
      <c r="B1201" s="29">
        <v>4</v>
      </c>
      <c r="C1201" s="30"/>
      <c r="D1201" s="31"/>
      <c r="E1201" s="32">
        <v>4</v>
      </c>
      <c r="F1201" s="28"/>
      <c r="G1201" s="30"/>
      <c r="H1201" s="19" t="s">
        <v>818</v>
      </c>
      <c r="I1201" s="29">
        <v>1961</v>
      </c>
      <c r="J1201" s="29">
        <v>1961</v>
      </c>
      <c r="K1201" s="33" t="s">
        <v>1337</v>
      </c>
      <c r="L1201" s="34">
        <v>0.15</v>
      </c>
      <c r="M1201" s="29">
        <v>0.15</v>
      </c>
      <c r="N1201" s="28" t="str">
        <f t="shared" si="429"/>
        <v>,{"CollectableType":"HomeCollector.Models.StampBase, HomeCollector, Version=1.0.0.0, Culture=neutral, PublicKeyToken=null"</v>
      </c>
      <c r="O1201" s="16" t="str">
        <f t="shared" si="408"/>
        <v xml:space="preserve">,"DisplayName":"Greeley" </v>
      </c>
      <c r="P1201" s="16" t="str">
        <f t="shared" si="409"/>
        <v xml:space="preserve">,"Description":"" </v>
      </c>
      <c r="Q1201" s="16" t="str">
        <f t="shared" si="410"/>
        <v xml:space="preserve">,"Country":"USA" </v>
      </c>
      <c r="R1201" s="16" t="str">
        <f t="shared" si="411"/>
        <v xml:space="preserve">,"IsPostageStamp":true </v>
      </c>
      <c r="S1201" s="16" t="str">
        <f t="shared" si="412"/>
        <v xml:space="preserve">,"ScottNumber":"1177" </v>
      </c>
      <c r="T1201" s="16" t="str">
        <f t="shared" si="413"/>
        <v xml:space="preserve">,"AlternateId":"" </v>
      </c>
      <c r="U1201" s="16" t="str">
        <f t="shared" si="414"/>
        <v>,"IssueYearStart":1961</v>
      </c>
      <c r="V1201" s="16" t="str">
        <f t="shared" si="415"/>
        <v>,"IssueYearEnd":0</v>
      </c>
      <c r="W1201" s="16" t="str">
        <f t="shared" si="416"/>
        <v xml:space="preserve">,"FirstDayOfIssue":" " </v>
      </c>
      <c r="X1201" s="16" t="str">
        <f t="shared" si="430"/>
        <v xml:space="preserve">,"Perforation":"" </v>
      </c>
      <c r="Y1201" s="16" t="str">
        <f t="shared" si="417"/>
        <v xml:space="preserve">,"IsWatermarked":false </v>
      </c>
      <c r="Z1201" s="16" t="str">
        <f t="shared" si="418"/>
        <v xml:space="preserve">,"CatalogImageCode":"" </v>
      </c>
      <c r="AA1201" s="16" t="str">
        <f t="shared" si="419"/>
        <v xml:space="preserve">,"Color":"" </v>
      </c>
      <c r="AB1201" s="16" t="str">
        <f t="shared" si="420"/>
        <v xml:space="preserve">,"Denomination":"4" </v>
      </c>
      <c r="AD1201" s="16" t="str">
        <f t="shared" si="421"/>
        <v>,"ItemInstances":[</v>
      </c>
      <c r="AE1201" s="16" t="str">
        <f t="shared" si="422"/>
        <v>{"CollectableType":"HomeCollector.Models.StampBase, HomeCollector, Version=1.0.0.0, Culture=neutral, PublicKeyToken=null"</v>
      </c>
      <c r="AF1201" s="16" t="str">
        <f t="shared" si="423"/>
        <v xml:space="preserve">,"ItemDetails":"" </v>
      </c>
      <c r="AG1201" s="16" t="str">
        <f t="shared" si="424"/>
        <v xml:space="preserve">,"IsFavorite":false </v>
      </c>
      <c r="AH1201" s="16" t="str">
        <f t="shared" si="425"/>
        <v xml:space="preserve">,"EstimatedValue":0 </v>
      </c>
      <c r="AI1201" s="16" t="str">
        <f t="shared" si="426"/>
        <v xml:space="preserve">,"IsMintCondition":false </v>
      </c>
      <c r="AJ1201" s="16" t="str">
        <f t="shared" si="427"/>
        <v xml:space="preserve">,"Condition":"UNDEFINED" </v>
      </c>
      <c r="AK1201" s="16" t="str">
        <f xml:space="preserve"> IF($D1201+$E1201&gt;0,  CONCATENATE($AD1201,$AE1201,$AF1201,$AG1201,$AH1201,$AI1201,$AJ1201)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01" s="16" t="str">
        <f t="shared" si="428"/>
        <v>,{"CollectableType":"HomeCollector.Models.StampBase, HomeCollector, Version=1.0.0.0, Culture=neutral, PublicKeyToken=null","DisplayName":"Greeley" ,"Description":"" ,"Country":"USA" ,"IsPostageStamp":true ,"ScottNumber":"1177"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02" spans="1:38" x14ac:dyDescent="0.25">
      <c r="A1202" s="34" t="s">
        <v>2401</v>
      </c>
      <c r="B1202" s="29">
        <v>4</v>
      </c>
      <c r="C1202" s="30"/>
      <c r="D1202" s="31"/>
      <c r="E1202" s="32">
        <v>2</v>
      </c>
      <c r="F1202" s="28"/>
      <c r="G1202" s="30"/>
      <c r="H1202" s="19" t="s">
        <v>819</v>
      </c>
      <c r="I1202" s="29">
        <v>1961</v>
      </c>
      <c r="J1202" s="29">
        <v>1961</v>
      </c>
      <c r="K1202" s="33" t="s">
        <v>1337</v>
      </c>
      <c r="L1202" s="34">
        <v>0.15</v>
      </c>
      <c r="M1202" s="29">
        <v>0.15</v>
      </c>
      <c r="N1202" s="28" t="str">
        <f t="shared" si="429"/>
        <v>,{"CollectableType":"HomeCollector.Models.StampBase, HomeCollector, Version=1.0.0.0, Culture=neutral, PublicKeyToken=null"</v>
      </c>
      <c r="O1202" s="16" t="str">
        <f t="shared" si="408"/>
        <v xml:space="preserve">,"DisplayName":"Fort Sumter" </v>
      </c>
      <c r="P1202" s="16" t="str">
        <f t="shared" si="409"/>
        <v xml:space="preserve">,"Description":"" </v>
      </c>
      <c r="Q1202" s="16" t="str">
        <f t="shared" si="410"/>
        <v xml:space="preserve">,"Country":"USA" </v>
      </c>
      <c r="R1202" s="16" t="str">
        <f t="shared" si="411"/>
        <v xml:space="preserve">,"IsPostageStamp":true </v>
      </c>
      <c r="S1202" s="16" t="str">
        <f t="shared" si="412"/>
        <v xml:space="preserve">,"ScottNumber":"1178" </v>
      </c>
      <c r="T1202" s="16" t="str">
        <f t="shared" si="413"/>
        <v xml:space="preserve">,"AlternateId":"" </v>
      </c>
      <c r="U1202" s="16" t="str">
        <f t="shared" si="414"/>
        <v>,"IssueYearStart":1961</v>
      </c>
      <c r="V1202" s="16" t="str">
        <f t="shared" si="415"/>
        <v>,"IssueYearEnd":0</v>
      </c>
      <c r="W1202" s="16" t="str">
        <f t="shared" si="416"/>
        <v xml:space="preserve">,"FirstDayOfIssue":" " </v>
      </c>
      <c r="X1202" s="16" t="str">
        <f t="shared" si="430"/>
        <v xml:space="preserve">,"Perforation":"" </v>
      </c>
      <c r="Y1202" s="16" t="str">
        <f t="shared" si="417"/>
        <v xml:space="preserve">,"IsWatermarked":false </v>
      </c>
      <c r="Z1202" s="16" t="str">
        <f t="shared" si="418"/>
        <v xml:space="preserve">,"CatalogImageCode":"" </v>
      </c>
      <c r="AA1202" s="16" t="str">
        <f t="shared" si="419"/>
        <v xml:space="preserve">,"Color":"" </v>
      </c>
      <c r="AB1202" s="16" t="str">
        <f t="shared" si="420"/>
        <v xml:space="preserve">,"Denomination":"4" </v>
      </c>
      <c r="AD1202" s="16" t="str">
        <f t="shared" si="421"/>
        <v>,"ItemInstances":[</v>
      </c>
      <c r="AE1202" s="16" t="str">
        <f t="shared" si="422"/>
        <v>{"CollectableType":"HomeCollector.Models.StampBase, HomeCollector, Version=1.0.0.0, Culture=neutral, PublicKeyToken=null"</v>
      </c>
      <c r="AF1202" s="16" t="str">
        <f t="shared" si="423"/>
        <v xml:space="preserve">,"ItemDetails":"" </v>
      </c>
      <c r="AG1202" s="16" t="str">
        <f t="shared" si="424"/>
        <v xml:space="preserve">,"IsFavorite":false </v>
      </c>
      <c r="AH1202" s="16" t="str">
        <f t="shared" si="425"/>
        <v xml:space="preserve">,"EstimatedValue":0 </v>
      </c>
      <c r="AI1202" s="16" t="str">
        <f t="shared" si="426"/>
        <v xml:space="preserve">,"IsMintCondition":false </v>
      </c>
      <c r="AJ1202" s="16" t="str">
        <f t="shared" si="427"/>
        <v xml:space="preserve">,"Condition":"UNDEFINED" </v>
      </c>
      <c r="AK1202" s="16" t="str">
        <f xml:space="preserve"> IF($D1202+$E1202&gt;0,  CONCATENATE($AD1202,$AE1202,$AF1202,$AG1202,$AH1202,$AI1202,$AJ1202)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02" s="16" t="str">
        <f t="shared" si="428"/>
        <v>,{"CollectableType":"HomeCollector.Models.StampBase, HomeCollector, Version=1.0.0.0, Culture=neutral, PublicKeyToken=null","DisplayName":"Fort Sumter" ,"Description":"" ,"Country":"USA" ,"IsPostageStamp":true ,"ScottNumber":"1178"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03" spans="1:38" x14ac:dyDescent="0.25">
      <c r="A1203" s="34" t="s">
        <v>2402</v>
      </c>
      <c r="B1203" s="29">
        <v>4</v>
      </c>
      <c r="C1203" s="30"/>
      <c r="D1203" s="31"/>
      <c r="E1203" s="32">
        <v>2</v>
      </c>
      <c r="F1203" s="28"/>
      <c r="G1203" s="30"/>
      <c r="H1203" s="19" t="s">
        <v>820</v>
      </c>
      <c r="I1203" s="29">
        <v>1962</v>
      </c>
      <c r="J1203" s="29">
        <v>1962</v>
      </c>
      <c r="K1203" s="33" t="s">
        <v>1337</v>
      </c>
      <c r="L1203" s="34">
        <v>0.15</v>
      </c>
      <c r="M1203" s="29">
        <v>0.15</v>
      </c>
      <c r="N1203" s="28" t="str">
        <f t="shared" si="429"/>
        <v>,{"CollectableType":"HomeCollector.Models.StampBase, HomeCollector, Version=1.0.0.0, Culture=neutral, PublicKeyToken=null"</v>
      </c>
      <c r="O1203" s="16" t="str">
        <f t="shared" si="408"/>
        <v xml:space="preserve">,"DisplayName":"Shiloh" </v>
      </c>
      <c r="P1203" s="16" t="str">
        <f t="shared" si="409"/>
        <v xml:space="preserve">,"Description":"" </v>
      </c>
      <c r="Q1203" s="16" t="str">
        <f t="shared" si="410"/>
        <v xml:space="preserve">,"Country":"USA" </v>
      </c>
      <c r="R1203" s="16" t="str">
        <f t="shared" si="411"/>
        <v xml:space="preserve">,"IsPostageStamp":true </v>
      </c>
      <c r="S1203" s="16" t="str">
        <f t="shared" si="412"/>
        <v xml:space="preserve">,"ScottNumber":"1179" </v>
      </c>
      <c r="T1203" s="16" t="str">
        <f t="shared" si="413"/>
        <v xml:space="preserve">,"AlternateId":"" </v>
      </c>
      <c r="U1203" s="16" t="str">
        <f t="shared" si="414"/>
        <v>,"IssueYearStart":1962</v>
      </c>
      <c r="V1203" s="16" t="str">
        <f t="shared" si="415"/>
        <v>,"IssueYearEnd":0</v>
      </c>
      <c r="W1203" s="16" t="str">
        <f t="shared" si="416"/>
        <v xml:space="preserve">,"FirstDayOfIssue":" " </v>
      </c>
      <c r="X1203" s="16" t="str">
        <f t="shared" si="430"/>
        <v xml:space="preserve">,"Perforation":"" </v>
      </c>
      <c r="Y1203" s="16" t="str">
        <f t="shared" si="417"/>
        <v xml:space="preserve">,"IsWatermarked":false </v>
      </c>
      <c r="Z1203" s="16" t="str">
        <f t="shared" si="418"/>
        <v xml:space="preserve">,"CatalogImageCode":"" </v>
      </c>
      <c r="AA1203" s="16" t="str">
        <f t="shared" si="419"/>
        <v xml:space="preserve">,"Color":"" </v>
      </c>
      <c r="AB1203" s="16" t="str">
        <f t="shared" si="420"/>
        <v xml:space="preserve">,"Denomination":"4" </v>
      </c>
      <c r="AD1203" s="16" t="str">
        <f t="shared" si="421"/>
        <v>,"ItemInstances":[</v>
      </c>
      <c r="AE1203" s="16" t="str">
        <f t="shared" si="422"/>
        <v>{"CollectableType":"HomeCollector.Models.StampBase, HomeCollector, Version=1.0.0.0, Culture=neutral, PublicKeyToken=null"</v>
      </c>
      <c r="AF1203" s="16" t="str">
        <f t="shared" si="423"/>
        <v xml:space="preserve">,"ItemDetails":"" </v>
      </c>
      <c r="AG1203" s="16" t="str">
        <f t="shared" si="424"/>
        <v xml:space="preserve">,"IsFavorite":false </v>
      </c>
      <c r="AH1203" s="16" t="str">
        <f t="shared" si="425"/>
        <v xml:space="preserve">,"EstimatedValue":0 </v>
      </c>
      <c r="AI1203" s="16" t="str">
        <f t="shared" si="426"/>
        <v xml:space="preserve">,"IsMintCondition":false </v>
      </c>
      <c r="AJ1203" s="16" t="str">
        <f t="shared" si="427"/>
        <v xml:space="preserve">,"Condition":"UNDEFINED" </v>
      </c>
      <c r="AK1203" s="16" t="str">
        <f xml:space="preserve"> IF($D1203+$E1203&gt;0,  CONCATENATE($AD1203,$AE1203,$AF1203,$AG1203,$AH1203,$AI1203,$AJ1203)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03" s="16" t="str">
        <f t="shared" si="428"/>
        <v>,{"CollectableType":"HomeCollector.Models.StampBase, HomeCollector, Version=1.0.0.0, Culture=neutral, PublicKeyToken=null","DisplayName":"Shiloh" ,"Description":"" ,"Country":"USA" ,"IsPostageStamp":true ,"ScottNumber":"1179"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04" spans="1:38" x14ac:dyDescent="0.25">
      <c r="A1204" s="34" t="s">
        <v>2403</v>
      </c>
      <c r="B1204" s="29">
        <v>5</v>
      </c>
      <c r="C1204" s="30"/>
      <c r="D1204" s="31"/>
      <c r="E1204" s="32">
        <v>2</v>
      </c>
      <c r="F1204" s="28"/>
      <c r="G1204" s="30"/>
      <c r="H1204" s="19" t="s">
        <v>821</v>
      </c>
      <c r="I1204" s="29">
        <v>1963</v>
      </c>
      <c r="J1204" s="29">
        <v>1963</v>
      </c>
      <c r="K1204" s="33" t="s">
        <v>1337</v>
      </c>
      <c r="L1204" s="34">
        <v>0.15</v>
      </c>
      <c r="M1204" s="29">
        <v>0.15</v>
      </c>
      <c r="N1204" s="28" t="str">
        <f t="shared" si="429"/>
        <v>,{"CollectableType":"HomeCollector.Models.StampBase, HomeCollector, Version=1.0.0.0, Culture=neutral, PublicKeyToken=null"</v>
      </c>
      <c r="O1204" s="16" t="str">
        <f t="shared" si="408"/>
        <v xml:space="preserve">,"DisplayName":"Gettysburg" </v>
      </c>
      <c r="P1204" s="16" t="str">
        <f t="shared" si="409"/>
        <v xml:space="preserve">,"Description":"" </v>
      </c>
      <c r="Q1204" s="16" t="str">
        <f t="shared" si="410"/>
        <v xml:space="preserve">,"Country":"USA" </v>
      </c>
      <c r="R1204" s="16" t="str">
        <f t="shared" si="411"/>
        <v xml:space="preserve">,"IsPostageStamp":true </v>
      </c>
      <c r="S1204" s="16" t="str">
        <f t="shared" si="412"/>
        <v xml:space="preserve">,"ScottNumber":"1180" </v>
      </c>
      <c r="T1204" s="16" t="str">
        <f t="shared" si="413"/>
        <v xml:space="preserve">,"AlternateId":"" </v>
      </c>
      <c r="U1204" s="16" t="str">
        <f t="shared" si="414"/>
        <v>,"IssueYearStart":1963</v>
      </c>
      <c r="V1204" s="16" t="str">
        <f t="shared" si="415"/>
        <v>,"IssueYearEnd":0</v>
      </c>
      <c r="W1204" s="16" t="str">
        <f t="shared" si="416"/>
        <v xml:space="preserve">,"FirstDayOfIssue":" " </v>
      </c>
      <c r="X1204" s="16" t="str">
        <f t="shared" si="430"/>
        <v xml:space="preserve">,"Perforation":"" </v>
      </c>
      <c r="Y1204" s="16" t="str">
        <f t="shared" si="417"/>
        <v xml:space="preserve">,"IsWatermarked":false </v>
      </c>
      <c r="Z1204" s="16" t="str">
        <f t="shared" si="418"/>
        <v xml:space="preserve">,"CatalogImageCode":"" </v>
      </c>
      <c r="AA1204" s="16" t="str">
        <f t="shared" si="419"/>
        <v xml:space="preserve">,"Color":"" </v>
      </c>
      <c r="AB1204" s="16" t="str">
        <f t="shared" si="420"/>
        <v xml:space="preserve">,"Denomination":"5" </v>
      </c>
      <c r="AD1204" s="16" t="str">
        <f t="shared" si="421"/>
        <v>,"ItemInstances":[</v>
      </c>
      <c r="AE1204" s="16" t="str">
        <f t="shared" si="422"/>
        <v>{"CollectableType":"HomeCollector.Models.StampBase, HomeCollector, Version=1.0.0.0, Culture=neutral, PublicKeyToken=null"</v>
      </c>
      <c r="AF1204" s="16" t="str">
        <f t="shared" si="423"/>
        <v xml:space="preserve">,"ItemDetails":"" </v>
      </c>
      <c r="AG1204" s="16" t="str">
        <f t="shared" si="424"/>
        <v xml:space="preserve">,"IsFavorite":false </v>
      </c>
      <c r="AH1204" s="16" t="str">
        <f t="shared" si="425"/>
        <v xml:space="preserve">,"EstimatedValue":0 </v>
      </c>
      <c r="AI1204" s="16" t="str">
        <f t="shared" si="426"/>
        <v xml:space="preserve">,"IsMintCondition":false </v>
      </c>
      <c r="AJ1204" s="16" t="str">
        <f t="shared" si="427"/>
        <v xml:space="preserve">,"Condition":"UNDEFINED" </v>
      </c>
      <c r="AK1204" s="16" t="str">
        <f xml:space="preserve"> IF($D1204+$E1204&gt;0,  CONCATENATE($AD1204,$AE1204,$AF1204,$AG1204,$AH1204,$AI1204,$AJ1204)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04" s="16" t="str">
        <f t="shared" si="428"/>
        <v>,{"CollectableType":"HomeCollector.Models.StampBase, HomeCollector, Version=1.0.0.0, Culture=neutral, PublicKeyToken=null","DisplayName":"Gettysburg" ,"Description":"" ,"Country":"USA" ,"IsPostageStamp":true ,"ScottNumber":"1180"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05" spans="1:38" x14ac:dyDescent="0.25">
      <c r="A1205" s="34" t="s">
        <v>2404</v>
      </c>
      <c r="B1205" s="29">
        <v>5</v>
      </c>
      <c r="C1205" s="30"/>
      <c r="D1205" s="31"/>
      <c r="E1205" s="32">
        <v>2</v>
      </c>
      <c r="F1205" s="28"/>
      <c r="G1205" s="30"/>
      <c r="H1205" s="19" t="s">
        <v>822</v>
      </c>
      <c r="I1205" s="29">
        <v>1964</v>
      </c>
      <c r="J1205" s="29">
        <v>1964</v>
      </c>
      <c r="K1205" s="33" t="s">
        <v>1337</v>
      </c>
      <c r="L1205" s="34">
        <v>0.15</v>
      </c>
      <c r="M1205" s="29">
        <v>0.15</v>
      </c>
      <c r="N1205" s="28" t="str">
        <f t="shared" si="429"/>
        <v>,{"CollectableType":"HomeCollector.Models.StampBase, HomeCollector, Version=1.0.0.0, Culture=neutral, PublicKeyToken=null"</v>
      </c>
      <c r="O1205" s="16" t="str">
        <f t="shared" si="408"/>
        <v xml:space="preserve">,"DisplayName":"Civil War" </v>
      </c>
      <c r="P1205" s="16" t="str">
        <f t="shared" si="409"/>
        <v xml:space="preserve">,"Description":"" </v>
      </c>
      <c r="Q1205" s="16" t="str">
        <f t="shared" si="410"/>
        <v xml:space="preserve">,"Country":"USA" </v>
      </c>
      <c r="R1205" s="16" t="str">
        <f t="shared" si="411"/>
        <v xml:space="preserve">,"IsPostageStamp":true </v>
      </c>
      <c r="S1205" s="16" t="str">
        <f t="shared" si="412"/>
        <v xml:space="preserve">,"ScottNumber":"1181" </v>
      </c>
      <c r="T1205" s="16" t="str">
        <f t="shared" si="413"/>
        <v xml:space="preserve">,"AlternateId":"" </v>
      </c>
      <c r="U1205" s="16" t="str">
        <f t="shared" si="414"/>
        <v>,"IssueYearStart":1964</v>
      </c>
      <c r="V1205" s="16" t="str">
        <f t="shared" si="415"/>
        <v>,"IssueYearEnd":0</v>
      </c>
      <c r="W1205" s="16" t="str">
        <f t="shared" si="416"/>
        <v xml:space="preserve">,"FirstDayOfIssue":" " </v>
      </c>
      <c r="X1205" s="16" t="str">
        <f t="shared" si="430"/>
        <v xml:space="preserve">,"Perforation":"" </v>
      </c>
      <c r="Y1205" s="16" t="str">
        <f t="shared" si="417"/>
        <v xml:space="preserve">,"IsWatermarked":false </v>
      </c>
      <c r="Z1205" s="16" t="str">
        <f t="shared" si="418"/>
        <v xml:space="preserve">,"CatalogImageCode":"" </v>
      </c>
      <c r="AA1205" s="16" t="str">
        <f t="shared" si="419"/>
        <v xml:space="preserve">,"Color":"" </v>
      </c>
      <c r="AB1205" s="16" t="str">
        <f t="shared" si="420"/>
        <v xml:space="preserve">,"Denomination":"5" </v>
      </c>
      <c r="AD1205" s="16" t="str">
        <f t="shared" si="421"/>
        <v>,"ItemInstances":[</v>
      </c>
      <c r="AE1205" s="16" t="str">
        <f t="shared" si="422"/>
        <v>{"CollectableType":"HomeCollector.Models.StampBase, HomeCollector, Version=1.0.0.0, Culture=neutral, PublicKeyToken=null"</v>
      </c>
      <c r="AF1205" s="16" t="str">
        <f t="shared" si="423"/>
        <v xml:space="preserve">,"ItemDetails":"" </v>
      </c>
      <c r="AG1205" s="16" t="str">
        <f t="shared" si="424"/>
        <v xml:space="preserve">,"IsFavorite":false </v>
      </c>
      <c r="AH1205" s="16" t="str">
        <f t="shared" si="425"/>
        <v xml:space="preserve">,"EstimatedValue":0 </v>
      </c>
      <c r="AI1205" s="16" t="str">
        <f t="shared" si="426"/>
        <v xml:space="preserve">,"IsMintCondition":false </v>
      </c>
      <c r="AJ1205" s="16" t="str">
        <f t="shared" si="427"/>
        <v xml:space="preserve">,"Condition":"UNDEFINED" </v>
      </c>
      <c r="AK1205" s="16" t="str">
        <f xml:space="preserve"> IF($D1205+$E1205&gt;0,  CONCATENATE($AD1205,$AE1205,$AF1205,$AG1205,$AH1205,$AI1205,$AJ1205)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05" s="16" t="str">
        <f t="shared" si="428"/>
        <v>,{"CollectableType":"HomeCollector.Models.StampBase, HomeCollector, Version=1.0.0.0, Culture=neutral, PublicKeyToken=null","DisplayName":"Civil War" ,"Description":"" ,"Country":"USA" ,"IsPostageStamp":true ,"ScottNumber":"1181"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06" spans="1:38" x14ac:dyDescent="0.25">
      <c r="A1206" s="34" t="s">
        <v>2405</v>
      </c>
      <c r="B1206" s="29">
        <v>5</v>
      </c>
      <c r="C1206" s="30"/>
      <c r="D1206" s="31"/>
      <c r="E1206" s="32">
        <v>2</v>
      </c>
      <c r="F1206" s="28"/>
      <c r="G1206" s="30"/>
      <c r="H1206" s="19" t="s">
        <v>823</v>
      </c>
      <c r="I1206" s="29">
        <v>1965</v>
      </c>
      <c r="J1206" s="29">
        <v>1965</v>
      </c>
      <c r="K1206" s="33" t="s">
        <v>1337</v>
      </c>
      <c r="L1206" s="34">
        <v>0.18</v>
      </c>
      <c r="M1206" s="29">
        <v>0.15</v>
      </c>
      <c r="N1206" s="28" t="str">
        <f t="shared" si="429"/>
        <v>,{"CollectableType":"HomeCollector.Models.StampBase, HomeCollector, Version=1.0.0.0, Culture=neutral, PublicKeyToken=null"</v>
      </c>
      <c r="O1206" s="16" t="str">
        <f t="shared" si="408"/>
        <v xml:space="preserve">,"DisplayName":"Appomattox" </v>
      </c>
      <c r="P1206" s="16" t="str">
        <f t="shared" si="409"/>
        <v xml:space="preserve">,"Description":"" </v>
      </c>
      <c r="Q1206" s="16" t="str">
        <f t="shared" si="410"/>
        <v xml:space="preserve">,"Country":"USA" </v>
      </c>
      <c r="R1206" s="16" t="str">
        <f t="shared" si="411"/>
        <v xml:space="preserve">,"IsPostageStamp":true </v>
      </c>
      <c r="S1206" s="16" t="str">
        <f t="shared" si="412"/>
        <v xml:space="preserve">,"ScottNumber":"1182" </v>
      </c>
      <c r="T1206" s="16" t="str">
        <f t="shared" si="413"/>
        <v xml:space="preserve">,"AlternateId":"" </v>
      </c>
      <c r="U1206" s="16" t="str">
        <f t="shared" si="414"/>
        <v>,"IssueYearStart":1965</v>
      </c>
      <c r="V1206" s="16" t="str">
        <f t="shared" si="415"/>
        <v>,"IssueYearEnd":0</v>
      </c>
      <c r="W1206" s="16" t="str">
        <f t="shared" si="416"/>
        <v xml:space="preserve">,"FirstDayOfIssue":" " </v>
      </c>
      <c r="X1206" s="16" t="str">
        <f t="shared" si="430"/>
        <v xml:space="preserve">,"Perforation":"" </v>
      </c>
      <c r="Y1206" s="16" t="str">
        <f t="shared" si="417"/>
        <v xml:space="preserve">,"IsWatermarked":false </v>
      </c>
      <c r="Z1206" s="16" t="str">
        <f t="shared" si="418"/>
        <v xml:space="preserve">,"CatalogImageCode":"" </v>
      </c>
      <c r="AA1206" s="16" t="str">
        <f t="shared" si="419"/>
        <v xml:space="preserve">,"Color":"" </v>
      </c>
      <c r="AB1206" s="16" t="str">
        <f t="shared" si="420"/>
        <v xml:space="preserve">,"Denomination":"5" </v>
      </c>
      <c r="AD1206" s="16" t="str">
        <f t="shared" si="421"/>
        <v>,"ItemInstances":[</v>
      </c>
      <c r="AE1206" s="16" t="str">
        <f t="shared" si="422"/>
        <v>{"CollectableType":"HomeCollector.Models.StampBase, HomeCollector, Version=1.0.0.0, Culture=neutral, PublicKeyToken=null"</v>
      </c>
      <c r="AF1206" s="16" t="str">
        <f t="shared" si="423"/>
        <v xml:space="preserve">,"ItemDetails":"" </v>
      </c>
      <c r="AG1206" s="16" t="str">
        <f t="shared" si="424"/>
        <v xml:space="preserve">,"IsFavorite":false </v>
      </c>
      <c r="AH1206" s="16" t="str">
        <f t="shared" si="425"/>
        <v xml:space="preserve">,"EstimatedValue":0 </v>
      </c>
      <c r="AI1206" s="16" t="str">
        <f t="shared" si="426"/>
        <v xml:space="preserve">,"IsMintCondition":false </v>
      </c>
      <c r="AJ1206" s="16" t="str">
        <f t="shared" si="427"/>
        <v xml:space="preserve">,"Condition":"UNDEFINED" </v>
      </c>
      <c r="AK1206" s="16" t="str">
        <f xml:space="preserve"> IF($D1206+$E1206&gt;0,  CONCATENATE($AD1206,$AE1206,$AF1206,$AG1206,$AH1206,$AI1206,$AJ1206)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06" s="16" t="str">
        <f t="shared" si="428"/>
        <v>,{"CollectableType":"HomeCollector.Models.StampBase, HomeCollector, Version=1.0.0.0, Culture=neutral, PublicKeyToken=null","DisplayName":"Appomattox" ,"Description":"" ,"Country":"USA" ,"IsPostageStamp":true ,"ScottNumber":"1182"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07" spans="1:38" x14ac:dyDescent="0.25">
      <c r="A1207" s="34" t="s">
        <v>2406</v>
      </c>
      <c r="B1207" s="29">
        <v>4</v>
      </c>
      <c r="C1207" s="30"/>
      <c r="D1207" s="31"/>
      <c r="E1207" s="32">
        <v>2</v>
      </c>
      <c r="F1207" s="28"/>
      <c r="G1207" s="30"/>
      <c r="H1207" s="19" t="s">
        <v>732</v>
      </c>
      <c r="I1207" s="29">
        <v>1961</v>
      </c>
      <c r="J1207" s="29">
        <v>1961</v>
      </c>
      <c r="K1207" s="33" t="s">
        <v>1337</v>
      </c>
      <c r="L1207" s="34">
        <v>0.15</v>
      </c>
      <c r="M1207" s="29">
        <v>0.15</v>
      </c>
      <c r="N1207" s="28" t="str">
        <f t="shared" si="429"/>
        <v>,{"CollectableType":"HomeCollector.Models.StampBase, HomeCollector, Version=1.0.0.0, Culture=neutral, PublicKeyToken=null"</v>
      </c>
      <c r="O1207" s="16" t="str">
        <f t="shared" si="408"/>
        <v xml:space="preserve">,"DisplayName":"Kansas" </v>
      </c>
      <c r="P1207" s="16" t="str">
        <f t="shared" si="409"/>
        <v xml:space="preserve">,"Description":"" </v>
      </c>
      <c r="Q1207" s="16" t="str">
        <f t="shared" si="410"/>
        <v xml:space="preserve">,"Country":"USA" </v>
      </c>
      <c r="R1207" s="16" t="str">
        <f t="shared" si="411"/>
        <v xml:space="preserve">,"IsPostageStamp":true </v>
      </c>
      <c r="S1207" s="16" t="str">
        <f t="shared" si="412"/>
        <v xml:space="preserve">,"ScottNumber":"1183" </v>
      </c>
      <c r="T1207" s="16" t="str">
        <f t="shared" si="413"/>
        <v xml:space="preserve">,"AlternateId":"" </v>
      </c>
      <c r="U1207" s="16" t="str">
        <f t="shared" si="414"/>
        <v>,"IssueYearStart":1961</v>
      </c>
      <c r="V1207" s="16" t="str">
        <f t="shared" si="415"/>
        <v>,"IssueYearEnd":0</v>
      </c>
      <c r="W1207" s="16" t="str">
        <f t="shared" si="416"/>
        <v xml:space="preserve">,"FirstDayOfIssue":" " </v>
      </c>
      <c r="X1207" s="16" t="str">
        <f t="shared" si="430"/>
        <v xml:space="preserve">,"Perforation":"" </v>
      </c>
      <c r="Y1207" s="16" t="str">
        <f t="shared" si="417"/>
        <v xml:space="preserve">,"IsWatermarked":false </v>
      </c>
      <c r="Z1207" s="16" t="str">
        <f t="shared" si="418"/>
        <v xml:space="preserve">,"CatalogImageCode":"" </v>
      </c>
      <c r="AA1207" s="16" t="str">
        <f t="shared" si="419"/>
        <v xml:space="preserve">,"Color":"" </v>
      </c>
      <c r="AB1207" s="16" t="str">
        <f t="shared" si="420"/>
        <v xml:space="preserve">,"Denomination":"4" </v>
      </c>
      <c r="AD1207" s="16" t="str">
        <f t="shared" si="421"/>
        <v>,"ItemInstances":[</v>
      </c>
      <c r="AE1207" s="16" t="str">
        <f t="shared" si="422"/>
        <v>{"CollectableType":"HomeCollector.Models.StampBase, HomeCollector, Version=1.0.0.0, Culture=neutral, PublicKeyToken=null"</v>
      </c>
      <c r="AF1207" s="16" t="str">
        <f t="shared" si="423"/>
        <v xml:space="preserve">,"ItemDetails":"" </v>
      </c>
      <c r="AG1207" s="16" t="str">
        <f t="shared" si="424"/>
        <v xml:space="preserve">,"IsFavorite":false </v>
      </c>
      <c r="AH1207" s="16" t="str">
        <f t="shared" si="425"/>
        <v xml:space="preserve">,"EstimatedValue":0 </v>
      </c>
      <c r="AI1207" s="16" t="str">
        <f t="shared" si="426"/>
        <v xml:space="preserve">,"IsMintCondition":false </v>
      </c>
      <c r="AJ1207" s="16" t="str">
        <f t="shared" si="427"/>
        <v xml:space="preserve">,"Condition":"UNDEFINED" </v>
      </c>
      <c r="AK1207" s="16" t="str">
        <f xml:space="preserve"> IF($D1207+$E1207&gt;0,  CONCATENATE($AD1207,$AE1207,$AF1207,$AG1207,$AH1207,$AI1207,$AJ1207)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07" s="16" t="str">
        <f t="shared" si="428"/>
        <v>,{"CollectableType":"HomeCollector.Models.StampBase, HomeCollector, Version=1.0.0.0, Culture=neutral, PublicKeyToken=null","DisplayName":"Kansas" ,"Description":"" ,"Country":"USA" ,"IsPostageStamp":true ,"ScottNumber":"1183"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08" spans="1:38" x14ac:dyDescent="0.25">
      <c r="A1208" s="34" t="s">
        <v>2407</v>
      </c>
      <c r="B1208" s="29">
        <v>4</v>
      </c>
      <c r="C1208" s="30"/>
      <c r="D1208" s="31"/>
      <c r="E1208" s="32">
        <v>2</v>
      </c>
      <c r="F1208" s="28"/>
      <c r="G1208" s="30"/>
      <c r="H1208" s="19" t="s">
        <v>824</v>
      </c>
      <c r="I1208" s="29">
        <v>1961</v>
      </c>
      <c r="J1208" s="29">
        <v>1961</v>
      </c>
      <c r="K1208" s="33" t="s">
        <v>1337</v>
      </c>
      <c r="L1208" s="34">
        <v>0.15</v>
      </c>
      <c r="M1208" s="29">
        <v>0.15</v>
      </c>
      <c r="N1208" s="28" t="str">
        <f t="shared" si="429"/>
        <v>,{"CollectableType":"HomeCollector.Models.StampBase, HomeCollector, Version=1.0.0.0, Culture=neutral, PublicKeyToken=null"</v>
      </c>
      <c r="O1208" s="16" t="str">
        <f t="shared" si="408"/>
        <v xml:space="preserve">,"DisplayName":"Norris" </v>
      </c>
      <c r="P1208" s="16" t="str">
        <f t="shared" si="409"/>
        <v xml:space="preserve">,"Description":"" </v>
      </c>
      <c r="Q1208" s="16" t="str">
        <f t="shared" si="410"/>
        <v xml:space="preserve">,"Country":"USA" </v>
      </c>
      <c r="R1208" s="16" t="str">
        <f t="shared" si="411"/>
        <v xml:space="preserve">,"IsPostageStamp":true </v>
      </c>
      <c r="S1208" s="16" t="str">
        <f t="shared" si="412"/>
        <v xml:space="preserve">,"ScottNumber":"1184" </v>
      </c>
      <c r="T1208" s="16" t="str">
        <f t="shared" si="413"/>
        <v xml:space="preserve">,"AlternateId":"" </v>
      </c>
      <c r="U1208" s="16" t="str">
        <f t="shared" si="414"/>
        <v>,"IssueYearStart":1961</v>
      </c>
      <c r="V1208" s="16" t="str">
        <f t="shared" si="415"/>
        <v>,"IssueYearEnd":0</v>
      </c>
      <c r="W1208" s="16" t="str">
        <f t="shared" si="416"/>
        <v xml:space="preserve">,"FirstDayOfIssue":" " </v>
      </c>
      <c r="X1208" s="16" t="str">
        <f t="shared" si="430"/>
        <v xml:space="preserve">,"Perforation":"" </v>
      </c>
      <c r="Y1208" s="16" t="str">
        <f t="shared" si="417"/>
        <v xml:space="preserve">,"IsWatermarked":false </v>
      </c>
      <c r="Z1208" s="16" t="str">
        <f t="shared" si="418"/>
        <v xml:space="preserve">,"CatalogImageCode":"" </v>
      </c>
      <c r="AA1208" s="16" t="str">
        <f t="shared" si="419"/>
        <v xml:space="preserve">,"Color":"" </v>
      </c>
      <c r="AB1208" s="16" t="str">
        <f t="shared" si="420"/>
        <v xml:space="preserve">,"Denomination":"4" </v>
      </c>
      <c r="AD1208" s="16" t="str">
        <f t="shared" si="421"/>
        <v>,"ItemInstances":[</v>
      </c>
      <c r="AE1208" s="16" t="str">
        <f t="shared" si="422"/>
        <v>{"CollectableType":"HomeCollector.Models.StampBase, HomeCollector, Version=1.0.0.0, Culture=neutral, PublicKeyToken=null"</v>
      </c>
      <c r="AF1208" s="16" t="str">
        <f t="shared" si="423"/>
        <v xml:space="preserve">,"ItemDetails":"" </v>
      </c>
      <c r="AG1208" s="16" t="str">
        <f t="shared" si="424"/>
        <v xml:space="preserve">,"IsFavorite":false </v>
      </c>
      <c r="AH1208" s="16" t="str">
        <f t="shared" si="425"/>
        <v xml:space="preserve">,"EstimatedValue":0 </v>
      </c>
      <c r="AI1208" s="16" t="str">
        <f t="shared" si="426"/>
        <v xml:space="preserve">,"IsMintCondition":false </v>
      </c>
      <c r="AJ1208" s="16" t="str">
        <f t="shared" si="427"/>
        <v xml:space="preserve">,"Condition":"UNDEFINED" </v>
      </c>
      <c r="AK1208" s="16" t="str">
        <f xml:space="preserve"> IF($D1208+$E1208&gt;0,  CONCATENATE($AD1208,$AE1208,$AF1208,$AG1208,$AH1208,$AI1208,$AJ1208)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08" s="16" t="str">
        <f t="shared" si="428"/>
        <v>,{"CollectableType":"HomeCollector.Models.StampBase, HomeCollector, Version=1.0.0.0, Culture=neutral, PublicKeyToken=null","DisplayName":"Norris" ,"Description":"" ,"Country":"USA" ,"IsPostageStamp":true ,"ScottNumber":"1184"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09" spans="1:38" x14ac:dyDescent="0.25">
      <c r="A1209" s="34" t="s">
        <v>2408</v>
      </c>
      <c r="B1209" s="29">
        <v>4</v>
      </c>
      <c r="C1209" s="30"/>
      <c r="D1209" s="31"/>
      <c r="E1209" s="32">
        <v>3</v>
      </c>
      <c r="F1209" s="28"/>
      <c r="G1209" s="30"/>
      <c r="H1209" s="19" t="s">
        <v>825</v>
      </c>
      <c r="I1209" s="29">
        <v>1961</v>
      </c>
      <c r="J1209" s="29">
        <v>1961</v>
      </c>
      <c r="K1209" s="33" t="s">
        <v>1337</v>
      </c>
      <c r="L1209" s="34">
        <v>0.15</v>
      </c>
      <c r="M1209" s="29">
        <v>0.15</v>
      </c>
      <c r="N1209" s="28" t="str">
        <f t="shared" si="429"/>
        <v>,{"CollectableType":"HomeCollector.Models.StampBase, HomeCollector, Version=1.0.0.0, Culture=neutral, PublicKeyToken=null"</v>
      </c>
      <c r="O1209" s="16" t="str">
        <f t="shared" si="408"/>
        <v xml:space="preserve">,"DisplayName":"Aviation" </v>
      </c>
      <c r="P1209" s="16" t="str">
        <f t="shared" si="409"/>
        <v xml:space="preserve">,"Description":"" </v>
      </c>
      <c r="Q1209" s="16" t="str">
        <f t="shared" si="410"/>
        <v xml:space="preserve">,"Country":"USA" </v>
      </c>
      <c r="R1209" s="16" t="str">
        <f t="shared" si="411"/>
        <v xml:space="preserve">,"IsPostageStamp":true </v>
      </c>
      <c r="S1209" s="16" t="str">
        <f t="shared" si="412"/>
        <v xml:space="preserve">,"ScottNumber":"1185" </v>
      </c>
      <c r="T1209" s="16" t="str">
        <f t="shared" si="413"/>
        <v xml:space="preserve">,"AlternateId":"" </v>
      </c>
      <c r="U1209" s="16" t="str">
        <f t="shared" si="414"/>
        <v>,"IssueYearStart":1961</v>
      </c>
      <c r="V1209" s="16" t="str">
        <f t="shared" si="415"/>
        <v>,"IssueYearEnd":0</v>
      </c>
      <c r="W1209" s="16" t="str">
        <f t="shared" si="416"/>
        <v xml:space="preserve">,"FirstDayOfIssue":" " </v>
      </c>
      <c r="X1209" s="16" t="str">
        <f t="shared" si="430"/>
        <v xml:space="preserve">,"Perforation":"" </v>
      </c>
      <c r="Y1209" s="16" t="str">
        <f t="shared" si="417"/>
        <v xml:space="preserve">,"IsWatermarked":false </v>
      </c>
      <c r="Z1209" s="16" t="str">
        <f t="shared" si="418"/>
        <v xml:space="preserve">,"CatalogImageCode":"" </v>
      </c>
      <c r="AA1209" s="16" t="str">
        <f t="shared" si="419"/>
        <v xml:space="preserve">,"Color":"" </v>
      </c>
      <c r="AB1209" s="16" t="str">
        <f t="shared" si="420"/>
        <v xml:space="preserve">,"Denomination":"4" </v>
      </c>
      <c r="AD1209" s="16" t="str">
        <f t="shared" si="421"/>
        <v>,"ItemInstances":[</v>
      </c>
      <c r="AE1209" s="16" t="str">
        <f t="shared" si="422"/>
        <v>{"CollectableType":"HomeCollector.Models.StampBase, HomeCollector, Version=1.0.0.0, Culture=neutral, PublicKeyToken=null"</v>
      </c>
      <c r="AF1209" s="16" t="str">
        <f t="shared" si="423"/>
        <v xml:space="preserve">,"ItemDetails":"" </v>
      </c>
      <c r="AG1209" s="16" t="str">
        <f t="shared" si="424"/>
        <v xml:space="preserve">,"IsFavorite":false </v>
      </c>
      <c r="AH1209" s="16" t="str">
        <f t="shared" si="425"/>
        <v xml:space="preserve">,"EstimatedValue":0 </v>
      </c>
      <c r="AI1209" s="16" t="str">
        <f t="shared" si="426"/>
        <v xml:space="preserve">,"IsMintCondition":false </v>
      </c>
      <c r="AJ1209" s="16" t="str">
        <f t="shared" si="427"/>
        <v xml:space="preserve">,"Condition":"UNDEFINED" </v>
      </c>
      <c r="AK1209" s="16" t="str">
        <f xml:space="preserve"> IF($D1209+$E1209&gt;0,  CONCATENATE($AD1209,$AE1209,$AF1209,$AG1209,$AH1209,$AI1209,$AJ1209)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09" s="16" t="str">
        <f t="shared" si="428"/>
        <v>,{"CollectableType":"HomeCollector.Models.StampBase, HomeCollector, Version=1.0.0.0, Culture=neutral, PublicKeyToken=null","DisplayName":"Aviation" ,"Description":"" ,"Country":"USA" ,"IsPostageStamp":true ,"ScottNumber":"1185"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10" spans="1:38" x14ac:dyDescent="0.25">
      <c r="A1210" s="34" t="s">
        <v>2409</v>
      </c>
      <c r="B1210" s="29">
        <v>4</v>
      </c>
      <c r="C1210" s="30"/>
      <c r="D1210" s="31"/>
      <c r="E1210" s="32">
        <v>2</v>
      </c>
      <c r="F1210" s="28"/>
      <c r="G1210" s="30"/>
      <c r="H1210" s="19" t="s">
        <v>826</v>
      </c>
      <c r="I1210" s="29">
        <v>1961</v>
      </c>
      <c r="J1210" s="29">
        <v>1961</v>
      </c>
      <c r="K1210" s="33" t="s">
        <v>1337</v>
      </c>
      <c r="L1210" s="34">
        <v>0.15</v>
      </c>
      <c r="M1210" s="29">
        <v>0.15</v>
      </c>
      <c r="N1210" s="28" t="str">
        <f t="shared" si="429"/>
        <v>,{"CollectableType":"HomeCollector.Models.StampBase, HomeCollector, Version=1.0.0.0, Culture=neutral, PublicKeyToken=null"</v>
      </c>
      <c r="O1210" s="16" t="str">
        <f t="shared" si="408"/>
        <v xml:space="preserve">,"DisplayName":"Workmen's Comp" </v>
      </c>
      <c r="P1210" s="16" t="str">
        <f t="shared" si="409"/>
        <v xml:space="preserve">,"Description":"" </v>
      </c>
      <c r="Q1210" s="16" t="str">
        <f t="shared" si="410"/>
        <v xml:space="preserve">,"Country":"USA" </v>
      </c>
      <c r="R1210" s="16" t="str">
        <f t="shared" si="411"/>
        <v xml:space="preserve">,"IsPostageStamp":true </v>
      </c>
      <c r="S1210" s="16" t="str">
        <f t="shared" si="412"/>
        <v xml:space="preserve">,"ScottNumber":"1186" </v>
      </c>
      <c r="T1210" s="16" t="str">
        <f t="shared" si="413"/>
        <v xml:space="preserve">,"AlternateId":"" </v>
      </c>
      <c r="U1210" s="16" t="str">
        <f t="shared" si="414"/>
        <v>,"IssueYearStart":1961</v>
      </c>
      <c r="V1210" s="16" t="str">
        <f t="shared" si="415"/>
        <v>,"IssueYearEnd":0</v>
      </c>
      <c r="W1210" s="16" t="str">
        <f t="shared" si="416"/>
        <v xml:space="preserve">,"FirstDayOfIssue":" " </v>
      </c>
      <c r="X1210" s="16" t="str">
        <f t="shared" si="430"/>
        <v xml:space="preserve">,"Perforation":"" </v>
      </c>
      <c r="Y1210" s="16" t="str">
        <f t="shared" si="417"/>
        <v xml:space="preserve">,"IsWatermarked":false </v>
      </c>
      <c r="Z1210" s="16" t="str">
        <f t="shared" si="418"/>
        <v xml:space="preserve">,"CatalogImageCode":"" </v>
      </c>
      <c r="AA1210" s="16" t="str">
        <f t="shared" si="419"/>
        <v xml:space="preserve">,"Color":"" </v>
      </c>
      <c r="AB1210" s="16" t="str">
        <f t="shared" si="420"/>
        <v xml:space="preserve">,"Denomination":"4" </v>
      </c>
      <c r="AD1210" s="16" t="str">
        <f t="shared" si="421"/>
        <v>,"ItemInstances":[</v>
      </c>
      <c r="AE1210" s="16" t="str">
        <f t="shared" si="422"/>
        <v>{"CollectableType":"HomeCollector.Models.StampBase, HomeCollector, Version=1.0.0.0, Culture=neutral, PublicKeyToken=null"</v>
      </c>
      <c r="AF1210" s="16" t="str">
        <f t="shared" si="423"/>
        <v xml:space="preserve">,"ItemDetails":"" </v>
      </c>
      <c r="AG1210" s="16" t="str">
        <f t="shared" si="424"/>
        <v xml:space="preserve">,"IsFavorite":false </v>
      </c>
      <c r="AH1210" s="16" t="str">
        <f t="shared" si="425"/>
        <v xml:space="preserve">,"EstimatedValue":0 </v>
      </c>
      <c r="AI1210" s="16" t="str">
        <f t="shared" si="426"/>
        <v xml:space="preserve">,"IsMintCondition":false </v>
      </c>
      <c r="AJ1210" s="16" t="str">
        <f t="shared" si="427"/>
        <v xml:space="preserve">,"Condition":"UNDEFINED" </v>
      </c>
      <c r="AK1210" s="16" t="str">
        <f xml:space="preserve"> IF($D1210+$E1210&gt;0,  CONCATENATE($AD1210,$AE1210,$AF1210,$AG1210,$AH1210,$AI1210,$AJ1210)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10" s="16" t="str">
        <f t="shared" si="428"/>
        <v>,{"CollectableType":"HomeCollector.Models.StampBase, HomeCollector, Version=1.0.0.0, Culture=neutral, PublicKeyToken=null","DisplayName":"Workmen's Comp" ,"Description":"" ,"Country":"USA" ,"IsPostageStamp":true ,"ScottNumber":"1186"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11" spans="1:38" x14ac:dyDescent="0.25">
      <c r="A1211" s="34" t="s">
        <v>2410</v>
      </c>
      <c r="B1211" s="29">
        <v>4</v>
      </c>
      <c r="C1211" s="30"/>
      <c r="D1211" s="31"/>
      <c r="E1211" s="32">
        <v>2</v>
      </c>
      <c r="F1211" s="28"/>
      <c r="G1211" s="30"/>
      <c r="H1211" s="19" t="s">
        <v>572</v>
      </c>
      <c r="I1211" s="29">
        <v>1961</v>
      </c>
      <c r="J1211" s="29">
        <v>1961</v>
      </c>
      <c r="K1211" s="33" t="s">
        <v>1337</v>
      </c>
      <c r="L1211" s="34">
        <v>0.15</v>
      </c>
      <c r="M1211" s="29">
        <v>0.15</v>
      </c>
      <c r="N1211" s="28" t="str">
        <f t="shared" si="429"/>
        <v>,{"CollectableType":"HomeCollector.Models.StampBase, HomeCollector, Version=1.0.0.0, Culture=neutral, PublicKeyToken=null"</v>
      </c>
      <c r="O1211" s="16" t="str">
        <f t="shared" si="408"/>
        <v xml:space="preserve">,"DisplayName":"Remington" </v>
      </c>
      <c r="P1211" s="16" t="str">
        <f t="shared" si="409"/>
        <v xml:space="preserve">,"Description":"" </v>
      </c>
      <c r="Q1211" s="16" t="str">
        <f t="shared" si="410"/>
        <v xml:space="preserve">,"Country":"USA" </v>
      </c>
      <c r="R1211" s="16" t="str">
        <f t="shared" si="411"/>
        <v xml:space="preserve">,"IsPostageStamp":true </v>
      </c>
      <c r="S1211" s="16" t="str">
        <f t="shared" si="412"/>
        <v xml:space="preserve">,"ScottNumber":"1187" </v>
      </c>
      <c r="T1211" s="16" t="str">
        <f t="shared" si="413"/>
        <v xml:space="preserve">,"AlternateId":"" </v>
      </c>
      <c r="U1211" s="16" t="str">
        <f t="shared" si="414"/>
        <v>,"IssueYearStart":1961</v>
      </c>
      <c r="V1211" s="16" t="str">
        <f t="shared" si="415"/>
        <v>,"IssueYearEnd":0</v>
      </c>
      <c r="W1211" s="16" t="str">
        <f t="shared" si="416"/>
        <v xml:space="preserve">,"FirstDayOfIssue":" " </v>
      </c>
      <c r="X1211" s="16" t="str">
        <f t="shared" si="430"/>
        <v xml:space="preserve">,"Perforation":"" </v>
      </c>
      <c r="Y1211" s="16" t="str">
        <f t="shared" si="417"/>
        <v xml:space="preserve">,"IsWatermarked":false </v>
      </c>
      <c r="Z1211" s="16" t="str">
        <f t="shared" si="418"/>
        <v xml:space="preserve">,"CatalogImageCode":"" </v>
      </c>
      <c r="AA1211" s="16" t="str">
        <f t="shared" si="419"/>
        <v xml:space="preserve">,"Color":"" </v>
      </c>
      <c r="AB1211" s="16" t="str">
        <f t="shared" si="420"/>
        <v xml:space="preserve">,"Denomination":"4" </v>
      </c>
      <c r="AD1211" s="16" t="str">
        <f t="shared" si="421"/>
        <v>,"ItemInstances":[</v>
      </c>
      <c r="AE1211" s="16" t="str">
        <f t="shared" si="422"/>
        <v>{"CollectableType":"HomeCollector.Models.StampBase, HomeCollector, Version=1.0.0.0, Culture=neutral, PublicKeyToken=null"</v>
      </c>
      <c r="AF1211" s="16" t="str">
        <f t="shared" si="423"/>
        <v xml:space="preserve">,"ItemDetails":"" </v>
      </c>
      <c r="AG1211" s="16" t="str">
        <f t="shared" si="424"/>
        <v xml:space="preserve">,"IsFavorite":false </v>
      </c>
      <c r="AH1211" s="16" t="str">
        <f t="shared" si="425"/>
        <v xml:space="preserve">,"EstimatedValue":0 </v>
      </c>
      <c r="AI1211" s="16" t="str">
        <f t="shared" si="426"/>
        <v xml:space="preserve">,"IsMintCondition":false </v>
      </c>
      <c r="AJ1211" s="16" t="str">
        <f t="shared" si="427"/>
        <v xml:space="preserve">,"Condition":"UNDEFINED" </v>
      </c>
      <c r="AK1211" s="16" t="str">
        <f xml:space="preserve"> IF($D1211+$E1211&gt;0,  CONCATENATE($AD1211,$AE1211,$AF1211,$AG1211,$AH1211,$AI1211,$AJ1211)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11" s="16" t="str">
        <f t="shared" si="428"/>
        <v>,{"CollectableType":"HomeCollector.Models.StampBase, HomeCollector, Version=1.0.0.0, Culture=neutral, PublicKeyToken=null","DisplayName":"Remington" ,"Description":"" ,"Country":"USA" ,"IsPostageStamp":true ,"ScottNumber":"1187"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12" spans="1:38" x14ac:dyDescent="0.25">
      <c r="A1212" s="34" t="s">
        <v>2411</v>
      </c>
      <c r="B1212" s="29">
        <v>4</v>
      </c>
      <c r="C1212" s="30"/>
      <c r="D1212" s="31"/>
      <c r="E1212" s="32">
        <v>2</v>
      </c>
      <c r="F1212" s="28"/>
      <c r="G1212" s="30"/>
      <c r="H1212" s="19" t="s">
        <v>827</v>
      </c>
      <c r="I1212" s="29">
        <v>1961</v>
      </c>
      <c r="J1212" s="29">
        <v>1961</v>
      </c>
      <c r="K1212" s="33" t="s">
        <v>1337</v>
      </c>
      <c r="L1212" s="34">
        <v>0.15</v>
      </c>
      <c r="M1212" s="29">
        <v>0.15</v>
      </c>
      <c r="N1212" s="28" t="str">
        <f t="shared" si="429"/>
        <v>,{"CollectableType":"HomeCollector.Models.StampBase, HomeCollector, Version=1.0.0.0, Culture=neutral, PublicKeyToken=null"</v>
      </c>
      <c r="O1212" s="16" t="str">
        <f t="shared" si="408"/>
        <v xml:space="preserve">,"DisplayName":"China" </v>
      </c>
      <c r="P1212" s="16" t="str">
        <f t="shared" si="409"/>
        <v xml:space="preserve">,"Description":"" </v>
      </c>
      <c r="Q1212" s="16" t="str">
        <f t="shared" si="410"/>
        <v xml:space="preserve">,"Country":"USA" </v>
      </c>
      <c r="R1212" s="16" t="str">
        <f t="shared" si="411"/>
        <v xml:space="preserve">,"IsPostageStamp":true </v>
      </c>
      <c r="S1212" s="16" t="str">
        <f t="shared" si="412"/>
        <v xml:space="preserve">,"ScottNumber":"1188" </v>
      </c>
      <c r="T1212" s="16" t="str">
        <f t="shared" si="413"/>
        <v xml:space="preserve">,"AlternateId":"" </v>
      </c>
      <c r="U1212" s="16" t="str">
        <f t="shared" si="414"/>
        <v>,"IssueYearStart":1961</v>
      </c>
      <c r="V1212" s="16" t="str">
        <f t="shared" si="415"/>
        <v>,"IssueYearEnd":0</v>
      </c>
      <c r="W1212" s="16" t="str">
        <f t="shared" si="416"/>
        <v xml:space="preserve">,"FirstDayOfIssue":" " </v>
      </c>
      <c r="X1212" s="16" t="str">
        <f t="shared" si="430"/>
        <v xml:space="preserve">,"Perforation":"" </v>
      </c>
      <c r="Y1212" s="16" t="str">
        <f t="shared" si="417"/>
        <v xml:space="preserve">,"IsWatermarked":false </v>
      </c>
      <c r="Z1212" s="16" t="str">
        <f t="shared" si="418"/>
        <v xml:space="preserve">,"CatalogImageCode":"" </v>
      </c>
      <c r="AA1212" s="16" t="str">
        <f t="shared" si="419"/>
        <v xml:space="preserve">,"Color":"" </v>
      </c>
      <c r="AB1212" s="16" t="str">
        <f t="shared" si="420"/>
        <v xml:space="preserve">,"Denomination":"4" </v>
      </c>
      <c r="AD1212" s="16" t="str">
        <f t="shared" si="421"/>
        <v>,"ItemInstances":[</v>
      </c>
      <c r="AE1212" s="16" t="str">
        <f t="shared" si="422"/>
        <v>{"CollectableType":"HomeCollector.Models.StampBase, HomeCollector, Version=1.0.0.0, Culture=neutral, PublicKeyToken=null"</v>
      </c>
      <c r="AF1212" s="16" t="str">
        <f t="shared" si="423"/>
        <v xml:space="preserve">,"ItemDetails":"" </v>
      </c>
      <c r="AG1212" s="16" t="str">
        <f t="shared" si="424"/>
        <v xml:space="preserve">,"IsFavorite":false </v>
      </c>
      <c r="AH1212" s="16" t="str">
        <f t="shared" si="425"/>
        <v xml:space="preserve">,"EstimatedValue":0 </v>
      </c>
      <c r="AI1212" s="16" t="str">
        <f t="shared" si="426"/>
        <v xml:space="preserve">,"IsMintCondition":false </v>
      </c>
      <c r="AJ1212" s="16" t="str">
        <f t="shared" si="427"/>
        <v xml:space="preserve">,"Condition":"UNDEFINED" </v>
      </c>
      <c r="AK1212" s="16" t="str">
        <f xml:space="preserve"> IF($D1212+$E1212&gt;0,  CONCATENATE($AD1212,$AE1212,$AF1212,$AG1212,$AH1212,$AI1212,$AJ1212)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12" s="16" t="str">
        <f t="shared" si="428"/>
        <v>,{"CollectableType":"HomeCollector.Models.StampBase, HomeCollector, Version=1.0.0.0, Culture=neutral, PublicKeyToken=null","DisplayName":"China" ,"Description":"" ,"Country":"USA" ,"IsPostageStamp":true ,"ScottNumber":"1188"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13" spans="1:38" x14ac:dyDescent="0.25">
      <c r="A1213" s="34" t="s">
        <v>2412</v>
      </c>
      <c r="B1213" s="29">
        <v>4</v>
      </c>
      <c r="C1213" s="30"/>
      <c r="D1213" s="31">
        <v>1</v>
      </c>
      <c r="E1213" s="32">
        <v>2</v>
      </c>
      <c r="F1213" s="28"/>
      <c r="G1213" s="30"/>
      <c r="H1213" s="19" t="s">
        <v>828</v>
      </c>
      <c r="I1213" s="29">
        <v>1961</v>
      </c>
      <c r="J1213" s="29">
        <v>1961</v>
      </c>
      <c r="K1213" s="33" t="s">
        <v>1337</v>
      </c>
      <c r="L1213" s="34">
        <v>0.15</v>
      </c>
      <c r="M1213" s="29">
        <v>0.15</v>
      </c>
      <c r="N1213" s="28" t="str">
        <f t="shared" si="429"/>
        <v>,{"CollectableType":"HomeCollector.Models.StampBase, HomeCollector, Version=1.0.0.0, Culture=neutral, PublicKeyToken=null"</v>
      </c>
      <c r="O1213" s="16" t="str">
        <f t="shared" si="408"/>
        <v xml:space="preserve">,"DisplayName":"Naismith" </v>
      </c>
      <c r="P1213" s="16" t="str">
        <f t="shared" si="409"/>
        <v xml:space="preserve">,"Description":"" </v>
      </c>
      <c r="Q1213" s="16" t="str">
        <f t="shared" si="410"/>
        <v xml:space="preserve">,"Country":"USA" </v>
      </c>
      <c r="R1213" s="16" t="str">
        <f t="shared" si="411"/>
        <v xml:space="preserve">,"IsPostageStamp":true </v>
      </c>
      <c r="S1213" s="16" t="str">
        <f t="shared" si="412"/>
        <v xml:space="preserve">,"ScottNumber":"1189" </v>
      </c>
      <c r="T1213" s="16" t="str">
        <f t="shared" si="413"/>
        <v xml:space="preserve">,"AlternateId":"" </v>
      </c>
      <c r="U1213" s="16" t="str">
        <f t="shared" si="414"/>
        <v>,"IssueYearStart":1961</v>
      </c>
      <c r="V1213" s="16" t="str">
        <f t="shared" si="415"/>
        <v>,"IssueYearEnd":0</v>
      </c>
      <c r="W1213" s="16" t="str">
        <f t="shared" si="416"/>
        <v xml:space="preserve">,"FirstDayOfIssue":" " </v>
      </c>
      <c r="X1213" s="16" t="str">
        <f t="shared" si="430"/>
        <v xml:space="preserve">,"Perforation":"" </v>
      </c>
      <c r="Y1213" s="16" t="str">
        <f t="shared" si="417"/>
        <v xml:space="preserve">,"IsWatermarked":false </v>
      </c>
      <c r="Z1213" s="16" t="str">
        <f t="shared" si="418"/>
        <v xml:space="preserve">,"CatalogImageCode":"" </v>
      </c>
      <c r="AA1213" s="16" t="str">
        <f t="shared" si="419"/>
        <v xml:space="preserve">,"Color":"" </v>
      </c>
      <c r="AB1213" s="16" t="str">
        <f t="shared" si="420"/>
        <v xml:space="preserve">,"Denomination":"4" </v>
      </c>
      <c r="AD1213" s="16" t="str">
        <f t="shared" si="421"/>
        <v>,"ItemInstances":[</v>
      </c>
      <c r="AE1213" s="16" t="str">
        <f t="shared" si="422"/>
        <v>{"CollectableType":"HomeCollector.Models.StampBase, HomeCollector, Version=1.0.0.0, Culture=neutral, PublicKeyToken=null"</v>
      </c>
      <c r="AF1213" s="16" t="str">
        <f t="shared" si="423"/>
        <v xml:space="preserve">,"ItemDetails":"" </v>
      </c>
      <c r="AG1213" s="16" t="str">
        <f t="shared" si="424"/>
        <v xml:space="preserve">,"IsFavorite":false </v>
      </c>
      <c r="AH1213" s="16" t="str">
        <f t="shared" si="425"/>
        <v xml:space="preserve">,"EstimatedValue":0 </v>
      </c>
      <c r="AI1213" s="16" t="str">
        <f t="shared" si="426"/>
        <v xml:space="preserve">,"IsMintCondition":true </v>
      </c>
      <c r="AJ1213" s="16" t="str">
        <f t="shared" si="427"/>
        <v xml:space="preserve">,"Condition":"UNDEFINED" </v>
      </c>
      <c r="AK1213" s="16" t="str">
        <f xml:space="preserve"> IF($D1213+$E1213&gt;0,  CONCATENATE($AD1213,$AE1213,$AF1213,$AG1213,$AH1213,$AI1213,$AJ1213)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13" s="16" t="str">
        <f t="shared" si="428"/>
        <v>,{"CollectableType":"HomeCollector.Models.StampBase, HomeCollector, Version=1.0.0.0, Culture=neutral, PublicKeyToken=null","DisplayName":"Naismith" ,"Description":"" ,"Country":"USA" ,"IsPostageStamp":true ,"ScottNumber":"1189"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14" spans="1:38" x14ac:dyDescent="0.25">
      <c r="A1214" s="34" t="s">
        <v>2413</v>
      </c>
      <c r="B1214" s="29">
        <v>4</v>
      </c>
      <c r="C1214" s="30"/>
      <c r="D1214" s="31"/>
      <c r="E1214" s="32">
        <v>2</v>
      </c>
      <c r="F1214" s="28"/>
      <c r="G1214" s="30"/>
      <c r="H1214" s="19" t="s">
        <v>829</v>
      </c>
      <c r="I1214" s="29">
        <v>1961</v>
      </c>
      <c r="J1214" s="29">
        <v>1961</v>
      </c>
      <c r="K1214" s="33" t="s">
        <v>1337</v>
      </c>
      <c r="L1214" s="34">
        <v>0.15</v>
      </c>
      <c r="M1214" s="29">
        <v>0.15</v>
      </c>
      <c r="N1214" s="28" t="str">
        <f t="shared" si="429"/>
        <v>,{"CollectableType":"HomeCollector.Models.StampBase, HomeCollector, Version=1.0.0.0, Culture=neutral, PublicKeyToken=null"</v>
      </c>
      <c r="O1214" s="16" t="str">
        <f t="shared" si="408"/>
        <v xml:space="preserve">,"DisplayName":"Nursing" </v>
      </c>
      <c r="P1214" s="16" t="str">
        <f t="shared" si="409"/>
        <v xml:space="preserve">,"Description":"" </v>
      </c>
      <c r="Q1214" s="16" t="str">
        <f t="shared" si="410"/>
        <v xml:space="preserve">,"Country":"USA" </v>
      </c>
      <c r="R1214" s="16" t="str">
        <f t="shared" si="411"/>
        <v xml:space="preserve">,"IsPostageStamp":true </v>
      </c>
      <c r="S1214" s="16" t="str">
        <f t="shared" si="412"/>
        <v xml:space="preserve">,"ScottNumber":"1190" </v>
      </c>
      <c r="T1214" s="16" t="str">
        <f t="shared" si="413"/>
        <v xml:space="preserve">,"AlternateId":"" </v>
      </c>
      <c r="U1214" s="16" t="str">
        <f t="shared" si="414"/>
        <v>,"IssueYearStart":1961</v>
      </c>
      <c r="V1214" s="16" t="str">
        <f t="shared" si="415"/>
        <v>,"IssueYearEnd":0</v>
      </c>
      <c r="W1214" s="16" t="str">
        <f t="shared" si="416"/>
        <v xml:space="preserve">,"FirstDayOfIssue":" " </v>
      </c>
      <c r="X1214" s="16" t="str">
        <f t="shared" si="430"/>
        <v xml:space="preserve">,"Perforation":"" </v>
      </c>
      <c r="Y1214" s="16" t="str">
        <f t="shared" si="417"/>
        <v xml:space="preserve">,"IsWatermarked":false </v>
      </c>
      <c r="Z1214" s="16" t="str">
        <f t="shared" si="418"/>
        <v xml:space="preserve">,"CatalogImageCode":"" </v>
      </c>
      <c r="AA1214" s="16" t="str">
        <f t="shared" si="419"/>
        <v xml:space="preserve">,"Color":"" </v>
      </c>
      <c r="AB1214" s="16" t="str">
        <f t="shared" si="420"/>
        <v xml:space="preserve">,"Denomination":"4" </v>
      </c>
      <c r="AD1214" s="16" t="str">
        <f t="shared" si="421"/>
        <v>,"ItemInstances":[</v>
      </c>
      <c r="AE1214" s="16" t="str">
        <f t="shared" si="422"/>
        <v>{"CollectableType":"HomeCollector.Models.StampBase, HomeCollector, Version=1.0.0.0, Culture=neutral, PublicKeyToken=null"</v>
      </c>
      <c r="AF1214" s="16" t="str">
        <f t="shared" si="423"/>
        <v xml:space="preserve">,"ItemDetails":"" </v>
      </c>
      <c r="AG1214" s="16" t="str">
        <f t="shared" si="424"/>
        <v xml:space="preserve">,"IsFavorite":false </v>
      </c>
      <c r="AH1214" s="16" t="str">
        <f t="shared" si="425"/>
        <v xml:space="preserve">,"EstimatedValue":0 </v>
      </c>
      <c r="AI1214" s="16" t="str">
        <f t="shared" si="426"/>
        <v xml:space="preserve">,"IsMintCondition":false </v>
      </c>
      <c r="AJ1214" s="16" t="str">
        <f t="shared" si="427"/>
        <v xml:space="preserve">,"Condition":"UNDEFINED" </v>
      </c>
      <c r="AK1214" s="16" t="str">
        <f xml:space="preserve"> IF($D1214+$E1214&gt;0,  CONCATENATE($AD1214,$AE1214,$AF1214,$AG1214,$AH1214,$AI1214,$AJ1214)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14" s="16" t="str">
        <f t="shared" si="428"/>
        <v>,{"CollectableType":"HomeCollector.Models.StampBase, HomeCollector, Version=1.0.0.0, Culture=neutral, PublicKeyToken=null","DisplayName":"Nursing" ,"Description":"" ,"Country":"USA" ,"IsPostageStamp":true ,"ScottNumber":"1190" ,"AlternateId":"" ,"IssueYearStart":1961,"IssueYearEnd":0,"FirstDayOfIssue":"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15" spans="1:38" x14ac:dyDescent="0.25">
      <c r="A1215" s="34" t="s">
        <v>2414</v>
      </c>
      <c r="B1215" s="29">
        <v>4</v>
      </c>
      <c r="C1215" s="30"/>
      <c r="D1215" s="31"/>
      <c r="E1215" s="32">
        <v>4</v>
      </c>
      <c r="F1215" s="28"/>
      <c r="G1215" s="30"/>
      <c r="H1215" s="19" t="s">
        <v>830</v>
      </c>
      <c r="I1215" s="29">
        <v>1962</v>
      </c>
      <c r="J1215" s="29">
        <v>1962</v>
      </c>
      <c r="K1215" s="33" t="s">
        <v>1337</v>
      </c>
      <c r="L1215" s="34">
        <v>0.15</v>
      </c>
      <c r="M1215" s="29">
        <v>0.15</v>
      </c>
      <c r="N1215" s="28" t="str">
        <f t="shared" si="429"/>
        <v>,{"CollectableType":"HomeCollector.Models.StampBase, HomeCollector, Version=1.0.0.0, Culture=neutral, PublicKeyToken=null"</v>
      </c>
      <c r="O1215" s="16" t="str">
        <f t="shared" si="408"/>
        <v xml:space="preserve">,"DisplayName":"New Mexico" </v>
      </c>
      <c r="P1215" s="16" t="str">
        <f t="shared" si="409"/>
        <v xml:space="preserve">,"Description":"" </v>
      </c>
      <c r="Q1215" s="16" t="str">
        <f t="shared" si="410"/>
        <v xml:space="preserve">,"Country":"USA" </v>
      </c>
      <c r="R1215" s="16" t="str">
        <f t="shared" si="411"/>
        <v xml:space="preserve">,"IsPostageStamp":true </v>
      </c>
      <c r="S1215" s="16" t="str">
        <f t="shared" si="412"/>
        <v xml:space="preserve">,"ScottNumber":"1191" </v>
      </c>
      <c r="T1215" s="16" t="str">
        <f t="shared" si="413"/>
        <v xml:space="preserve">,"AlternateId":"" </v>
      </c>
      <c r="U1215" s="16" t="str">
        <f t="shared" si="414"/>
        <v>,"IssueYearStart":1962</v>
      </c>
      <c r="V1215" s="16" t="str">
        <f t="shared" si="415"/>
        <v>,"IssueYearEnd":0</v>
      </c>
      <c r="W1215" s="16" t="str">
        <f t="shared" si="416"/>
        <v xml:space="preserve">,"FirstDayOfIssue":" " </v>
      </c>
      <c r="X1215" s="16" t="str">
        <f t="shared" si="430"/>
        <v xml:space="preserve">,"Perforation":"" </v>
      </c>
      <c r="Y1215" s="16" t="str">
        <f t="shared" si="417"/>
        <v xml:space="preserve">,"IsWatermarked":false </v>
      </c>
      <c r="Z1215" s="16" t="str">
        <f t="shared" si="418"/>
        <v xml:space="preserve">,"CatalogImageCode":"" </v>
      </c>
      <c r="AA1215" s="16" t="str">
        <f t="shared" si="419"/>
        <v xml:space="preserve">,"Color":"" </v>
      </c>
      <c r="AB1215" s="16" t="str">
        <f t="shared" si="420"/>
        <v xml:space="preserve">,"Denomination":"4" </v>
      </c>
      <c r="AD1215" s="16" t="str">
        <f t="shared" si="421"/>
        <v>,"ItemInstances":[</v>
      </c>
      <c r="AE1215" s="16" t="str">
        <f t="shared" si="422"/>
        <v>{"CollectableType":"HomeCollector.Models.StampBase, HomeCollector, Version=1.0.0.0, Culture=neutral, PublicKeyToken=null"</v>
      </c>
      <c r="AF1215" s="16" t="str">
        <f t="shared" si="423"/>
        <v xml:space="preserve">,"ItemDetails":"" </v>
      </c>
      <c r="AG1215" s="16" t="str">
        <f t="shared" si="424"/>
        <v xml:space="preserve">,"IsFavorite":false </v>
      </c>
      <c r="AH1215" s="16" t="str">
        <f t="shared" si="425"/>
        <v xml:space="preserve">,"EstimatedValue":0 </v>
      </c>
      <c r="AI1215" s="16" t="str">
        <f t="shared" si="426"/>
        <v xml:space="preserve">,"IsMintCondition":false </v>
      </c>
      <c r="AJ1215" s="16" t="str">
        <f t="shared" si="427"/>
        <v xml:space="preserve">,"Condition":"UNDEFINED" </v>
      </c>
      <c r="AK1215" s="16" t="str">
        <f xml:space="preserve"> IF($D1215+$E1215&gt;0,  CONCATENATE($AD1215,$AE1215,$AF1215,$AG1215,$AH1215,$AI1215,$AJ1215)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15" s="16" t="str">
        <f t="shared" si="428"/>
        <v>,{"CollectableType":"HomeCollector.Models.StampBase, HomeCollector, Version=1.0.0.0, Culture=neutral, PublicKeyToken=null","DisplayName":"New Mexico" ,"Description":"" ,"Country":"USA" ,"IsPostageStamp":true ,"ScottNumber":"1191"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16" spans="1:38" x14ac:dyDescent="0.25">
      <c r="A1216" s="34" t="s">
        <v>2415</v>
      </c>
      <c r="B1216" s="29">
        <v>4</v>
      </c>
      <c r="C1216" s="30"/>
      <c r="D1216" s="31"/>
      <c r="E1216" s="32">
        <v>2</v>
      </c>
      <c r="F1216" s="28"/>
      <c r="G1216" s="30"/>
      <c r="H1216" s="19" t="s">
        <v>831</v>
      </c>
      <c r="I1216" s="29">
        <v>1962</v>
      </c>
      <c r="J1216" s="29">
        <v>1962</v>
      </c>
      <c r="K1216" s="33" t="s">
        <v>1337</v>
      </c>
      <c r="L1216" s="34">
        <v>0.15</v>
      </c>
      <c r="M1216" s="29">
        <v>0.15</v>
      </c>
      <c r="N1216" s="28" t="str">
        <f t="shared" si="429"/>
        <v>,{"CollectableType":"HomeCollector.Models.StampBase, HomeCollector, Version=1.0.0.0, Culture=neutral, PublicKeyToken=null"</v>
      </c>
      <c r="O1216" s="16" t="str">
        <f t="shared" si="408"/>
        <v xml:space="preserve">,"DisplayName":"Arizona" </v>
      </c>
      <c r="P1216" s="16" t="str">
        <f t="shared" si="409"/>
        <v xml:space="preserve">,"Description":"" </v>
      </c>
      <c r="Q1216" s="16" t="str">
        <f t="shared" si="410"/>
        <v xml:space="preserve">,"Country":"USA" </v>
      </c>
      <c r="R1216" s="16" t="str">
        <f t="shared" si="411"/>
        <v xml:space="preserve">,"IsPostageStamp":true </v>
      </c>
      <c r="S1216" s="16" t="str">
        <f t="shared" si="412"/>
        <v xml:space="preserve">,"ScottNumber":"1192" </v>
      </c>
      <c r="T1216" s="16" t="str">
        <f t="shared" si="413"/>
        <v xml:space="preserve">,"AlternateId":"" </v>
      </c>
      <c r="U1216" s="16" t="str">
        <f t="shared" si="414"/>
        <v>,"IssueYearStart":1962</v>
      </c>
      <c r="V1216" s="16" t="str">
        <f t="shared" si="415"/>
        <v>,"IssueYearEnd":0</v>
      </c>
      <c r="W1216" s="16" t="str">
        <f t="shared" si="416"/>
        <v xml:space="preserve">,"FirstDayOfIssue":" " </v>
      </c>
      <c r="X1216" s="16" t="str">
        <f t="shared" si="430"/>
        <v xml:space="preserve">,"Perforation":"" </v>
      </c>
      <c r="Y1216" s="16" t="str">
        <f t="shared" si="417"/>
        <v xml:space="preserve">,"IsWatermarked":false </v>
      </c>
      <c r="Z1216" s="16" t="str">
        <f t="shared" si="418"/>
        <v xml:space="preserve">,"CatalogImageCode":"" </v>
      </c>
      <c r="AA1216" s="16" t="str">
        <f t="shared" si="419"/>
        <v xml:space="preserve">,"Color":"" </v>
      </c>
      <c r="AB1216" s="16" t="str">
        <f t="shared" si="420"/>
        <v xml:space="preserve">,"Denomination":"4" </v>
      </c>
      <c r="AD1216" s="16" t="str">
        <f t="shared" si="421"/>
        <v>,"ItemInstances":[</v>
      </c>
      <c r="AE1216" s="16" t="str">
        <f t="shared" si="422"/>
        <v>{"CollectableType":"HomeCollector.Models.StampBase, HomeCollector, Version=1.0.0.0, Culture=neutral, PublicKeyToken=null"</v>
      </c>
      <c r="AF1216" s="16" t="str">
        <f t="shared" si="423"/>
        <v xml:space="preserve">,"ItemDetails":"" </v>
      </c>
      <c r="AG1216" s="16" t="str">
        <f t="shared" si="424"/>
        <v xml:space="preserve">,"IsFavorite":false </v>
      </c>
      <c r="AH1216" s="16" t="str">
        <f t="shared" si="425"/>
        <v xml:space="preserve">,"EstimatedValue":0 </v>
      </c>
      <c r="AI1216" s="16" t="str">
        <f t="shared" si="426"/>
        <v xml:space="preserve">,"IsMintCondition":false </v>
      </c>
      <c r="AJ1216" s="16" t="str">
        <f t="shared" si="427"/>
        <v xml:space="preserve">,"Condition":"UNDEFINED" </v>
      </c>
      <c r="AK1216" s="16" t="str">
        <f xml:space="preserve"> IF($D1216+$E1216&gt;0,  CONCATENATE($AD1216,$AE1216,$AF1216,$AG1216,$AH1216,$AI1216,$AJ1216)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16" s="16" t="str">
        <f t="shared" si="428"/>
        <v>,{"CollectableType":"HomeCollector.Models.StampBase, HomeCollector, Version=1.0.0.0, Culture=neutral, PublicKeyToken=null","DisplayName":"Arizona" ,"Description":"" ,"Country":"USA" ,"IsPostageStamp":true ,"ScottNumber":"1192"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17" spans="1:38" x14ac:dyDescent="0.25">
      <c r="A1217" s="34" t="s">
        <v>2416</v>
      </c>
      <c r="B1217" s="29">
        <v>4</v>
      </c>
      <c r="C1217" s="30"/>
      <c r="D1217" s="31">
        <v>1</v>
      </c>
      <c r="E1217" s="32">
        <v>7</v>
      </c>
      <c r="F1217" s="28"/>
      <c r="G1217" s="30"/>
      <c r="H1217" s="19" t="s">
        <v>832</v>
      </c>
      <c r="I1217" s="29">
        <v>1962</v>
      </c>
      <c r="J1217" s="29">
        <v>1962</v>
      </c>
      <c r="K1217" s="33" t="s">
        <v>1337</v>
      </c>
      <c r="L1217" s="34">
        <v>0.15</v>
      </c>
      <c r="M1217" s="29">
        <v>0.15</v>
      </c>
      <c r="N1217" s="28" t="str">
        <f t="shared" si="429"/>
        <v>,{"CollectableType":"HomeCollector.Models.StampBase, HomeCollector, Version=1.0.0.0, Culture=neutral, PublicKeyToken=null"</v>
      </c>
      <c r="O1217" s="16" t="str">
        <f t="shared" si="408"/>
        <v xml:space="preserve">,"DisplayName":"Mercury" </v>
      </c>
      <c r="P1217" s="16" t="str">
        <f t="shared" si="409"/>
        <v xml:space="preserve">,"Description":"" </v>
      </c>
      <c r="Q1217" s="16" t="str">
        <f t="shared" si="410"/>
        <v xml:space="preserve">,"Country":"USA" </v>
      </c>
      <c r="R1217" s="16" t="str">
        <f t="shared" si="411"/>
        <v xml:space="preserve">,"IsPostageStamp":true </v>
      </c>
      <c r="S1217" s="16" t="str">
        <f t="shared" si="412"/>
        <v xml:space="preserve">,"ScottNumber":"1193" </v>
      </c>
      <c r="T1217" s="16" t="str">
        <f t="shared" si="413"/>
        <v xml:space="preserve">,"AlternateId":"" </v>
      </c>
      <c r="U1217" s="16" t="str">
        <f t="shared" si="414"/>
        <v>,"IssueYearStart":1962</v>
      </c>
      <c r="V1217" s="16" t="str">
        <f t="shared" si="415"/>
        <v>,"IssueYearEnd":0</v>
      </c>
      <c r="W1217" s="16" t="str">
        <f t="shared" si="416"/>
        <v xml:space="preserve">,"FirstDayOfIssue":" " </v>
      </c>
      <c r="X1217" s="16" t="str">
        <f t="shared" si="430"/>
        <v xml:space="preserve">,"Perforation":"" </v>
      </c>
      <c r="Y1217" s="16" t="str">
        <f t="shared" si="417"/>
        <v xml:space="preserve">,"IsWatermarked":false </v>
      </c>
      <c r="Z1217" s="16" t="str">
        <f t="shared" si="418"/>
        <v xml:space="preserve">,"CatalogImageCode":"" </v>
      </c>
      <c r="AA1217" s="16" t="str">
        <f t="shared" si="419"/>
        <v xml:space="preserve">,"Color":"" </v>
      </c>
      <c r="AB1217" s="16" t="str">
        <f t="shared" si="420"/>
        <v xml:space="preserve">,"Denomination":"4" </v>
      </c>
      <c r="AD1217" s="16" t="str">
        <f t="shared" si="421"/>
        <v>,"ItemInstances":[</v>
      </c>
      <c r="AE1217" s="16" t="str">
        <f t="shared" si="422"/>
        <v>{"CollectableType":"HomeCollector.Models.StampBase, HomeCollector, Version=1.0.0.0, Culture=neutral, PublicKeyToken=null"</v>
      </c>
      <c r="AF1217" s="16" t="str">
        <f t="shared" si="423"/>
        <v xml:space="preserve">,"ItemDetails":"" </v>
      </c>
      <c r="AG1217" s="16" t="str">
        <f t="shared" si="424"/>
        <v xml:space="preserve">,"IsFavorite":false </v>
      </c>
      <c r="AH1217" s="16" t="str">
        <f t="shared" si="425"/>
        <v xml:space="preserve">,"EstimatedValue":0 </v>
      </c>
      <c r="AI1217" s="16" t="str">
        <f t="shared" si="426"/>
        <v xml:space="preserve">,"IsMintCondition":true </v>
      </c>
      <c r="AJ1217" s="16" t="str">
        <f t="shared" si="427"/>
        <v xml:space="preserve">,"Condition":"UNDEFINED" </v>
      </c>
      <c r="AK1217" s="16" t="str">
        <f xml:space="preserve"> IF($D1217+$E1217&gt;0,  CONCATENATE($AD1217,$AE1217,$AF1217,$AG1217,$AH1217,$AI1217,$AJ1217)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17" s="16" t="str">
        <f t="shared" si="428"/>
        <v>,{"CollectableType":"HomeCollector.Models.StampBase, HomeCollector, Version=1.0.0.0, Culture=neutral, PublicKeyToken=null","DisplayName":"Mercury" ,"Description":"" ,"Country":"USA" ,"IsPostageStamp":true ,"ScottNumber":"1193"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18" spans="1:38" x14ac:dyDescent="0.25">
      <c r="A1218" s="34" t="s">
        <v>2417</v>
      </c>
      <c r="B1218" s="29">
        <v>4</v>
      </c>
      <c r="C1218" s="30"/>
      <c r="D1218" s="31"/>
      <c r="E1218" s="32">
        <v>2</v>
      </c>
      <c r="F1218" s="28"/>
      <c r="G1218" s="30"/>
      <c r="H1218" s="19" t="s">
        <v>833</v>
      </c>
      <c r="I1218" s="29">
        <v>1962</v>
      </c>
      <c r="J1218" s="29">
        <v>1962</v>
      </c>
      <c r="K1218" s="33" t="s">
        <v>1337</v>
      </c>
      <c r="L1218" s="34">
        <v>0.15</v>
      </c>
      <c r="M1218" s="29">
        <v>0.15</v>
      </c>
      <c r="N1218" s="28" t="str">
        <f t="shared" si="429"/>
        <v>,{"CollectableType":"HomeCollector.Models.StampBase, HomeCollector, Version=1.0.0.0, Culture=neutral, PublicKeyToken=null"</v>
      </c>
      <c r="O1218" s="16" t="str">
        <f t="shared" si="408"/>
        <v xml:space="preserve">,"DisplayName":"Malaria" </v>
      </c>
      <c r="P1218" s="16" t="str">
        <f t="shared" si="409"/>
        <v xml:space="preserve">,"Description":"" </v>
      </c>
      <c r="Q1218" s="16" t="str">
        <f t="shared" si="410"/>
        <v xml:space="preserve">,"Country":"USA" </v>
      </c>
      <c r="R1218" s="16" t="str">
        <f t="shared" si="411"/>
        <v xml:space="preserve">,"IsPostageStamp":true </v>
      </c>
      <c r="S1218" s="16" t="str">
        <f t="shared" si="412"/>
        <v xml:space="preserve">,"ScottNumber":"1194" </v>
      </c>
      <c r="T1218" s="16" t="str">
        <f t="shared" si="413"/>
        <v xml:space="preserve">,"AlternateId":"" </v>
      </c>
      <c r="U1218" s="16" t="str">
        <f t="shared" si="414"/>
        <v>,"IssueYearStart":1962</v>
      </c>
      <c r="V1218" s="16" t="str">
        <f t="shared" si="415"/>
        <v>,"IssueYearEnd":0</v>
      </c>
      <c r="W1218" s="16" t="str">
        <f t="shared" si="416"/>
        <v xml:space="preserve">,"FirstDayOfIssue":" " </v>
      </c>
      <c r="X1218" s="16" t="str">
        <f t="shared" si="430"/>
        <v xml:space="preserve">,"Perforation":"" </v>
      </c>
      <c r="Y1218" s="16" t="str">
        <f t="shared" si="417"/>
        <v xml:space="preserve">,"IsWatermarked":false </v>
      </c>
      <c r="Z1218" s="16" t="str">
        <f t="shared" si="418"/>
        <v xml:space="preserve">,"CatalogImageCode":"" </v>
      </c>
      <c r="AA1218" s="16" t="str">
        <f t="shared" si="419"/>
        <v xml:space="preserve">,"Color":"" </v>
      </c>
      <c r="AB1218" s="16" t="str">
        <f t="shared" si="420"/>
        <v xml:space="preserve">,"Denomination":"4" </v>
      </c>
      <c r="AD1218" s="16" t="str">
        <f t="shared" si="421"/>
        <v>,"ItemInstances":[</v>
      </c>
      <c r="AE1218" s="16" t="str">
        <f t="shared" si="422"/>
        <v>{"CollectableType":"HomeCollector.Models.StampBase, HomeCollector, Version=1.0.0.0, Culture=neutral, PublicKeyToken=null"</v>
      </c>
      <c r="AF1218" s="16" t="str">
        <f t="shared" si="423"/>
        <v xml:space="preserve">,"ItemDetails":"" </v>
      </c>
      <c r="AG1218" s="16" t="str">
        <f t="shared" si="424"/>
        <v xml:space="preserve">,"IsFavorite":false </v>
      </c>
      <c r="AH1218" s="16" t="str">
        <f t="shared" si="425"/>
        <v xml:space="preserve">,"EstimatedValue":0 </v>
      </c>
      <c r="AI1218" s="16" t="str">
        <f t="shared" si="426"/>
        <v xml:space="preserve">,"IsMintCondition":false </v>
      </c>
      <c r="AJ1218" s="16" t="str">
        <f t="shared" si="427"/>
        <v xml:space="preserve">,"Condition":"UNDEFINED" </v>
      </c>
      <c r="AK1218" s="16" t="str">
        <f xml:space="preserve"> IF($D1218+$E1218&gt;0,  CONCATENATE($AD1218,$AE1218,$AF1218,$AG1218,$AH1218,$AI1218,$AJ1218)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18" s="16" t="str">
        <f t="shared" si="428"/>
        <v>,{"CollectableType":"HomeCollector.Models.StampBase, HomeCollector, Version=1.0.0.0, Culture=neutral, PublicKeyToken=null","DisplayName":"Malaria" ,"Description":"" ,"Country":"USA" ,"IsPostageStamp":true ,"ScottNumber":"1194"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19" spans="1:38" x14ac:dyDescent="0.25">
      <c r="A1219" s="34" t="s">
        <v>2418</v>
      </c>
      <c r="B1219" s="29">
        <v>4</v>
      </c>
      <c r="C1219" s="30"/>
      <c r="D1219" s="31"/>
      <c r="E1219" s="32">
        <v>2</v>
      </c>
      <c r="F1219" s="28"/>
      <c r="G1219" s="30"/>
      <c r="H1219" s="19" t="s">
        <v>834</v>
      </c>
      <c r="I1219" s="29">
        <v>1962</v>
      </c>
      <c r="J1219" s="29">
        <v>1962</v>
      </c>
      <c r="K1219" s="33" t="s">
        <v>1337</v>
      </c>
      <c r="L1219" s="34">
        <v>0.15</v>
      </c>
      <c r="M1219" s="29">
        <v>0.15</v>
      </c>
      <c r="N1219" s="28" t="str">
        <f t="shared" si="429"/>
        <v>,{"CollectableType":"HomeCollector.Models.StampBase, HomeCollector, Version=1.0.0.0, Culture=neutral, PublicKeyToken=null"</v>
      </c>
      <c r="O1219" s="16" t="str">
        <f t="shared" si="408"/>
        <v xml:space="preserve">,"DisplayName":"Hughes" </v>
      </c>
      <c r="P1219" s="16" t="str">
        <f t="shared" si="409"/>
        <v xml:space="preserve">,"Description":"" </v>
      </c>
      <c r="Q1219" s="16" t="str">
        <f t="shared" si="410"/>
        <v xml:space="preserve">,"Country":"USA" </v>
      </c>
      <c r="R1219" s="16" t="str">
        <f t="shared" si="411"/>
        <v xml:space="preserve">,"IsPostageStamp":true </v>
      </c>
      <c r="S1219" s="16" t="str">
        <f t="shared" si="412"/>
        <v xml:space="preserve">,"ScottNumber":"1195" </v>
      </c>
      <c r="T1219" s="16" t="str">
        <f t="shared" si="413"/>
        <v xml:space="preserve">,"AlternateId":"" </v>
      </c>
      <c r="U1219" s="16" t="str">
        <f t="shared" si="414"/>
        <v>,"IssueYearStart":1962</v>
      </c>
      <c r="V1219" s="16" t="str">
        <f t="shared" si="415"/>
        <v>,"IssueYearEnd":0</v>
      </c>
      <c r="W1219" s="16" t="str">
        <f t="shared" si="416"/>
        <v xml:space="preserve">,"FirstDayOfIssue":" " </v>
      </c>
      <c r="X1219" s="16" t="str">
        <f t="shared" si="430"/>
        <v xml:space="preserve">,"Perforation":"" </v>
      </c>
      <c r="Y1219" s="16" t="str">
        <f t="shared" si="417"/>
        <v xml:space="preserve">,"IsWatermarked":false </v>
      </c>
      <c r="Z1219" s="16" t="str">
        <f t="shared" si="418"/>
        <v xml:space="preserve">,"CatalogImageCode":"" </v>
      </c>
      <c r="AA1219" s="16" t="str">
        <f t="shared" si="419"/>
        <v xml:space="preserve">,"Color":"" </v>
      </c>
      <c r="AB1219" s="16" t="str">
        <f t="shared" si="420"/>
        <v xml:space="preserve">,"Denomination":"4" </v>
      </c>
      <c r="AD1219" s="16" t="str">
        <f t="shared" si="421"/>
        <v>,"ItemInstances":[</v>
      </c>
      <c r="AE1219" s="16" t="str">
        <f t="shared" si="422"/>
        <v>{"CollectableType":"HomeCollector.Models.StampBase, HomeCollector, Version=1.0.0.0, Culture=neutral, PublicKeyToken=null"</v>
      </c>
      <c r="AF1219" s="16" t="str">
        <f t="shared" si="423"/>
        <v xml:space="preserve">,"ItemDetails":"" </v>
      </c>
      <c r="AG1219" s="16" t="str">
        <f t="shared" si="424"/>
        <v xml:space="preserve">,"IsFavorite":false </v>
      </c>
      <c r="AH1219" s="16" t="str">
        <f t="shared" si="425"/>
        <v xml:space="preserve">,"EstimatedValue":0 </v>
      </c>
      <c r="AI1219" s="16" t="str">
        <f t="shared" si="426"/>
        <v xml:space="preserve">,"IsMintCondition":false </v>
      </c>
      <c r="AJ1219" s="16" t="str">
        <f t="shared" si="427"/>
        <v xml:space="preserve">,"Condition":"UNDEFINED" </v>
      </c>
      <c r="AK1219" s="16" t="str">
        <f xml:space="preserve"> IF($D1219+$E1219&gt;0,  CONCATENATE($AD1219,$AE1219,$AF1219,$AG1219,$AH1219,$AI1219,$AJ1219)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19" s="16" t="str">
        <f t="shared" si="428"/>
        <v>,{"CollectableType":"HomeCollector.Models.StampBase, HomeCollector, Version=1.0.0.0, Culture=neutral, PublicKeyToken=null","DisplayName":"Hughes" ,"Description":"" ,"Country":"USA" ,"IsPostageStamp":true ,"ScottNumber":"1195"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20" spans="1:38" x14ac:dyDescent="0.25">
      <c r="A1220" s="34" t="s">
        <v>2419</v>
      </c>
      <c r="B1220" s="29">
        <v>4</v>
      </c>
      <c r="C1220" s="30"/>
      <c r="D1220" s="31"/>
      <c r="E1220" s="32">
        <v>4</v>
      </c>
      <c r="F1220" s="28"/>
      <c r="G1220" s="30"/>
      <c r="H1220" s="19" t="s">
        <v>835</v>
      </c>
      <c r="I1220" s="29">
        <v>1962</v>
      </c>
      <c r="J1220" s="29">
        <v>1962</v>
      </c>
      <c r="K1220" s="33" t="s">
        <v>1337</v>
      </c>
      <c r="L1220" s="34">
        <v>0.15</v>
      </c>
      <c r="M1220" s="29">
        <v>0.15</v>
      </c>
      <c r="N1220" s="28" t="str">
        <f t="shared" si="429"/>
        <v>,{"CollectableType":"HomeCollector.Models.StampBase, HomeCollector, Version=1.0.0.0, Culture=neutral, PublicKeyToken=null"</v>
      </c>
      <c r="O1220" s="16" t="str">
        <f t="shared" si="408"/>
        <v xml:space="preserve">,"DisplayName":"Seattle" </v>
      </c>
      <c r="P1220" s="16" t="str">
        <f t="shared" si="409"/>
        <v xml:space="preserve">,"Description":"" </v>
      </c>
      <c r="Q1220" s="16" t="str">
        <f t="shared" si="410"/>
        <v xml:space="preserve">,"Country":"USA" </v>
      </c>
      <c r="R1220" s="16" t="str">
        <f t="shared" si="411"/>
        <v xml:space="preserve">,"IsPostageStamp":true </v>
      </c>
      <c r="S1220" s="16" t="str">
        <f t="shared" si="412"/>
        <v xml:space="preserve">,"ScottNumber":"1196" </v>
      </c>
      <c r="T1220" s="16" t="str">
        <f t="shared" si="413"/>
        <v xml:space="preserve">,"AlternateId":"" </v>
      </c>
      <c r="U1220" s="16" t="str">
        <f t="shared" si="414"/>
        <v>,"IssueYearStart":1962</v>
      </c>
      <c r="V1220" s="16" t="str">
        <f t="shared" si="415"/>
        <v>,"IssueYearEnd":0</v>
      </c>
      <c r="W1220" s="16" t="str">
        <f t="shared" si="416"/>
        <v xml:space="preserve">,"FirstDayOfIssue":" " </v>
      </c>
      <c r="X1220" s="16" t="str">
        <f t="shared" si="430"/>
        <v xml:space="preserve">,"Perforation":"" </v>
      </c>
      <c r="Y1220" s="16" t="str">
        <f t="shared" si="417"/>
        <v xml:space="preserve">,"IsWatermarked":false </v>
      </c>
      <c r="Z1220" s="16" t="str">
        <f t="shared" si="418"/>
        <v xml:space="preserve">,"CatalogImageCode":"" </v>
      </c>
      <c r="AA1220" s="16" t="str">
        <f t="shared" si="419"/>
        <v xml:space="preserve">,"Color":"" </v>
      </c>
      <c r="AB1220" s="16" t="str">
        <f t="shared" si="420"/>
        <v xml:space="preserve">,"Denomination":"4" </v>
      </c>
      <c r="AD1220" s="16" t="str">
        <f t="shared" si="421"/>
        <v>,"ItemInstances":[</v>
      </c>
      <c r="AE1220" s="16" t="str">
        <f t="shared" si="422"/>
        <v>{"CollectableType":"HomeCollector.Models.StampBase, HomeCollector, Version=1.0.0.0, Culture=neutral, PublicKeyToken=null"</v>
      </c>
      <c r="AF1220" s="16" t="str">
        <f t="shared" si="423"/>
        <v xml:space="preserve">,"ItemDetails":"" </v>
      </c>
      <c r="AG1220" s="16" t="str">
        <f t="shared" si="424"/>
        <v xml:space="preserve">,"IsFavorite":false </v>
      </c>
      <c r="AH1220" s="16" t="str">
        <f t="shared" si="425"/>
        <v xml:space="preserve">,"EstimatedValue":0 </v>
      </c>
      <c r="AI1220" s="16" t="str">
        <f t="shared" si="426"/>
        <v xml:space="preserve">,"IsMintCondition":false </v>
      </c>
      <c r="AJ1220" s="16" t="str">
        <f t="shared" si="427"/>
        <v xml:space="preserve">,"Condition":"UNDEFINED" </v>
      </c>
      <c r="AK1220" s="16" t="str">
        <f xml:space="preserve"> IF($D1220+$E1220&gt;0,  CONCATENATE($AD1220,$AE1220,$AF1220,$AG1220,$AH1220,$AI1220,$AJ1220)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20" s="16" t="str">
        <f t="shared" si="428"/>
        <v>,{"CollectableType":"HomeCollector.Models.StampBase, HomeCollector, Version=1.0.0.0, Culture=neutral, PublicKeyToken=null","DisplayName":"Seattle" ,"Description":"" ,"Country":"USA" ,"IsPostageStamp":true ,"ScottNumber":"1196"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21" spans="1:38" x14ac:dyDescent="0.25">
      <c r="A1221" s="34" t="s">
        <v>2420</v>
      </c>
      <c r="B1221" s="29">
        <v>4</v>
      </c>
      <c r="C1221" s="30"/>
      <c r="D1221" s="31"/>
      <c r="E1221" s="32">
        <v>5</v>
      </c>
      <c r="F1221" s="28"/>
      <c r="G1221" s="30"/>
      <c r="H1221" s="19" t="s">
        <v>836</v>
      </c>
      <c r="I1221" s="29">
        <v>1962</v>
      </c>
      <c r="J1221" s="29">
        <v>1962</v>
      </c>
      <c r="K1221" s="33" t="s">
        <v>1337</v>
      </c>
      <c r="L1221" s="34">
        <v>0.15</v>
      </c>
      <c r="M1221" s="29">
        <v>0.15</v>
      </c>
      <c r="N1221" s="28" t="str">
        <f t="shared" si="429"/>
        <v>,{"CollectableType":"HomeCollector.Models.StampBase, HomeCollector, Version=1.0.0.0, Culture=neutral, PublicKeyToken=null"</v>
      </c>
      <c r="O1221" s="16" t="str">
        <f t="shared" ref="O1221:O1284" si="431">",""DisplayName"":""" &amp; $H1221 &amp; """ "</f>
        <v xml:space="preserve">,"DisplayName":"Louisianna" </v>
      </c>
      <c r="P1221" s="16" t="str">
        <f t="shared" ref="P1221:P1284" si="432">",""Description"":""" &amp; IF(ISBLANK($G1221),"",$G1221) &amp; """ "</f>
        <v xml:space="preserve">,"Description":"" </v>
      </c>
      <c r="Q1221" s="16" t="str">
        <f t="shared" ref="Q1221:Q1284" si="433">",""Country"":""" &amp; $B$1 &amp; """ "</f>
        <v xml:space="preserve">,"Country":"USA" </v>
      </c>
      <c r="R1221" s="16" t="str">
        <f t="shared" ref="R1221:R1284" si="434">",""IsPostageStamp"":" &amp; "true" &amp; " "</f>
        <v xml:space="preserve">,"IsPostageStamp":true </v>
      </c>
      <c r="S1221" s="16" t="str">
        <f t="shared" ref="S1221:S1284" si="435">",""ScottNumber"":""" &amp; $A1221 &amp; """ "</f>
        <v xml:space="preserve">,"ScottNumber":"1197" </v>
      </c>
      <c r="T1221" s="16" t="str">
        <f t="shared" ref="T1221:T1284" si="436">",""AlternateId"":""" &amp; "" &amp; """ "</f>
        <v xml:space="preserve">,"AlternateId":"" </v>
      </c>
      <c r="U1221" s="16" t="str">
        <f t="shared" ref="U1221:U1284" si="437">",""IssueYearStart"":" &amp; TEXT(IF(ISNUMBER($J1221)=0,0,$J1221),"0")</f>
        <v>,"IssueYearStart":1962</v>
      </c>
      <c r="V1221" s="16" t="str">
        <f t="shared" ref="V1221:V1284" si="438">",""IssueYearEnd"":" &amp; TEXT(IF(ISNUMBER($K1221)=0,0,$K1221),"0")</f>
        <v>,"IssueYearEnd":0</v>
      </c>
      <c r="W1221" s="16" t="str">
        <f t="shared" ref="W1221:W1284" si="439">",""FirstDayOfIssue"":""" &amp; " " &amp; """ "</f>
        <v xml:space="preserve">,"FirstDayOfIssue":" " </v>
      </c>
      <c r="X1221" s="16" t="str">
        <f t="shared" si="430"/>
        <v xml:space="preserve">,"Perforation":"" </v>
      </c>
      <c r="Y1221" s="16" t="str">
        <f t="shared" ref="Y1221:Y1284" si="440">",""IsWatermarked"":" &amp; IF(ISNUMBER(FIND("mk",$G1238)) =1,"true","false") &amp; " "</f>
        <v xml:space="preserve">,"IsWatermarked":false </v>
      </c>
      <c r="Z1221" s="16" t="str">
        <f t="shared" ref="Z1221:Z1284" si="441">",""CatalogImageCode"":""" &amp; "" &amp; """ "</f>
        <v xml:space="preserve">,"CatalogImageCode":"" </v>
      </c>
      <c r="AA1221" s="16" t="str">
        <f t="shared" ref="AA1221:AA1284" si="442">",""Color"":""" &amp; IF(ISBLANK($C1221)=1,"",$C1221) &amp; """ "</f>
        <v xml:space="preserve">,"Color":"" </v>
      </c>
      <c r="AB1221" s="16" t="str">
        <f t="shared" ref="AB1221:AB1284" si="443">",""Denomination"":""" &amp; IF(ISNUMBER($B1221),TEXT($B1221,"0"),$B1221) &amp; """ "</f>
        <v xml:space="preserve">,"Denomination":"4" </v>
      </c>
      <c r="AD1221" s="16" t="str">
        <f t="shared" ref="AD1221:AD1284" si="444" xml:space="preserve"> IF($D1221 + $E1221 &gt; 0,",""ItemInstances"":[","")</f>
        <v>,"ItemInstances":[</v>
      </c>
      <c r="AE1221" s="16" t="str">
        <f t="shared" ref="AE1221:AE1284" si="445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221" s="16" t="str">
        <f t="shared" ref="AF1221:AF1284" si="446">",""ItemDetails"":""" &amp; IF(ISBLANK($G1221)=1,"",$G1221) &amp; """ "</f>
        <v xml:space="preserve">,"ItemDetails":"" </v>
      </c>
      <c r="AG1221" s="16" t="str">
        <f t="shared" ref="AG1221:AG1284" si="447">",""IsFavorite"":" &amp; "false" &amp; " "</f>
        <v xml:space="preserve">,"IsFavorite":false </v>
      </c>
      <c r="AH1221" s="16" t="str">
        <f t="shared" ref="AH1221:AH1284" si="448">",""EstimatedValue"":" &amp; "0" &amp; " "</f>
        <v xml:space="preserve">,"EstimatedValue":0 </v>
      </c>
      <c r="AI1221" s="16" t="str">
        <f t="shared" ref="AI1221:AI1284" si="449">",""IsMintCondition"":" &amp; IF($D1221&gt;0,"true","false") &amp; " "</f>
        <v xml:space="preserve">,"IsMintCondition":false </v>
      </c>
      <c r="AJ1221" s="16" t="str">
        <f t="shared" ref="AJ1221:AJ1284" si="450">",""Condition"":" &amp; """UNDEFINED""" &amp; " "</f>
        <v xml:space="preserve">,"Condition":"UNDEFINED" </v>
      </c>
      <c r="AK1221" s="16" t="str">
        <f xml:space="preserve"> IF($D1221+$E1221&gt;0,  CONCATENATE($AD1221,$AE1221,$AF1221,$AG1221,$AH1221,$AI1221,$AJ1221)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21" s="16" t="str">
        <f t="shared" ref="AL1221:AL1284" si="451">CONCATENATE( $N1221, $O1221, $P1221,$Q1221,$R1221,$S1221,$T1221,$U1221,$V1221,$W1221,$X1221, $Y1221,$Z1221,$AA1221, $AB1221) &amp; $AK1221</f>
        <v>,{"CollectableType":"HomeCollector.Models.StampBase, HomeCollector, Version=1.0.0.0, Culture=neutral, PublicKeyToken=null","DisplayName":"Louisianna" ,"Description":"" ,"Country":"USA" ,"IsPostageStamp":true ,"ScottNumber":"1197"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22" spans="1:38" x14ac:dyDescent="0.25">
      <c r="A1222" s="34" t="s">
        <v>2421</v>
      </c>
      <c r="B1222" s="29">
        <v>4</v>
      </c>
      <c r="C1222" s="30"/>
      <c r="D1222" s="31"/>
      <c r="E1222" s="32">
        <v>2</v>
      </c>
      <c r="F1222" s="28"/>
      <c r="G1222" s="30"/>
      <c r="H1222" s="19" t="s">
        <v>837</v>
      </c>
      <c r="I1222" s="29">
        <v>1962</v>
      </c>
      <c r="J1222" s="29">
        <v>1962</v>
      </c>
      <c r="K1222" s="33" t="s">
        <v>1337</v>
      </c>
      <c r="L1222" s="34">
        <v>0.15</v>
      </c>
      <c r="M1222" s="29">
        <v>0.15</v>
      </c>
      <c r="N1222" s="28" t="str">
        <f t="shared" ref="N1222:N1285" si="452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222" s="16" t="str">
        <f t="shared" si="431"/>
        <v xml:space="preserve">,"DisplayName":"Homestead" </v>
      </c>
      <c r="P1222" s="16" t="str">
        <f t="shared" si="432"/>
        <v xml:space="preserve">,"Description":"" </v>
      </c>
      <c r="Q1222" s="16" t="str">
        <f t="shared" si="433"/>
        <v xml:space="preserve">,"Country":"USA" </v>
      </c>
      <c r="R1222" s="16" t="str">
        <f t="shared" si="434"/>
        <v xml:space="preserve">,"IsPostageStamp":true </v>
      </c>
      <c r="S1222" s="16" t="str">
        <f t="shared" si="435"/>
        <v xml:space="preserve">,"ScottNumber":"1198" </v>
      </c>
      <c r="T1222" s="16" t="str">
        <f t="shared" si="436"/>
        <v xml:space="preserve">,"AlternateId":"" </v>
      </c>
      <c r="U1222" s="16" t="str">
        <f t="shared" si="437"/>
        <v>,"IssueYearStart":1962</v>
      </c>
      <c r="V1222" s="16" t="str">
        <f t="shared" si="438"/>
        <v>,"IssueYearEnd":0</v>
      </c>
      <c r="W1222" s="16" t="str">
        <f t="shared" si="439"/>
        <v xml:space="preserve">,"FirstDayOfIssue":" " </v>
      </c>
      <c r="X1222" s="16" t="str">
        <f t="shared" si="430"/>
        <v xml:space="preserve">,"Perforation":"" </v>
      </c>
      <c r="Y1222" s="16" t="str">
        <f t="shared" si="440"/>
        <v xml:space="preserve">,"IsWatermarked":false </v>
      </c>
      <c r="Z1222" s="16" t="str">
        <f t="shared" si="441"/>
        <v xml:space="preserve">,"CatalogImageCode":"" </v>
      </c>
      <c r="AA1222" s="16" t="str">
        <f t="shared" si="442"/>
        <v xml:space="preserve">,"Color":"" </v>
      </c>
      <c r="AB1222" s="16" t="str">
        <f t="shared" si="443"/>
        <v xml:space="preserve">,"Denomination":"4" </v>
      </c>
      <c r="AD1222" s="16" t="str">
        <f t="shared" si="444"/>
        <v>,"ItemInstances":[</v>
      </c>
      <c r="AE1222" s="16" t="str">
        <f t="shared" si="445"/>
        <v>{"CollectableType":"HomeCollector.Models.StampBase, HomeCollector, Version=1.0.0.0, Culture=neutral, PublicKeyToken=null"</v>
      </c>
      <c r="AF1222" s="16" t="str">
        <f t="shared" si="446"/>
        <v xml:space="preserve">,"ItemDetails":"" </v>
      </c>
      <c r="AG1222" s="16" t="str">
        <f t="shared" si="447"/>
        <v xml:space="preserve">,"IsFavorite":false </v>
      </c>
      <c r="AH1222" s="16" t="str">
        <f t="shared" si="448"/>
        <v xml:space="preserve">,"EstimatedValue":0 </v>
      </c>
      <c r="AI1222" s="16" t="str">
        <f t="shared" si="449"/>
        <v xml:space="preserve">,"IsMintCondition":false </v>
      </c>
      <c r="AJ1222" s="16" t="str">
        <f t="shared" si="450"/>
        <v xml:space="preserve">,"Condition":"UNDEFINED" </v>
      </c>
      <c r="AK1222" s="16" t="str">
        <f xml:space="preserve"> IF($D1222+$E1222&gt;0,  CONCATENATE($AD1222,$AE1222,$AF1222,$AG1222,$AH1222,$AI1222,$AJ1222)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22" s="16" t="str">
        <f t="shared" si="451"/>
        <v>,{"CollectableType":"HomeCollector.Models.StampBase, HomeCollector, Version=1.0.0.0, Culture=neutral, PublicKeyToken=null","DisplayName":"Homestead" ,"Description":"" ,"Country":"USA" ,"IsPostageStamp":true ,"ScottNumber":"1198"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23" spans="1:38" x14ac:dyDescent="0.25">
      <c r="A1223" s="34" t="s">
        <v>2422</v>
      </c>
      <c r="B1223" s="29">
        <v>4</v>
      </c>
      <c r="C1223" s="30"/>
      <c r="D1223" s="31"/>
      <c r="E1223" s="32">
        <v>2</v>
      </c>
      <c r="F1223" s="28"/>
      <c r="G1223" s="30"/>
      <c r="H1223" s="19" t="s">
        <v>838</v>
      </c>
      <c r="I1223" s="29">
        <v>1962</v>
      </c>
      <c r="J1223" s="29">
        <v>1962</v>
      </c>
      <c r="K1223" s="33" t="s">
        <v>1337</v>
      </c>
      <c r="L1223" s="34">
        <v>0.15</v>
      </c>
      <c r="M1223" s="29">
        <v>0.15</v>
      </c>
      <c r="N1223" s="28" t="str">
        <f t="shared" si="452"/>
        <v>,{"CollectableType":"HomeCollector.Models.StampBase, HomeCollector, Version=1.0.0.0, Culture=neutral, PublicKeyToken=null"</v>
      </c>
      <c r="O1223" s="16" t="str">
        <f t="shared" si="431"/>
        <v xml:space="preserve">,"DisplayName":"Girl Scouts" </v>
      </c>
      <c r="P1223" s="16" t="str">
        <f t="shared" si="432"/>
        <v xml:space="preserve">,"Description":"" </v>
      </c>
      <c r="Q1223" s="16" t="str">
        <f t="shared" si="433"/>
        <v xml:space="preserve">,"Country":"USA" </v>
      </c>
      <c r="R1223" s="16" t="str">
        <f t="shared" si="434"/>
        <v xml:space="preserve">,"IsPostageStamp":true </v>
      </c>
      <c r="S1223" s="16" t="str">
        <f t="shared" si="435"/>
        <v xml:space="preserve">,"ScottNumber":"1199" </v>
      </c>
      <c r="T1223" s="16" t="str">
        <f t="shared" si="436"/>
        <v xml:space="preserve">,"AlternateId":"" </v>
      </c>
      <c r="U1223" s="16" t="str">
        <f t="shared" si="437"/>
        <v>,"IssueYearStart":1962</v>
      </c>
      <c r="V1223" s="16" t="str">
        <f t="shared" si="438"/>
        <v>,"IssueYearEnd":0</v>
      </c>
      <c r="W1223" s="16" t="str">
        <f t="shared" si="439"/>
        <v xml:space="preserve">,"FirstDayOfIssue":" " </v>
      </c>
      <c r="X1223" s="16" t="str">
        <f t="shared" si="430"/>
        <v xml:space="preserve">,"Perforation":"" </v>
      </c>
      <c r="Y1223" s="16" t="str">
        <f t="shared" si="440"/>
        <v xml:space="preserve">,"IsWatermarked":false </v>
      </c>
      <c r="Z1223" s="16" t="str">
        <f t="shared" si="441"/>
        <v xml:space="preserve">,"CatalogImageCode":"" </v>
      </c>
      <c r="AA1223" s="16" t="str">
        <f t="shared" si="442"/>
        <v xml:space="preserve">,"Color":"" </v>
      </c>
      <c r="AB1223" s="16" t="str">
        <f t="shared" si="443"/>
        <v xml:space="preserve">,"Denomination":"4" </v>
      </c>
      <c r="AD1223" s="16" t="str">
        <f t="shared" si="444"/>
        <v>,"ItemInstances":[</v>
      </c>
      <c r="AE1223" s="16" t="str">
        <f t="shared" si="445"/>
        <v>{"CollectableType":"HomeCollector.Models.StampBase, HomeCollector, Version=1.0.0.0, Culture=neutral, PublicKeyToken=null"</v>
      </c>
      <c r="AF1223" s="16" t="str">
        <f t="shared" si="446"/>
        <v xml:space="preserve">,"ItemDetails":"" </v>
      </c>
      <c r="AG1223" s="16" t="str">
        <f t="shared" si="447"/>
        <v xml:space="preserve">,"IsFavorite":false </v>
      </c>
      <c r="AH1223" s="16" t="str">
        <f t="shared" si="448"/>
        <v xml:space="preserve">,"EstimatedValue":0 </v>
      </c>
      <c r="AI1223" s="16" t="str">
        <f t="shared" si="449"/>
        <v xml:space="preserve">,"IsMintCondition":false </v>
      </c>
      <c r="AJ1223" s="16" t="str">
        <f t="shared" si="450"/>
        <v xml:space="preserve">,"Condition":"UNDEFINED" </v>
      </c>
      <c r="AK1223" s="16" t="str">
        <f xml:space="preserve"> IF($D1223+$E1223&gt;0,  CONCATENATE($AD1223,$AE1223,$AF1223,$AG1223,$AH1223,$AI1223,$AJ1223)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23" s="16" t="str">
        <f t="shared" si="451"/>
        <v>,{"CollectableType":"HomeCollector.Models.StampBase, HomeCollector, Version=1.0.0.0, Culture=neutral, PublicKeyToken=null","DisplayName":"Girl Scouts" ,"Description":"" ,"Country":"USA" ,"IsPostageStamp":true ,"ScottNumber":"1199"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24" spans="1:38" x14ac:dyDescent="0.25">
      <c r="A1224" s="34" t="s">
        <v>2423</v>
      </c>
      <c r="B1224" s="29">
        <v>4</v>
      </c>
      <c r="C1224" s="30"/>
      <c r="D1224" s="31"/>
      <c r="E1224" s="32">
        <v>2</v>
      </c>
      <c r="F1224" s="28"/>
      <c r="G1224" s="30"/>
      <c r="H1224" s="19" t="s">
        <v>839</v>
      </c>
      <c r="I1224" s="29">
        <v>1962</v>
      </c>
      <c r="J1224" s="29">
        <v>1962</v>
      </c>
      <c r="K1224" s="33" t="s">
        <v>1337</v>
      </c>
      <c r="L1224" s="34">
        <v>0.15</v>
      </c>
      <c r="M1224" s="29">
        <v>0.15</v>
      </c>
      <c r="N1224" s="28" t="str">
        <f t="shared" si="452"/>
        <v>,{"CollectableType":"HomeCollector.Models.StampBase, HomeCollector, Version=1.0.0.0, Culture=neutral, PublicKeyToken=null"</v>
      </c>
      <c r="O1224" s="16" t="str">
        <f t="shared" si="431"/>
        <v xml:space="preserve">,"DisplayName":"McMahon" </v>
      </c>
      <c r="P1224" s="16" t="str">
        <f t="shared" si="432"/>
        <v xml:space="preserve">,"Description":"" </v>
      </c>
      <c r="Q1224" s="16" t="str">
        <f t="shared" si="433"/>
        <v xml:space="preserve">,"Country":"USA" </v>
      </c>
      <c r="R1224" s="16" t="str">
        <f t="shared" si="434"/>
        <v xml:space="preserve">,"IsPostageStamp":true </v>
      </c>
      <c r="S1224" s="16" t="str">
        <f t="shared" si="435"/>
        <v xml:space="preserve">,"ScottNumber":"1200" </v>
      </c>
      <c r="T1224" s="16" t="str">
        <f t="shared" si="436"/>
        <v xml:space="preserve">,"AlternateId":"" </v>
      </c>
      <c r="U1224" s="16" t="str">
        <f t="shared" si="437"/>
        <v>,"IssueYearStart":1962</v>
      </c>
      <c r="V1224" s="16" t="str">
        <f t="shared" si="438"/>
        <v>,"IssueYearEnd":0</v>
      </c>
      <c r="W1224" s="16" t="str">
        <f t="shared" si="439"/>
        <v xml:space="preserve">,"FirstDayOfIssue":" " </v>
      </c>
      <c r="X1224" s="16" t="str">
        <f t="shared" si="430"/>
        <v xml:space="preserve">,"Perforation":"" </v>
      </c>
      <c r="Y1224" s="16" t="str">
        <f t="shared" si="440"/>
        <v xml:space="preserve">,"IsWatermarked":false </v>
      </c>
      <c r="Z1224" s="16" t="str">
        <f t="shared" si="441"/>
        <v xml:space="preserve">,"CatalogImageCode":"" </v>
      </c>
      <c r="AA1224" s="16" t="str">
        <f t="shared" si="442"/>
        <v xml:space="preserve">,"Color":"" </v>
      </c>
      <c r="AB1224" s="16" t="str">
        <f t="shared" si="443"/>
        <v xml:space="preserve">,"Denomination":"4" </v>
      </c>
      <c r="AD1224" s="16" t="str">
        <f t="shared" si="444"/>
        <v>,"ItemInstances":[</v>
      </c>
      <c r="AE1224" s="16" t="str">
        <f t="shared" si="445"/>
        <v>{"CollectableType":"HomeCollector.Models.StampBase, HomeCollector, Version=1.0.0.0, Culture=neutral, PublicKeyToken=null"</v>
      </c>
      <c r="AF1224" s="16" t="str">
        <f t="shared" si="446"/>
        <v xml:space="preserve">,"ItemDetails":"" </v>
      </c>
      <c r="AG1224" s="16" t="str">
        <f t="shared" si="447"/>
        <v xml:space="preserve">,"IsFavorite":false </v>
      </c>
      <c r="AH1224" s="16" t="str">
        <f t="shared" si="448"/>
        <v xml:space="preserve">,"EstimatedValue":0 </v>
      </c>
      <c r="AI1224" s="16" t="str">
        <f t="shared" si="449"/>
        <v xml:space="preserve">,"IsMintCondition":false </v>
      </c>
      <c r="AJ1224" s="16" t="str">
        <f t="shared" si="450"/>
        <v xml:space="preserve">,"Condition":"UNDEFINED" </v>
      </c>
      <c r="AK1224" s="16" t="str">
        <f xml:space="preserve"> IF($D1224+$E1224&gt;0,  CONCATENATE($AD1224,$AE1224,$AF1224,$AG1224,$AH1224,$AI1224,$AJ1224)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24" s="16" t="str">
        <f t="shared" si="451"/>
        <v>,{"CollectableType":"HomeCollector.Models.StampBase, HomeCollector, Version=1.0.0.0, Culture=neutral, PublicKeyToken=null","DisplayName":"McMahon" ,"Description":"" ,"Country":"USA" ,"IsPostageStamp":true ,"ScottNumber":"1200"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25" spans="1:38" x14ac:dyDescent="0.25">
      <c r="A1225" s="34" t="s">
        <v>2424</v>
      </c>
      <c r="B1225" s="29">
        <v>4</v>
      </c>
      <c r="C1225" s="30"/>
      <c r="D1225" s="31"/>
      <c r="E1225" s="32">
        <v>2</v>
      </c>
      <c r="F1225" s="28"/>
      <c r="G1225" s="30"/>
      <c r="H1225" s="19" t="s">
        <v>840</v>
      </c>
      <c r="I1225" s="29">
        <v>1962</v>
      </c>
      <c r="J1225" s="29">
        <v>1962</v>
      </c>
      <c r="K1225" s="33" t="s">
        <v>1337</v>
      </c>
      <c r="L1225" s="34">
        <v>0.15</v>
      </c>
      <c r="M1225" s="29">
        <v>0.15</v>
      </c>
      <c r="N1225" s="28" t="str">
        <f t="shared" si="452"/>
        <v>,{"CollectableType":"HomeCollector.Models.StampBase, HomeCollector, Version=1.0.0.0, Culture=neutral, PublicKeyToken=null"</v>
      </c>
      <c r="O1225" s="16" t="str">
        <f t="shared" si="431"/>
        <v xml:space="preserve">,"DisplayName":"Apprenticeship" </v>
      </c>
      <c r="P1225" s="16" t="str">
        <f t="shared" si="432"/>
        <v xml:space="preserve">,"Description":"" </v>
      </c>
      <c r="Q1225" s="16" t="str">
        <f t="shared" si="433"/>
        <v xml:space="preserve">,"Country":"USA" </v>
      </c>
      <c r="R1225" s="16" t="str">
        <f t="shared" si="434"/>
        <v xml:space="preserve">,"IsPostageStamp":true </v>
      </c>
      <c r="S1225" s="16" t="str">
        <f t="shared" si="435"/>
        <v xml:space="preserve">,"ScottNumber":"1201" </v>
      </c>
      <c r="T1225" s="16" t="str">
        <f t="shared" si="436"/>
        <v xml:space="preserve">,"AlternateId":"" </v>
      </c>
      <c r="U1225" s="16" t="str">
        <f t="shared" si="437"/>
        <v>,"IssueYearStart":1962</v>
      </c>
      <c r="V1225" s="16" t="str">
        <f t="shared" si="438"/>
        <v>,"IssueYearEnd":0</v>
      </c>
      <c r="W1225" s="16" t="str">
        <f t="shared" si="439"/>
        <v xml:space="preserve">,"FirstDayOfIssue":" " </v>
      </c>
      <c r="X1225" s="16" t="str">
        <f t="shared" si="430"/>
        <v xml:space="preserve">,"Perforation":"" </v>
      </c>
      <c r="Y1225" s="16" t="str">
        <f t="shared" si="440"/>
        <v xml:space="preserve">,"IsWatermarked":false </v>
      </c>
      <c r="Z1225" s="16" t="str">
        <f t="shared" si="441"/>
        <v xml:space="preserve">,"CatalogImageCode":"" </v>
      </c>
      <c r="AA1225" s="16" t="str">
        <f t="shared" si="442"/>
        <v xml:space="preserve">,"Color":"" </v>
      </c>
      <c r="AB1225" s="16" t="str">
        <f t="shared" si="443"/>
        <v xml:space="preserve">,"Denomination":"4" </v>
      </c>
      <c r="AD1225" s="16" t="str">
        <f t="shared" si="444"/>
        <v>,"ItemInstances":[</v>
      </c>
      <c r="AE1225" s="16" t="str">
        <f t="shared" si="445"/>
        <v>{"CollectableType":"HomeCollector.Models.StampBase, HomeCollector, Version=1.0.0.0, Culture=neutral, PublicKeyToken=null"</v>
      </c>
      <c r="AF1225" s="16" t="str">
        <f t="shared" si="446"/>
        <v xml:space="preserve">,"ItemDetails":"" </v>
      </c>
      <c r="AG1225" s="16" t="str">
        <f t="shared" si="447"/>
        <v xml:space="preserve">,"IsFavorite":false </v>
      </c>
      <c r="AH1225" s="16" t="str">
        <f t="shared" si="448"/>
        <v xml:space="preserve">,"EstimatedValue":0 </v>
      </c>
      <c r="AI1225" s="16" t="str">
        <f t="shared" si="449"/>
        <v xml:space="preserve">,"IsMintCondition":false </v>
      </c>
      <c r="AJ1225" s="16" t="str">
        <f t="shared" si="450"/>
        <v xml:space="preserve">,"Condition":"UNDEFINED" </v>
      </c>
      <c r="AK1225" s="16" t="str">
        <f xml:space="preserve"> IF($D1225+$E1225&gt;0,  CONCATENATE($AD1225,$AE1225,$AF1225,$AG1225,$AH1225,$AI1225,$AJ1225)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25" s="16" t="str">
        <f t="shared" si="451"/>
        <v>,{"CollectableType":"HomeCollector.Models.StampBase, HomeCollector, Version=1.0.0.0, Culture=neutral, PublicKeyToken=null","DisplayName":"Apprenticeship" ,"Description":"" ,"Country":"USA" ,"IsPostageStamp":true ,"ScottNumber":"1201"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26" spans="1:38" x14ac:dyDescent="0.25">
      <c r="A1226" s="34" t="s">
        <v>2425</v>
      </c>
      <c r="B1226" s="29">
        <v>4</v>
      </c>
      <c r="C1226" s="30"/>
      <c r="D1226" s="31"/>
      <c r="E1226" s="32">
        <v>2</v>
      </c>
      <c r="F1226" s="28"/>
      <c r="G1226" s="30"/>
      <c r="H1226" s="19" t="s">
        <v>841</v>
      </c>
      <c r="I1226" s="29">
        <v>1962</v>
      </c>
      <c r="J1226" s="29">
        <v>1962</v>
      </c>
      <c r="K1226" s="33" t="s">
        <v>1337</v>
      </c>
      <c r="L1226" s="34">
        <v>0.15</v>
      </c>
      <c r="M1226" s="29">
        <v>0.15</v>
      </c>
      <c r="N1226" s="28" t="str">
        <f t="shared" si="452"/>
        <v>,{"CollectableType":"HomeCollector.Models.StampBase, HomeCollector, Version=1.0.0.0, Culture=neutral, PublicKeyToken=null"</v>
      </c>
      <c r="O1226" s="16" t="str">
        <f t="shared" si="431"/>
        <v xml:space="preserve">,"DisplayName":"Rayburn" </v>
      </c>
      <c r="P1226" s="16" t="str">
        <f t="shared" si="432"/>
        <v xml:space="preserve">,"Description":"" </v>
      </c>
      <c r="Q1226" s="16" t="str">
        <f t="shared" si="433"/>
        <v xml:space="preserve">,"Country":"USA" </v>
      </c>
      <c r="R1226" s="16" t="str">
        <f t="shared" si="434"/>
        <v xml:space="preserve">,"IsPostageStamp":true </v>
      </c>
      <c r="S1226" s="16" t="str">
        <f t="shared" si="435"/>
        <v xml:space="preserve">,"ScottNumber":"1202" </v>
      </c>
      <c r="T1226" s="16" t="str">
        <f t="shared" si="436"/>
        <v xml:space="preserve">,"AlternateId":"" </v>
      </c>
      <c r="U1226" s="16" t="str">
        <f t="shared" si="437"/>
        <v>,"IssueYearStart":1962</v>
      </c>
      <c r="V1226" s="16" t="str">
        <f t="shared" si="438"/>
        <v>,"IssueYearEnd":0</v>
      </c>
      <c r="W1226" s="16" t="str">
        <f t="shared" si="439"/>
        <v xml:space="preserve">,"FirstDayOfIssue":" " </v>
      </c>
      <c r="X1226" s="16" t="str">
        <f t="shared" si="430"/>
        <v xml:space="preserve">,"Perforation":"" </v>
      </c>
      <c r="Y1226" s="16" t="str">
        <f t="shared" si="440"/>
        <v xml:space="preserve">,"IsWatermarked":false </v>
      </c>
      <c r="Z1226" s="16" t="str">
        <f t="shared" si="441"/>
        <v xml:space="preserve">,"CatalogImageCode":"" </v>
      </c>
      <c r="AA1226" s="16" t="str">
        <f t="shared" si="442"/>
        <v xml:space="preserve">,"Color":"" </v>
      </c>
      <c r="AB1226" s="16" t="str">
        <f t="shared" si="443"/>
        <v xml:space="preserve">,"Denomination":"4" </v>
      </c>
      <c r="AD1226" s="16" t="str">
        <f t="shared" si="444"/>
        <v>,"ItemInstances":[</v>
      </c>
      <c r="AE1226" s="16" t="str">
        <f t="shared" si="445"/>
        <v>{"CollectableType":"HomeCollector.Models.StampBase, HomeCollector, Version=1.0.0.0, Culture=neutral, PublicKeyToken=null"</v>
      </c>
      <c r="AF1226" s="16" t="str">
        <f t="shared" si="446"/>
        <v xml:space="preserve">,"ItemDetails":"" </v>
      </c>
      <c r="AG1226" s="16" t="str">
        <f t="shared" si="447"/>
        <v xml:space="preserve">,"IsFavorite":false </v>
      </c>
      <c r="AH1226" s="16" t="str">
        <f t="shared" si="448"/>
        <v xml:space="preserve">,"EstimatedValue":0 </v>
      </c>
      <c r="AI1226" s="16" t="str">
        <f t="shared" si="449"/>
        <v xml:space="preserve">,"IsMintCondition":false </v>
      </c>
      <c r="AJ1226" s="16" t="str">
        <f t="shared" si="450"/>
        <v xml:space="preserve">,"Condition":"UNDEFINED" </v>
      </c>
      <c r="AK1226" s="16" t="str">
        <f xml:space="preserve"> IF($D1226+$E1226&gt;0,  CONCATENATE($AD1226,$AE1226,$AF1226,$AG1226,$AH1226,$AI1226,$AJ1226)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26" s="16" t="str">
        <f t="shared" si="451"/>
        <v>,{"CollectableType":"HomeCollector.Models.StampBase, HomeCollector, Version=1.0.0.0, Culture=neutral, PublicKeyToken=null","DisplayName":"Rayburn" ,"Description":"" ,"Country":"USA" ,"IsPostageStamp":true ,"ScottNumber":"1202"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27" spans="1:38" x14ac:dyDescent="0.25">
      <c r="A1227" s="34" t="s">
        <v>2426</v>
      </c>
      <c r="B1227" s="29">
        <v>4</v>
      </c>
      <c r="C1227" s="30"/>
      <c r="D1227" s="31">
        <v>4</v>
      </c>
      <c r="E1227" s="32">
        <v>2</v>
      </c>
      <c r="F1227" s="28"/>
      <c r="G1227" s="30"/>
      <c r="H1227" s="19" t="s">
        <v>842</v>
      </c>
      <c r="I1227" s="29">
        <v>1962</v>
      </c>
      <c r="J1227" s="29">
        <v>1962</v>
      </c>
      <c r="K1227" s="33" t="s">
        <v>1337</v>
      </c>
      <c r="L1227" s="34">
        <v>0.15</v>
      </c>
      <c r="M1227" s="29">
        <v>0.15</v>
      </c>
      <c r="N1227" s="28" t="str">
        <f t="shared" si="452"/>
        <v>,{"CollectableType":"HomeCollector.Models.StampBase, HomeCollector, Version=1.0.0.0, Culture=neutral, PublicKeyToken=null"</v>
      </c>
      <c r="O1227" s="16" t="str">
        <f t="shared" si="431"/>
        <v xml:space="preserve">,"DisplayName":"Hammarskjold" </v>
      </c>
      <c r="P1227" s="16" t="str">
        <f t="shared" si="432"/>
        <v xml:space="preserve">,"Description":"" </v>
      </c>
      <c r="Q1227" s="16" t="str">
        <f t="shared" si="433"/>
        <v xml:space="preserve">,"Country":"USA" </v>
      </c>
      <c r="R1227" s="16" t="str">
        <f t="shared" si="434"/>
        <v xml:space="preserve">,"IsPostageStamp":true </v>
      </c>
      <c r="S1227" s="16" t="str">
        <f t="shared" si="435"/>
        <v xml:space="preserve">,"ScottNumber":"1203" </v>
      </c>
      <c r="T1227" s="16" t="str">
        <f t="shared" si="436"/>
        <v xml:space="preserve">,"AlternateId":"" </v>
      </c>
      <c r="U1227" s="16" t="str">
        <f t="shared" si="437"/>
        <v>,"IssueYearStart":1962</v>
      </c>
      <c r="V1227" s="16" t="str">
        <f t="shared" si="438"/>
        <v>,"IssueYearEnd":0</v>
      </c>
      <c r="W1227" s="16" t="str">
        <f t="shared" si="439"/>
        <v xml:space="preserve">,"FirstDayOfIssue":" " </v>
      </c>
      <c r="X1227" s="16" t="str">
        <f t="shared" si="430"/>
        <v xml:space="preserve">,"Perforation":"" </v>
      </c>
      <c r="Y1227" s="16" t="str">
        <f t="shared" si="440"/>
        <v xml:space="preserve">,"IsWatermarked":false </v>
      </c>
      <c r="Z1227" s="16" t="str">
        <f t="shared" si="441"/>
        <v xml:space="preserve">,"CatalogImageCode":"" </v>
      </c>
      <c r="AA1227" s="16" t="str">
        <f t="shared" si="442"/>
        <v xml:space="preserve">,"Color":"" </v>
      </c>
      <c r="AB1227" s="16" t="str">
        <f t="shared" si="443"/>
        <v xml:space="preserve">,"Denomination":"4" </v>
      </c>
      <c r="AD1227" s="16" t="str">
        <f t="shared" si="444"/>
        <v>,"ItemInstances":[</v>
      </c>
      <c r="AE1227" s="16" t="str">
        <f t="shared" si="445"/>
        <v>{"CollectableType":"HomeCollector.Models.StampBase, HomeCollector, Version=1.0.0.0, Culture=neutral, PublicKeyToken=null"</v>
      </c>
      <c r="AF1227" s="16" t="str">
        <f t="shared" si="446"/>
        <v xml:space="preserve">,"ItemDetails":"" </v>
      </c>
      <c r="AG1227" s="16" t="str">
        <f t="shared" si="447"/>
        <v xml:space="preserve">,"IsFavorite":false </v>
      </c>
      <c r="AH1227" s="16" t="str">
        <f t="shared" si="448"/>
        <v xml:space="preserve">,"EstimatedValue":0 </v>
      </c>
      <c r="AI1227" s="16" t="str">
        <f t="shared" si="449"/>
        <v xml:space="preserve">,"IsMintCondition":true </v>
      </c>
      <c r="AJ1227" s="16" t="str">
        <f t="shared" si="450"/>
        <v xml:space="preserve">,"Condition":"UNDEFINED" </v>
      </c>
      <c r="AK1227" s="16" t="str">
        <f xml:space="preserve"> IF($D1227+$E1227&gt;0,  CONCATENATE($AD1227,$AE1227,$AF1227,$AG1227,$AH1227,$AI1227,$AJ1227)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27" s="16" t="str">
        <f t="shared" si="451"/>
        <v>,{"CollectableType":"HomeCollector.Models.StampBase, HomeCollector, Version=1.0.0.0, Culture=neutral, PublicKeyToken=null","DisplayName":"Hammarskjold" ,"Description":"" ,"Country":"USA" ,"IsPostageStamp":true ,"ScottNumber":"1203"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28" spans="1:38" x14ac:dyDescent="0.25">
      <c r="A1228" s="34" t="s">
        <v>2427</v>
      </c>
      <c r="B1228" s="29">
        <v>4</v>
      </c>
      <c r="C1228" s="30"/>
      <c r="D1228" s="31">
        <v>1</v>
      </c>
      <c r="E1228" s="32">
        <v>1</v>
      </c>
      <c r="F1228" s="28"/>
      <c r="G1228" s="38" t="s">
        <v>843</v>
      </c>
      <c r="H1228" s="19" t="s">
        <v>842</v>
      </c>
      <c r="I1228" s="29">
        <v>1962</v>
      </c>
      <c r="J1228" s="29">
        <v>1962</v>
      </c>
      <c r="K1228" s="33" t="s">
        <v>1337</v>
      </c>
      <c r="L1228" s="34">
        <v>0.15</v>
      </c>
      <c r="M1228" s="29">
        <v>0.15</v>
      </c>
      <c r="N1228" s="28" t="str">
        <f t="shared" si="452"/>
        <v>,{"CollectableType":"HomeCollector.Models.StampBase, HomeCollector, Version=1.0.0.0, Culture=neutral, PublicKeyToken=null"</v>
      </c>
      <c r="O1228" s="16" t="str">
        <f t="shared" si="431"/>
        <v xml:space="preserve">,"DisplayName":"Hammarskjold" </v>
      </c>
      <c r="P1228" s="16" t="str">
        <f t="shared" si="432"/>
        <v xml:space="preserve">,"Description":"inverted" </v>
      </c>
      <c r="Q1228" s="16" t="str">
        <f t="shared" si="433"/>
        <v xml:space="preserve">,"Country":"USA" </v>
      </c>
      <c r="R1228" s="16" t="str">
        <f t="shared" si="434"/>
        <v xml:space="preserve">,"IsPostageStamp":true </v>
      </c>
      <c r="S1228" s="16" t="str">
        <f t="shared" si="435"/>
        <v xml:space="preserve">,"ScottNumber":"1204" </v>
      </c>
      <c r="T1228" s="16" t="str">
        <f t="shared" si="436"/>
        <v xml:space="preserve">,"AlternateId":"" </v>
      </c>
      <c r="U1228" s="16" t="str">
        <f t="shared" si="437"/>
        <v>,"IssueYearStart":1962</v>
      </c>
      <c r="V1228" s="16" t="str">
        <f t="shared" si="438"/>
        <v>,"IssueYearEnd":0</v>
      </c>
      <c r="W1228" s="16" t="str">
        <f t="shared" si="439"/>
        <v xml:space="preserve">,"FirstDayOfIssue":" " </v>
      </c>
      <c r="X1228" s="16" t="str">
        <f t="shared" si="430"/>
        <v xml:space="preserve">,"Perforation":"" </v>
      </c>
      <c r="Y1228" s="16" t="str">
        <f t="shared" si="440"/>
        <v xml:space="preserve">,"IsWatermarked":false </v>
      </c>
      <c r="Z1228" s="16" t="str">
        <f t="shared" si="441"/>
        <v xml:space="preserve">,"CatalogImageCode":"" </v>
      </c>
      <c r="AA1228" s="16" t="str">
        <f t="shared" si="442"/>
        <v xml:space="preserve">,"Color":"" </v>
      </c>
      <c r="AB1228" s="16" t="str">
        <f t="shared" si="443"/>
        <v xml:space="preserve">,"Denomination":"4" </v>
      </c>
      <c r="AD1228" s="16" t="str">
        <f t="shared" si="444"/>
        <v>,"ItemInstances":[</v>
      </c>
      <c r="AE1228" s="16" t="str">
        <f t="shared" si="445"/>
        <v>{"CollectableType":"HomeCollector.Models.StampBase, HomeCollector, Version=1.0.0.0, Culture=neutral, PublicKeyToken=null"</v>
      </c>
      <c r="AF1228" s="16" t="str">
        <f t="shared" si="446"/>
        <v xml:space="preserve">,"ItemDetails":"inverted" </v>
      </c>
      <c r="AG1228" s="16" t="str">
        <f t="shared" si="447"/>
        <v xml:space="preserve">,"IsFavorite":false </v>
      </c>
      <c r="AH1228" s="16" t="str">
        <f t="shared" si="448"/>
        <v xml:space="preserve">,"EstimatedValue":0 </v>
      </c>
      <c r="AI1228" s="16" t="str">
        <f t="shared" si="449"/>
        <v xml:space="preserve">,"IsMintCondition":true </v>
      </c>
      <c r="AJ1228" s="16" t="str">
        <f t="shared" si="450"/>
        <v xml:space="preserve">,"Condition":"UNDEFINED" </v>
      </c>
      <c r="AK1228" s="16" t="str">
        <f xml:space="preserve"> IF($D1228+$E1228&gt;0,  CONCATENATE($AD1228,$AE1228,$AF1228,$AG1228,$AH1228,$AI1228,$AJ1228) &amp; "} ]}","}")</f>
        <v>,"ItemInstances":[{"CollectableType":"HomeCollector.Models.StampBase, HomeCollector, Version=1.0.0.0, Culture=neutral, PublicKeyToken=null","ItemDetails":"inverted" ,"IsFavorite":false ,"EstimatedValue":0 ,"IsMintCondition":true ,"Condition":"UNDEFINED" } ]}</v>
      </c>
      <c r="AL1228" s="16" t="str">
        <f t="shared" si="451"/>
        <v>,{"CollectableType":"HomeCollector.Models.StampBase, HomeCollector, Version=1.0.0.0, Culture=neutral, PublicKeyToken=null","DisplayName":"Hammarskjold" ,"Description":"inverted" ,"Country":"USA" ,"IsPostageStamp":true ,"ScottNumber":"1204"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PublicKeyToken=null","ItemDetails":"inverted" ,"IsFavorite":false ,"EstimatedValue":0 ,"IsMintCondition":true ,"Condition":"UNDEFINED" } ]}</v>
      </c>
    </row>
    <row r="1229" spans="1:38" x14ac:dyDescent="0.25">
      <c r="A1229" s="34" t="s">
        <v>2428</v>
      </c>
      <c r="B1229" s="29">
        <v>4</v>
      </c>
      <c r="C1229" s="30"/>
      <c r="D1229" s="31"/>
      <c r="E1229" s="32">
        <v>2</v>
      </c>
      <c r="F1229" s="28"/>
      <c r="G1229" s="30"/>
      <c r="H1229" s="19" t="s">
        <v>844</v>
      </c>
      <c r="I1229" s="29">
        <v>1962</v>
      </c>
      <c r="J1229" s="29">
        <v>1962</v>
      </c>
      <c r="K1229" s="33" t="s">
        <v>1337</v>
      </c>
      <c r="L1229" s="34">
        <v>0.15</v>
      </c>
      <c r="M1229" s="29">
        <v>0.15</v>
      </c>
      <c r="N1229" s="28" t="str">
        <f t="shared" si="452"/>
        <v>,{"CollectableType":"HomeCollector.Models.StampBase, HomeCollector, Version=1.0.0.0, Culture=neutral, PublicKeyToken=null"</v>
      </c>
      <c r="O1229" s="16" t="str">
        <f t="shared" si="431"/>
        <v xml:space="preserve">,"DisplayName":"Wreath" </v>
      </c>
      <c r="P1229" s="16" t="str">
        <f t="shared" si="432"/>
        <v xml:space="preserve">,"Description":"" </v>
      </c>
      <c r="Q1229" s="16" t="str">
        <f t="shared" si="433"/>
        <v xml:space="preserve">,"Country":"USA" </v>
      </c>
      <c r="R1229" s="16" t="str">
        <f t="shared" si="434"/>
        <v xml:space="preserve">,"IsPostageStamp":true </v>
      </c>
      <c r="S1229" s="16" t="str">
        <f t="shared" si="435"/>
        <v xml:space="preserve">,"ScottNumber":"1205" </v>
      </c>
      <c r="T1229" s="16" t="str">
        <f t="shared" si="436"/>
        <v xml:space="preserve">,"AlternateId":"" </v>
      </c>
      <c r="U1229" s="16" t="str">
        <f t="shared" si="437"/>
        <v>,"IssueYearStart":1962</v>
      </c>
      <c r="V1229" s="16" t="str">
        <f t="shared" si="438"/>
        <v>,"IssueYearEnd":0</v>
      </c>
      <c r="W1229" s="16" t="str">
        <f t="shared" si="439"/>
        <v xml:space="preserve">,"FirstDayOfIssue":" " </v>
      </c>
      <c r="X1229" s="16" t="str">
        <f t="shared" si="430"/>
        <v xml:space="preserve">,"Perforation":"" </v>
      </c>
      <c r="Y1229" s="16" t="str">
        <f t="shared" si="440"/>
        <v xml:space="preserve">,"IsWatermarked":false </v>
      </c>
      <c r="Z1229" s="16" t="str">
        <f t="shared" si="441"/>
        <v xml:space="preserve">,"CatalogImageCode":"" </v>
      </c>
      <c r="AA1229" s="16" t="str">
        <f t="shared" si="442"/>
        <v xml:space="preserve">,"Color":"" </v>
      </c>
      <c r="AB1229" s="16" t="str">
        <f t="shared" si="443"/>
        <v xml:space="preserve">,"Denomination":"4" </v>
      </c>
      <c r="AD1229" s="16" t="str">
        <f t="shared" si="444"/>
        <v>,"ItemInstances":[</v>
      </c>
      <c r="AE1229" s="16" t="str">
        <f t="shared" si="445"/>
        <v>{"CollectableType":"HomeCollector.Models.StampBase, HomeCollector, Version=1.0.0.0, Culture=neutral, PublicKeyToken=null"</v>
      </c>
      <c r="AF1229" s="16" t="str">
        <f t="shared" si="446"/>
        <v xml:space="preserve">,"ItemDetails":"" </v>
      </c>
      <c r="AG1229" s="16" t="str">
        <f t="shared" si="447"/>
        <v xml:space="preserve">,"IsFavorite":false </v>
      </c>
      <c r="AH1229" s="16" t="str">
        <f t="shared" si="448"/>
        <v xml:space="preserve">,"EstimatedValue":0 </v>
      </c>
      <c r="AI1229" s="16" t="str">
        <f t="shared" si="449"/>
        <v xml:space="preserve">,"IsMintCondition":false </v>
      </c>
      <c r="AJ1229" s="16" t="str">
        <f t="shared" si="450"/>
        <v xml:space="preserve">,"Condition":"UNDEFINED" </v>
      </c>
      <c r="AK1229" s="16" t="str">
        <f xml:space="preserve"> IF($D1229+$E1229&gt;0,  CONCATENATE($AD1229,$AE1229,$AF1229,$AG1229,$AH1229,$AI1229,$AJ1229)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29" s="16" t="str">
        <f t="shared" si="451"/>
        <v>,{"CollectableType":"HomeCollector.Models.StampBase, HomeCollector, Version=1.0.0.0, Culture=neutral, PublicKeyToken=null","DisplayName":"Wreath" ,"Description":"" ,"Country":"USA" ,"IsPostageStamp":true ,"ScottNumber":"1205"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30" spans="1:38" x14ac:dyDescent="0.25">
      <c r="A1230" s="34" t="s">
        <v>2429</v>
      </c>
      <c r="B1230" s="29">
        <v>4</v>
      </c>
      <c r="C1230" s="30"/>
      <c r="D1230" s="31"/>
      <c r="E1230" s="32">
        <v>2</v>
      </c>
      <c r="F1230" s="28"/>
      <c r="G1230" s="30"/>
      <c r="H1230" s="19" t="s">
        <v>845</v>
      </c>
      <c r="I1230" s="29">
        <v>1962</v>
      </c>
      <c r="J1230" s="29">
        <v>1962</v>
      </c>
      <c r="K1230" s="33" t="s">
        <v>1337</v>
      </c>
      <c r="L1230" s="34">
        <v>0.15</v>
      </c>
      <c r="M1230" s="29">
        <v>0.15</v>
      </c>
      <c r="N1230" s="28" t="str">
        <f t="shared" si="452"/>
        <v>,{"CollectableType":"HomeCollector.Models.StampBase, HomeCollector, Version=1.0.0.0, Culture=neutral, PublicKeyToken=null"</v>
      </c>
      <c r="O1230" s="16" t="str">
        <f t="shared" si="431"/>
        <v xml:space="preserve">,"DisplayName":"Higher Ed" </v>
      </c>
      <c r="P1230" s="16" t="str">
        <f t="shared" si="432"/>
        <v xml:space="preserve">,"Description":"" </v>
      </c>
      <c r="Q1230" s="16" t="str">
        <f t="shared" si="433"/>
        <v xml:space="preserve">,"Country":"USA" </v>
      </c>
      <c r="R1230" s="16" t="str">
        <f t="shared" si="434"/>
        <v xml:space="preserve">,"IsPostageStamp":true </v>
      </c>
      <c r="S1230" s="16" t="str">
        <f t="shared" si="435"/>
        <v xml:space="preserve">,"ScottNumber":"1206" </v>
      </c>
      <c r="T1230" s="16" t="str">
        <f t="shared" si="436"/>
        <v xml:space="preserve">,"AlternateId":"" </v>
      </c>
      <c r="U1230" s="16" t="str">
        <f t="shared" si="437"/>
        <v>,"IssueYearStart":1962</v>
      </c>
      <c r="V1230" s="16" t="str">
        <f t="shared" si="438"/>
        <v>,"IssueYearEnd":0</v>
      </c>
      <c r="W1230" s="16" t="str">
        <f t="shared" si="439"/>
        <v xml:space="preserve">,"FirstDayOfIssue":" " </v>
      </c>
      <c r="X1230" s="16" t="str">
        <f t="shared" si="430"/>
        <v xml:space="preserve">,"Perforation":"" </v>
      </c>
      <c r="Y1230" s="16" t="str">
        <f t="shared" si="440"/>
        <v xml:space="preserve">,"IsWatermarked":false </v>
      </c>
      <c r="Z1230" s="16" t="str">
        <f t="shared" si="441"/>
        <v xml:space="preserve">,"CatalogImageCode":"" </v>
      </c>
      <c r="AA1230" s="16" t="str">
        <f t="shared" si="442"/>
        <v xml:space="preserve">,"Color":"" </v>
      </c>
      <c r="AB1230" s="16" t="str">
        <f t="shared" si="443"/>
        <v xml:space="preserve">,"Denomination":"4" </v>
      </c>
      <c r="AD1230" s="16" t="str">
        <f t="shared" si="444"/>
        <v>,"ItemInstances":[</v>
      </c>
      <c r="AE1230" s="16" t="str">
        <f t="shared" si="445"/>
        <v>{"CollectableType":"HomeCollector.Models.StampBase, HomeCollector, Version=1.0.0.0, Culture=neutral, PublicKeyToken=null"</v>
      </c>
      <c r="AF1230" s="16" t="str">
        <f t="shared" si="446"/>
        <v xml:space="preserve">,"ItemDetails":"" </v>
      </c>
      <c r="AG1230" s="16" t="str">
        <f t="shared" si="447"/>
        <v xml:space="preserve">,"IsFavorite":false </v>
      </c>
      <c r="AH1230" s="16" t="str">
        <f t="shared" si="448"/>
        <v xml:space="preserve">,"EstimatedValue":0 </v>
      </c>
      <c r="AI1230" s="16" t="str">
        <f t="shared" si="449"/>
        <v xml:space="preserve">,"IsMintCondition":false </v>
      </c>
      <c r="AJ1230" s="16" t="str">
        <f t="shared" si="450"/>
        <v xml:space="preserve">,"Condition":"UNDEFINED" </v>
      </c>
      <c r="AK1230" s="16" t="str">
        <f xml:space="preserve"> IF($D1230+$E1230&gt;0,  CONCATENATE($AD1230,$AE1230,$AF1230,$AG1230,$AH1230,$AI1230,$AJ1230)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30" s="16" t="str">
        <f t="shared" si="451"/>
        <v>,{"CollectableType":"HomeCollector.Models.StampBase, HomeCollector, Version=1.0.0.0, Culture=neutral, PublicKeyToken=null","DisplayName":"Higher Ed" ,"Description":"" ,"Country":"USA" ,"IsPostageStamp":true ,"ScottNumber":"1206"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31" spans="1:38" x14ac:dyDescent="0.25">
      <c r="A1231" s="34" t="s">
        <v>2430</v>
      </c>
      <c r="B1231" s="29">
        <v>4</v>
      </c>
      <c r="C1231" s="30"/>
      <c r="D1231" s="31"/>
      <c r="E1231" s="32">
        <v>2</v>
      </c>
      <c r="F1231" s="28"/>
      <c r="G1231" s="30"/>
      <c r="H1231" s="19" t="s">
        <v>846</v>
      </c>
      <c r="I1231" s="29">
        <v>1962</v>
      </c>
      <c r="J1231" s="29">
        <v>1962</v>
      </c>
      <c r="K1231" s="33" t="s">
        <v>1337</v>
      </c>
      <c r="L1231" s="34">
        <v>0.15</v>
      </c>
      <c r="M1231" s="29">
        <v>0.15</v>
      </c>
      <c r="N1231" s="28" t="str">
        <f t="shared" si="452"/>
        <v>,{"CollectableType":"HomeCollector.Models.StampBase, HomeCollector, Version=1.0.0.0, Culture=neutral, PublicKeyToken=null"</v>
      </c>
      <c r="O1231" s="16" t="str">
        <f t="shared" si="431"/>
        <v xml:space="preserve">,"DisplayName":"Homer" </v>
      </c>
      <c r="P1231" s="16" t="str">
        <f t="shared" si="432"/>
        <v xml:space="preserve">,"Description":"" </v>
      </c>
      <c r="Q1231" s="16" t="str">
        <f t="shared" si="433"/>
        <v xml:space="preserve">,"Country":"USA" </v>
      </c>
      <c r="R1231" s="16" t="str">
        <f t="shared" si="434"/>
        <v xml:space="preserve">,"IsPostageStamp":true </v>
      </c>
      <c r="S1231" s="16" t="str">
        <f t="shared" si="435"/>
        <v xml:space="preserve">,"ScottNumber":"1207" </v>
      </c>
      <c r="T1231" s="16" t="str">
        <f t="shared" si="436"/>
        <v xml:space="preserve">,"AlternateId":"" </v>
      </c>
      <c r="U1231" s="16" t="str">
        <f t="shared" si="437"/>
        <v>,"IssueYearStart":1962</v>
      </c>
      <c r="V1231" s="16" t="str">
        <f t="shared" si="438"/>
        <v>,"IssueYearEnd":0</v>
      </c>
      <c r="W1231" s="16" t="str">
        <f t="shared" si="439"/>
        <v xml:space="preserve">,"FirstDayOfIssue":" " </v>
      </c>
      <c r="X1231" s="16" t="str">
        <f t="shared" si="430"/>
        <v xml:space="preserve">,"Perforation":"" </v>
      </c>
      <c r="Y1231" s="16" t="str">
        <f t="shared" si="440"/>
        <v xml:space="preserve">,"IsWatermarked":false </v>
      </c>
      <c r="Z1231" s="16" t="str">
        <f t="shared" si="441"/>
        <v xml:space="preserve">,"CatalogImageCode":"" </v>
      </c>
      <c r="AA1231" s="16" t="str">
        <f t="shared" si="442"/>
        <v xml:space="preserve">,"Color":"" </v>
      </c>
      <c r="AB1231" s="16" t="str">
        <f t="shared" si="443"/>
        <v xml:space="preserve">,"Denomination":"4" </v>
      </c>
      <c r="AD1231" s="16" t="str">
        <f t="shared" si="444"/>
        <v>,"ItemInstances":[</v>
      </c>
      <c r="AE1231" s="16" t="str">
        <f t="shared" si="445"/>
        <v>{"CollectableType":"HomeCollector.Models.StampBase, HomeCollector, Version=1.0.0.0, Culture=neutral, PublicKeyToken=null"</v>
      </c>
      <c r="AF1231" s="16" t="str">
        <f t="shared" si="446"/>
        <v xml:space="preserve">,"ItemDetails":"" </v>
      </c>
      <c r="AG1231" s="16" t="str">
        <f t="shared" si="447"/>
        <v xml:space="preserve">,"IsFavorite":false </v>
      </c>
      <c r="AH1231" s="16" t="str">
        <f t="shared" si="448"/>
        <v xml:space="preserve">,"EstimatedValue":0 </v>
      </c>
      <c r="AI1231" s="16" t="str">
        <f t="shared" si="449"/>
        <v xml:space="preserve">,"IsMintCondition":false </v>
      </c>
      <c r="AJ1231" s="16" t="str">
        <f t="shared" si="450"/>
        <v xml:space="preserve">,"Condition":"UNDEFINED" </v>
      </c>
      <c r="AK1231" s="16" t="str">
        <f xml:space="preserve"> IF($D1231+$E1231&gt;0,  CONCATENATE($AD1231,$AE1231,$AF1231,$AG1231,$AH1231,$AI1231,$AJ1231)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31" s="16" t="str">
        <f t="shared" si="451"/>
        <v>,{"CollectableType":"HomeCollector.Models.StampBase, HomeCollector, Version=1.0.0.0, Culture=neutral, PublicKeyToken=null","DisplayName":"Homer" ,"Description":"" ,"Country":"USA" ,"IsPostageStamp":true ,"ScottNumber":"1207" ,"AlternateId":"" ,"IssueYearStart":1962,"IssueYearEnd":0,"FirstDayOfIssue":"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32" spans="1:38" x14ac:dyDescent="0.25">
      <c r="A1232" s="34" t="s">
        <v>2431</v>
      </c>
      <c r="B1232" s="29">
        <v>5</v>
      </c>
      <c r="C1232" s="30"/>
      <c r="D1232" s="31">
        <v>1</v>
      </c>
      <c r="E1232" s="32">
        <v>2</v>
      </c>
      <c r="F1232" s="28"/>
      <c r="G1232" s="30"/>
      <c r="H1232" s="19" t="s">
        <v>847</v>
      </c>
      <c r="I1232" s="29">
        <v>1963</v>
      </c>
      <c r="J1232" s="29">
        <v>1963</v>
      </c>
      <c r="K1232" s="33" t="s">
        <v>1337</v>
      </c>
      <c r="L1232" s="34">
        <v>0.15</v>
      </c>
      <c r="M1232" s="29">
        <v>0.15</v>
      </c>
      <c r="N1232" s="28" t="str">
        <f t="shared" si="452"/>
        <v>,{"CollectableType":"HomeCollector.Models.StampBase, HomeCollector, Version=1.0.0.0, Culture=neutral, PublicKeyToken=null"</v>
      </c>
      <c r="O1232" s="16" t="str">
        <f t="shared" si="431"/>
        <v xml:space="preserve">,"DisplayName":"Flag" </v>
      </c>
      <c r="P1232" s="16" t="str">
        <f t="shared" si="432"/>
        <v xml:space="preserve">,"Description":"" </v>
      </c>
      <c r="Q1232" s="16" t="str">
        <f t="shared" si="433"/>
        <v xml:space="preserve">,"Country":"USA" </v>
      </c>
      <c r="R1232" s="16" t="str">
        <f t="shared" si="434"/>
        <v xml:space="preserve">,"IsPostageStamp":true </v>
      </c>
      <c r="S1232" s="16" t="str">
        <f t="shared" si="435"/>
        <v xml:space="preserve">,"ScottNumber":"1208" </v>
      </c>
      <c r="T1232" s="16" t="str">
        <f t="shared" si="436"/>
        <v xml:space="preserve">,"AlternateId":"" </v>
      </c>
      <c r="U1232" s="16" t="str">
        <f t="shared" si="437"/>
        <v>,"IssueYearStart":1963</v>
      </c>
      <c r="V1232" s="16" t="str">
        <f t="shared" si="438"/>
        <v>,"IssueYearEnd":0</v>
      </c>
      <c r="W1232" s="16" t="str">
        <f t="shared" si="439"/>
        <v xml:space="preserve">,"FirstDayOfIssue":" " </v>
      </c>
      <c r="X1232" s="16" t="str">
        <f t="shared" si="430"/>
        <v xml:space="preserve">,"Perforation":"" </v>
      </c>
      <c r="Y1232" s="16" t="str">
        <f t="shared" si="440"/>
        <v xml:space="preserve">,"IsWatermarked":false </v>
      </c>
      <c r="Z1232" s="16" t="str">
        <f t="shared" si="441"/>
        <v xml:space="preserve">,"CatalogImageCode":"" </v>
      </c>
      <c r="AA1232" s="16" t="str">
        <f t="shared" si="442"/>
        <v xml:space="preserve">,"Color":"" </v>
      </c>
      <c r="AB1232" s="16" t="str">
        <f t="shared" si="443"/>
        <v xml:space="preserve">,"Denomination":"5" </v>
      </c>
      <c r="AD1232" s="16" t="str">
        <f t="shared" si="444"/>
        <v>,"ItemInstances":[</v>
      </c>
      <c r="AE1232" s="16" t="str">
        <f t="shared" si="445"/>
        <v>{"CollectableType":"HomeCollector.Models.StampBase, HomeCollector, Version=1.0.0.0, Culture=neutral, PublicKeyToken=null"</v>
      </c>
      <c r="AF1232" s="16" t="str">
        <f t="shared" si="446"/>
        <v xml:space="preserve">,"ItemDetails":"" </v>
      </c>
      <c r="AG1232" s="16" t="str">
        <f t="shared" si="447"/>
        <v xml:space="preserve">,"IsFavorite":false </v>
      </c>
      <c r="AH1232" s="16" t="str">
        <f t="shared" si="448"/>
        <v xml:space="preserve">,"EstimatedValue":0 </v>
      </c>
      <c r="AI1232" s="16" t="str">
        <f t="shared" si="449"/>
        <v xml:space="preserve">,"IsMintCondition":true </v>
      </c>
      <c r="AJ1232" s="16" t="str">
        <f t="shared" si="450"/>
        <v xml:space="preserve">,"Condition":"UNDEFINED" </v>
      </c>
      <c r="AK1232" s="16" t="str">
        <f xml:space="preserve"> IF($D1232+$E1232&gt;0,  CONCATENATE($AD1232,$AE1232,$AF1232,$AG1232,$AH1232,$AI1232,$AJ1232)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32" s="16" t="str">
        <f t="shared" si="451"/>
        <v>,{"CollectableType":"HomeCollector.Models.StampBase, HomeCollector, Version=1.0.0.0, Culture=neutral, PublicKeyToken=null","DisplayName":"Flag" ,"Description":"" ,"Country":"USA" ,"IsPostageStamp":true ,"ScottNumber":"1208"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33" spans="1:38" x14ac:dyDescent="0.25">
      <c r="A1233" s="34" t="s">
        <v>2432</v>
      </c>
      <c r="B1233" s="29">
        <v>1</v>
      </c>
      <c r="C1233" s="30"/>
      <c r="D1233" s="31"/>
      <c r="E1233" s="32">
        <v>4</v>
      </c>
      <c r="F1233" s="28"/>
      <c r="G1233" s="30"/>
      <c r="H1233" s="19" t="s">
        <v>101</v>
      </c>
      <c r="I1233" s="29">
        <v>1963</v>
      </c>
      <c r="J1233" s="29">
        <v>1963</v>
      </c>
      <c r="K1233" s="33" t="s">
        <v>1337</v>
      </c>
      <c r="L1233" s="34">
        <v>0.15</v>
      </c>
      <c r="M1233" s="29">
        <v>0.15</v>
      </c>
      <c r="N1233" s="28" t="str">
        <f t="shared" si="452"/>
        <v>,{"CollectableType":"HomeCollector.Models.StampBase, HomeCollector, Version=1.0.0.0, Culture=neutral, PublicKeyToken=null"</v>
      </c>
      <c r="O1233" s="16" t="str">
        <f t="shared" si="431"/>
        <v xml:space="preserve">,"DisplayName":"Jackson" </v>
      </c>
      <c r="P1233" s="16" t="str">
        <f t="shared" si="432"/>
        <v xml:space="preserve">,"Description":"" </v>
      </c>
      <c r="Q1233" s="16" t="str">
        <f t="shared" si="433"/>
        <v xml:space="preserve">,"Country":"USA" </v>
      </c>
      <c r="R1233" s="16" t="str">
        <f t="shared" si="434"/>
        <v xml:space="preserve">,"IsPostageStamp":true </v>
      </c>
      <c r="S1233" s="16" t="str">
        <f t="shared" si="435"/>
        <v xml:space="preserve">,"ScottNumber":"1209" </v>
      </c>
      <c r="T1233" s="16" t="str">
        <f t="shared" si="436"/>
        <v xml:space="preserve">,"AlternateId":"" </v>
      </c>
      <c r="U1233" s="16" t="str">
        <f t="shared" si="437"/>
        <v>,"IssueYearStart":1963</v>
      </c>
      <c r="V1233" s="16" t="str">
        <f t="shared" si="438"/>
        <v>,"IssueYearEnd":0</v>
      </c>
      <c r="W1233" s="16" t="str">
        <f t="shared" si="439"/>
        <v xml:space="preserve">,"FirstDayOfIssue":" " </v>
      </c>
      <c r="X1233" s="16" t="str">
        <f t="shared" si="430"/>
        <v xml:space="preserve">,"Perforation":"" </v>
      </c>
      <c r="Y1233" s="16" t="str">
        <f t="shared" si="440"/>
        <v xml:space="preserve">,"IsWatermarked":false </v>
      </c>
      <c r="Z1233" s="16" t="str">
        <f t="shared" si="441"/>
        <v xml:space="preserve">,"CatalogImageCode":"" </v>
      </c>
      <c r="AA1233" s="16" t="str">
        <f t="shared" si="442"/>
        <v xml:space="preserve">,"Color":"" </v>
      </c>
      <c r="AB1233" s="16" t="str">
        <f t="shared" si="443"/>
        <v xml:space="preserve">,"Denomination":"1" </v>
      </c>
      <c r="AD1233" s="16" t="str">
        <f t="shared" si="444"/>
        <v>,"ItemInstances":[</v>
      </c>
      <c r="AE1233" s="16" t="str">
        <f t="shared" si="445"/>
        <v>{"CollectableType":"HomeCollector.Models.StampBase, HomeCollector, Version=1.0.0.0, Culture=neutral, PublicKeyToken=null"</v>
      </c>
      <c r="AF1233" s="16" t="str">
        <f t="shared" si="446"/>
        <v xml:space="preserve">,"ItemDetails":"" </v>
      </c>
      <c r="AG1233" s="16" t="str">
        <f t="shared" si="447"/>
        <v xml:space="preserve">,"IsFavorite":false </v>
      </c>
      <c r="AH1233" s="16" t="str">
        <f t="shared" si="448"/>
        <v xml:space="preserve">,"EstimatedValue":0 </v>
      </c>
      <c r="AI1233" s="16" t="str">
        <f t="shared" si="449"/>
        <v xml:space="preserve">,"IsMintCondition":false </v>
      </c>
      <c r="AJ1233" s="16" t="str">
        <f t="shared" si="450"/>
        <v xml:space="preserve">,"Condition":"UNDEFINED" </v>
      </c>
      <c r="AK1233" s="16" t="str">
        <f xml:space="preserve"> IF($D1233+$E1233&gt;0,  CONCATENATE($AD1233,$AE1233,$AF1233,$AG1233,$AH1233,$AI1233,$AJ1233)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33" s="16" t="str">
        <f t="shared" si="451"/>
        <v>,{"CollectableType":"HomeCollector.Models.StampBase, HomeCollector, Version=1.0.0.0, Culture=neutral, PublicKeyToken=null","DisplayName":"Jackson" ,"Description":"" ,"Country":"USA" ,"IsPostageStamp":true ,"ScottNumber":"1209" ,"AlternateId":"" ,"IssueYearStart":1963,"IssueYearEnd":0,"FirstDayOfIssue":"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34" spans="1:38" x14ac:dyDescent="0.25">
      <c r="A1234" s="34" t="s">
        <v>2433</v>
      </c>
      <c r="B1234" s="29">
        <v>5</v>
      </c>
      <c r="C1234" s="30"/>
      <c r="D1234" s="31"/>
      <c r="E1234" s="32">
        <v>7</v>
      </c>
      <c r="F1234" s="28"/>
      <c r="G1234" s="30"/>
      <c r="H1234" s="19" t="s">
        <v>15</v>
      </c>
      <c r="I1234" s="29">
        <v>1962</v>
      </c>
      <c r="J1234" s="29">
        <v>1962</v>
      </c>
      <c r="K1234" s="33" t="s">
        <v>1337</v>
      </c>
      <c r="L1234" s="34">
        <v>0.15</v>
      </c>
      <c r="M1234" s="29">
        <v>0.15</v>
      </c>
      <c r="N1234" s="28" t="str">
        <f t="shared" si="452"/>
        <v>,{"CollectableType":"HomeCollector.Models.StampBase, HomeCollector, Version=1.0.0.0, Culture=neutral, PublicKeyToken=null"</v>
      </c>
      <c r="O1234" s="16" t="str">
        <f t="shared" si="431"/>
        <v xml:space="preserve">,"DisplayName":"Washington" </v>
      </c>
      <c r="P1234" s="16" t="str">
        <f t="shared" si="432"/>
        <v xml:space="preserve">,"Description":"" </v>
      </c>
      <c r="Q1234" s="16" t="str">
        <f t="shared" si="433"/>
        <v xml:space="preserve">,"Country":"USA" </v>
      </c>
      <c r="R1234" s="16" t="str">
        <f t="shared" si="434"/>
        <v xml:space="preserve">,"IsPostageStamp":true </v>
      </c>
      <c r="S1234" s="16" t="str">
        <f t="shared" si="435"/>
        <v xml:space="preserve">,"ScottNumber":"1213" </v>
      </c>
      <c r="T1234" s="16" t="str">
        <f t="shared" si="436"/>
        <v xml:space="preserve">,"AlternateId":"" </v>
      </c>
      <c r="U1234" s="16" t="str">
        <f t="shared" si="437"/>
        <v>,"IssueYearStart":1962</v>
      </c>
      <c r="V1234" s="16" t="str">
        <f t="shared" si="438"/>
        <v>,"IssueYearEnd":0</v>
      </c>
      <c r="W1234" s="16" t="str">
        <f t="shared" si="439"/>
        <v xml:space="preserve">,"FirstDayOfIssue":" " </v>
      </c>
      <c r="X1234" s="16" t="str">
        <f t="shared" si="430"/>
        <v xml:space="preserve">,"Perforation":"" </v>
      </c>
      <c r="Y1234" s="16" t="str">
        <f t="shared" si="440"/>
        <v xml:space="preserve">,"IsWatermarked":false </v>
      </c>
      <c r="Z1234" s="16" t="str">
        <f t="shared" si="441"/>
        <v xml:space="preserve">,"CatalogImageCode":"" </v>
      </c>
      <c r="AA1234" s="16" t="str">
        <f t="shared" si="442"/>
        <v xml:space="preserve">,"Color":"" </v>
      </c>
      <c r="AB1234" s="16" t="str">
        <f t="shared" si="443"/>
        <v xml:space="preserve">,"Denomination":"5" </v>
      </c>
      <c r="AD1234" s="16" t="str">
        <f t="shared" si="444"/>
        <v>,"ItemInstances":[</v>
      </c>
      <c r="AE1234" s="16" t="str">
        <f t="shared" si="445"/>
        <v>{"CollectableType":"HomeCollector.Models.StampBase, HomeCollector, Version=1.0.0.0, Culture=neutral, PublicKeyToken=null"</v>
      </c>
      <c r="AF1234" s="16" t="str">
        <f t="shared" si="446"/>
        <v xml:space="preserve">,"ItemDetails":"" </v>
      </c>
      <c r="AG1234" s="16" t="str">
        <f t="shared" si="447"/>
        <v xml:space="preserve">,"IsFavorite":false </v>
      </c>
      <c r="AH1234" s="16" t="str">
        <f t="shared" si="448"/>
        <v xml:space="preserve">,"EstimatedValue":0 </v>
      </c>
      <c r="AI1234" s="16" t="str">
        <f t="shared" si="449"/>
        <v xml:space="preserve">,"IsMintCondition":false </v>
      </c>
      <c r="AJ1234" s="16" t="str">
        <f t="shared" si="450"/>
        <v xml:space="preserve">,"Condition":"UNDEFINED" </v>
      </c>
      <c r="AK1234" s="16" t="str">
        <f xml:space="preserve"> IF($D1234+$E1234&gt;0,  CONCATENATE($AD1234,$AE1234,$AF1234,$AG1234,$AH1234,$AI1234,$AJ1234)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34" s="16" t="str">
        <f t="shared" si="451"/>
        <v>,{"CollectableType":"HomeCollector.Models.StampBase, HomeCollector, Version=1.0.0.0, Culture=neutral, PublicKeyToken=null","DisplayName":"Washington" ,"Description":"" ,"Country":"USA" ,"IsPostageStamp":true ,"ScottNumber":"1213" ,"AlternateId":"" ,"IssueYearStart":1962,"IssueYearEnd":0,"FirstDayOfIssue":"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35" spans="1:38" x14ac:dyDescent="0.25">
      <c r="A1235" s="34" t="s">
        <v>2434</v>
      </c>
      <c r="B1235" s="29">
        <v>1</v>
      </c>
      <c r="C1235" s="30"/>
      <c r="D1235" s="31"/>
      <c r="E1235" s="32">
        <v>2</v>
      </c>
      <c r="F1235" s="42" t="s">
        <v>322</v>
      </c>
      <c r="G1235" s="30"/>
      <c r="H1235" s="19" t="s">
        <v>101</v>
      </c>
      <c r="I1235" s="29">
        <v>1963</v>
      </c>
      <c r="J1235" s="29">
        <v>1963</v>
      </c>
      <c r="K1235" s="33" t="s">
        <v>1337</v>
      </c>
      <c r="L1235" s="34">
        <v>0.15</v>
      </c>
      <c r="M1235" s="29">
        <v>0.15</v>
      </c>
      <c r="N1235" s="28" t="str">
        <f t="shared" si="452"/>
        <v>,{"CollectableType":"HomeCollector.Models.StampBase, HomeCollector, Version=1.0.0.0, Culture=neutral, PublicKeyToken=null"</v>
      </c>
      <c r="O1235" s="16" t="str">
        <f t="shared" si="431"/>
        <v xml:space="preserve">,"DisplayName":"Jackson" </v>
      </c>
      <c r="P1235" s="16" t="str">
        <f t="shared" si="432"/>
        <v xml:space="preserve">,"Description":"" </v>
      </c>
      <c r="Q1235" s="16" t="str">
        <f t="shared" si="433"/>
        <v xml:space="preserve">,"Country":"USA" </v>
      </c>
      <c r="R1235" s="16" t="str">
        <f t="shared" si="434"/>
        <v xml:space="preserve">,"IsPostageStamp":true </v>
      </c>
      <c r="S1235" s="16" t="str">
        <f t="shared" si="435"/>
        <v xml:space="preserve">,"ScottNumber":"1225" </v>
      </c>
      <c r="T1235" s="16" t="str">
        <f t="shared" si="436"/>
        <v xml:space="preserve">,"AlternateId":"" </v>
      </c>
      <c r="U1235" s="16" t="str">
        <f t="shared" si="437"/>
        <v>,"IssueYearStart":1963</v>
      </c>
      <c r="V1235" s="16" t="str">
        <f t="shared" si="438"/>
        <v>,"IssueYearEnd":0</v>
      </c>
      <c r="W1235" s="16" t="str">
        <f t="shared" si="439"/>
        <v xml:space="preserve">,"FirstDayOfIssue":" " </v>
      </c>
      <c r="X1235" s="16" t="str">
        <f t="shared" si="430"/>
        <v xml:space="preserve">,"Perforation":"v10" </v>
      </c>
      <c r="Y1235" s="16" t="str">
        <f t="shared" si="440"/>
        <v xml:space="preserve">,"IsWatermarked":false </v>
      </c>
      <c r="Z1235" s="16" t="str">
        <f t="shared" si="441"/>
        <v xml:space="preserve">,"CatalogImageCode":"" </v>
      </c>
      <c r="AA1235" s="16" t="str">
        <f t="shared" si="442"/>
        <v xml:space="preserve">,"Color":"" </v>
      </c>
      <c r="AB1235" s="16" t="str">
        <f t="shared" si="443"/>
        <v xml:space="preserve">,"Denomination":"1" </v>
      </c>
      <c r="AD1235" s="16" t="str">
        <f t="shared" si="444"/>
        <v>,"ItemInstances":[</v>
      </c>
      <c r="AE1235" s="16" t="str">
        <f t="shared" si="445"/>
        <v>{"CollectableType":"HomeCollector.Models.StampBase, HomeCollector, Version=1.0.0.0, Culture=neutral, PublicKeyToken=null"</v>
      </c>
      <c r="AF1235" s="16" t="str">
        <f t="shared" si="446"/>
        <v xml:space="preserve">,"ItemDetails":"" </v>
      </c>
      <c r="AG1235" s="16" t="str">
        <f t="shared" si="447"/>
        <v xml:space="preserve">,"IsFavorite":false </v>
      </c>
      <c r="AH1235" s="16" t="str">
        <f t="shared" si="448"/>
        <v xml:space="preserve">,"EstimatedValue":0 </v>
      </c>
      <c r="AI1235" s="16" t="str">
        <f t="shared" si="449"/>
        <v xml:space="preserve">,"IsMintCondition":false </v>
      </c>
      <c r="AJ1235" s="16" t="str">
        <f t="shared" si="450"/>
        <v xml:space="preserve">,"Condition":"UNDEFINED" </v>
      </c>
      <c r="AK1235" s="16" t="str">
        <f xml:space="preserve"> IF($D1235+$E1235&gt;0,  CONCATENATE($AD1235,$AE1235,$AF1235,$AG1235,$AH1235,$AI1235,$AJ1235)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35" s="16" t="str">
        <f t="shared" si="451"/>
        <v>,{"CollectableType":"HomeCollector.Models.StampBase, HomeCollector, Version=1.0.0.0, Culture=neutral, PublicKeyToken=null","DisplayName":"Jackson" ,"Description":"" ,"Country":"USA" ,"IsPostageStamp":true ,"ScottNumber":"1225" ,"AlternateId":"" ,"IssueYearStart":1963,"IssueYearEnd":0,"FirstDayOfIssue":" " ,"Perforation":"v10"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36" spans="1:38" x14ac:dyDescent="0.25">
      <c r="A1236" s="34" t="s">
        <v>2435</v>
      </c>
      <c r="B1236" s="29">
        <v>5</v>
      </c>
      <c r="C1236" s="30"/>
      <c r="D1236" s="31"/>
      <c r="E1236" s="32">
        <v>4</v>
      </c>
      <c r="F1236" s="42" t="s">
        <v>322</v>
      </c>
      <c r="G1236" s="30"/>
      <c r="H1236" s="19" t="s">
        <v>15</v>
      </c>
      <c r="I1236" s="29">
        <v>1962</v>
      </c>
      <c r="J1236" s="29">
        <v>1962</v>
      </c>
      <c r="K1236" s="33" t="s">
        <v>1337</v>
      </c>
      <c r="L1236" s="34">
        <v>1</v>
      </c>
      <c r="M1236" s="29">
        <v>0.15</v>
      </c>
      <c r="N1236" s="28" t="str">
        <f t="shared" si="452"/>
        <v>,{"CollectableType":"HomeCollector.Models.StampBase, HomeCollector, Version=1.0.0.0, Culture=neutral, PublicKeyToken=null"</v>
      </c>
      <c r="O1236" s="16" t="str">
        <f t="shared" si="431"/>
        <v xml:space="preserve">,"DisplayName":"Washington" </v>
      </c>
      <c r="P1236" s="16" t="str">
        <f t="shared" si="432"/>
        <v xml:space="preserve">,"Description":"" </v>
      </c>
      <c r="Q1236" s="16" t="str">
        <f t="shared" si="433"/>
        <v xml:space="preserve">,"Country":"USA" </v>
      </c>
      <c r="R1236" s="16" t="str">
        <f t="shared" si="434"/>
        <v xml:space="preserve">,"IsPostageStamp":true </v>
      </c>
      <c r="S1236" s="16" t="str">
        <f t="shared" si="435"/>
        <v xml:space="preserve">,"ScottNumber":"1229" </v>
      </c>
      <c r="T1236" s="16" t="str">
        <f t="shared" si="436"/>
        <v xml:space="preserve">,"AlternateId":"" </v>
      </c>
      <c r="U1236" s="16" t="str">
        <f t="shared" si="437"/>
        <v>,"IssueYearStart":1962</v>
      </c>
      <c r="V1236" s="16" t="str">
        <f t="shared" si="438"/>
        <v>,"IssueYearEnd":0</v>
      </c>
      <c r="W1236" s="16" t="str">
        <f t="shared" si="439"/>
        <v xml:space="preserve">,"FirstDayOfIssue":" " </v>
      </c>
      <c r="X1236" s="16" t="str">
        <f t="shared" si="430"/>
        <v xml:space="preserve">,"Perforation":"v10" </v>
      </c>
      <c r="Y1236" s="16" t="str">
        <f t="shared" si="440"/>
        <v xml:space="preserve">,"IsWatermarked":false </v>
      </c>
      <c r="Z1236" s="16" t="str">
        <f t="shared" si="441"/>
        <v xml:space="preserve">,"CatalogImageCode":"" </v>
      </c>
      <c r="AA1236" s="16" t="str">
        <f t="shared" si="442"/>
        <v xml:space="preserve">,"Color":"" </v>
      </c>
      <c r="AB1236" s="16" t="str">
        <f t="shared" si="443"/>
        <v xml:space="preserve">,"Denomination":"5" </v>
      </c>
      <c r="AD1236" s="16" t="str">
        <f t="shared" si="444"/>
        <v>,"ItemInstances":[</v>
      </c>
      <c r="AE1236" s="16" t="str">
        <f t="shared" si="445"/>
        <v>{"CollectableType":"HomeCollector.Models.StampBase, HomeCollector, Version=1.0.0.0, Culture=neutral, PublicKeyToken=null"</v>
      </c>
      <c r="AF1236" s="16" t="str">
        <f t="shared" si="446"/>
        <v xml:space="preserve">,"ItemDetails":"" </v>
      </c>
      <c r="AG1236" s="16" t="str">
        <f t="shared" si="447"/>
        <v xml:space="preserve">,"IsFavorite":false </v>
      </c>
      <c r="AH1236" s="16" t="str">
        <f t="shared" si="448"/>
        <v xml:space="preserve">,"EstimatedValue":0 </v>
      </c>
      <c r="AI1236" s="16" t="str">
        <f t="shared" si="449"/>
        <v xml:space="preserve">,"IsMintCondition":false </v>
      </c>
      <c r="AJ1236" s="16" t="str">
        <f t="shared" si="450"/>
        <v xml:space="preserve">,"Condition":"UNDEFINED" </v>
      </c>
      <c r="AK1236" s="16" t="str">
        <f xml:space="preserve"> IF($D1236+$E1236&gt;0,  CONCATENATE($AD1236,$AE1236,$AF1236,$AG1236,$AH1236,$AI1236,$AJ1236)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36" s="16" t="str">
        <f t="shared" si="451"/>
        <v>,{"CollectableType":"HomeCollector.Models.StampBase, HomeCollector, Version=1.0.0.0, Culture=neutral, PublicKeyToken=null","DisplayName":"Washington" ,"Description":"" ,"Country":"USA" ,"IsPostageStamp":true ,"ScottNumber":"1229" ,"AlternateId":"" ,"IssueYearStart":1962,"IssueYearEnd":0,"FirstDayOfIssue":" " ,"Perforation":"v10"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37" spans="1:38" x14ac:dyDescent="0.25">
      <c r="A1237" s="34" t="s">
        <v>2436</v>
      </c>
      <c r="B1237" s="29">
        <v>5</v>
      </c>
      <c r="C1237" s="30"/>
      <c r="D1237" s="31"/>
      <c r="E1237" s="32">
        <v>2</v>
      </c>
      <c r="F1237" s="28"/>
      <c r="G1237" s="30"/>
      <c r="H1237" s="19" t="s">
        <v>848</v>
      </c>
      <c r="I1237" s="29">
        <v>1963</v>
      </c>
      <c r="J1237" s="29">
        <v>1963</v>
      </c>
      <c r="K1237" s="33" t="s">
        <v>1337</v>
      </c>
      <c r="L1237" s="34">
        <v>0.15</v>
      </c>
      <c r="M1237" s="29">
        <v>0.15</v>
      </c>
      <c r="N1237" s="28" t="str">
        <f t="shared" si="452"/>
        <v>,{"CollectableType":"HomeCollector.Models.StampBase, HomeCollector, Version=1.0.0.0, Culture=neutral, PublicKeyToken=null"</v>
      </c>
      <c r="O1237" s="16" t="str">
        <f t="shared" si="431"/>
        <v xml:space="preserve">,"DisplayName":"Carolina Charter" </v>
      </c>
      <c r="P1237" s="16" t="str">
        <f t="shared" si="432"/>
        <v xml:space="preserve">,"Description":"" </v>
      </c>
      <c r="Q1237" s="16" t="str">
        <f t="shared" si="433"/>
        <v xml:space="preserve">,"Country":"USA" </v>
      </c>
      <c r="R1237" s="16" t="str">
        <f t="shared" si="434"/>
        <v xml:space="preserve">,"IsPostageStamp":true </v>
      </c>
      <c r="S1237" s="16" t="str">
        <f t="shared" si="435"/>
        <v xml:space="preserve">,"ScottNumber":"1230" </v>
      </c>
      <c r="T1237" s="16" t="str">
        <f t="shared" si="436"/>
        <v xml:space="preserve">,"AlternateId":"" </v>
      </c>
      <c r="U1237" s="16" t="str">
        <f t="shared" si="437"/>
        <v>,"IssueYearStart":1963</v>
      </c>
      <c r="V1237" s="16" t="str">
        <f t="shared" si="438"/>
        <v>,"IssueYearEnd":0</v>
      </c>
      <c r="W1237" s="16" t="str">
        <f t="shared" si="439"/>
        <v xml:space="preserve">,"FirstDayOfIssue":" " </v>
      </c>
      <c r="X1237" s="16" t="str">
        <f t="shared" si="430"/>
        <v xml:space="preserve">,"Perforation":"" </v>
      </c>
      <c r="Y1237" s="16" t="str">
        <f t="shared" si="440"/>
        <v xml:space="preserve">,"IsWatermarked":false </v>
      </c>
      <c r="Z1237" s="16" t="str">
        <f t="shared" si="441"/>
        <v xml:space="preserve">,"CatalogImageCode":"" </v>
      </c>
      <c r="AA1237" s="16" t="str">
        <f t="shared" si="442"/>
        <v xml:space="preserve">,"Color":"" </v>
      </c>
      <c r="AB1237" s="16" t="str">
        <f t="shared" si="443"/>
        <v xml:space="preserve">,"Denomination":"5" </v>
      </c>
      <c r="AD1237" s="16" t="str">
        <f t="shared" si="444"/>
        <v>,"ItemInstances":[</v>
      </c>
      <c r="AE1237" s="16" t="str">
        <f t="shared" si="445"/>
        <v>{"CollectableType":"HomeCollector.Models.StampBase, HomeCollector, Version=1.0.0.0, Culture=neutral, PublicKeyToken=null"</v>
      </c>
      <c r="AF1237" s="16" t="str">
        <f t="shared" si="446"/>
        <v xml:space="preserve">,"ItemDetails":"" </v>
      </c>
      <c r="AG1237" s="16" t="str">
        <f t="shared" si="447"/>
        <v xml:space="preserve">,"IsFavorite":false </v>
      </c>
      <c r="AH1237" s="16" t="str">
        <f t="shared" si="448"/>
        <v xml:space="preserve">,"EstimatedValue":0 </v>
      </c>
      <c r="AI1237" s="16" t="str">
        <f t="shared" si="449"/>
        <v xml:space="preserve">,"IsMintCondition":false </v>
      </c>
      <c r="AJ1237" s="16" t="str">
        <f t="shared" si="450"/>
        <v xml:space="preserve">,"Condition":"UNDEFINED" </v>
      </c>
      <c r="AK1237" s="16" t="str">
        <f xml:space="preserve"> IF($D1237+$E1237&gt;0,  CONCATENATE($AD1237,$AE1237,$AF1237,$AG1237,$AH1237,$AI1237,$AJ1237)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37" s="16" t="str">
        <f t="shared" si="451"/>
        <v>,{"CollectableType":"HomeCollector.Models.StampBase, HomeCollector, Version=1.0.0.0, Culture=neutral, PublicKeyToken=null","DisplayName":"Carolina Charter" ,"Description":"" ,"Country":"USA" ,"IsPostageStamp":true ,"ScottNumber":"1230"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38" spans="1:38" x14ac:dyDescent="0.25">
      <c r="A1238" s="34" t="s">
        <v>2437</v>
      </c>
      <c r="B1238" s="29">
        <v>5</v>
      </c>
      <c r="C1238" s="30"/>
      <c r="D1238" s="31"/>
      <c r="E1238" s="32">
        <v>2</v>
      </c>
      <c r="F1238" s="28"/>
      <c r="G1238" s="30"/>
      <c r="H1238" s="19" t="s">
        <v>849</v>
      </c>
      <c r="I1238" s="29">
        <v>1963</v>
      </c>
      <c r="J1238" s="29">
        <v>1963</v>
      </c>
      <c r="K1238" s="33" t="s">
        <v>1337</v>
      </c>
      <c r="L1238" s="34">
        <v>0.15</v>
      </c>
      <c r="M1238" s="29">
        <v>0.15</v>
      </c>
      <c r="N1238" s="28" t="str">
        <f t="shared" si="452"/>
        <v>,{"CollectableType":"HomeCollector.Models.StampBase, HomeCollector, Version=1.0.0.0, Culture=neutral, PublicKeyToken=null"</v>
      </c>
      <c r="O1238" s="16" t="str">
        <f t="shared" si="431"/>
        <v xml:space="preserve">,"DisplayName":"Hunger" </v>
      </c>
      <c r="P1238" s="16" t="str">
        <f t="shared" si="432"/>
        <v xml:space="preserve">,"Description":"" </v>
      </c>
      <c r="Q1238" s="16" t="str">
        <f t="shared" si="433"/>
        <v xml:space="preserve">,"Country":"USA" </v>
      </c>
      <c r="R1238" s="16" t="str">
        <f t="shared" si="434"/>
        <v xml:space="preserve">,"IsPostageStamp":true </v>
      </c>
      <c r="S1238" s="16" t="str">
        <f t="shared" si="435"/>
        <v xml:space="preserve">,"ScottNumber":"1231" </v>
      </c>
      <c r="T1238" s="16" t="str">
        <f t="shared" si="436"/>
        <v xml:space="preserve">,"AlternateId":"" </v>
      </c>
      <c r="U1238" s="16" t="str">
        <f t="shared" si="437"/>
        <v>,"IssueYearStart":1963</v>
      </c>
      <c r="V1238" s="16" t="str">
        <f t="shared" si="438"/>
        <v>,"IssueYearEnd":0</v>
      </c>
      <c r="W1238" s="16" t="str">
        <f t="shared" si="439"/>
        <v xml:space="preserve">,"FirstDayOfIssue":" " </v>
      </c>
      <c r="X1238" s="16" t="str">
        <f t="shared" si="430"/>
        <v xml:space="preserve">,"Perforation":"" </v>
      </c>
      <c r="Y1238" s="16" t="str">
        <f t="shared" si="440"/>
        <v xml:space="preserve">,"IsWatermarked":false </v>
      </c>
      <c r="Z1238" s="16" t="str">
        <f t="shared" si="441"/>
        <v xml:space="preserve">,"CatalogImageCode":"" </v>
      </c>
      <c r="AA1238" s="16" t="str">
        <f t="shared" si="442"/>
        <v xml:space="preserve">,"Color":"" </v>
      </c>
      <c r="AB1238" s="16" t="str">
        <f t="shared" si="443"/>
        <v xml:space="preserve">,"Denomination":"5" </v>
      </c>
      <c r="AD1238" s="16" t="str">
        <f t="shared" si="444"/>
        <v>,"ItemInstances":[</v>
      </c>
      <c r="AE1238" s="16" t="str">
        <f t="shared" si="445"/>
        <v>{"CollectableType":"HomeCollector.Models.StampBase, HomeCollector, Version=1.0.0.0, Culture=neutral, PublicKeyToken=null"</v>
      </c>
      <c r="AF1238" s="16" t="str">
        <f t="shared" si="446"/>
        <v xml:space="preserve">,"ItemDetails":"" </v>
      </c>
      <c r="AG1238" s="16" t="str">
        <f t="shared" si="447"/>
        <v xml:space="preserve">,"IsFavorite":false </v>
      </c>
      <c r="AH1238" s="16" t="str">
        <f t="shared" si="448"/>
        <v xml:space="preserve">,"EstimatedValue":0 </v>
      </c>
      <c r="AI1238" s="16" t="str">
        <f t="shared" si="449"/>
        <v xml:space="preserve">,"IsMintCondition":false </v>
      </c>
      <c r="AJ1238" s="16" t="str">
        <f t="shared" si="450"/>
        <v xml:space="preserve">,"Condition":"UNDEFINED" </v>
      </c>
      <c r="AK1238" s="16" t="str">
        <f xml:space="preserve"> IF($D1238+$E1238&gt;0,  CONCATENATE($AD1238,$AE1238,$AF1238,$AG1238,$AH1238,$AI1238,$AJ1238)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38" s="16" t="str">
        <f t="shared" si="451"/>
        <v>,{"CollectableType":"HomeCollector.Models.StampBase, HomeCollector, Version=1.0.0.0, Culture=neutral, PublicKeyToken=null","DisplayName":"Hunger" ,"Description":"" ,"Country":"USA" ,"IsPostageStamp":true ,"ScottNumber":"1231"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39" spans="1:38" x14ac:dyDescent="0.25">
      <c r="A1239" s="34" t="s">
        <v>2438</v>
      </c>
      <c r="B1239" s="29">
        <v>5</v>
      </c>
      <c r="C1239" s="30"/>
      <c r="D1239" s="31"/>
      <c r="E1239" s="32">
        <v>2</v>
      </c>
      <c r="F1239" s="28"/>
      <c r="G1239" s="30"/>
      <c r="H1239" s="19" t="s">
        <v>850</v>
      </c>
      <c r="I1239" s="29">
        <v>1963</v>
      </c>
      <c r="J1239" s="29">
        <v>1963</v>
      </c>
      <c r="K1239" s="33" t="s">
        <v>1337</v>
      </c>
      <c r="L1239" s="34">
        <v>0.15</v>
      </c>
      <c r="M1239" s="29">
        <v>0.15</v>
      </c>
      <c r="N1239" s="28" t="str">
        <f t="shared" si="452"/>
        <v>,{"CollectableType":"HomeCollector.Models.StampBase, HomeCollector, Version=1.0.0.0, Culture=neutral, PublicKeyToken=null"</v>
      </c>
      <c r="O1239" s="16" t="str">
        <f t="shared" si="431"/>
        <v xml:space="preserve">,"DisplayName":"West Virginia" </v>
      </c>
      <c r="P1239" s="16" t="str">
        <f t="shared" si="432"/>
        <v xml:space="preserve">,"Description":"" </v>
      </c>
      <c r="Q1239" s="16" t="str">
        <f t="shared" si="433"/>
        <v xml:space="preserve">,"Country":"USA" </v>
      </c>
      <c r="R1239" s="16" t="str">
        <f t="shared" si="434"/>
        <v xml:space="preserve">,"IsPostageStamp":true </v>
      </c>
      <c r="S1239" s="16" t="str">
        <f t="shared" si="435"/>
        <v xml:space="preserve">,"ScottNumber":"1232" </v>
      </c>
      <c r="T1239" s="16" t="str">
        <f t="shared" si="436"/>
        <v xml:space="preserve">,"AlternateId":"" </v>
      </c>
      <c r="U1239" s="16" t="str">
        <f t="shared" si="437"/>
        <v>,"IssueYearStart":1963</v>
      </c>
      <c r="V1239" s="16" t="str">
        <f t="shared" si="438"/>
        <v>,"IssueYearEnd":0</v>
      </c>
      <c r="W1239" s="16" t="str">
        <f t="shared" si="439"/>
        <v xml:space="preserve">,"FirstDayOfIssue":" " </v>
      </c>
      <c r="X1239" s="16" t="str">
        <f t="shared" si="430"/>
        <v xml:space="preserve">,"Perforation":"" </v>
      </c>
      <c r="Y1239" s="16" t="str">
        <f t="shared" si="440"/>
        <v xml:space="preserve">,"IsWatermarked":false </v>
      </c>
      <c r="Z1239" s="16" t="str">
        <f t="shared" si="441"/>
        <v xml:space="preserve">,"CatalogImageCode":"" </v>
      </c>
      <c r="AA1239" s="16" t="str">
        <f t="shared" si="442"/>
        <v xml:space="preserve">,"Color":"" </v>
      </c>
      <c r="AB1239" s="16" t="str">
        <f t="shared" si="443"/>
        <v xml:space="preserve">,"Denomination":"5" </v>
      </c>
      <c r="AD1239" s="16" t="str">
        <f t="shared" si="444"/>
        <v>,"ItemInstances":[</v>
      </c>
      <c r="AE1239" s="16" t="str">
        <f t="shared" si="445"/>
        <v>{"CollectableType":"HomeCollector.Models.StampBase, HomeCollector, Version=1.0.0.0, Culture=neutral, PublicKeyToken=null"</v>
      </c>
      <c r="AF1239" s="16" t="str">
        <f t="shared" si="446"/>
        <v xml:space="preserve">,"ItemDetails":"" </v>
      </c>
      <c r="AG1239" s="16" t="str">
        <f t="shared" si="447"/>
        <v xml:space="preserve">,"IsFavorite":false </v>
      </c>
      <c r="AH1239" s="16" t="str">
        <f t="shared" si="448"/>
        <v xml:space="preserve">,"EstimatedValue":0 </v>
      </c>
      <c r="AI1239" s="16" t="str">
        <f t="shared" si="449"/>
        <v xml:space="preserve">,"IsMintCondition":false </v>
      </c>
      <c r="AJ1239" s="16" t="str">
        <f t="shared" si="450"/>
        <v xml:space="preserve">,"Condition":"UNDEFINED" </v>
      </c>
      <c r="AK1239" s="16" t="str">
        <f xml:space="preserve"> IF($D1239+$E1239&gt;0,  CONCATENATE($AD1239,$AE1239,$AF1239,$AG1239,$AH1239,$AI1239,$AJ1239)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39" s="16" t="str">
        <f t="shared" si="451"/>
        <v>,{"CollectableType":"HomeCollector.Models.StampBase, HomeCollector, Version=1.0.0.0, Culture=neutral, PublicKeyToken=null","DisplayName":"West Virginia" ,"Description":"" ,"Country":"USA" ,"IsPostageStamp":true ,"ScottNumber":"1232"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40" spans="1:38" x14ac:dyDescent="0.25">
      <c r="A1240" s="34" t="s">
        <v>2439</v>
      </c>
      <c r="B1240" s="29">
        <v>5</v>
      </c>
      <c r="C1240" s="30"/>
      <c r="D1240" s="31"/>
      <c r="E1240" s="32">
        <v>2</v>
      </c>
      <c r="F1240" s="28"/>
      <c r="G1240" s="30"/>
      <c r="H1240" s="19" t="s">
        <v>851</v>
      </c>
      <c r="I1240" s="29">
        <v>1963</v>
      </c>
      <c r="J1240" s="29">
        <v>1963</v>
      </c>
      <c r="K1240" s="33" t="s">
        <v>1337</v>
      </c>
      <c r="L1240" s="34">
        <v>0.15</v>
      </c>
      <c r="M1240" s="29">
        <v>0.15</v>
      </c>
      <c r="N1240" s="28" t="str">
        <f t="shared" si="452"/>
        <v>,{"CollectableType":"HomeCollector.Models.StampBase, HomeCollector, Version=1.0.0.0, Culture=neutral, PublicKeyToken=null"</v>
      </c>
      <c r="O1240" s="16" t="str">
        <f t="shared" si="431"/>
        <v xml:space="preserve">,"DisplayName":"Emancipation" </v>
      </c>
      <c r="P1240" s="16" t="str">
        <f t="shared" si="432"/>
        <v xml:space="preserve">,"Description":"" </v>
      </c>
      <c r="Q1240" s="16" t="str">
        <f t="shared" si="433"/>
        <v xml:space="preserve">,"Country":"USA" </v>
      </c>
      <c r="R1240" s="16" t="str">
        <f t="shared" si="434"/>
        <v xml:space="preserve">,"IsPostageStamp":true </v>
      </c>
      <c r="S1240" s="16" t="str">
        <f t="shared" si="435"/>
        <v xml:space="preserve">,"ScottNumber":"1233" </v>
      </c>
      <c r="T1240" s="16" t="str">
        <f t="shared" si="436"/>
        <v xml:space="preserve">,"AlternateId":"" </v>
      </c>
      <c r="U1240" s="16" t="str">
        <f t="shared" si="437"/>
        <v>,"IssueYearStart":1963</v>
      </c>
      <c r="V1240" s="16" t="str">
        <f t="shared" si="438"/>
        <v>,"IssueYearEnd":0</v>
      </c>
      <c r="W1240" s="16" t="str">
        <f t="shared" si="439"/>
        <v xml:space="preserve">,"FirstDayOfIssue":" " </v>
      </c>
      <c r="X1240" s="16" t="str">
        <f t="shared" si="430"/>
        <v xml:space="preserve">,"Perforation":"" </v>
      </c>
      <c r="Y1240" s="16" t="str">
        <f t="shared" si="440"/>
        <v xml:space="preserve">,"IsWatermarked":false </v>
      </c>
      <c r="Z1240" s="16" t="str">
        <f t="shared" si="441"/>
        <v xml:space="preserve">,"CatalogImageCode":"" </v>
      </c>
      <c r="AA1240" s="16" t="str">
        <f t="shared" si="442"/>
        <v xml:space="preserve">,"Color":"" </v>
      </c>
      <c r="AB1240" s="16" t="str">
        <f t="shared" si="443"/>
        <v xml:space="preserve">,"Denomination":"5" </v>
      </c>
      <c r="AD1240" s="16" t="str">
        <f t="shared" si="444"/>
        <v>,"ItemInstances":[</v>
      </c>
      <c r="AE1240" s="16" t="str">
        <f t="shared" si="445"/>
        <v>{"CollectableType":"HomeCollector.Models.StampBase, HomeCollector, Version=1.0.0.0, Culture=neutral, PublicKeyToken=null"</v>
      </c>
      <c r="AF1240" s="16" t="str">
        <f t="shared" si="446"/>
        <v xml:space="preserve">,"ItemDetails":"" </v>
      </c>
      <c r="AG1240" s="16" t="str">
        <f t="shared" si="447"/>
        <v xml:space="preserve">,"IsFavorite":false </v>
      </c>
      <c r="AH1240" s="16" t="str">
        <f t="shared" si="448"/>
        <v xml:space="preserve">,"EstimatedValue":0 </v>
      </c>
      <c r="AI1240" s="16" t="str">
        <f t="shared" si="449"/>
        <v xml:space="preserve">,"IsMintCondition":false </v>
      </c>
      <c r="AJ1240" s="16" t="str">
        <f t="shared" si="450"/>
        <v xml:space="preserve">,"Condition":"UNDEFINED" </v>
      </c>
      <c r="AK1240" s="16" t="str">
        <f xml:space="preserve"> IF($D1240+$E1240&gt;0,  CONCATENATE($AD1240,$AE1240,$AF1240,$AG1240,$AH1240,$AI1240,$AJ1240)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40" s="16" t="str">
        <f t="shared" si="451"/>
        <v>,{"CollectableType":"HomeCollector.Models.StampBase, HomeCollector, Version=1.0.0.0, Culture=neutral, PublicKeyToken=null","DisplayName":"Emancipation" ,"Description":"" ,"Country":"USA" ,"IsPostageStamp":true ,"ScottNumber":"1233"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41" spans="1:38" x14ac:dyDescent="0.25">
      <c r="A1241" s="34" t="s">
        <v>2440</v>
      </c>
      <c r="B1241" s="29">
        <v>5</v>
      </c>
      <c r="C1241" s="30"/>
      <c r="D1241" s="31"/>
      <c r="E1241" s="32">
        <v>2</v>
      </c>
      <c r="F1241" s="28"/>
      <c r="G1241" s="30"/>
      <c r="H1241" s="19" t="s">
        <v>852</v>
      </c>
      <c r="I1241" s="29">
        <v>1963</v>
      </c>
      <c r="J1241" s="29">
        <v>1963</v>
      </c>
      <c r="K1241" s="33" t="s">
        <v>1337</v>
      </c>
      <c r="L1241" s="34">
        <v>0.15</v>
      </c>
      <c r="M1241" s="29">
        <v>0.15</v>
      </c>
      <c r="N1241" s="28" t="str">
        <f t="shared" si="452"/>
        <v>,{"CollectableType":"HomeCollector.Models.StampBase, HomeCollector, Version=1.0.0.0, Culture=neutral, PublicKeyToken=null"</v>
      </c>
      <c r="O1241" s="16" t="str">
        <f t="shared" si="431"/>
        <v xml:space="preserve">,"DisplayName":"Progress" </v>
      </c>
      <c r="P1241" s="16" t="str">
        <f t="shared" si="432"/>
        <v xml:space="preserve">,"Description":"" </v>
      </c>
      <c r="Q1241" s="16" t="str">
        <f t="shared" si="433"/>
        <v xml:space="preserve">,"Country":"USA" </v>
      </c>
      <c r="R1241" s="16" t="str">
        <f t="shared" si="434"/>
        <v xml:space="preserve">,"IsPostageStamp":true </v>
      </c>
      <c r="S1241" s="16" t="str">
        <f t="shared" si="435"/>
        <v xml:space="preserve">,"ScottNumber":"1234" </v>
      </c>
      <c r="T1241" s="16" t="str">
        <f t="shared" si="436"/>
        <v xml:space="preserve">,"AlternateId":"" </v>
      </c>
      <c r="U1241" s="16" t="str">
        <f t="shared" si="437"/>
        <v>,"IssueYearStart":1963</v>
      </c>
      <c r="V1241" s="16" t="str">
        <f t="shared" si="438"/>
        <v>,"IssueYearEnd":0</v>
      </c>
      <c r="W1241" s="16" t="str">
        <f t="shared" si="439"/>
        <v xml:space="preserve">,"FirstDayOfIssue":" " </v>
      </c>
      <c r="X1241" s="16" t="str">
        <f t="shared" ref="X1241:X1304" si="453">",""Perforation"":""" &amp; IF(ISBLANK($F1241)=1,"",$F1241) &amp; """ "</f>
        <v xml:space="preserve">,"Perforation":"" </v>
      </c>
      <c r="Y1241" s="16" t="str">
        <f t="shared" si="440"/>
        <v xml:space="preserve">,"IsWatermarked":false </v>
      </c>
      <c r="Z1241" s="16" t="str">
        <f t="shared" si="441"/>
        <v xml:space="preserve">,"CatalogImageCode":"" </v>
      </c>
      <c r="AA1241" s="16" t="str">
        <f t="shared" si="442"/>
        <v xml:space="preserve">,"Color":"" </v>
      </c>
      <c r="AB1241" s="16" t="str">
        <f t="shared" si="443"/>
        <v xml:space="preserve">,"Denomination":"5" </v>
      </c>
      <c r="AD1241" s="16" t="str">
        <f t="shared" si="444"/>
        <v>,"ItemInstances":[</v>
      </c>
      <c r="AE1241" s="16" t="str">
        <f t="shared" si="445"/>
        <v>{"CollectableType":"HomeCollector.Models.StampBase, HomeCollector, Version=1.0.0.0, Culture=neutral, PublicKeyToken=null"</v>
      </c>
      <c r="AF1241" s="16" t="str">
        <f t="shared" si="446"/>
        <v xml:space="preserve">,"ItemDetails":"" </v>
      </c>
      <c r="AG1241" s="16" t="str">
        <f t="shared" si="447"/>
        <v xml:space="preserve">,"IsFavorite":false </v>
      </c>
      <c r="AH1241" s="16" t="str">
        <f t="shared" si="448"/>
        <v xml:space="preserve">,"EstimatedValue":0 </v>
      </c>
      <c r="AI1241" s="16" t="str">
        <f t="shared" si="449"/>
        <v xml:space="preserve">,"IsMintCondition":false </v>
      </c>
      <c r="AJ1241" s="16" t="str">
        <f t="shared" si="450"/>
        <v xml:space="preserve">,"Condition":"UNDEFINED" </v>
      </c>
      <c r="AK1241" s="16" t="str">
        <f xml:space="preserve"> IF($D1241+$E1241&gt;0,  CONCATENATE($AD1241,$AE1241,$AF1241,$AG1241,$AH1241,$AI1241,$AJ1241)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41" s="16" t="str">
        <f t="shared" si="451"/>
        <v>,{"CollectableType":"HomeCollector.Models.StampBase, HomeCollector, Version=1.0.0.0, Culture=neutral, PublicKeyToken=null","DisplayName":"Progress" ,"Description":"" ,"Country":"USA" ,"IsPostageStamp":true ,"ScottNumber":"1234"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42" spans="1:38" x14ac:dyDescent="0.25">
      <c r="A1242" s="34" t="s">
        <v>2441</v>
      </c>
      <c r="B1242" s="29">
        <v>5</v>
      </c>
      <c r="C1242" s="30"/>
      <c r="D1242" s="31"/>
      <c r="E1242" s="32">
        <v>1</v>
      </c>
      <c r="F1242" s="28"/>
      <c r="G1242" s="30"/>
      <c r="H1242" s="19" t="s">
        <v>853</v>
      </c>
      <c r="I1242" s="29">
        <v>1963</v>
      </c>
      <c r="J1242" s="29">
        <v>1963</v>
      </c>
      <c r="K1242" s="33" t="s">
        <v>1337</v>
      </c>
      <c r="L1242" s="34">
        <v>0.15</v>
      </c>
      <c r="M1242" s="29">
        <v>0.15</v>
      </c>
      <c r="N1242" s="28" t="str">
        <f t="shared" si="452"/>
        <v>,{"CollectableType":"HomeCollector.Models.StampBase, HomeCollector, Version=1.0.0.0, Culture=neutral, PublicKeyToken=null"</v>
      </c>
      <c r="O1242" s="16" t="str">
        <f t="shared" si="431"/>
        <v xml:space="preserve">,"DisplayName":"Hull" </v>
      </c>
      <c r="P1242" s="16" t="str">
        <f t="shared" si="432"/>
        <v xml:space="preserve">,"Description":"" </v>
      </c>
      <c r="Q1242" s="16" t="str">
        <f t="shared" si="433"/>
        <v xml:space="preserve">,"Country":"USA" </v>
      </c>
      <c r="R1242" s="16" t="str">
        <f t="shared" si="434"/>
        <v xml:space="preserve">,"IsPostageStamp":true </v>
      </c>
      <c r="S1242" s="16" t="str">
        <f t="shared" si="435"/>
        <v xml:space="preserve">,"ScottNumber":"1235" </v>
      </c>
      <c r="T1242" s="16" t="str">
        <f t="shared" si="436"/>
        <v xml:space="preserve">,"AlternateId":"" </v>
      </c>
      <c r="U1242" s="16" t="str">
        <f t="shared" si="437"/>
        <v>,"IssueYearStart":1963</v>
      </c>
      <c r="V1242" s="16" t="str">
        <f t="shared" si="438"/>
        <v>,"IssueYearEnd":0</v>
      </c>
      <c r="W1242" s="16" t="str">
        <f t="shared" si="439"/>
        <v xml:space="preserve">,"FirstDayOfIssue":" " </v>
      </c>
      <c r="X1242" s="16" t="str">
        <f t="shared" si="453"/>
        <v xml:space="preserve">,"Perforation":"" </v>
      </c>
      <c r="Y1242" s="16" t="str">
        <f t="shared" si="440"/>
        <v xml:space="preserve">,"IsWatermarked":false </v>
      </c>
      <c r="Z1242" s="16" t="str">
        <f t="shared" si="441"/>
        <v xml:space="preserve">,"CatalogImageCode":"" </v>
      </c>
      <c r="AA1242" s="16" t="str">
        <f t="shared" si="442"/>
        <v xml:space="preserve">,"Color":"" </v>
      </c>
      <c r="AB1242" s="16" t="str">
        <f t="shared" si="443"/>
        <v xml:space="preserve">,"Denomination":"5" </v>
      </c>
      <c r="AD1242" s="16" t="str">
        <f t="shared" si="444"/>
        <v>,"ItemInstances":[</v>
      </c>
      <c r="AE1242" s="16" t="str">
        <f t="shared" si="445"/>
        <v>{"CollectableType":"HomeCollector.Models.StampBase, HomeCollector, Version=1.0.0.0, Culture=neutral, PublicKeyToken=null"</v>
      </c>
      <c r="AF1242" s="16" t="str">
        <f t="shared" si="446"/>
        <v xml:space="preserve">,"ItemDetails":"" </v>
      </c>
      <c r="AG1242" s="16" t="str">
        <f t="shared" si="447"/>
        <v xml:space="preserve">,"IsFavorite":false </v>
      </c>
      <c r="AH1242" s="16" t="str">
        <f t="shared" si="448"/>
        <v xml:space="preserve">,"EstimatedValue":0 </v>
      </c>
      <c r="AI1242" s="16" t="str">
        <f t="shared" si="449"/>
        <v xml:space="preserve">,"IsMintCondition":false </v>
      </c>
      <c r="AJ1242" s="16" t="str">
        <f t="shared" si="450"/>
        <v xml:space="preserve">,"Condition":"UNDEFINED" </v>
      </c>
      <c r="AK1242" s="16" t="str">
        <f xml:space="preserve"> IF($D1242+$E1242&gt;0,  CONCATENATE($AD1242,$AE1242,$AF1242,$AG1242,$AH1242,$AI1242,$AJ1242)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42" s="16" t="str">
        <f t="shared" si="451"/>
        <v>,{"CollectableType":"HomeCollector.Models.StampBase, HomeCollector, Version=1.0.0.0, Culture=neutral, PublicKeyToken=null","DisplayName":"Hull" ,"Description":"" ,"Country":"USA" ,"IsPostageStamp":true ,"ScottNumber":"1235"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43" spans="1:38" x14ac:dyDescent="0.25">
      <c r="A1243" s="34" t="s">
        <v>2442</v>
      </c>
      <c r="B1243" s="29">
        <v>5</v>
      </c>
      <c r="C1243" s="30"/>
      <c r="D1243" s="31"/>
      <c r="E1243" s="32">
        <v>2</v>
      </c>
      <c r="F1243" s="28"/>
      <c r="G1243" s="30"/>
      <c r="H1243" s="19" t="s">
        <v>612</v>
      </c>
      <c r="I1243" s="29">
        <v>1963</v>
      </c>
      <c r="J1243" s="29">
        <v>1963</v>
      </c>
      <c r="K1243" s="33" t="s">
        <v>1337</v>
      </c>
      <c r="L1243" s="34">
        <v>0.15</v>
      </c>
      <c r="M1243" s="29">
        <v>0.15</v>
      </c>
      <c r="N1243" s="28" t="str">
        <f t="shared" si="452"/>
        <v>,{"CollectableType":"HomeCollector.Models.StampBase, HomeCollector, Version=1.0.0.0, Culture=neutral, PublicKeyToken=null"</v>
      </c>
      <c r="O1243" s="16" t="str">
        <f t="shared" si="431"/>
        <v xml:space="preserve">,"DisplayName":"Roosevelt" </v>
      </c>
      <c r="P1243" s="16" t="str">
        <f t="shared" si="432"/>
        <v xml:space="preserve">,"Description":"" </v>
      </c>
      <c r="Q1243" s="16" t="str">
        <f t="shared" si="433"/>
        <v xml:space="preserve">,"Country":"USA" </v>
      </c>
      <c r="R1243" s="16" t="str">
        <f t="shared" si="434"/>
        <v xml:space="preserve">,"IsPostageStamp":true </v>
      </c>
      <c r="S1243" s="16" t="str">
        <f t="shared" si="435"/>
        <v xml:space="preserve">,"ScottNumber":"1236" </v>
      </c>
      <c r="T1243" s="16" t="str">
        <f t="shared" si="436"/>
        <v xml:space="preserve">,"AlternateId":"" </v>
      </c>
      <c r="U1243" s="16" t="str">
        <f t="shared" si="437"/>
        <v>,"IssueYearStart":1963</v>
      </c>
      <c r="V1243" s="16" t="str">
        <f t="shared" si="438"/>
        <v>,"IssueYearEnd":0</v>
      </c>
      <c r="W1243" s="16" t="str">
        <f t="shared" si="439"/>
        <v xml:space="preserve">,"FirstDayOfIssue":" " </v>
      </c>
      <c r="X1243" s="16" t="str">
        <f t="shared" si="453"/>
        <v xml:space="preserve">,"Perforation":"" </v>
      </c>
      <c r="Y1243" s="16" t="str">
        <f t="shared" si="440"/>
        <v xml:space="preserve">,"IsWatermarked":false </v>
      </c>
      <c r="Z1243" s="16" t="str">
        <f t="shared" si="441"/>
        <v xml:space="preserve">,"CatalogImageCode":"" </v>
      </c>
      <c r="AA1243" s="16" t="str">
        <f t="shared" si="442"/>
        <v xml:space="preserve">,"Color":"" </v>
      </c>
      <c r="AB1243" s="16" t="str">
        <f t="shared" si="443"/>
        <v xml:space="preserve">,"Denomination":"5" </v>
      </c>
      <c r="AD1243" s="16" t="str">
        <f t="shared" si="444"/>
        <v>,"ItemInstances":[</v>
      </c>
      <c r="AE1243" s="16" t="str">
        <f t="shared" si="445"/>
        <v>{"CollectableType":"HomeCollector.Models.StampBase, HomeCollector, Version=1.0.0.0, Culture=neutral, PublicKeyToken=null"</v>
      </c>
      <c r="AF1243" s="16" t="str">
        <f t="shared" si="446"/>
        <v xml:space="preserve">,"ItemDetails":"" </v>
      </c>
      <c r="AG1243" s="16" t="str">
        <f t="shared" si="447"/>
        <v xml:space="preserve">,"IsFavorite":false </v>
      </c>
      <c r="AH1243" s="16" t="str">
        <f t="shared" si="448"/>
        <v xml:space="preserve">,"EstimatedValue":0 </v>
      </c>
      <c r="AI1243" s="16" t="str">
        <f t="shared" si="449"/>
        <v xml:space="preserve">,"IsMintCondition":false </v>
      </c>
      <c r="AJ1243" s="16" t="str">
        <f t="shared" si="450"/>
        <v xml:space="preserve">,"Condition":"UNDEFINED" </v>
      </c>
      <c r="AK1243" s="16" t="str">
        <f xml:space="preserve"> IF($D1243+$E1243&gt;0,  CONCATENATE($AD1243,$AE1243,$AF1243,$AG1243,$AH1243,$AI1243,$AJ1243)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43" s="16" t="str">
        <f t="shared" si="451"/>
        <v>,{"CollectableType":"HomeCollector.Models.StampBase, HomeCollector, Version=1.0.0.0, Culture=neutral, PublicKeyToken=null","DisplayName":"Roosevelt" ,"Description":"" ,"Country":"USA" ,"IsPostageStamp":true ,"ScottNumber":"1236"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44" spans="1:38" x14ac:dyDescent="0.25">
      <c r="A1244" s="34" t="s">
        <v>2443</v>
      </c>
      <c r="B1244" s="29">
        <v>5</v>
      </c>
      <c r="C1244" s="30"/>
      <c r="D1244" s="31"/>
      <c r="E1244" s="32">
        <v>2</v>
      </c>
      <c r="F1244" s="28"/>
      <c r="G1244" s="30"/>
      <c r="H1244" s="19" t="s">
        <v>854</v>
      </c>
      <c r="I1244" s="29">
        <v>1963</v>
      </c>
      <c r="J1244" s="29">
        <v>1963</v>
      </c>
      <c r="K1244" s="33" t="s">
        <v>1337</v>
      </c>
      <c r="L1244" s="34">
        <v>0.15</v>
      </c>
      <c r="M1244" s="29">
        <v>0.15</v>
      </c>
      <c r="N1244" s="28" t="str">
        <f t="shared" si="452"/>
        <v>,{"CollectableType":"HomeCollector.Models.StampBase, HomeCollector, Version=1.0.0.0, Culture=neutral, PublicKeyToken=null"</v>
      </c>
      <c r="O1244" s="16" t="str">
        <f t="shared" si="431"/>
        <v xml:space="preserve">,"DisplayName":"Sciences" </v>
      </c>
      <c r="P1244" s="16" t="str">
        <f t="shared" si="432"/>
        <v xml:space="preserve">,"Description":"" </v>
      </c>
      <c r="Q1244" s="16" t="str">
        <f t="shared" si="433"/>
        <v xml:space="preserve">,"Country":"USA" </v>
      </c>
      <c r="R1244" s="16" t="str">
        <f t="shared" si="434"/>
        <v xml:space="preserve">,"IsPostageStamp":true </v>
      </c>
      <c r="S1244" s="16" t="str">
        <f t="shared" si="435"/>
        <v xml:space="preserve">,"ScottNumber":"1237" </v>
      </c>
      <c r="T1244" s="16" t="str">
        <f t="shared" si="436"/>
        <v xml:space="preserve">,"AlternateId":"" </v>
      </c>
      <c r="U1244" s="16" t="str">
        <f t="shared" si="437"/>
        <v>,"IssueYearStart":1963</v>
      </c>
      <c r="V1244" s="16" t="str">
        <f t="shared" si="438"/>
        <v>,"IssueYearEnd":0</v>
      </c>
      <c r="W1244" s="16" t="str">
        <f t="shared" si="439"/>
        <v xml:space="preserve">,"FirstDayOfIssue":" " </v>
      </c>
      <c r="X1244" s="16" t="str">
        <f t="shared" si="453"/>
        <v xml:space="preserve">,"Perforation":"" </v>
      </c>
      <c r="Y1244" s="16" t="str">
        <f t="shared" si="440"/>
        <v xml:space="preserve">,"IsWatermarked":false </v>
      </c>
      <c r="Z1244" s="16" t="str">
        <f t="shared" si="441"/>
        <v xml:space="preserve">,"CatalogImageCode":"" </v>
      </c>
      <c r="AA1244" s="16" t="str">
        <f t="shared" si="442"/>
        <v xml:space="preserve">,"Color":"" </v>
      </c>
      <c r="AB1244" s="16" t="str">
        <f t="shared" si="443"/>
        <v xml:space="preserve">,"Denomination":"5" </v>
      </c>
      <c r="AD1244" s="16" t="str">
        <f t="shared" si="444"/>
        <v>,"ItemInstances":[</v>
      </c>
      <c r="AE1244" s="16" t="str">
        <f t="shared" si="445"/>
        <v>{"CollectableType":"HomeCollector.Models.StampBase, HomeCollector, Version=1.0.0.0, Culture=neutral, PublicKeyToken=null"</v>
      </c>
      <c r="AF1244" s="16" t="str">
        <f t="shared" si="446"/>
        <v xml:space="preserve">,"ItemDetails":"" </v>
      </c>
      <c r="AG1244" s="16" t="str">
        <f t="shared" si="447"/>
        <v xml:space="preserve">,"IsFavorite":false </v>
      </c>
      <c r="AH1244" s="16" t="str">
        <f t="shared" si="448"/>
        <v xml:space="preserve">,"EstimatedValue":0 </v>
      </c>
      <c r="AI1244" s="16" t="str">
        <f t="shared" si="449"/>
        <v xml:space="preserve">,"IsMintCondition":false </v>
      </c>
      <c r="AJ1244" s="16" t="str">
        <f t="shared" si="450"/>
        <v xml:space="preserve">,"Condition":"UNDEFINED" </v>
      </c>
      <c r="AK1244" s="16" t="str">
        <f xml:space="preserve"> IF($D1244+$E1244&gt;0,  CONCATENATE($AD1244,$AE1244,$AF1244,$AG1244,$AH1244,$AI1244,$AJ1244)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44" s="16" t="str">
        <f t="shared" si="451"/>
        <v>,{"CollectableType":"HomeCollector.Models.StampBase, HomeCollector, Version=1.0.0.0, Culture=neutral, PublicKeyToken=null","DisplayName":"Sciences" ,"Description":"" ,"Country":"USA" ,"IsPostageStamp":true ,"ScottNumber":"1237"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45" spans="1:38" x14ac:dyDescent="0.25">
      <c r="A1245" s="34" t="s">
        <v>2444</v>
      </c>
      <c r="B1245" s="29">
        <v>5</v>
      </c>
      <c r="C1245" s="30"/>
      <c r="D1245" s="31"/>
      <c r="E1245" s="32">
        <v>2</v>
      </c>
      <c r="F1245" s="28"/>
      <c r="G1245" s="30"/>
      <c r="H1245" s="19" t="s">
        <v>855</v>
      </c>
      <c r="I1245" s="29">
        <v>1963</v>
      </c>
      <c r="J1245" s="29">
        <v>1963</v>
      </c>
      <c r="K1245" s="33" t="s">
        <v>1337</v>
      </c>
      <c r="L1245" s="34">
        <v>0.15</v>
      </c>
      <c r="M1245" s="29">
        <v>0.15</v>
      </c>
      <c r="N1245" s="28" t="str">
        <f t="shared" si="452"/>
        <v>,{"CollectableType":"HomeCollector.Models.StampBase, HomeCollector, Version=1.0.0.0, Culture=neutral, PublicKeyToken=null"</v>
      </c>
      <c r="O1245" s="16" t="str">
        <f t="shared" si="431"/>
        <v xml:space="preserve">,"DisplayName":"City Mail" </v>
      </c>
      <c r="P1245" s="16" t="str">
        <f t="shared" si="432"/>
        <v xml:space="preserve">,"Description":"" </v>
      </c>
      <c r="Q1245" s="16" t="str">
        <f t="shared" si="433"/>
        <v xml:space="preserve">,"Country":"USA" </v>
      </c>
      <c r="R1245" s="16" t="str">
        <f t="shared" si="434"/>
        <v xml:space="preserve">,"IsPostageStamp":true </v>
      </c>
      <c r="S1245" s="16" t="str">
        <f t="shared" si="435"/>
        <v xml:space="preserve">,"ScottNumber":"1238" </v>
      </c>
      <c r="T1245" s="16" t="str">
        <f t="shared" si="436"/>
        <v xml:space="preserve">,"AlternateId":"" </v>
      </c>
      <c r="U1245" s="16" t="str">
        <f t="shared" si="437"/>
        <v>,"IssueYearStart":1963</v>
      </c>
      <c r="V1245" s="16" t="str">
        <f t="shared" si="438"/>
        <v>,"IssueYearEnd":0</v>
      </c>
      <c r="W1245" s="16" t="str">
        <f t="shared" si="439"/>
        <v xml:space="preserve">,"FirstDayOfIssue":" " </v>
      </c>
      <c r="X1245" s="16" t="str">
        <f t="shared" si="453"/>
        <v xml:space="preserve">,"Perforation":"" </v>
      </c>
      <c r="Y1245" s="16" t="str">
        <f t="shared" si="440"/>
        <v xml:space="preserve">,"IsWatermarked":false </v>
      </c>
      <c r="Z1245" s="16" t="str">
        <f t="shared" si="441"/>
        <v xml:space="preserve">,"CatalogImageCode":"" </v>
      </c>
      <c r="AA1245" s="16" t="str">
        <f t="shared" si="442"/>
        <v xml:space="preserve">,"Color":"" </v>
      </c>
      <c r="AB1245" s="16" t="str">
        <f t="shared" si="443"/>
        <v xml:space="preserve">,"Denomination":"5" </v>
      </c>
      <c r="AD1245" s="16" t="str">
        <f t="shared" si="444"/>
        <v>,"ItemInstances":[</v>
      </c>
      <c r="AE1245" s="16" t="str">
        <f t="shared" si="445"/>
        <v>{"CollectableType":"HomeCollector.Models.StampBase, HomeCollector, Version=1.0.0.0, Culture=neutral, PublicKeyToken=null"</v>
      </c>
      <c r="AF1245" s="16" t="str">
        <f t="shared" si="446"/>
        <v xml:space="preserve">,"ItemDetails":"" </v>
      </c>
      <c r="AG1245" s="16" t="str">
        <f t="shared" si="447"/>
        <v xml:space="preserve">,"IsFavorite":false </v>
      </c>
      <c r="AH1245" s="16" t="str">
        <f t="shared" si="448"/>
        <v xml:space="preserve">,"EstimatedValue":0 </v>
      </c>
      <c r="AI1245" s="16" t="str">
        <f t="shared" si="449"/>
        <v xml:space="preserve">,"IsMintCondition":false </v>
      </c>
      <c r="AJ1245" s="16" t="str">
        <f t="shared" si="450"/>
        <v xml:space="preserve">,"Condition":"UNDEFINED" </v>
      </c>
      <c r="AK1245" s="16" t="str">
        <f xml:space="preserve"> IF($D1245+$E1245&gt;0,  CONCATENATE($AD1245,$AE1245,$AF1245,$AG1245,$AH1245,$AI1245,$AJ1245)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45" s="16" t="str">
        <f t="shared" si="451"/>
        <v>,{"CollectableType":"HomeCollector.Models.StampBase, HomeCollector, Version=1.0.0.0, Culture=neutral, PublicKeyToken=null","DisplayName":"City Mail" ,"Description":"" ,"Country":"USA" ,"IsPostageStamp":true ,"ScottNumber":"1238"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46" spans="1:38" x14ac:dyDescent="0.25">
      <c r="A1246" s="34" t="s">
        <v>2445</v>
      </c>
      <c r="B1246" s="29">
        <v>5</v>
      </c>
      <c r="C1246" s="30"/>
      <c r="D1246" s="31">
        <v>1</v>
      </c>
      <c r="E1246" s="32">
        <v>1</v>
      </c>
      <c r="F1246" s="28"/>
      <c r="G1246" s="30"/>
      <c r="H1246" s="19" t="s">
        <v>440</v>
      </c>
      <c r="I1246" s="29">
        <v>1963</v>
      </c>
      <c r="J1246" s="29">
        <v>1963</v>
      </c>
      <c r="K1246" s="33" t="s">
        <v>1337</v>
      </c>
      <c r="L1246" s="34">
        <v>0.15</v>
      </c>
      <c r="M1246" s="29">
        <v>0.15</v>
      </c>
      <c r="N1246" s="28" t="str">
        <f t="shared" si="452"/>
        <v>,{"CollectableType":"HomeCollector.Models.StampBase, HomeCollector, Version=1.0.0.0, Culture=neutral, PublicKeyToken=null"</v>
      </c>
      <c r="O1246" s="16" t="str">
        <f t="shared" si="431"/>
        <v xml:space="preserve">,"DisplayName":"Red Cross" </v>
      </c>
      <c r="P1246" s="16" t="str">
        <f t="shared" si="432"/>
        <v xml:space="preserve">,"Description":"" </v>
      </c>
      <c r="Q1246" s="16" t="str">
        <f t="shared" si="433"/>
        <v xml:space="preserve">,"Country":"USA" </v>
      </c>
      <c r="R1246" s="16" t="str">
        <f t="shared" si="434"/>
        <v xml:space="preserve">,"IsPostageStamp":true </v>
      </c>
      <c r="S1246" s="16" t="str">
        <f t="shared" si="435"/>
        <v xml:space="preserve">,"ScottNumber":"1239" </v>
      </c>
      <c r="T1246" s="16" t="str">
        <f t="shared" si="436"/>
        <v xml:space="preserve">,"AlternateId":"" </v>
      </c>
      <c r="U1246" s="16" t="str">
        <f t="shared" si="437"/>
        <v>,"IssueYearStart":1963</v>
      </c>
      <c r="V1246" s="16" t="str">
        <f t="shared" si="438"/>
        <v>,"IssueYearEnd":0</v>
      </c>
      <c r="W1246" s="16" t="str">
        <f t="shared" si="439"/>
        <v xml:space="preserve">,"FirstDayOfIssue":" " </v>
      </c>
      <c r="X1246" s="16" t="str">
        <f t="shared" si="453"/>
        <v xml:space="preserve">,"Perforation":"" </v>
      </c>
      <c r="Y1246" s="16" t="str">
        <f t="shared" si="440"/>
        <v xml:space="preserve">,"IsWatermarked":false </v>
      </c>
      <c r="Z1246" s="16" t="str">
        <f t="shared" si="441"/>
        <v xml:space="preserve">,"CatalogImageCode":"" </v>
      </c>
      <c r="AA1246" s="16" t="str">
        <f t="shared" si="442"/>
        <v xml:space="preserve">,"Color":"" </v>
      </c>
      <c r="AB1246" s="16" t="str">
        <f t="shared" si="443"/>
        <v xml:space="preserve">,"Denomination":"5" </v>
      </c>
      <c r="AD1246" s="16" t="str">
        <f t="shared" si="444"/>
        <v>,"ItemInstances":[</v>
      </c>
      <c r="AE1246" s="16" t="str">
        <f t="shared" si="445"/>
        <v>{"CollectableType":"HomeCollector.Models.StampBase, HomeCollector, Version=1.0.0.0, Culture=neutral, PublicKeyToken=null"</v>
      </c>
      <c r="AF1246" s="16" t="str">
        <f t="shared" si="446"/>
        <v xml:space="preserve">,"ItemDetails":"" </v>
      </c>
      <c r="AG1246" s="16" t="str">
        <f t="shared" si="447"/>
        <v xml:space="preserve">,"IsFavorite":false </v>
      </c>
      <c r="AH1246" s="16" t="str">
        <f t="shared" si="448"/>
        <v xml:space="preserve">,"EstimatedValue":0 </v>
      </c>
      <c r="AI1246" s="16" t="str">
        <f t="shared" si="449"/>
        <v xml:space="preserve">,"IsMintCondition":true </v>
      </c>
      <c r="AJ1246" s="16" t="str">
        <f t="shared" si="450"/>
        <v xml:space="preserve">,"Condition":"UNDEFINED" </v>
      </c>
      <c r="AK1246" s="16" t="str">
        <f xml:space="preserve"> IF($D1246+$E1246&gt;0,  CONCATENATE($AD1246,$AE1246,$AF1246,$AG1246,$AH1246,$AI1246,$AJ1246)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46" s="16" t="str">
        <f t="shared" si="451"/>
        <v>,{"CollectableType":"HomeCollector.Models.StampBase, HomeCollector, Version=1.0.0.0, Culture=neutral, PublicKeyToken=null","DisplayName":"Red Cross" ,"Description":"" ,"Country":"USA" ,"IsPostageStamp":true ,"ScottNumber":"1239"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47" spans="1:38" x14ac:dyDescent="0.25">
      <c r="A1247" s="34" t="s">
        <v>2446</v>
      </c>
      <c r="B1247" s="29">
        <v>5</v>
      </c>
      <c r="C1247" s="30"/>
      <c r="D1247" s="31"/>
      <c r="E1247" s="32">
        <v>4</v>
      </c>
      <c r="F1247" s="28"/>
      <c r="G1247" s="30"/>
      <c r="H1247" s="19" t="s">
        <v>856</v>
      </c>
      <c r="I1247" s="29">
        <v>1963</v>
      </c>
      <c r="J1247" s="29">
        <v>1963</v>
      </c>
      <c r="K1247" s="33" t="s">
        <v>1337</v>
      </c>
      <c r="L1247" s="34">
        <v>0.15</v>
      </c>
      <c r="M1247" s="29">
        <v>0.15</v>
      </c>
      <c r="N1247" s="28" t="str">
        <f t="shared" si="452"/>
        <v>,{"CollectableType":"HomeCollector.Models.StampBase, HomeCollector, Version=1.0.0.0, Culture=neutral, PublicKeyToken=null"</v>
      </c>
      <c r="O1247" s="16" t="str">
        <f t="shared" si="431"/>
        <v xml:space="preserve">,"DisplayName":"Christmas" </v>
      </c>
      <c r="P1247" s="16" t="str">
        <f t="shared" si="432"/>
        <v xml:space="preserve">,"Description":"" </v>
      </c>
      <c r="Q1247" s="16" t="str">
        <f t="shared" si="433"/>
        <v xml:space="preserve">,"Country":"USA" </v>
      </c>
      <c r="R1247" s="16" t="str">
        <f t="shared" si="434"/>
        <v xml:space="preserve">,"IsPostageStamp":true </v>
      </c>
      <c r="S1247" s="16" t="str">
        <f t="shared" si="435"/>
        <v xml:space="preserve">,"ScottNumber":"1240" </v>
      </c>
      <c r="T1247" s="16" t="str">
        <f t="shared" si="436"/>
        <v xml:space="preserve">,"AlternateId":"" </v>
      </c>
      <c r="U1247" s="16" t="str">
        <f t="shared" si="437"/>
        <v>,"IssueYearStart":1963</v>
      </c>
      <c r="V1247" s="16" t="str">
        <f t="shared" si="438"/>
        <v>,"IssueYearEnd":0</v>
      </c>
      <c r="W1247" s="16" t="str">
        <f t="shared" si="439"/>
        <v xml:space="preserve">,"FirstDayOfIssue":" " </v>
      </c>
      <c r="X1247" s="16" t="str">
        <f t="shared" si="453"/>
        <v xml:space="preserve">,"Perforation":"" </v>
      </c>
      <c r="Y1247" s="16" t="str">
        <f t="shared" si="440"/>
        <v xml:space="preserve">,"IsWatermarked":false </v>
      </c>
      <c r="Z1247" s="16" t="str">
        <f t="shared" si="441"/>
        <v xml:space="preserve">,"CatalogImageCode":"" </v>
      </c>
      <c r="AA1247" s="16" t="str">
        <f t="shared" si="442"/>
        <v xml:space="preserve">,"Color":"" </v>
      </c>
      <c r="AB1247" s="16" t="str">
        <f t="shared" si="443"/>
        <v xml:space="preserve">,"Denomination":"5" </v>
      </c>
      <c r="AD1247" s="16" t="str">
        <f t="shared" si="444"/>
        <v>,"ItemInstances":[</v>
      </c>
      <c r="AE1247" s="16" t="str">
        <f t="shared" si="445"/>
        <v>{"CollectableType":"HomeCollector.Models.StampBase, HomeCollector, Version=1.0.0.0, Culture=neutral, PublicKeyToken=null"</v>
      </c>
      <c r="AF1247" s="16" t="str">
        <f t="shared" si="446"/>
        <v xml:space="preserve">,"ItemDetails":"" </v>
      </c>
      <c r="AG1247" s="16" t="str">
        <f t="shared" si="447"/>
        <v xml:space="preserve">,"IsFavorite":false </v>
      </c>
      <c r="AH1247" s="16" t="str">
        <f t="shared" si="448"/>
        <v xml:space="preserve">,"EstimatedValue":0 </v>
      </c>
      <c r="AI1247" s="16" t="str">
        <f t="shared" si="449"/>
        <v xml:space="preserve">,"IsMintCondition":false </v>
      </c>
      <c r="AJ1247" s="16" t="str">
        <f t="shared" si="450"/>
        <v xml:space="preserve">,"Condition":"UNDEFINED" </v>
      </c>
      <c r="AK1247" s="16" t="str">
        <f xml:space="preserve"> IF($D1247+$E1247&gt;0,  CONCATENATE($AD1247,$AE1247,$AF1247,$AG1247,$AH1247,$AI1247,$AJ1247)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47" s="16" t="str">
        <f t="shared" si="451"/>
        <v>,{"CollectableType":"HomeCollector.Models.StampBase, HomeCollector, Version=1.0.0.0, Culture=neutral, PublicKeyToken=null","DisplayName":"Christmas" ,"Description":"" ,"Country":"USA" ,"IsPostageStamp":true ,"ScottNumber":"1240"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48" spans="1:38" x14ac:dyDescent="0.25">
      <c r="A1248" s="34" t="s">
        <v>2447</v>
      </c>
      <c r="B1248" s="29">
        <v>5</v>
      </c>
      <c r="C1248" s="30"/>
      <c r="D1248" s="31">
        <v>1</v>
      </c>
      <c r="E1248" s="32">
        <v>1</v>
      </c>
      <c r="F1248" s="28"/>
      <c r="G1248" s="30"/>
      <c r="H1248" s="19" t="s">
        <v>556</v>
      </c>
      <c r="I1248" s="29">
        <v>1963</v>
      </c>
      <c r="J1248" s="29">
        <v>1963</v>
      </c>
      <c r="K1248" s="33" t="s">
        <v>1337</v>
      </c>
      <c r="L1248" s="34">
        <v>0.15</v>
      </c>
      <c r="M1248" s="29">
        <v>0.15</v>
      </c>
      <c r="N1248" s="28" t="str">
        <f t="shared" si="452"/>
        <v>,{"CollectableType":"HomeCollector.Models.StampBase, HomeCollector, Version=1.0.0.0, Culture=neutral, PublicKeyToken=null"</v>
      </c>
      <c r="O1248" s="16" t="str">
        <f t="shared" si="431"/>
        <v xml:space="preserve">,"DisplayName":"Audubon" </v>
      </c>
      <c r="P1248" s="16" t="str">
        <f t="shared" si="432"/>
        <v xml:space="preserve">,"Description":"" </v>
      </c>
      <c r="Q1248" s="16" t="str">
        <f t="shared" si="433"/>
        <v xml:space="preserve">,"Country":"USA" </v>
      </c>
      <c r="R1248" s="16" t="str">
        <f t="shared" si="434"/>
        <v xml:space="preserve">,"IsPostageStamp":true </v>
      </c>
      <c r="S1248" s="16" t="str">
        <f t="shared" si="435"/>
        <v xml:space="preserve">,"ScottNumber":"1241" </v>
      </c>
      <c r="T1248" s="16" t="str">
        <f t="shared" si="436"/>
        <v xml:space="preserve">,"AlternateId":"" </v>
      </c>
      <c r="U1248" s="16" t="str">
        <f t="shared" si="437"/>
        <v>,"IssueYearStart":1963</v>
      </c>
      <c r="V1248" s="16" t="str">
        <f t="shared" si="438"/>
        <v>,"IssueYearEnd":0</v>
      </c>
      <c r="W1248" s="16" t="str">
        <f t="shared" si="439"/>
        <v xml:space="preserve">,"FirstDayOfIssue":" " </v>
      </c>
      <c r="X1248" s="16" t="str">
        <f t="shared" si="453"/>
        <v xml:space="preserve">,"Perforation":"" </v>
      </c>
      <c r="Y1248" s="16" t="str">
        <f t="shared" si="440"/>
        <v xml:space="preserve">,"IsWatermarked":false </v>
      </c>
      <c r="Z1248" s="16" t="str">
        <f t="shared" si="441"/>
        <v xml:space="preserve">,"CatalogImageCode":"" </v>
      </c>
      <c r="AA1248" s="16" t="str">
        <f t="shared" si="442"/>
        <v xml:space="preserve">,"Color":"" </v>
      </c>
      <c r="AB1248" s="16" t="str">
        <f t="shared" si="443"/>
        <v xml:space="preserve">,"Denomination":"5" </v>
      </c>
      <c r="AD1248" s="16" t="str">
        <f t="shared" si="444"/>
        <v>,"ItemInstances":[</v>
      </c>
      <c r="AE1248" s="16" t="str">
        <f t="shared" si="445"/>
        <v>{"CollectableType":"HomeCollector.Models.StampBase, HomeCollector, Version=1.0.0.0, Culture=neutral, PublicKeyToken=null"</v>
      </c>
      <c r="AF1248" s="16" t="str">
        <f t="shared" si="446"/>
        <v xml:space="preserve">,"ItemDetails":"" </v>
      </c>
      <c r="AG1248" s="16" t="str">
        <f t="shared" si="447"/>
        <v xml:space="preserve">,"IsFavorite":false </v>
      </c>
      <c r="AH1248" s="16" t="str">
        <f t="shared" si="448"/>
        <v xml:space="preserve">,"EstimatedValue":0 </v>
      </c>
      <c r="AI1248" s="16" t="str">
        <f t="shared" si="449"/>
        <v xml:space="preserve">,"IsMintCondition":true </v>
      </c>
      <c r="AJ1248" s="16" t="str">
        <f t="shared" si="450"/>
        <v xml:space="preserve">,"Condition":"UNDEFINED" </v>
      </c>
      <c r="AK1248" s="16" t="str">
        <f xml:space="preserve"> IF($D1248+$E1248&gt;0,  CONCATENATE($AD1248,$AE1248,$AF1248,$AG1248,$AH1248,$AI1248,$AJ1248)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48" s="16" t="str">
        <f t="shared" si="451"/>
        <v>,{"CollectableType":"HomeCollector.Models.StampBase, HomeCollector, Version=1.0.0.0, Culture=neutral, PublicKeyToken=null","DisplayName":"Audubon" ,"Description":"" ,"Country":"USA" ,"IsPostageStamp":true ,"ScottNumber":"1241" ,"AlternateId":"" ,"IssueYearStart":1963,"IssueYearEnd":0,"FirstDayOfIssue":"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49" spans="1:38" x14ac:dyDescent="0.25">
      <c r="A1249" s="34" t="s">
        <v>2448</v>
      </c>
      <c r="B1249" s="29">
        <v>5</v>
      </c>
      <c r="C1249" s="30"/>
      <c r="D1249" s="31">
        <v>1</v>
      </c>
      <c r="E1249" s="32">
        <v>1</v>
      </c>
      <c r="F1249" s="28"/>
      <c r="G1249" s="30"/>
      <c r="H1249" s="19" t="s">
        <v>857</v>
      </c>
      <c r="I1249" s="29">
        <v>1964</v>
      </c>
      <c r="J1249" s="29">
        <v>1964</v>
      </c>
      <c r="K1249" s="33" t="s">
        <v>1337</v>
      </c>
      <c r="L1249" s="34">
        <v>0.15</v>
      </c>
      <c r="M1249" s="29">
        <v>0.15</v>
      </c>
      <c r="N1249" s="28" t="str">
        <f t="shared" si="452"/>
        <v>,{"CollectableType":"HomeCollector.Models.StampBase, HomeCollector, Version=1.0.0.0, Culture=neutral, PublicKeyToken=null"</v>
      </c>
      <c r="O1249" s="16" t="str">
        <f t="shared" si="431"/>
        <v xml:space="preserve">,"DisplayName":"Houston" </v>
      </c>
      <c r="P1249" s="16" t="str">
        <f t="shared" si="432"/>
        <v xml:space="preserve">,"Description":"" </v>
      </c>
      <c r="Q1249" s="16" t="str">
        <f t="shared" si="433"/>
        <v xml:space="preserve">,"Country":"USA" </v>
      </c>
      <c r="R1249" s="16" t="str">
        <f t="shared" si="434"/>
        <v xml:space="preserve">,"IsPostageStamp":true </v>
      </c>
      <c r="S1249" s="16" t="str">
        <f t="shared" si="435"/>
        <v xml:space="preserve">,"ScottNumber":"1242" </v>
      </c>
      <c r="T1249" s="16" t="str">
        <f t="shared" si="436"/>
        <v xml:space="preserve">,"AlternateId":"" </v>
      </c>
      <c r="U1249" s="16" t="str">
        <f t="shared" si="437"/>
        <v>,"IssueYearStart":1964</v>
      </c>
      <c r="V1249" s="16" t="str">
        <f t="shared" si="438"/>
        <v>,"IssueYearEnd":0</v>
      </c>
      <c r="W1249" s="16" t="str">
        <f t="shared" si="439"/>
        <v xml:space="preserve">,"FirstDayOfIssue":" " </v>
      </c>
      <c r="X1249" s="16" t="str">
        <f t="shared" si="453"/>
        <v xml:space="preserve">,"Perforation":"" </v>
      </c>
      <c r="Y1249" s="16" t="str">
        <f t="shared" si="440"/>
        <v xml:space="preserve">,"IsWatermarked":false </v>
      </c>
      <c r="Z1249" s="16" t="str">
        <f t="shared" si="441"/>
        <v xml:space="preserve">,"CatalogImageCode":"" </v>
      </c>
      <c r="AA1249" s="16" t="str">
        <f t="shared" si="442"/>
        <v xml:space="preserve">,"Color":"" </v>
      </c>
      <c r="AB1249" s="16" t="str">
        <f t="shared" si="443"/>
        <v xml:space="preserve">,"Denomination":"5" </v>
      </c>
      <c r="AD1249" s="16" t="str">
        <f t="shared" si="444"/>
        <v>,"ItemInstances":[</v>
      </c>
      <c r="AE1249" s="16" t="str">
        <f t="shared" si="445"/>
        <v>{"CollectableType":"HomeCollector.Models.StampBase, HomeCollector, Version=1.0.0.0, Culture=neutral, PublicKeyToken=null"</v>
      </c>
      <c r="AF1249" s="16" t="str">
        <f t="shared" si="446"/>
        <v xml:space="preserve">,"ItemDetails":"" </v>
      </c>
      <c r="AG1249" s="16" t="str">
        <f t="shared" si="447"/>
        <v xml:space="preserve">,"IsFavorite":false </v>
      </c>
      <c r="AH1249" s="16" t="str">
        <f t="shared" si="448"/>
        <v xml:space="preserve">,"EstimatedValue":0 </v>
      </c>
      <c r="AI1249" s="16" t="str">
        <f t="shared" si="449"/>
        <v xml:space="preserve">,"IsMintCondition":true </v>
      </c>
      <c r="AJ1249" s="16" t="str">
        <f t="shared" si="450"/>
        <v xml:space="preserve">,"Condition":"UNDEFINED" </v>
      </c>
      <c r="AK1249" s="16" t="str">
        <f xml:space="preserve"> IF($D1249+$E1249&gt;0,  CONCATENATE($AD1249,$AE1249,$AF1249,$AG1249,$AH1249,$AI1249,$AJ1249)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49" s="16" t="str">
        <f t="shared" si="451"/>
        <v>,{"CollectableType":"HomeCollector.Models.StampBase, HomeCollector, Version=1.0.0.0, Culture=neutral, PublicKeyToken=null","DisplayName":"Houston" ,"Description":"" ,"Country":"USA" ,"IsPostageStamp":true ,"ScottNumber":"1242"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50" spans="1:38" x14ac:dyDescent="0.25">
      <c r="A1250" s="34" t="s">
        <v>2449</v>
      </c>
      <c r="B1250" s="29">
        <v>5</v>
      </c>
      <c r="C1250" s="30"/>
      <c r="D1250" s="31">
        <v>1</v>
      </c>
      <c r="E1250" s="32">
        <v>2</v>
      </c>
      <c r="F1250" s="28"/>
      <c r="G1250" s="30"/>
      <c r="H1250" s="19" t="s">
        <v>858</v>
      </c>
      <c r="I1250" s="29">
        <v>1964</v>
      </c>
      <c r="J1250" s="29">
        <v>1964</v>
      </c>
      <c r="K1250" s="33" t="s">
        <v>1337</v>
      </c>
      <c r="L1250" s="34">
        <v>0.15</v>
      </c>
      <c r="M1250" s="29">
        <v>0.15</v>
      </c>
      <c r="N1250" s="28" t="str">
        <f t="shared" si="452"/>
        <v>,{"CollectableType":"HomeCollector.Models.StampBase, HomeCollector, Version=1.0.0.0, Culture=neutral, PublicKeyToken=null"</v>
      </c>
      <c r="O1250" s="16" t="str">
        <f t="shared" si="431"/>
        <v xml:space="preserve">,"DisplayName":"Russell" </v>
      </c>
      <c r="P1250" s="16" t="str">
        <f t="shared" si="432"/>
        <v xml:space="preserve">,"Description":"" </v>
      </c>
      <c r="Q1250" s="16" t="str">
        <f t="shared" si="433"/>
        <v xml:space="preserve">,"Country":"USA" </v>
      </c>
      <c r="R1250" s="16" t="str">
        <f t="shared" si="434"/>
        <v xml:space="preserve">,"IsPostageStamp":true </v>
      </c>
      <c r="S1250" s="16" t="str">
        <f t="shared" si="435"/>
        <v xml:space="preserve">,"ScottNumber":"1243" </v>
      </c>
      <c r="T1250" s="16" t="str">
        <f t="shared" si="436"/>
        <v xml:space="preserve">,"AlternateId":"" </v>
      </c>
      <c r="U1250" s="16" t="str">
        <f t="shared" si="437"/>
        <v>,"IssueYearStart":1964</v>
      </c>
      <c r="V1250" s="16" t="str">
        <f t="shared" si="438"/>
        <v>,"IssueYearEnd":0</v>
      </c>
      <c r="W1250" s="16" t="str">
        <f t="shared" si="439"/>
        <v xml:space="preserve">,"FirstDayOfIssue":" " </v>
      </c>
      <c r="X1250" s="16" t="str">
        <f t="shared" si="453"/>
        <v xml:space="preserve">,"Perforation":"" </v>
      </c>
      <c r="Y1250" s="16" t="str">
        <f t="shared" si="440"/>
        <v xml:space="preserve">,"IsWatermarked":false </v>
      </c>
      <c r="Z1250" s="16" t="str">
        <f t="shared" si="441"/>
        <v xml:space="preserve">,"CatalogImageCode":"" </v>
      </c>
      <c r="AA1250" s="16" t="str">
        <f t="shared" si="442"/>
        <v xml:space="preserve">,"Color":"" </v>
      </c>
      <c r="AB1250" s="16" t="str">
        <f t="shared" si="443"/>
        <v xml:space="preserve">,"Denomination":"5" </v>
      </c>
      <c r="AD1250" s="16" t="str">
        <f t="shared" si="444"/>
        <v>,"ItemInstances":[</v>
      </c>
      <c r="AE1250" s="16" t="str">
        <f t="shared" si="445"/>
        <v>{"CollectableType":"HomeCollector.Models.StampBase, HomeCollector, Version=1.0.0.0, Culture=neutral, PublicKeyToken=null"</v>
      </c>
      <c r="AF1250" s="16" t="str">
        <f t="shared" si="446"/>
        <v xml:space="preserve">,"ItemDetails":"" </v>
      </c>
      <c r="AG1250" s="16" t="str">
        <f t="shared" si="447"/>
        <v xml:space="preserve">,"IsFavorite":false </v>
      </c>
      <c r="AH1250" s="16" t="str">
        <f t="shared" si="448"/>
        <v xml:space="preserve">,"EstimatedValue":0 </v>
      </c>
      <c r="AI1250" s="16" t="str">
        <f t="shared" si="449"/>
        <v xml:space="preserve">,"IsMintCondition":true </v>
      </c>
      <c r="AJ1250" s="16" t="str">
        <f t="shared" si="450"/>
        <v xml:space="preserve">,"Condition":"UNDEFINED" </v>
      </c>
      <c r="AK1250" s="16" t="str">
        <f xml:space="preserve"> IF($D1250+$E1250&gt;0,  CONCATENATE($AD1250,$AE1250,$AF1250,$AG1250,$AH1250,$AI1250,$AJ1250)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50" s="16" t="str">
        <f t="shared" si="451"/>
        <v>,{"CollectableType":"HomeCollector.Models.StampBase, HomeCollector, Version=1.0.0.0, Culture=neutral, PublicKeyToken=null","DisplayName":"Russell" ,"Description":"" ,"Country":"USA" ,"IsPostageStamp":true ,"ScottNumber":"1243"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51" spans="1:38" x14ac:dyDescent="0.25">
      <c r="A1251" s="34" t="s">
        <v>2450</v>
      </c>
      <c r="B1251" s="29">
        <v>5</v>
      </c>
      <c r="C1251" s="30"/>
      <c r="D1251" s="31"/>
      <c r="E1251" s="32">
        <v>2</v>
      </c>
      <c r="F1251" s="28"/>
      <c r="G1251" s="30"/>
      <c r="H1251" s="19" t="s">
        <v>532</v>
      </c>
      <c r="I1251" s="29">
        <v>1964</v>
      </c>
      <c r="J1251" s="29">
        <v>1964</v>
      </c>
      <c r="K1251" s="33" t="s">
        <v>1337</v>
      </c>
      <c r="L1251" s="34">
        <v>0.15</v>
      </c>
      <c r="M1251" s="29">
        <v>0.15</v>
      </c>
      <c r="N1251" s="28" t="str">
        <f t="shared" si="452"/>
        <v>,{"CollectableType":"HomeCollector.Models.StampBase, HomeCollector, Version=1.0.0.0, Culture=neutral, PublicKeyToken=null"</v>
      </c>
      <c r="O1251" s="16" t="str">
        <f t="shared" si="431"/>
        <v xml:space="preserve">,"DisplayName":"NY World's Fair" </v>
      </c>
      <c r="P1251" s="16" t="str">
        <f t="shared" si="432"/>
        <v xml:space="preserve">,"Description":"" </v>
      </c>
      <c r="Q1251" s="16" t="str">
        <f t="shared" si="433"/>
        <v xml:space="preserve">,"Country":"USA" </v>
      </c>
      <c r="R1251" s="16" t="str">
        <f t="shared" si="434"/>
        <v xml:space="preserve">,"IsPostageStamp":true </v>
      </c>
      <c r="S1251" s="16" t="str">
        <f t="shared" si="435"/>
        <v xml:space="preserve">,"ScottNumber":"1244" </v>
      </c>
      <c r="T1251" s="16" t="str">
        <f t="shared" si="436"/>
        <v xml:space="preserve">,"AlternateId":"" </v>
      </c>
      <c r="U1251" s="16" t="str">
        <f t="shared" si="437"/>
        <v>,"IssueYearStart":1964</v>
      </c>
      <c r="V1251" s="16" t="str">
        <f t="shared" si="438"/>
        <v>,"IssueYearEnd":0</v>
      </c>
      <c r="W1251" s="16" t="str">
        <f t="shared" si="439"/>
        <v xml:space="preserve">,"FirstDayOfIssue":" " </v>
      </c>
      <c r="X1251" s="16" t="str">
        <f t="shared" si="453"/>
        <v xml:space="preserve">,"Perforation":"" </v>
      </c>
      <c r="Y1251" s="16" t="str">
        <f t="shared" si="440"/>
        <v xml:space="preserve">,"IsWatermarked":false </v>
      </c>
      <c r="Z1251" s="16" t="str">
        <f t="shared" si="441"/>
        <v xml:space="preserve">,"CatalogImageCode":"" </v>
      </c>
      <c r="AA1251" s="16" t="str">
        <f t="shared" si="442"/>
        <v xml:space="preserve">,"Color":"" </v>
      </c>
      <c r="AB1251" s="16" t="str">
        <f t="shared" si="443"/>
        <v xml:space="preserve">,"Denomination":"5" </v>
      </c>
      <c r="AD1251" s="16" t="str">
        <f t="shared" si="444"/>
        <v>,"ItemInstances":[</v>
      </c>
      <c r="AE1251" s="16" t="str">
        <f t="shared" si="445"/>
        <v>{"CollectableType":"HomeCollector.Models.StampBase, HomeCollector, Version=1.0.0.0, Culture=neutral, PublicKeyToken=null"</v>
      </c>
      <c r="AF1251" s="16" t="str">
        <f t="shared" si="446"/>
        <v xml:space="preserve">,"ItemDetails":"" </v>
      </c>
      <c r="AG1251" s="16" t="str">
        <f t="shared" si="447"/>
        <v xml:space="preserve">,"IsFavorite":false </v>
      </c>
      <c r="AH1251" s="16" t="str">
        <f t="shared" si="448"/>
        <v xml:space="preserve">,"EstimatedValue":0 </v>
      </c>
      <c r="AI1251" s="16" t="str">
        <f t="shared" si="449"/>
        <v xml:space="preserve">,"IsMintCondition":false </v>
      </c>
      <c r="AJ1251" s="16" t="str">
        <f t="shared" si="450"/>
        <v xml:space="preserve">,"Condition":"UNDEFINED" </v>
      </c>
      <c r="AK1251" s="16" t="str">
        <f xml:space="preserve"> IF($D1251+$E1251&gt;0,  CONCATENATE($AD1251,$AE1251,$AF1251,$AG1251,$AH1251,$AI1251,$AJ1251)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51" s="16" t="str">
        <f t="shared" si="451"/>
        <v>,{"CollectableType":"HomeCollector.Models.StampBase, HomeCollector, Version=1.0.0.0, Culture=neutral, PublicKeyToken=null","DisplayName":"NY World's Fair" ,"Description":"" ,"Country":"USA" ,"IsPostageStamp":true ,"ScottNumber":"1244"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2" spans="1:38" x14ac:dyDescent="0.25">
      <c r="A1252" s="34" t="s">
        <v>2451</v>
      </c>
      <c r="B1252" s="29">
        <v>5</v>
      </c>
      <c r="C1252" s="30"/>
      <c r="D1252" s="31"/>
      <c r="E1252" s="32">
        <v>2</v>
      </c>
      <c r="F1252" s="28"/>
      <c r="G1252" s="30"/>
      <c r="H1252" s="19" t="s">
        <v>859</v>
      </c>
      <c r="I1252" s="29">
        <v>1964</v>
      </c>
      <c r="J1252" s="29">
        <v>1964</v>
      </c>
      <c r="K1252" s="33" t="s">
        <v>1337</v>
      </c>
      <c r="L1252" s="34">
        <v>0.15</v>
      </c>
      <c r="M1252" s="29">
        <v>0.15</v>
      </c>
      <c r="N1252" s="28" t="str">
        <f t="shared" si="452"/>
        <v>,{"CollectableType":"HomeCollector.Models.StampBase, HomeCollector, Version=1.0.0.0, Culture=neutral, PublicKeyToken=null"</v>
      </c>
      <c r="O1252" s="16" t="str">
        <f t="shared" si="431"/>
        <v xml:space="preserve">,"DisplayName":"John Muir" </v>
      </c>
      <c r="P1252" s="16" t="str">
        <f t="shared" si="432"/>
        <v xml:space="preserve">,"Description":"" </v>
      </c>
      <c r="Q1252" s="16" t="str">
        <f t="shared" si="433"/>
        <v xml:space="preserve">,"Country":"USA" </v>
      </c>
      <c r="R1252" s="16" t="str">
        <f t="shared" si="434"/>
        <v xml:space="preserve">,"IsPostageStamp":true </v>
      </c>
      <c r="S1252" s="16" t="str">
        <f t="shared" si="435"/>
        <v xml:space="preserve">,"ScottNumber":"1245" </v>
      </c>
      <c r="T1252" s="16" t="str">
        <f t="shared" si="436"/>
        <v xml:space="preserve">,"AlternateId":"" </v>
      </c>
      <c r="U1252" s="16" t="str">
        <f t="shared" si="437"/>
        <v>,"IssueYearStart":1964</v>
      </c>
      <c r="V1252" s="16" t="str">
        <f t="shared" si="438"/>
        <v>,"IssueYearEnd":0</v>
      </c>
      <c r="W1252" s="16" t="str">
        <f t="shared" si="439"/>
        <v xml:space="preserve">,"FirstDayOfIssue":" " </v>
      </c>
      <c r="X1252" s="16" t="str">
        <f t="shared" si="453"/>
        <v xml:space="preserve">,"Perforation":"" </v>
      </c>
      <c r="Y1252" s="16" t="str">
        <f t="shared" si="440"/>
        <v xml:space="preserve">,"IsWatermarked":false </v>
      </c>
      <c r="Z1252" s="16" t="str">
        <f t="shared" si="441"/>
        <v xml:space="preserve">,"CatalogImageCode":"" </v>
      </c>
      <c r="AA1252" s="16" t="str">
        <f t="shared" si="442"/>
        <v xml:space="preserve">,"Color":"" </v>
      </c>
      <c r="AB1252" s="16" t="str">
        <f t="shared" si="443"/>
        <v xml:space="preserve">,"Denomination":"5" </v>
      </c>
      <c r="AD1252" s="16" t="str">
        <f t="shared" si="444"/>
        <v>,"ItemInstances":[</v>
      </c>
      <c r="AE1252" s="16" t="str">
        <f t="shared" si="445"/>
        <v>{"CollectableType":"HomeCollector.Models.StampBase, HomeCollector, Version=1.0.0.0, Culture=neutral, PublicKeyToken=null"</v>
      </c>
      <c r="AF1252" s="16" t="str">
        <f t="shared" si="446"/>
        <v xml:space="preserve">,"ItemDetails":"" </v>
      </c>
      <c r="AG1252" s="16" t="str">
        <f t="shared" si="447"/>
        <v xml:space="preserve">,"IsFavorite":false </v>
      </c>
      <c r="AH1252" s="16" t="str">
        <f t="shared" si="448"/>
        <v xml:space="preserve">,"EstimatedValue":0 </v>
      </c>
      <c r="AI1252" s="16" t="str">
        <f t="shared" si="449"/>
        <v xml:space="preserve">,"IsMintCondition":false </v>
      </c>
      <c r="AJ1252" s="16" t="str">
        <f t="shared" si="450"/>
        <v xml:space="preserve">,"Condition":"UNDEFINED" </v>
      </c>
      <c r="AK1252" s="16" t="str">
        <f xml:space="preserve"> IF($D1252+$E1252&gt;0,  CONCATENATE($AD1252,$AE1252,$AF1252,$AG1252,$AH1252,$AI1252,$AJ1252)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52" s="16" t="str">
        <f t="shared" si="451"/>
        <v>,{"CollectableType":"HomeCollector.Models.StampBase, HomeCollector, Version=1.0.0.0, Culture=neutral, PublicKeyToken=null","DisplayName":"John Muir" ,"Description":"" ,"Country":"USA" ,"IsPostageStamp":true ,"ScottNumber":"1245"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3" spans="1:38" x14ac:dyDescent="0.25">
      <c r="A1253" s="34" t="s">
        <v>2452</v>
      </c>
      <c r="B1253" s="29">
        <v>5</v>
      </c>
      <c r="C1253" s="30"/>
      <c r="D1253" s="31"/>
      <c r="E1253" s="32">
        <v>2</v>
      </c>
      <c r="F1253" s="28"/>
      <c r="G1253" s="30"/>
      <c r="H1253" s="19" t="s">
        <v>860</v>
      </c>
      <c r="I1253" s="29">
        <v>1964</v>
      </c>
      <c r="J1253" s="29">
        <v>1964</v>
      </c>
      <c r="K1253" s="33" t="s">
        <v>1337</v>
      </c>
      <c r="L1253" s="34">
        <v>0.15</v>
      </c>
      <c r="M1253" s="29">
        <v>0.15</v>
      </c>
      <c r="N1253" s="28" t="str">
        <f t="shared" si="452"/>
        <v>,{"CollectableType":"HomeCollector.Models.StampBase, HomeCollector, Version=1.0.0.0, Culture=neutral, PublicKeyToken=null"</v>
      </c>
      <c r="O1253" s="16" t="str">
        <f t="shared" si="431"/>
        <v xml:space="preserve">,"DisplayName":"Kennedy" </v>
      </c>
      <c r="P1253" s="16" t="str">
        <f t="shared" si="432"/>
        <v xml:space="preserve">,"Description":"" </v>
      </c>
      <c r="Q1253" s="16" t="str">
        <f t="shared" si="433"/>
        <v xml:space="preserve">,"Country":"USA" </v>
      </c>
      <c r="R1253" s="16" t="str">
        <f t="shared" si="434"/>
        <v xml:space="preserve">,"IsPostageStamp":true </v>
      </c>
      <c r="S1253" s="16" t="str">
        <f t="shared" si="435"/>
        <v xml:space="preserve">,"ScottNumber":"1246" </v>
      </c>
      <c r="T1253" s="16" t="str">
        <f t="shared" si="436"/>
        <v xml:space="preserve">,"AlternateId":"" </v>
      </c>
      <c r="U1253" s="16" t="str">
        <f t="shared" si="437"/>
        <v>,"IssueYearStart":1964</v>
      </c>
      <c r="V1253" s="16" t="str">
        <f t="shared" si="438"/>
        <v>,"IssueYearEnd":0</v>
      </c>
      <c r="W1253" s="16" t="str">
        <f t="shared" si="439"/>
        <v xml:space="preserve">,"FirstDayOfIssue":" " </v>
      </c>
      <c r="X1253" s="16" t="str">
        <f t="shared" si="453"/>
        <v xml:space="preserve">,"Perforation":"" </v>
      </c>
      <c r="Y1253" s="16" t="str">
        <f t="shared" si="440"/>
        <v xml:space="preserve">,"IsWatermarked":false </v>
      </c>
      <c r="Z1253" s="16" t="str">
        <f t="shared" si="441"/>
        <v xml:space="preserve">,"CatalogImageCode":"" </v>
      </c>
      <c r="AA1253" s="16" t="str">
        <f t="shared" si="442"/>
        <v xml:space="preserve">,"Color":"" </v>
      </c>
      <c r="AB1253" s="16" t="str">
        <f t="shared" si="443"/>
        <v xml:space="preserve">,"Denomination":"5" </v>
      </c>
      <c r="AD1253" s="16" t="str">
        <f t="shared" si="444"/>
        <v>,"ItemInstances":[</v>
      </c>
      <c r="AE1253" s="16" t="str">
        <f t="shared" si="445"/>
        <v>{"CollectableType":"HomeCollector.Models.StampBase, HomeCollector, Version=1.0.0.0, Culture=neutral, PublicKeyToken=null"</v>
      </c>
      <c r="AF1253" s="16" t="str">
        <f t="shared" si="446"/>
        <v xml:space="preserve">,"ItemDetails":"" </v>
      </c>
      <c r="AG1253" s="16" t="str">
        <f t="shared" si="447"/>
        <v xml:space="preserve">,"IsFavorite":false </v>
      </c>
      <c r="AH1253" s="16" t="str">
        <f t="shared" si="448"/>
        <v xml:space="preserve">,"EstimatedValue":0 </v>
      </c>
      <c r="AI1253" s="16" t="str">
        <f t="shared" si="449"/>
        <v xml:space="preserve">,"IsMintCondition":false </v>
      </c>
      <c r="AJ1253" s="16" t="str">
        <f t="shared" si="450"/>
        <v xml:space="preserve">,"Condition":"UNDEFINED" </v>
      </c>
      <c r="AK1253" s="16" t="str">
        <f xml:space="preserve"> IF($D1253+$E1253&gt;0,  CONCATENATE($AD1253,$AE1253,$AF1253,$AG1253,$AH1253,$AI1253,$AJ1253)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53" s="16" t="str">
        <f t="shared" si="451"/>
        <v>,{"CollectableType":"HomeCollector.Models.StampBase, HomeCollector, Version=1.0.0.0, Culture=neutral, PublicKeyToken=null","DisplayName":"Kennedy" ,"Description":"" ,"Country":"USA" ,"IsPostageStamp":true ,"ScottNumber":"1246"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4" spans="1:38" x14ac:dyDescent="0.25">
      <c r="A1254" s="34" t="s">
        <v>2453</v>
      </c>
      <c r="B1254" s="29">
        <v>5</v>
      </c>
      <c r="C1254" s="30"/>
      <c r="D1254" s="31"/>
      <c r="E1254" s="32">
        <v>5</v>
      </c>
      <c r="F1254" s="28"/>
      <c r="G1254" s="30"/>
      <c r="H1254" s="19" t="s">
        <v>861</v>
      </c>
      <c r="I1254" s="29">
        <v>1964</v>
      </c>
      <c r="J1254" s="29">
        <v>1964</v>
      </c>
      <c r="K1254" s="33" t="s">
        <v>1337</v>
      </c>
      <c r="L1254" s="34">
        <v>0.15</v>
      </c>
      <c r="M1254" s="29">
        <v>0.15</v>
      </c>
      <c r="N1254" s="28" t="str">
        <f t="shared" si="452"/>
        <v>,{"CollectableType":"HomeCollector.Models.StampBase, HomeCollector, Version=1.0.0.0, Culture=neutral, PublicKeyToken=null"</v>
      </c>
      <c r="O1254" s="16" t="str">
        <f t="shared" si="431"/>
        <v xml:space="preserve">,"DisplayName":"New Jersey" </v>
      </c>
      <c r="P1254" s="16" t="str">
        <f t="shared" si="432"/>
        <v xml:space="preserve">,"Description":"" </v>
      </c>
      <c r="Q1254" s="16" t="str">
        <f t="shared" si="433"/>
        <v xml:space="preserve">,"Country":"USA" </v>
      </c>
      <c r="R1254" s="16" t="str">
        <f t="shared" si="434"/>
        <v xml:space="preserve">,"IsPostageStamp":true </v>
      </c>
      <c r="S1254" s="16" t="str">
        <f t="shared" si="435"/>
        <v xml:space="preserve">,"ScottNumber":"1247" </v>
      </c>
      <c r="T1254" s="16" t="str">
        <f t="shared" si="436"/>
        <v xml:space="preserve">,"AlternateId":"" </v>
      </c>
      <c r="U1254" s="16" t="str">
        <f t="shared" si="437"/>
        <v>,"IssueYearStart":1964</v>
      </c>
      <c r="V1254" s="16" t="str">
        <f t="shared" si="438"/>
        <v>,"IssueYearEnd":0</v>
      </c>
      <c r="W1254" s="16" t="str">
        <f t="shared" si="439"/>
        <v xml:space="preserve">,"FirstDayOfIssue":" " </v>
      </c>
      <c r="X1254" s="16" t="str">
        <f t="shared" si="453"/>
        <v xml:space="preserve">,"Perforation":"" </v>
      </c>
      <c r="Y1254" s="16" t="str">
        <f t="shared" si="440"/>
        <v xml:space="preserve">,"IsWatermarked":false </v>
      </c>
      <c r="Z1254" s="16" t="str">
        <f t="shared" si="441"/>
        <v xml:space="preserve">,"CatalogImageCode":"" </v>
      </c>
      <c r="AA1254" s="16" t="str">
        <f t="shared" si="442"/>
        <v xml:space="preserve">,"Color":"" </v>
      </c>
      <c r="AB1254" s="16" t="str">
        <f t="shared" si="443"/>
        <v xml:space="preserve">,"Denomination":"5" </v>
      </c>
      <c r="AD1254" s="16" t="str">
        <f t="shared" si="444"/>
        <v>,"ItemInstances":[</v>
      </c>
      <c r="AE1254" s="16" t="str">
        <f t="shared" si="445"/>
        <v>{"CollectableType":"HomeCollector.Models.StampBase, HomeCollector, Version=1.0.0.0, Culture=neutral, PublicKeyToken=null"</v>
      </c>
      <c r="AF1254" s="16" t="str">
        <f t="shared" si="446"/>
        <v xml:space="preserve">,"ItemDetails":"" </v>
      </c>
      <c r="AG1254" s="16" t="str">
        <f t="shared" si="447"/>
        <v xml:space="preserve">,"IsFavorite":false </v>
      </c>
      <c r="AH1254" s="16" t="str">
        <f t="shared" si="448"/>
        <v xml:space="preserve">,"EstimatedValue":0 </v>
      </c>
      <c r="AI1254" s="16" t="str">
        <f t="shared" si="449"/>
        <v xml:space="preserve">,"IsMintCondition":false </v>
      </c>
      <c r="AJ1254" s="16" t="str">
        <f t="shared" si="450"/>
        <v xml:space="preserve">,"Condition":"UNDEFINED" </v>
      </c>
      <c r="AK1254" s="16" t="str">
        <f xml:space="preserve"> IF($D1254+$E1254&gt;0,  CONCATENATE($AD1254,$AE1254,$AF1254,$AG1254,$AH1254,$AI1254,$AJ1254)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54" s="16" t="str">
        <f t="shared" si="451"/>
        <v>,{"CollectableType":"HomeCollector.Models.StampBase, HomeCollector, Version=1.0.0.0, Culture=neutral, PublicKeyToken=null","DisplayName":"New Jersey" ,"Description":"" ,"Country":"USA" ,"IsPostageStamp":true ,"ScottNumber":"1247"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5" spans="1:38" x14ac:dyDescent="0.25">
      <c r="A1255" s="34" t="s">
        <v>2454</v>
      </c>
      <c r="B1255" s="29">
        <v>5</v>
      </c>
      <c r="C1255" s="30"/>
      <c r="D1255" s="31"/>
      <c r="E1255" s="32">
        <v>4</v>
      </c>
      <c r="F1255" s="28"/>
      <c r="G1255" s="30"/>
      <c r="H1255" s="19" t="s">
        <v>679</v>
      </c>
      <c r="I1255" s="29">
        <v>1964</v>
      </c>
      <c r="J1255" s="29">
        <v>1964</v>
      </c>
      <c r="K1255" s="33" t="s">
        <v>1337</v>
      </c>
      <c r="L1255" s="34">
        <v>0.15</v>
      </c>
      <c r="M1255" s="29">
        <v>0.15</v>
      </c>
      <c r="N1255" s="28" t="str">
        <f t="shared" si="452"/>
        <v>,{"CollectableType":"HomeCollector.Models.StampBase, HomeCollector, Version=1.0.0.0, Culture=neutral, PublicKeyToken=null"</v>
      </c>
      <c r="O1255" s="16" t="str">
        <f t="shared" si="431"/>
        <v xml:space="preserve">,"DisplayName":"Nevada" </v>
      </c>
      <c r="P1255" s="16" t="str">
        <f t="shared" si="432"/>
        <v xml:space="preserve">,"Description":"" </v>
      </c>
      <c r="Q1255" s="16" t="str">
        <f t="shared" si="433"/>
        <v xml:space="preserve">,"Country":"USA" </v>
      </c>
      <c r="R1255" s="16" t="str">
        <f t="shared" si="434"/>
        <v xml:space="preserve">,"IsPostageStamp":true </v>
      </c>
      <c r="S1255" s="16" t="str">
        <f t="shared" si="435"/>
        <v xml:space="preserve">,"ScottNumber":"1248" </v>
      </c>
      <c r="T1255" s="16" t="str">
        <f t="shared" si="436"/>
        <v xml:space="preserve">,"AlternateId":"" </v>
      </c>
      <c r="U1255" s="16" t="str">
        <f t="shared" si="437"/>
        <v>,"IssueYearStart":1964</v>
      </c>
      <c r="V1255" s="16" t="str">
        <f t="shared" si="438"/>
        <v>,"IssueYearEnd":0</v>
      </c>
      <c r="W1255" s="16" t="str">
        <f t="shared" si="439"/>
        <v xml:space="preserve">,"FirstDayOfIssue":" " </v>
      </c>
      <c r="X1255" s="16" t="str">
        <f t="shared" si="453"/>
        <v xml:space="preserve">,"Perforation":"" </v>
      </c>
      <c r="Y1255" s="16" t="str">
        <f t="shared" si="440"/>
        <v xml:space="preserve">,"IsWatermarked":false </v>
      </c>
      <c r="Z1255" s="16" t="str">
        <f t="shared" si="441"/>
        <v xml:space="preserve">,"CatalogImageCode":"" </v>
      </c>
      <c r="AA1255" s="16" t="str">
        <f t="shared" si="442"/>
        <v xml:space="preserve">,"Color":"" </v>
      </c>
      <c r="AB1255" s="16" t="str">
        <f t="shared" si="443"/>
        <v xml:space="preserve">,"Denomination":"5" </v>
      </c>
      <c r="AD1255" s="16" t="str">
        <f t="shared" si="444"/>
        <v>,"ItemInstances":[</v>
      </c>
      <c r="AE1255" s="16" t="str">
        <f t="shared" si="445"/>
        <v>{"CollectableType":"HomeCollector.Models.StampBase, HomeCollector, Version=1.0.0.0, Culture=neutral, PublicKeyToken=null"</v>
      </c>
      <c r="AF1255" s="16" t="str">
        <f t="shared" si="446"/>
        <v xml:space="preserve">,"ItemDetails":"" </v>
      </c>
      <c r="AG1255" s="16" t="str">
        <f t="shared" si="447"/>
        <v xml:space="preserve">,"IsFavorite":false </v>
      </c>
      <c r="AH1255" s="16" t="str">
        <f t="shared" si="448"/>
        <v xml:space="preserve">,"EstimatedValue":0 </v>
      </c>
      <c r="AI1255" s="16" t="str">
        <f t="shared" si="449"/>
        <v xml:space="preserve">,"IsMintCondition":false </v>
      </c>
      <c r="AJ1255" s="16" t="str">
        <f t="shared" si="450"/>
        <v xml:space="preserve">,"Condition":"UNDEFINED" </v>
      </c>
      <c r="AK1255" s="16" t="str">
        <f xml:space="preserve"> IF($D1255+$E1255&gt;0,  CONCATENATE($AD1255,$AE1255,$AF1255,$AG1255,$AH1255,$AI1255,$AJ1255)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55" s="16" t="str">
        <f t="shared" si="451"/>
        <v>,{"CollectableType":"HomeCollector.Models.StampBase, HomeCollector, Version=1.0.0.0, Culture=neutral, PublicKeyToken=null","DisplayName":"Nevada" ,"Description":"" ,"Country":"USA" ,"IsPostageStamp":true ,"ScottNumber":"1248"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6" spans="1:38" x14ac:dyDescent="0.25">
      <c r="A1256" s="34" t="s">
        <v>2455</v>
      </c>
      <c r="B1256" s="29">
        <v>5</v>
      </c>
      <c r="C1256" s="30"/>
      <c r="D1256" s="31"/>
      <c r="E1256" s="32">
        <v>4</v>
      </c>
      <c r="F1256" s="28"/>
      <c r="G1256" s="30"/>
      <c r="H1256" s="19" t="s">
        <v>862</v>
      </c>
      <c r="I1256" s="29">
        <v>1964</v>
      </c>
      <c r="J1256" s="29">
        <v>1964</v>
      </c>
      <c r="K1256" s="33" t="s">
        <v>1337</v>
      </c>
      <c r="L1256" s="34">
        <v>0.15</v>
      </c>
      <c r="M1256" s="29">
        <v>0.15</v>
      </c>
      <c r="N1256" s="28" t="str">
        <f t="shared" si="452"/>
        <v>,{"CollectableType":"HomeCollector.Models.StampBase, HomeCollector, Version=1.0.0.0, Culture=neutral, PublicKeyToken=null"</v>
      </c>
      <c r="O1256" s="16" t="str">
        <f t="shared" si="431"/>
        <v xml:space="preserve">,"DisplayName":"Register-Vote" </v>
      </c>
      <c r="P1256" s="16" t="str">
        <f t="shared" si="432"/>
        <v xml:space="preserve">,"Description":"" </v>
      </c>
      <c r="Q1256" s="16" t="str">
        <f t="shared" si="433"/>
        <v xml:space="preserve">,"Country":"USA" </v>
      </c>
      <c r="R1256" s="16" t="str">
        <f t="shared" si="434"/>
        <v xml:space="preserve">,"IsPostageStamp":true </v>
      </c>
      <c r="S1256" s="16" t="str">
        <f t="shared" si="435"/>
        <v xml:space="preserve">,"ScottNumber":"1249" </v>
      </c>
      <c r="T1256" s="16" t="str">
        <f t="shared" si="436"/>
        <v xml:space="preserve">,"AlternateId":"" </v>
      </c>
      <c r="U1256" s="16" t="str">
        <f t="shared" si="437"/>
        <v>,"IssueYearStart":1964</v>
      </c>
      <c r="V1256" s="16" t="str">
        <f t="shared" si="438"/>
        <v>,"IssueYearEnd":0</v>
      </c>
      <c r="W1256" s="16" t="str">
        <f t="shared" si="439"/>
        <v xml:space="preserve">,"FirstDayOfIssue":" " </v>
      </c>
      <c r="X1256" s="16" t="str">
        <f t="shared" si="453"/>
        <v xml:space="preserve">,"Perforation":"" </v>
      </c>
      <c r="Y1256" s="16" t="str">
        <f t="shared" si="440"/>
        <v xml:space="preserve">,"IsWatermarked":false </v>
      </c>
      <c r="Z1256" s="16" t="str">
        <f t="shared" si="441"/>
        <v xml:space="preserve">,"CatalogImageCode":"" </v>
      </c>
      <c r="AA1256" s="16" t="str">
        <f t="shared" si="442"/>
        <v xml:space="preserve">,"Color":"" </v>
      </c>
      <c r="AB1256" s="16" t="str">
        <f t="shared" si="443"/>
        <v xml:space="preserve">,"Denomination":"5" </v>
      </c>
      <c r="AD1256" s="16" t="str">
        <f t="shared" si="444"/>
        <v>,"ItemInstances":[</v>
      </c>
      <c r="AE1256" s="16" t="str">
        <f t="shared" si="445"/>
        <v>{"CollectableType":"HomeCollector.Models.StampBase, HomeCollector, Version=1.0.0.0, Culture=neutral, PublicKeyToken=null"</v>
      </c>
      <c r="AF1256" s="16" t="str">
        <f t="shared" si="446"/>
        <v xml:space="preserve">,"ItemDetails":"" </v>
      </c>
      <c r="AG1256" s="16" t="str">
        <f t="shared" si="447"/>
        <v xml:space="preserve">,"IsFavorite":false </v>
      </c>
      <c r="AH1256" s="16" t="str">
        <f t="shared" si="448"/>
        <v xml:space="preserve">,"EstimatedValue":0 </v>
      </c>
      <c r="AI1256" s="16" t="str">
        <f t="shared" si="449"/>
        <v xml:space="preserve">,"IsMintCondition":false </v>
      </c>
      <c r="AJ1256" s="16" t="str">
        <f t="shared" si="450"/>
        <v xml:space="preserve">,"Condition":"UNDEFINED" </v>
      </c>
      <c r="AK1256" s="16" t="str">
        <f xml:space="preserve"> IF($D1256+$E1256&gt;0,  CONCATENATE($AD1256,$AE1256,$AF1256,$AG1256,$AH1256,$AI1256,$AJ1256)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56" s="16" t="str">
        <f t="shared" si="451"/>
        <v>,{"CollectableType":"HomeCollector.Models.StampBase, HomeCollector, Version=1.0.0.0, Culture=neutral, PublicKeyToken=null","DisplayName":"Register-Vote" ,"Description":"" ,"Country":"USA" ,"IsPostageStamp":true ,"ScottNumber":"1249"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7" spans="1:38" x14ac:dyDescent="0.25">
      <c r="A1257" s="34" t="s">
        <v>2456</v>
      </c>
      <c r="B1257" s="29">
        <v>5</v>
      </c>
      <c r="C1257" s="30"/>
      <c r="D1257" s="31"/>
      <c r="E1257" s="32">
        <v>2</v>
      </c>
      <c r="F1257" s="28"/>
      <c r="G1257" s="30"/>
      <c r="H1257" s="19" t="s">
        <v>863</v>
      </c>
      <c r="I1257" s="29">
        <v>1964</v>
      </c>
      <c r="J1257" s="29">
        <v>1964</v>
      </c>
      <c r="K1257" s="33" t="s">
        <v>1337</v>
      </c>
      <c r="L1257" s="34">
        <v>0.15</v>
      </c>
      <c r="M1257" s="29">
        <v>0.15</v>
      </c>
      <c r="N1257" s="28" t="str">
        <f t="shared" si="452"/>
        <v>,{"CollectableType":"HomeCollector.Models.StampBase, HomeCollector, Version=1.0.0.0, Culture=neutral, PublicKeyToken=null"</v>
      </c>
      <c r="O1257" s="16" t="str">
        <f t="shared" si="431"/>
        <v xml:space="preserve">,"DisplayName":"Shakespeare" </v>
      </c>
      <c r="P1257" s="16" t="str">
        <f t="shared" si="432"/>
        <v xml:space="preserve">,"Description":"" </v>
      </c>
      <c r="Q1257" s="16" t="str">
        <f t="shared" si="433"/>
        <v xml:space="preserve">,"Country":"USA" </v>
      </c>
      <c r="R1257" s="16" t="str">
        <f t="shared" si="434"/>
        <v xml:space="preserve">,"IsPostageStamp":true </v>
      </c>
      <c r="S1257" s="16" t="str">
        <f t="shared" si="435"/>
        <v xml:space="preserve">,"ScottNumber":"1250" </v>
      </c>
      <c r="T1257" s="16" t="str">
        <f t="shared" si="436"/>
        <v xml:space="preserve">,"AlternateId":"" </v>
      </c>
      <c r="U1257" s="16" t="str">
        <f t="shared" si="437"/>
        <v>,"IssueYearStart":1964</v>
      </c>
      <c r="V1257" s="16" t="str">
        <f t="shared" si="438"/>
        <v>,"IssueYearEnd":0</v>
      </c>
      <c r="W1257" s="16" t="str">
        <f t="shared" si="439"/>
        <v xml:space="preserve">,"FirstDayOfIssue":" " </v>
      </c>
      <c r="X1257" s="16" t="str">
        <f t="shared" si="453"/>
        <v xml:space="preserve">,"Perforation":"" </v>
      </c>
      <c r="Y1257" s="16" t="str">
        <f t="shared" si="440"/>
        <v xml:space="preserve">,"IsWatermarked":false </v>
      </c>
      <c r="Z1257" s="16" t="str">
        <f t="shared" si="441"/>
        <v xml:space="preserve">,"CatalogImageCode":"" </v>
      </c>
      <c r="AA1257" s="16" t="str">
        <f t="shared" si="442"/>
        <v xml:space="preserve">,"Color":"" </v>
      </c>
      <c r="AB1257" s="16" t="str">
        <f t="shared" si="443"/>
        <v xml:space="preserve">,"Denomination":"5" </v>
      </c>
      <c r="AD1257" s="16" t="str">
        <f t="shared" si="444"/>
        <v>,"ItemInstances":[</v>
      </c>
      <c r="AE1257" s="16" t="str">
        <f t="shared" si="445"/>
        <v>{"CollectableType":"HomeCollector.Models.StampBase, HomeCollector, Version=1.0.0.0, Culture=neutral, PublicKeyToken=null"</v>
      </c>
      <c r="AF1257" s="16" t="str">
        <f t="shared" si="446"/>
        <v xml:space="preserve">,"ItemDetails":"" </v>
      </c>
      <c r="AG1257" s="16" t="str">
        <f t="shared" si="447"/>
        <v xml:space="preserve">,"IsFavorite":false </v>
      </c>
      <c r="AH1257" s="16" t="str">
        <f t="shared" si="448"/>
        <v xml:space="preserve">,"EstimatedValue":0 </v>
      </c>
      <c r="AI1257" s="16" t="str">
        <f t="shared" si="449"/>
        <v xml:space="preserve">,"IsMintCondition":false </v>
      </c>
      <c r="AJ1257" s="16" t="str">
        <f t="shared" si="450"/>
        <v xml:space="preserve">,"Condition":"UNDEFINED" </v>
      </c>
      <c r="AK1257" s="16" t="str">
        <f xml:space="preserve"> IF($D1257+$E1257&gt;0,  CONCATENATE($AD1257,$AE1257,$AF1257,$AG1257,$AH1257,$AI1257,$AJ1257)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57" s="16" t="str">
        <f t="shared" si="451"/>
        <v>,{"CollectableType":"HomeCollector.Models.StampBase, HomeCollector, Version=1.0.0.0, Culture=neutral, PublicKeyToken=null","DisplayName":"Shakespeare" ,"Description":"" ,"Country":"USA" ,"IsPostageStamp":true ,"ScottNumber":"1250"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8" spans="1:38" x14ac:dyDescent="0.25">
      <c r="A1258" s="34" t="s">
        <v>2457</v>
      </c>
      <c r="B1258" s="29">
        <v>5</v>
      </c>
      <c r="C1258" s="30"/>
      <c r="D1258" s="31"/>
      <c r="E1258" s="32">
        <v>1</v>
      </c>
      <c r="F1258" s="28"/>
      <c r="G1258" s="30"/>
      <c r="H1258" s="19" t="s">
        <v>864</v>
      </c>
      <c r="I1258" s="29">
        <v>1964</v>
      </c>
      <c r="J1258" s="29">
        <v>1964</v>
      </c>
      <c r="K1258" s="33" t="s">
        <v>1337</v>
      </c>
      <c r="L1258" s="34">
        <v>0.15</v>
      </c>
      <c r="M1258" s="29">
        <v>0.15</v>
      </c>
      <c r="N1258" s="28" t="str">
        <f t="shared" si="452"/>
        <v>,{"CollectableType":"HomeCollector.Models.StampBase, HomeCollector, Version=1.0.0.0, Culture=neutral, PublicKeyToken=null"</v>
      </c>
      <c r="O1258" s="16" t="str">
        <f t="shared" si="431"/>
        <v xml:space="preserve">,"DisplayName":"Mayo" </v>
      </c>
      <c r="P1258" s="16" t="str">
        <f t="shared" si="432"/>
        <v xml:space="preserve">,"Description":"" </v>
      </c>
      <c r="Q1258" s="16" t="str">
        <f t="shared" si="433"/>
        <v xml:space="preserve">,"Country":"USA" </v>
      </c>
      <c r="R1258" s="16" t="str">
        <f t="shared" si="434"/>
        <v xml:space="preserve">,"IsPostageStamp":true </v>
      </c>
      <c r="S1258" s="16" t="str">
        <f t="shared" si="435"/>
        <v xml:space="preserve">,"ScottNumber":"1251" </v>
      </c>
      <c r="T1258" s="16" t="str">
        <f t="shared" si="436"/>
        <v xml:space="preserve">,"AlternateId":"" </v>
      </c>
      <c r="U1258" s="16" t="str">
        <f t="shared" si="437"/>
        <v>,"IssueYearStart":1964</v>
      </c>
      <c r="V1258" s="16" t="str">
        <f t="shared" si="438"/>
        <v>,"IssueYearEnd":0</v>
      </c>
      <c r="W1258" s="16" t="str">
        <f t="shared" si="439"/>
        <v xml:space="preserve">,"FirstDayOfIssue":" " </v>
      </c>
      <c r="X1258" s="16" t="str">
        <f t="shared" si="453"/>
        <v xml:space="preserve">,"Perforation":"" </v>
      </c>
      <c r="Y1258" s="16" t="str">
        <f t="shared" si="440"/>
        <v xml:space="preserve">,"IsWatermarked":false </v>
      </c>
      <c r="Z1258" s="16" t="str">
        <f t="shared" si="441"/>
        <v xml:space="preserve">,"CatalogImageCode":"" </v>
      </c>
      <c r="AA1258" s="16" t="str">
        <f t="shared" si="442"/>
        <v xml:space="preserve">,"Color":"" </v>
      </c>
      <c r="AB1258" s="16" t="str">
        <f t="shared" si="443"/>
        <v xml:space="preserve">,"Denomination":"5" </v>
      </c>
      <c r="AD1258" s="16" t="str">
        <f t="shared" si="444"/>
        <v>,"ItemInstances":[</v>
      </c>
      <c r="AE1258" s="16" t="str">
        <f t="shared" si="445"/>
        <v>{"CollectableType":"HomeCollector.Models.StampBase, HomeCollector, Version=1.0.0.0, Culture=neutral, PublicKeyToken=null"</v>
      </c>
      <c r="AF1258" s="16" t="str">
        <f t="shared" si="446"/>
        <v xml:space="preserve">,"ItemDetails":"" </v>
      </c>
      <c r="AG1258" s="16" t="str">
        <f t="shared" si="447"/>
        <v xml:space="preserve">,"IsFavorite":false </v>
      </c>
      <c r="AH1258" s="16" t="str">
        <f t="shared" si="448"/>
        <v xml:space="preserve">,"EstimatedValue":0 </v>
      </c>
      <c r="AI1258" s="16" t="str">
        <f t="shared" si="449"/>
        <v xml:space="preserve">,"IsMintCondition":false </v>
      </c>
      <c r="AJ1258" s="16" t="str">
        <f t="shared" si="450"/>
        <v xml:space="preserve">,"Condition":"UNDEFINED" </v>
      </c>
      <c r="AK1258" s="16" t="str">
        <f xml:space="preserve"> IF($D1258+$E1258&gt;0,  CONCATENATE($AD1258,$AE1258,$AF1258,$AG1258,$AH1258,$AI1258,$AJ1258)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58" s="16" t="str">
        <f t="shared" si="451"/>
        <v>,{"CollectableType":"HomeCollector.Models.StampBase, HomeCollector, Version=1.0.0.0, Culture=neutral, PublicKeyToken=null","DisplayName":"Mayo" ,"Description":"" ,"Country":"USA" ,"IsPostageStamp":true ,"ScottNumber":"1251"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9" spans="1:38" x14ac:dyDescent="0.25">
      <c r="A1259" s="34" t="s">
        <v>2458</v>
      </c>
      <c r="B1259" s="29">
        <v>5</v>
      </c>
      <c r="C1259" s="30"/>
      <c r="D1259" s="31"/>
      <c r="E1259" s="32">
        <v>2</v>
      </c>
      <c r="F1259" s="28"/>
      <c r="G1259" s="30"/>
      <c r="H1259" s="19" t="s">
        <v>865</v>
      </c>
      <c r="I1259" s="29">
        <v>1964</v>
      </c>
      <c r="J1259" s="29">
        <v>1964</v>
      </c>
      <c r="K1259" s="33" t="s">
        <v>1337</v>
      </c>
      <c r="L1259" s="34">
        <v>0.15</v>
      </c>
      <c r="M1259" s="29">
        <v>0.15</v>
      </c>
      <c r="N1259" s="28" t="str">
        <f t="shared" si="452"/>
        <v>,{"CollectableType":"HomeCollector.Models.StampBase, HomeCollector, Version=1.0.0.0, Culture=neutral, PublicKeyToken=null"</v>
      </c>
      <c r="O1259" s="16" t="str">
        <f t="shared" si="431"/>
        <v xml:space="preserve">,"DisplayName":"Am Music" </v>
      </c>
      <c r="P1259" s="16" t="str">
        <f t="shared" si="432"/>
        <v xml:space="preserve">,"Description":"" </v>
      </c>
      <c r="Q1259" s="16" t="str">
        <f t="shared" si="433"/>
        <v xml:space="preserve">,"Country":"USA" </v>
      </c>
      <c r="R1259" s="16" t="str">
        <f t="shared" si="434"/>
        <v xml:space="preserve">,"IsPostageStamp":true </v>
      </c>
      <c r="S1259" s="16" t="str">
        <f t="shared" si="435"/>
        <v xml:space="preserve">,"ScottNumber":"1252" </v>
      </c>
      <c r="T1259" s="16" t="str">
        <f t="shared" si="436"/>
        <v xml:space="preserve">,"AlternateId":"" </v>
      </c>
      <c r="U1259" s="16" t="str">
        <f t="shared" si="437"/>
        <v>,"IssueYearStart":1964</v>
      </c>
      <c r="V1259" s="16" t="str">
        <f t="shared" si="438"/>
        <v>,"IssueYearEnd":0</v>
      </c>
      <c r="W1259" s="16" t="str">
        <f t="shared" si="439"/>
        <v xml:space="preserve">,"FirstDayOfIssue":" " </v>
      </c>
      <c r="X1259" s="16" t="str">
        <f t="shared" si="453"/>
        <v xml:space="preserve">,"Perforation":"" </v>
      </c>
      <c r="Y1259" s="16" t="str">
        <f t="shared" si="440"/>
        <v xml:space="preserve">,"IsWatermarked":false </v>
      </c>
      <c r="Z1259" s="16" t="str">
        <f t="shared" si="441"/>
        <v xml:space="preserve">,"CatalogImageCode":"" </v>
      </c>
      <c r="AA1259" s="16" t="str">
        <f t="shared" si="442"/>
        <v xml:space="preserve">,"Color":"" </v>
      </c>
      <c r="AB1259" s="16" t="str">
        <f t="shared" si="443"/>
        <v xml:space="preserve">,"Denomination":"5" </v>
      </c>
      <c r="AD1259" s="16" t="str">
        <f t="shared" si="444"/>
        <v>,"ItemInstances":[</v>
      </c>
      <c r="AE1259" s="16" t="str">
        <f t="shared" si="445"/>
        <v>{"CollectableType":"HomeCollector.Models.StampBase, HomeCollector, Version=1.0.0.0, Culture=neutral, PublicKeyToken=null"</v>
      </c>
      <c r="AF1259" s="16" t="str">
        <f t="shared" si="446"/>
        <v xml:space="preserve">,"ItemDetails":"" </v>
      </c>
      <c r="AG1259" s="16" t="str">
        <f t="shared" si="447"/>
        <v xml:space="preserve">,"IsFavorite":false </v>
      </c>
      <c r="AH1259" s="16" t="str">
        <f t="shared" si="448"/>
        <v xml:space="preserve">,"EstimatedValue":0 </v>
      </c>
      <c r="AI1259" s="16" t="str">
        <f t="shared" si="449"/>
        <v xml:space="preserve">,"IsMintCondition":false </v>
      </c>
      <c r="AJ1259" s="16" t="str">
        <f t="shared" si="450"/>
        <v xml:space="preserve">,"Condition":"UNDEFINED" </v>
      </c>
      <c r="AK1259" s="16" t="str">
        <f xml:space="preserve"> IF($D1259+$E1259&gt;0,  CONCATENATE($AD1259,$AE1259,$AF1259,$AG1259,$AH1259,$AI1259,$AJ1259)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59" s="16" t="str">
        <f t="shared" si="451"/>
        <v>,{"CollectableType":"HomeCollector.Models.StampBase, HomeCollector, Version=1.0.0.0, Culture=neutral, PublicKeyToken=null","DisplayName":"Am Music" ,"Description":"" ,"Country":"USA" ,"IsPostageStamp":true ,"ScottNumber":"1252"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0" spans="1:38" x14ac:dyDescent="0.25">
      <c r="A1260" s="34" t="s">
        <v>2459</v>
      </c>
      <c r="B1260" s="29">
        <v>5</v>
      </c>
      <c r="C1260" s="30"/>
      <c r="D1260" s="31"/>
      <c r="E1260" s="32">
        <v>2</v>
      </c>
      <c r="F1260" s="28"/>
      <c r="G1260" s="30"/>
      <c r="H1260" s="19" t="s">
        <v>866</v>
      </c>
      <c r="I1260" s="29">
        <v>1964</v>
      </c>
      <c r="J1260" s="29">
        <v>1964</v>
      </c>
      <c r="K1260" s="33" t="s">
        <v>1337</v>
      </c>
      <c r="L1260" s="34">
        <v>0.15</v>
      </c>
      <c r="M1260" s="29">
        <v>0.15</v>
      </c>
      <c r="N1260" s="28" t="str">
        <f t="shared" si="452"/>
        <v>,{"CollectableType":"HomeCollector.Models.StampBase, HomeCollector, Version=1.0.0.0, Culture=neutral, PublicKeyToken=null"</v>
      </c>
      <c r="O1260" s="16" t="str">
        <f t="shared" si="431"/>
        <v xml:space="preserve">,"DisplayName":"Homemakers" </v>
      </c>
      <c r="P1260" s="16" t="str">
        <f t="shared" si="432"/>
        <v xml:space="preserve">,"Description":"" </v>
      </c>
      <c r="Q1260" s="16" t="str">
        <f t="shared" si="433"/>
        <v xml:space="preserve">,"Country":"USA" </v>
      </c>
      <c r="R1260" s="16" t="str">
        <f t="shared" si="434"/>
        <v xml:space="preserve">,"IsPostageStamp":true </v>
      </c>
      <c r="S1260" s="16" t="str">
        <f t="shared" si="435"/>
        <v xml:space="preserve">,"ScottNumber":"1253" </v>
      </c>
      <c r="T1260" s="16" t="str">
        <f t="shared" si="436"/>
        <v xml:space="preserve">,"AlternateId":"" </v>
      </c>
      <c r="U1260" s="16" t="str">
        <f t="shared" si="437"/>
        <v>,"IssueYearStart":1964</v>
      </c>
      <c r="V1260" s="16" t="str">
        <f t="shared" si="438"/>
        <v>,"IssueYearEnd":0</v>
      </c>
      <c r="W1260" s="16" t="str">
        <f t="shared" si="439"/>
        <v xml:space="preserve">,"FirstDayOfIssue":" " </v>
      </c>
      <c r="X1260" s="16" t="str">
        <f t="shared" si="453"/>
        <v xml:space="preserve">,"Perforation":"" </v>
      </c>
      <c r="Y1260" s="16" t="str">
        <f t="shared" si="440"/>
        <v xml:space="preserve">,"IsWatermarked":false </v>
      </c>
      <c r="Z1260" s="16" t="str">
        <f t="shared" si="441"/>
        <v xml:space="preserve">,"CatalogImageCode":"" </v>
      </c>
      <c r="AA1260" s="16" t="str">
        <f t="shared" si="442"/>
        <v xml:space="preserve">,"Color":"" </v>
      </c>
      <c r="AB1260" s="16" t="str">
        <f t="shared" si="443"/>
        <v xml:space="preserve">,"Denomination":"5" </v>
      </c>
      <c r="AD1260" s="16" t="str">
        <f t="shared" si="444"/>
        <v>,"ItemInstances":[</v>
      </c>
      <c r="AE1260" s="16" t="str">
        <f t="shared" si="445"/>
        <v>{"CollectableType":"HomeCollector.Models.StampBase, HomeCollector, Version=1.0.0.0, Culture=neutral, PublicKeyToken=null"</v>
      </c>
      <c r="AF1260" s="16" t="str">
        <f t="shared" si="446"/>
        <v xml:space="preserve">,"ItemDetails":"" </v>
      </c>
      <c r="AG1260" s="16" t="str">
        <f t="shared" si="447"/>
        <v xml:space="preserve">,"IsFavorite":false </v>
      </c>
      <c r="AH1260" s="16" t="str">
        <f t="shared" si="448"/>
        <v xml:space="preserve">,"EstimatedValue":0 </v>
      </c>
      <c r="AI1260" s="16" t="str">
        <f t="shared" si="449"/>
        <v xml:space="preserve">,"IsMintCondition":false </v>
      </c>
      <c r="AJ1260" s="16" t="str">
        <f t="shared" si="450"/>
        <v xml:space="preserve">,"Condition":"UNDEFINED" </v>
      </c>
      <c r="AK1260" s="16" t="str">
        <f xml:space="preserve"> IF($D1260+$E1260&gt;0,  CONCATENATE($AD1260,$AE1260,$AF1260,$AG1260,$AH1260,$AI1260,$AJ1260)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0" s="16" t="str">
        <f t="shared" si="451"/>
        <v>,{"CollectableType":"HomeCollector.Models.StampBase, HomeCollector, Version=1.0.0.0, Culture=neutral, PublicKeyToken=null","DisplayName":"Homemakers" ,"Description":"" ,"Country":"USA" ,"IsPostageStamp":true ,"ScottNumber":"1253"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1" spans="1:38" x14ac:dyDescent="0.25">
      <c r="A1261" s="34" t="s">
        <v>2460</v>
      </c>
      <c r="B1261" s="29">
        <v>5</v>
      </c>
      <c r="C1261" s="30"/>
      <c r="D1261" s="31"/>
      <c r="E1261" s="32">
        <v>2</v>
      </c>
      <c r="F1261" s="28"/>
      <c r="G1261" s="30"/>
      <c r="H1261" s="19" t="s">
        <v>867</v>
      </c>
      <c r="I1261" s="29">
        <v>1964</v>
      </c>
      <c r="J1261" s="29">
        <v>1964</v>
      </c>
      <c r="K1261" s="33" t="s">
        <v>1337</v>
      </c>
      <c r="L1261" s="34">
        <v>0.3</v>
      </c>
      <c r="M1261" s="29">
        <v>0.15</v>
      </c>
      <c r="N1261" s="28" t="str">
        <f t="shared" si="452"/>
        <v>,{"CollectableType":"HomeCollector.Models.StampBase, HomeCollector, Version=1.0.0.0, Culture=neutral, PublicKeyToken=null"</v>
      </c>
      <c r="O1261" s="16" t="str">
        <f t="shared" si="431"/>
        <v xml:space="preserve">,"DisplayName":"Holly" </v>
      </c>
      <c r="P1261" s="16" t="str">
        <f t="shared" si="432"/>
        <v xml:space="preserve">,"Description":"" </v>
      </c>
      <c r="Q1261" s="16" t="str">
        <f t="shared" si="433"/>
        <v xml:space="preserve">,"Country":"USA" </v>
      </c>
      <c r="R1261" s="16" t="str">
        <f t="shared" si="434"/>
        <v xml:space="preserve">,"IsPostageStamp":true </v>
      </c>
      <c r="S1261" s="16" t="str">
        <f t="shared" si="435"/>
        <v xml:space="preserve">,"ScottNumber":"1254" </v>
      </c>
      <c r="T1261" s="16" t="str">
        <f t="shared" si="436"/>
        <v xml:space="preserve">,"AlternateId":"" </v>
      </c>
      <c r="U1261" s="16" t="str">
        <f t="shared" si="437"/>
        <v>,"IssueYearStart":1964</v>
      </c>
      <c r="V1261" s="16" t="str">
        <f t="shared" si="438"/>
        <v>,"IssueYearEnd":0</v>
      </c>
      <c r="W1261" s="16" t="str">
        <f t="shared" si="439"/>
        <v xml:space="preserve">,"FirstDayOfIssue":" " </v>
      </c>
      <c r="X1261" s="16" t="str">
        <f t="shared" si="453"/>
        <v xml:space="preserve">,"Perforation":"" </v>
      </c>
      <c r="Y1261" s="16" t="str">
        <f t="shared" si="440"/>
        <v xml:space="preserve">,"IsWatermarked":false </v>
      </c>
      <c r="Z1261" s="16" t="str">
        <f t="shared" si="441"/>
        <v xml:space="preserve">,"CatalogImageCode":"" </v>
      </c>
      <c r="AA1261" s="16" t="str">
        <f t="shared" si="442"/>
        <v xml:space="preserve">,"Color":"" </v>
      </c>
      <c r="AB1261" s="16" t="str">
        <f t="shared" si="443"/>
        <v xml:space="preserve">,"Denomination":"5" </v>
      </c>
      <c r="AD1261" s="16" t="str">
        <f t="shared" si="444"/>
        <v>,"ItemInstances":[</v>
      </c>
      <c r="AE1261" s="16" t="str">
        <f t="shared" si="445"/>
        <v>{"CollectableType":"HomeCollector.Models.StampBase, HomeCollector, Version=1.0.0.0, Culture=neutral, PublicKeyToken=null"</v>
      </c>
      <c r="AF1261" s="16" t="str">
        <f t="shared" si="446"/>
        <v xml:space="preserve">,"ItemDetails":"" </v>
      </c>
      <c r="AG1261" s="16" t="str">
        <f t="shared" si="447"/>
        <v xml:space="preserve">,"IsFavorite":false </v>
      </c>
      <c r="AH1261" s="16" t="str">
        <f t="shared" si="448"/>
        <v xml:space="preserve">,"EstimatedValue":0 </v>
      </c>
      <c r="AI1261" s="16" t="str">
        <f t="shared" si="449"/>
        <v xml:space="preserve">,"IsMintCondition":false </v>
      </c>
      <c r="AJ1261" s="16" t="str">
        <f t="shared" si="450"/>
        <v xml:space="preserve">,"Condition":"UNDEFINED" </v>
      </c>
      <c r="AK1261" s="16" t="str">
        <f xml:space="preserve"> IF($D1261+$E1261&gt;0,  CONCATENATE($AD1261,$AE1261,$AF1261,$AG1261,$AH1261,$AI1261,$AJ1261)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1" s="16" t="str">
        <f t="shared" si="451"/>
        <v>,{"CollectableType":"HomeCollector.Models.StampBase, HomeCollector, Version=1.0.0.0, Culture=neutral, PublicKeyToken=null","DisplayName":"Holly" ,"Description":"" ,"Country":"USA" ,"IsPostageStamp":true ,"ScottNumber":"1254"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2" spans="1:38" x14ac:dyDescent="0.25">
      <c r="A1262" s="34" t="s">
        <v>2461</v>
      </c>
      <c r="B1262" s="29">
        <v>5</v>
      </c>
      <c r="C1262" s="30"/>
      <c r="D1262" s="31"/>
      <c r="E1262" s="32">
        <v>2</v>
      </c>
      <c r="F1262" s="28"/>
      <c r="G1262" s="30"/>
      <c r="H1262" s="19" t="s">
        <v>868</v>
      </c>
      <c r="I1262" s="29">
        <v>1964</v>
      </c>
      <c r="J1262" s="29">
        <v>1964</v>
      </c>
      <c r="K1262" s="33" t="s">
        <v>1337</v>
      </c>
      <c r="L1262" s="34">
        <v>0.3</v>
      </c>
      <c r="M1262" s="29">
        <v>0.15</v>
      </c>
      <c r="N1262" s="28" t="str">
        <f t="shared" si="452"/>
        <v>,{"CollectableType":"HomeCollector.Models.StampBase, HomeCollector, Version=1.0.0.0, Culture=neutral, PublicKeyToken=null"</v>
      </c>
      <c r="O1262" s="16" t="str">
        <f t="shared" si="431"/>
        <v xml:space="preserve">,"DisplayName":"Mistletoe" </v>
      </c>
      <c r="P1262" s="16" t="str">
        <f t="shared" si="432"/>
        <v xml:space="preserve">,"Description":"" </v>
      </c>
      <c r="Q1262" s="16" t="str">
        <f t="shared" si="433"/>
        <v xml:space="preserve">,"Country":"USA" </v>
      </c>
      <c r="R1262" s="16" t="str">
        <f t="shared" si="434"/>
        <v xml:space="preserve">,"IsPostageStamp":true </v>
      </c>
      <c r="S1262" s="16" t="str">
        <f t="shared" si="435"/>
        <v xml:space="preserve">,"ScottNumber":"1255" </v>
      </c>
      <c r="T1262" s="16" t="str">
        <f t="shared" si="436"/>
        <v xml:space="preserve">,"AlternateId":"" </v>
      </c>
      <c r="U1262" s="16" t="str">
        <f t="shared" si="437"/>
        <v>,"IssueYearStart":1964</v>
      </c>
      <c r="V1262" s="16" t="str">
        <f t="shared" si="438"/>
        <v>,"IssueYearEnd":0</v>
      </c>
      <c r="W1262" s="16" t="str">
        <f t="shared" si="439"/>
        <v xml:space="preserve">,"FirstDayOfIssue":" " </v>
      </c>
      <c r="X1262" s="16" t="str">
        <f t="shared" si="453"/>
        <v xml:space="preserve">,"Perforation":"" </v>
      </c>
      <c r="Y1262" s="16" t="str">
        <f t="shared" si="440"/>
        <v xml:space="preserve">,"IsWatermarked":false </v>
      </c>
      <c r="Z1262" s="16" t="str">
        <f t="shared" si="441"/>
        <v xml:space="preserve">,"CatalogImageCode":"" </v>
      </c>
      <c r="AA1262" s="16" t="str">
        <f t="shared" si="442"/>
        <v xml:space="preserve">,"Color":"" </v>
      </c>
      <c r="AB1262" s="16" t="str">
        <f t="shared" si="443"/>
        <v xml:space="preserve">,"Denomination":"5" </v>
      </c>
      <c r="AD1262" s="16" t="str">
        <f t="shared" si="444"/>
        <v>,"ItemInstances":[</v>
      </c>
      <c r="AE1262" s="16" t="str">
        <f t="shared" si="445"/>
        <v>{"CollectableType":"HomeCollector.Models.StampBase, HomeCollector, Version=1.0.0.0, Culture=neutral, PublicKeyToken=null"</v>
      </c>
      <c r="AF1262" s="16" t="str">
        <f t="shared" si="446"/>
        <v xml:space="preserve">,"ItemDetails":"" </v>
      </c>
      <c r="AG1262" s="16" t="str">
        <f t="shared" si="447"/>
        <v xml:space="preserve">,"IsFavorite":false </v>
      </c>
      <c r="AH1262" s="16" t="str">
        <f t="shared" si="448"/>
        <v xml:space="preserve">,"EstimatedValue":0 </v>
      </c>
      <c r="AI1262" s="16" t="str">
        <f t="shared" si="449"/>
        <v xml:space="preserve">,"IsMintCondition":false </v>
      </c>
      <c r="AJ1262" s="16" t="str">
        <f t="shared" si="450"/>
        <v xml:space="preserve">,"Condition":"UNDEFINED" </v>
      </c>
      <c r="AK1262" s="16" t="str">
        <f xml:space="preserve"> IF($D1262+$E1262&gt;0,  CONCATENATE($AD1262,$AE1262,$AF1262,$AG1262,$AH1262,$AI1262,$AJ1262)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2" s="16" t="str">
        <f t="shared" si="451"/>
        <v>,{"CollectableType":"HomeCollector.Models.StampBase, HomeCollector, Version=1.0.0.0, Culture=neutral, PublicKeyToken=null","DisplayName":"Mistletoe" ,"Description":"" ,"Country":"USA" ,"IsPostageStamp":true ,"ScottNumber":"1255"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3" spans="1:38" x14ac:dyDescent="0.25">
      <c r="A1263" s="34" t="s">
        <v>2462</v>
      </c>
      <c r="B1263" s="29">
        <v>5</v>
      </c>
      <c r="C1263" s="30"/>
      <c r="D1263" s="31"/>
      <c r="E1263" s="32">
        <v>2</v>
      </c>
      <c r="F1263" s="28"/>
      <c r="G1263" s="30"/>
      <c r="H1263" s="19" t="s">
        <v>869</v>
      </c>
      <c r="I1263" s="29">
        <v>1964</v>
      </c>
      <c r="J1263" s="29">
        <v>1964</v>
      </c>
      <c r="K1263" s="33" t="s">
        <v>1337</v>
      </c>
      <c r="L1263" s="34">
        <v>0.3</v>
      </c>
      <c r="M1263" s="29">
        <v>0.15</v>
      </c>
      <c r="N1263" s="28" t="str">
        <f t="shared" si="452"/>
        <v>,{"CollectableType":"HomeCollector.Models.StampBase, HomeCollector, Version=1.0.0.0, Culture=neutral, PublicKeyToken=null"</v>
      </c>
      <c r="O1263" s="16" t="str">
        <f t="shared" si="431"/>
        <v xml:space="preserve">,"DisplayName":"Poinsettia" </v>
      </c>
      <c r="P1263" s="16" t="str">
        <f t="shared" si="432"/>
        <v xml:space="preserve">,"Description":"" </v>
      </c>
      <c r="Q1263" s="16" t="str">
        <f t="shared" si="433"/>
        <v xml:space="preserve">,"Country":"USA" </v>
      </c>
      <c r="R1263" s="16" t="str">
        <f t="shared" si="434"/>
        <v xml:space="preserve">,"IsPostageStamp":true </v>
      </c>
      <c r="S1263" s="16" t="str">
        <f t="shared" si="435"/>
        <v xml:space="preserve">,"ScottNumber":"1256" </v>
      </c>
      <c r="T1263" s="16" t="str">
        <f t="shared" si="436"/>
        <v xml:space="preserve">,"AlternateId":"" </v>
      </c>
      <c r="U1263" s="16" t="str">
        <f t="shared" si="437"/>
        <v>,"IssueYearStart":1964</v>
      </c>
      <c r="V1263" s="16" t="str">
        <f t="shared" si="438"/>
        <v>,"IssueYearEnd":0</v>
      </c>
      <c r="W1263" s="16" t="str">
        <f t="shared" si="439"/>
        <v xml:space="preserve">,"FirstDayOfIssue":" " </v>
      </c>
      <c r="X1263" s="16" t="str">
        <f t="shared" si="453"/>
        <v xml:space="preserve">,"Perforation":"" </v>
      </c>
      <c r="Y1263" s="16" t="str">
        <f t="shared" si="440"/>
        <v xml:space="preserve">,"IsWatermarked":false </v>
      </c>
      <c r="Z1263" s="16" t="str">
        <f t="shared" si="441"/>
        <v xml:space="preserve">,"CatalogImageCode":"" </v>
      </c>
      <c r="AA1263" s="16" t="str">
        <f t="shared" si="442"/>
        <v xml:space="preserve">,"Color":"" </v>
      </c>
      <c r="AB1263" s="16" t="str">
        <f t="shared" si="443"/>
        <v xml:space="preserve">,"Denomination":"5" </v>
      </c>
      <c r="AD1263" s="16" t="str">
        <f t="shared" si="444"/>
        <v>,"ItemInstances":[</v>
      </c>
      <c r="AE1263" s="16" t="str">
        <f t="shared" si="445"/>
        <v>{"CollectableType":"HomeCollector.Models.StampBase, HomeCollector, Version=1.0.0.0, Culture=neutral, PublicKeyToken=null"</v>
      </c>
      <c r="AF1263" s="16" t="str">
        <f t="shared" si="446"/>
        <v xml:space="preserve">,"ItemDetails":"" </v>
      </c>
      <c r="AG1263" s="16" t="str">
        <f t="shared" si="447"/>
        <v xml:space="preserve">,"IsFavorite":false </v>
      </c>
      <c r="AH1263" s="16" t="str">
        <f t="shared" si="448"/>
        <v xml:space="preserve">,"EstimatedValue":0 </v>
      </c>
      <c r="AI1263" s="16" t="str">
        <f t="shared" si="449"/>
        <v xml:space="preserve">,"IsMintCondition":false </v>
      </c>
      <c r="AJ1263" s="16" t="str">
        <f t="shared" si="450"/>
        <v xml:space="preserve">,"Condition":"UNDEFINED" </v>
      </c>
      <c r="AK1263" s="16" t="str">
        <f xml:space="preserve"> IF($D1263+$E1263&gt;0,  CONCATENATE($AD1263,$AE1263,$AF1263,$AG1263,$AH1263,$AI1263,$AJ1263)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3" s="16" t="str">
        <f t="shared" si="451"/>
        <v>,{"CollectableType":"HomeCollector.Models.StampBase, HomeCollector, Version=1.0.0.0, Culture=neutral, PublicKeyToken=null","DisplayName":"Poinsettia" ,"Description":"" ,"Country":"USA" ,"IsPostageStamp":true ,"ScottNumber":"1256"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4" spans="1:38" x14ac:dyDescent="0.25">
      <c r="A1264" s="34" t="s">
        <v>2463</v>
      </c>
      <c r="B1264" s="29">
        <v>5</v>
      </c>
      <c r="C1264" s="30"/>
      <c r="D1264" s="31"/>
      <c r="E1264" s="32">
        <v>2</v>
      </c>
      <c r="F1264" s="28"/>
      <c r="G1264" s="30"/>
      <c r="H1264" s="19" t="s">
        <v>870</v>
      </c>
      <c r="I1264" s="29">
        <v>1964</v>
      </c>
      <c r="J1264" s="29">
        <v>1964</v>
      </c>
      <c r="K1264" s="33" t="s">
        <v>1337</v>
      </c>
      <c r="L1264" s="34">
        <v>0.3</v>
      </c>
      <c r="M1264" s="29">
        <v>0.15</v>
      </c>
      <c r="N1264" s="28" t="str">
        <f t="shared" si="452"/>
        <v>,{"CollectableType":"HomeCollector.Models.StampBase, HomeCollector, Version=1.0.0.0, Culture=neutral, PublicKeyToken=null"</v>
      </c>
      <c r="O1264" s="16" t="str">
        <f t="shared" si="431"/>
        <v xml:space="preserve">,"DisplayName":"Pine Cone" </v>
      </c>
      <c r="P1264" s="16" t="str">
        <f t="shared" si="432"/>
        <v xml:space="preserve">,"Description":"" </v>
      </c>
      <c r="Q1264" s="16" t="str">
        <f t="shared" si="433"/>
        <v xml:space="preserve">,"Country":"USA" </v>
      </c>
      <c r="R1264" s="16" t="str">
        <f t="shared" si="434"/>
        <v xml:space="preserve">,"IsPostageStamp":true </v>
      </c>
      <c r="S1264" s="16" t="str">
        <f t="shared" si="435"/>
        <v xml:space="preserve">,"ScottNumber":"1257" </v>
      </c>
      <c r="T1264" s="16" t="str">
        <f t="shared" si="436"/>
        <v xml:space="preserve">,"AlternateId":"" </v>
      </c>
      <c r="U1264" s="16" t="str">
        <f t="shared" si="437"/>
        <v>,"IssueYearStart":1964</v>
      </c>
      <c r="V1264" s="16" t="str">
        <f t="shared" si="438"/>
        <v>,"IssueYearEnd":0</v>
      </c>
      <c r="W1264" s="16" t="str">
        <f t="shared" si="439"/>
        <v xml:space="preserve">,"FirstDayOfIssue":" " </v>
      </c>
      <c r="X1264" s="16" t="str">
        <f t="shared" si="453"/>
        <v xml:space="preserve">,"Perforation":"" </v>
      </c>
      <c r="Y1264" s="16" t="str">
        <f t="shared" si="440"/>
        <v xml:space="preserve">,"IsWatermarked":false </v>
      </c>
      <c r="Z1264" s="16" t="str">
        <f t="shared" si="441"/>
        <v xml:space="preserve">,"CatalogImageCode":"" </v>
      </c>
      <c r="AA1264" s="16" t="str">
        <f t="shared" si="442"/>
        <v xml:space="preserve">,"Color":"" </v>
      </c>
      <c r="AB1264" s="16" t="str">
        <f t="shared" si="443"/>
        <v xml:space="preserve">,"Denomination":"5" </v>
      </c>
      <c r="AD1264" s="16" t="str">
        <f t="shared" si="444"/>
        <v>,"ItemInstances":[</v>
      </c>
      <c r="AE1264" s="16" t="str">
        <f t="shared" si="445"/>
        <v>{"CollectableType":"HomeCollector.Models.StampBase, HomeCollector, Version=1.0.0.0, Culture=neutral, PublicKeyToken=null"</v>
      </c>
      <c r="AF1264" s="16" t="str">
        <f t="shared" si="446"/>
        <v xml:space="preserve">,"ItemDetails":"" </v>
      </c>
      <c r="AG1264" s="16" t="str">
        <f t="shared" si="447"/>
        <v xml:space="preserve">,"IsFavorite":false </v>
      </c>
      <c r="AH1264" s="16" t="str">
        <f t="shared" si="448"/>
        <v xml:space="preserve">,"EstimatedValue":0 </v>
      </c>
      <c r="AI1264" s="16" t="str">
        <f t="shared" si="449"/>
        <v xml:space="preserve">,"IsMintCondition":false </v>
      </c>
      <c r="AJ1264" s="16" t="str">
        <f t="shared" si="450"/>
        <v xml:space="preserve">,"Condition":"UNDEFINED" </v>
      </c>
      <c r="AK1264" s="16" t="str">
        <f xml:space="preserve"> IF($D1264+$E1264&gt;0,  CONCATENATE($AD1264,$AE1264,$AF1264,$AG1264,$AH1264,$AI1264,$AJ1264)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4" s="16" t="str">
        <f t="shared" si="451"/>
        <v>,{"CollectableType":"HomeCollector.Models.StampBase, HomeCollector, Version=1.0.0.0, Culture=neutral, PublicKeyToken=null","DisplayName":"Pine Cone" ,"Description":"" ,"Country":"USA" ,"IsPostageStamp":true ,"ScottNumber":"1257"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5" spans="1:38" x14ac:dyDescent="0.25">
      <c r="A1265" s="34" t="s">
        <v>2464</v>
      </c>
      <c r="B1265" s="29">
        <v>5</v>
      </c>
      <c r="C1265" s="30"/>
      <c r="D1265" s="31"/>
      <c r="E1265" s="32">
        <v>4</v>
      </c>
      <c r="F1265" s="28"/>
      <c r="G1265" s="30"/>
      <c r="H1265" s="19" t="s">
        <v>871</v>
      </c>
      <c r="I1265" s="29">
        <v>1964</v>
      </c>
      <c r="J1265" s="29">
        <v>1964</v>
      </c>
      <c r="K1265" s="33" t="s">
        <v>1337</v>
      </c>
      <c r="L1265" s="34">
        <v>0.15</v>
      </c>
      <c r="M1265" s="29">
        <v>0.15</v>
      </c>
      <c r="N1265" s="28" t="str">
        <f t="shared" si="452"/>
        <v>,{"CollectableType":"HomeCollector.Models.StampBase, HomeCollector, Version=1.0.0.0, Culture=neutral, PublicKeyToken=null"</v>
      </c>
      <c r="O1265" s="16" t="str">
        <f t="shared" si="431"/>
        <v xml:space="preserve">,"DisplayName":"Verrazano-Narrows" </v>
      </c>
      <c r="P1265" s="16" t="str">
        <f t="shared" si="432"/>
        <v xml:space="preserve">,"Description":"" </v>
      </c>
      <c r="Q1265" s="16" t="str">
        <f t="shared" si="433"/>
        <v xml:space="preserve">,"Country":"USA" </v>
      </c>
      <c r="R1265" s="16" t="str">
        <f t="shared" si="434"/>
        <v xml:space="preserve">,"IsPostageStamp":true </v>
      </c>
      <c r="S1265" s="16" t="str">
        <f t="shared" si="435"/>
        <v xml:space="preserve">,"ScottNumber":"1258" </v>
      </c>
      <c r="T1265" s="16" t="str">
        <f t="shared" si="436"/>
        <v xml:space="preserve">,"AlternateId":"" </v>
      </c>
      <c r="U1265" s="16" t="str">
        <f t="shared" si="437"/>
        <v>,"IssueYearStart":1964</v>
      </c>
      <c r="V1265" s="16" t="str">
        <f t="shared" si="438"/>
        <v>,"IssueYearEnd":0</v>
      </c>
      <c r="W1265" s="16" t="str">
        <f t="shared" si="439"/>
        <v xml:space="preserve">,"FirstDayOfIssue":" " </v>
      </c>
      <c r="X1265" s="16" t="str">
        <f t="shared" si="453"/>
        <v xml:space="preserve">,"Perforation":"" </v>
      </c>
      <c r="Y1265" s="16" t="str">
        <f t="shared" si="440"/>
        <v xml:space="preserve">,"IsWatermarked":false </v>
      </c>
      <c r="Z1265" s="16" t="str">
        <f t="shared" si="441"/>
        <v xml:space="preserve">,"CatalogImageCode":"" </v>
      </c>
      <c r="AA1265" s="16" t="str">
        <f t="shared" si="442"/>
        <v xml:space="preserve">,"Color":"" </v>
      </c>
      <c r="AB1265" s="16" t="str">
        <f t="shared" si="443"/>
        <v xml:space="preserve">,"Denomination":"5" </v>
      </c>
      <c r="AD1265" s="16" t="str">
        <f t="shared" si="444"/>
        <v>,"ItemInstances":[</v>
      </c>
      <c r="AE1265" s="16" t="str">
        <f t="shared" si="445"/>
        <v>{"CollectableType":"HomeCollector.Models.StampBase, HomeCollector, Version=1.0.0.0, Culture=neutral, PublicKeyToken=null"</v>
      </c>
      <c r="AF1265" s="16" t="str">
        <f t="shared" si="446"/>
        <v xml:space="preserve">,"ItemDetails":"" </v>
      </c>
      <c r="AG1265" s="16" t="str">
        <f t="shared" si="447"/>
        <v xml:space="preserve">,"IsFavorite":false </v>
      </c>
      <c r="AH1265" s="16" t="str">
        <f t="shared" si="448"/>
        <v xml:space="preserve">,"EstimatedValue":0 </v>
      </c>
      <c r="AI1265" s="16" t="str">
        <f t="shared" si="449"/>
        <v xml:space="preserve">,"IsMintCondition":false </v>
      </c>
      <c r="AJ1265" s="16" t="str">
        <f t="shared" si="450"/>
        <v xml:space="preserve">,"Condition":"UNDEFINED" </v>
      </c>
      <c r="AK1265" s="16" t="str">
        <f xml:space="preserve"> IF($D1265+$E1265&gt;0,  CONCATENATE($AD1265,$AE1265,$AF1265,$AG1265,$AH1265,$AI1265,$AJ1265)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5" s="16" t="str">
        <f t="shared" si="451"/>
        <v>,{"CollectableType":"HomeCollector.Models.StampBase, HomeCollector, Version=1.0.0.0, Culture=neutral, PublicKeyToken=null","DisplayName":"Verrazano-Narrows" ,"Description":"" ,"Country":"USA" ,"IsPostageStamp":true ,"ScottNumber":"1258"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6" spans="1:38" x14ac:dyDescent="0.25">
      <c r="A1266" s="34" t="s">
        <v>2465</v>
      </c>
      <c r="B1266" s="29">
        <v>5</v>
      </c>
      <c r="C1266" s="30"/>
      <c r="D1266" s="31"/>
      <c r="E1266" s="32">
        <v>2</v>
      </c>
      <c r="F1266" s="28"/>
      <c r="G1266" s="30"/>
      <c r="H1266" s="19" t="s">
        <v>872</v>
      </c>
      <c r="I1266" s="29">
        <v>1964</v>
      </c>
      <c r="J1266" s="29">
        <v>1964</v>
      </c>
      <c r="K1266" s="33" t="s">
        <v>1337</v>
      </c>
      <c r="L1266" s="34">
        <v>0.15</v>
      </c>
      <c r="M1266" s="29">
        <v>0.15</v>
      </c>
      <c r="N1266" s="28" t="str">
        <f t="shared" si="452"/>
        <v>,{"CollectableType":"HomeCollector.Models.StampBase, HomeCollector, Version=1.0.0.0, Culture=neutral, PublicKeyToken=null"</v>
      </c>
      <c r="O1266" s="16" t="str">
        <f t="shared" si="431"/>
        <v xml:space="preserve">,"DisplayName":"Fine Arts" </v>
      </c>
      <c r="P1266" s="16" t="str">
        <f t="shared" si="432"/>
        <v xml:space="preserve">,"Description":"" </v>
      </c>
      <c r="Q1266" s="16" t="str">
        <f t="shared" si="433"/>
        <v xml:space="preserve">,"Country":"USA" </v>
      </c>
      <c r="R1266" s="16" t="str">
        <f t="shared" si="434"/>
        <v xml:space="preserve">,"IsPostageStamp":true </v>
      </c>
      <c r="S1266" s="16" t="str">
        <f t="shared" si="435"/>
        <v xml:space="preserve">,"ScottNumber":"1259" </v>
      </c>
      <c r="T1266" s="16" t="str">
        <f t="shared" si="436"/>
        <v xml:space="preserve">,"AlternateId":"" </v>
      </c>
      <c r="U1266" s="16" t="str">
        <f t="shared" si="437"/>
        <v>,"IssueYearStart":1964</v>
      </c>
      <c r="V1266" s="16" t="str">
        <f t="shared" si="438"/>
        <v>,"IssueYearEnd":0</v>
      </c>
      <c r="W1266" s="16" t="str">
        <f t="shared" si="439"/>
        <v xml:space="preserve">,"FirstDayOfIssue":" " </v>
      </c>
      <c r="X1266" s="16" t="str">
        <f t="shared" si="453"/>
        <v xml:space="preserve">,"Perforation":"" </v>
      </c>
      <c r="Y1266" s="16" t="str">
        <f t="shared" si="440"/>
        <v xml:space="preserve">,"IsWatermarked":false </v>
      </c>
      <c r="Z1266" s="16" t="str">
        <f t="shared" si="441"/>
        <v xml:space="preserve">,"CatalogImageCode":"" </v>
      </c>
      <c r="AA1266" s="16" t="str">
        <f t="shared" si="442"/>
        <v xml:space="preserve">,"Color":"" </v>
      </c>
      <c r="AB1266" s="16" t="str">
        <f t="shared" si="443"/>
        <v xml:space="preserve">,"Denomination":"5" </v>
      </c>
      <c r="AD1266" s="16" t="str">
        <f t="shared" si="444"/>
        <v>,"ItemInstances":[</v>
      </c>
      <c r="AE1266" s="16" t="str">
        <f t="shared" si="445"/>
        <v>{"CollectableType":"HomeCollector.Models.StampBase, HomeCollector, Version=1.0.0.0, Culture=neutral, PublicKeyToken=null"</v>
      </c>
      <c r="AF1266" s="16" t="str">
        <f t="shared" si="446"/>
        <v xml:space="preserve">,"ItemDetails":"" </v>
      </c>
      <c r="AG1266" s="16" t="str">
        <f t="shared" si="447"/>
        <v xml:space="preserve">,"IsFavorite":false </v>
      </c>
      <c r="AH1266" s="16" t="str">
        <f t="shared" si="448"/>
        <v xml:space="preserve">,"EstimatedValue":0 </v>
      </c>
      <c r="AI1266" s="16" t="str">
        <f t="shared" si="449"/>
        <v xml:space="preserve">,"IsMintCondition":false </v>
      </c>
      <c r="AJ1266" s="16" t="str">
        <f t="shared" si="450"/>
        <v xml:space="preserve">,"Condition":"UNDEFINED" </v>
      </c>
      <c r="AK1266" s="16" t="str">
        <f xml:space="preserve"> IF($D1266+$E1266&gt;0,  CONCATENATE($AD1266,$AE1266,$AF1266,$AG1266,$AH1266,$AI1266,$AJ1266)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6" s="16" t="str">
        <f t="shared" si="451"/>
        <v>,{"CollectableType":"HomeCollector.Models.StampBase, HomeCollector, Version=1.0.0.0, Culture=neutral, PublicKeyToken=null","DisplayName":"Fine Arts" ,"Description":"" ,"Country":"USA" ,"IsPostageStamp":true ,"ScottNumber":"1259"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7" spans="1:38" x14ac:dyDescent="0.25">
      <c r="A1267" s="34" t="s">
        <v>2466</v>
      </c>
      <c r="B1267" s="29">
        <v>5</v>
      </c>
      <c r="C1267" s="30"/>
      <c r="D1267" s="31"/>
      <c r="E1267" s="32">
        <v>2</v>
      </c>
      <c r="F1267" s="28"/>
      <c r="G1267" s="30"/>
      <c r="H1267" s="19" t="s">
        <v>873</v>
      </c>
      <c r="I1267" s="29">
        <v>1964</v>
      </c>
      <c r="J1267" s="29">
        <v>1964</v>
      </c>
      <c r="K1267" s="33" t="s">
        <v>1337</v>
      </c>
      <c r="L1267" s="34">
        <v>0.15</v>
      </c>
      <c r="M1267" s="29">
        <v>0.15</v>
      </c>
      <c r="N1267" s="28" t="str">
        <f t="shared" si="452"/>
        <v>,{"CollectableType":"HomeCollector.Models.StampBase, HomeCollector, Version=1.0.0.0, Culture=neutral, PublicKeyToken=null"</v>
      </c>
      <c r="O1267" s="16" t="str">
        <f t="shared" si="431"/>
        <v xml:space="preserve">,"DisplayName":"Am Radio" </v>
      </c>
      <c r="P1267" s="16" t="str">
        <f t="shared" si="432"/>
        <v xml:space="preserve">,"Description":"" </v>
      </c>
      <c r="Q1267" s="16" t="str">
        <f t="shared" si="433"/>
        <v xml:space="preserve">,"Country":"USA" </v>
      </c>
      <c r="R1267" s="16" t="str">
        <f t="shared" si="434"/>
        <v xml:space="preserve">,"IsPostageStamp":true </v>
      </c>
      <c r="S1267" s="16" t="str">
        <f t="shared" si="435"/>
        <v xml:space="preserve">,"ScottNumber":"1260" </v>
      </c>
      <c r="T1267" s="16" t="str">
        <f t="shared" si="436"/>
        <v xml:space="preserve">,"AlternateId":"" </v>
      </c>
      <c r="U1267" s="16" t="str">
        <f t="shared" si="437"/>
        <v>,"IssueYearStart":1964</v>
      </c>
      <c r="V1267" s="16" t="str">
        <f t="shared" si="438"/>
        <v>,"IssueYearEnd":0</v>
      </c>
      <c r="W1267" s="16" t="str">
        <f t="shared" si="439"/>
        <v xml:space="preserve">,"FirstDayOfIssue":" " </v>
      </c>
      <c r="X1267" s="16" t="str">
        <f t="shared" si="453"/>
        <v xml:space="preserve">,"Perforation":"" </v>
      </c>
      <c r="Y1267" s="16" t="str">
        <f t="shared" si="440"/>
        <v xml:space="preserve">,"IsWatermarked":false </v>
      </c>
      <c r="Z1267" s="16" t="str">
        <f t="shared" si="441"/>
        <v xml:space="preserve">,"CatalogImageCode":"" </v>
      </c>
      <c r="AA1267" s="16" t="str">
        <f t="shared" si="442"/>
        <v xml:space="preserve">,"Color":"" </v>
      </c>
      <c r="AB1267" s="16" t="str">
        <f t="shared" si="443"/>
        <v xml:space="preserve">,"Denomination":"5" </v>
      </c>
      <c r="AD1267" s="16" t="str">
        <f t="shared" si="444"/>
        <v>,"ItemInstances":[</v>
      </c>
      <c r="AE1267" s="16" t="str">
        <f t="shared" si="445"/>
        <v>{"CollectableType":"HomeCollector.Models.StampBase, HomeCollector, Version=1.0.0.0, Culture=neutral, PublicKeyToken=null"</v>
      </c>
      <c r="AF1267" s="16" t="str">
        <f t="shared" si="446"/>
        <v xml:space="preserve">,"ItemDetails":"" </v>
      </c>
      <c r="AG1267" s="16" t="str">
        <f t="shared" si="447"/>
        <v xml:space="preserve">,"IsFavorite":false </v>
      </c>
      <c r="AH1267" s="16" t="str">
        <f t="shared" si="448"/>
        <v xml:space="preserve">,"EstimatedValue":0 </v>
      </c>
      <c r="AI1267" s="16" t="str">
        <f t="shared" si="449"/>
        <v xml:space="preserve">,"IsMintCondition":false </v>
      </c>
      <c r="AJ1267" s="16" t="str">
        <f t="shared" si="450"/>
        <v xml:space="preserve">,"Condition":"UNDEFINED" </v>
      </c>
      <c r="AK1267" s="16" t="str">
        <f xml:space="preserve"> IF($D1267+$E1267&gt;0,  CONCATENATE($AD1267,$AE1267,$AF1267,$AG1267,$AH1267,$AI1267,$AJ1267)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7" s="16" t="str">
        <f t="shared" si="451"/>
        <v>,{"CollectableType":"HomeCollector.Models.StampBase, HomeCollector, Version=1.0.0.0, Culture=neutral, PublicKeyToken=null","DisplayName":"Am Radio" ,"Description":"" ,"Country":"USA" ,"IsPostageStamp":true ,"ScottNumber":"1260" ,"AlternateId":"" ,"IssueYearStart":1964,"IssueYearEnd":0,"FirstDayOfIssue":"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8" spans="1:38" x14ac:dyDescent="0.25">
      <c r="A1268" s="34" t="s">
        <v>2467</v>
      </c>
      <c r="B1268" s="29">
        <v>5</v>
      </c>
      <c r="C1268" s="30"/>
      <c r="D1268" s="31"/>
      <c r="E1268" s="32">
        <v>2</v>
      </c>
      <c r="F1268" s="28"/>
      <c r="G1268" s="30"/>
      <c r="H1268" s="19" t="s">
        <v>874</v>
      </c>
      <c r="I1268" s="29">
        <v>1965</v>
      </c>
      <c r="J1268" s="29">
        <v>1965</v>
      </c>
      <c r="K1268" s="33" t="s">
        <v>1337</v>
      </c>
      <c r="L1268" s="34">
        <v>0.15</v>
      </c>
      <c r="M1268" s="29">
        <v>0.15</v>
      </c>
      <c r="N1268" s="28" t="str">
        <f t="shared" si="452"/>
        <v>,{"CollectableType":"HomeCollector.Models.StampBase, HomeCollector, Version=1.0.0.0, Culture=neutral, PublicKeyToken=null"</v>
      </c>
      <c r="O1268" s="16" t="str">
        <f t="shared" si="431"/>
        <v xml:space="preserve">,"DisplayName":"New Orleans" </v>
      </c>
      <c r="P1268" s="16" t="str">
        <f t="shared" si="432"/>
        <v xml:space="preserve">,"Description":"" </v>
      </c>
      <c r="Q1268" s="16" t="str">
        <f t="shared" si="433"/>
        <v xml:space="preserve">,"Country":"USA" </v>
      </c>
      <c r="R1268" s="16" t="str">
        <f t="shared" si="434"/>
        <v xml:space="preserve">,"IsPostageStamp":true </v>
      </c>
      <c r="S1268" s="16" t="str">
        <f t="shared" si="435"/>
        <v xml:space="preserve">,"ScottNumber":"1261" </v>
      </c>
      <c r="T1268" s="16" t="str">
        <f t="shared" si="436"/>
        <v xml:space="preserve">,"AlternateId":"" </v>
      </c>
      <c r="U1268" s="16" t="str">
        <f t="shared" si="437"/>
        <v>,"IssueYearStart":1965</v>
      </c>
      <c r="V1268" s="16" t="str">
        <f t="shared" si="438"/>
        <v>,"IssueYearEnd":0</v>
      </c>
      <c r="W1268" s="16" t="str">
        <f t="shared" si="439"/>
        <v xml:space="preserve">,"FirstDayOfIssue":" " </v>
      </c>
      <c r="X1268" s="16" t="str">
        <f t="shared" si="453"/>
        <v xml:space="preserve">,"Perforation":"" </v>
      </c>
      <c r="Y1268" s="16" t="str">
        <f t="shared" si="440"/>
        <v xml:space="preserve">,"IsWatermarked":false </v>
      </c>
      <c r="Z1268" s="16" t="str">
        <f t="shared" si="441"/>
        <v xml:space="preserve">,"CatalogImageCode":"" </v>
      </c>
      <c r="AA1268" s="16" t="str">
        <f t="shared" si="442"/>
        <v xml:space="preserve">,"Color":"" </v>
      </c>
      <c r="AB1268" s="16" t="str">
        <f t="shared" si="443"/>
        <v xml:space="preserve">,"Denomination":"5" </v>
      </c>
      <c r="AD1268" s="16" t="str">
        <f t="shared" si="444"/>
        <v>,"ItemInstances":[</v>
      </c>
      <c r="AE1268" s="16" t="str">
        <f t="shared" si="445"/>
        <v>{"CollectableType":"HomeCollector.Models.StampBase, HomeCollector, Version=1.0.0.0, Culture=neutral, PublicKeyToken=null"</v>
      </c>
      <c r="AF1268" s="16" t="str">
        <f t="shared" si="446"/>
        <v xml:space="preserve">,"ItemDetails":"" </v>
      </c>
      <c r="AG1268" s="16" t="str">
        <f t="shared" si="447"/>
        <v xml:space="preserve">,"IsFavorite":false </v>
      </c>
      <c r="AH1268" s="16" t="str">
        <f t="shared" si="448"/>
        <v xml:space="preserve">,"EstimatedValue":0 </v>
      </c>
      <c r="AI1268" s="16" t="str">
        <f t="shared" si="449"/>
        <v xml:space="preserve">,"IsMintCondition":false </v>
      </c>
      <c r="AJ1268" s="16" t="str">
        <f t="shared" si="450"/>
        <v xml:space="preserve">,"Condition":"UNDEFINED" </v>
      </c>
      <c r="AK1268" s="16" t="str">
        <f xml:space="preserve"> IF($D1268+$E1268&gt;0,  CONCATENATE($AD1268,$AE1268,$AF1268,$AG1268,$AH1268,$AI1268,$AJ1268)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8" s="16" t="str">
        <f t="shared" si="451"/>
        <v>,{"CollectableType":"HomeCollector.Models.StampBase, HomeCollector, Version=1.0.0.0, Culture=neutral, PublicKeyToken=null","DisplayName":"New Orleans" ,"Description":"" ,"Country":"USA" ,"IsPostageStamp":true ,"ScottNumber":"1261"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9" spans="1:38" x14ac:dyDescent="0.25">
      <c r="A1269" s="34" t="s">
        <v>2468</v>
      </c>
      <c r="B1269" s="29">
        <v>5</v>
      </c>
      <c r="C1269" s="30"/>
      <c r="D1269" s="31"/>
      <c r="E1269" s="32">
        <v>2</v>
      </c>
      <c r="F1269" s="28"/>
      <c r="G1269" s="30"/>
      <c r="H1269" s="19" t="s">
        <v>875</v>
      </c>
      <c r="I1269" s="29">
        <v>1965</v>
      </c>
      <c r="J1269" s="29">
        <v>1965</v>
      </c>
      <c r="K1269" s="33" t="s">
        <v>1337</v>
      </c>
      <c r="L1269" s="34">
        <v>0.15</v>
      </c>
      <c r="M1269" s="29">
        <v>0.15</v>
      </c>
      <c r="N1269" s="28" t="str">
        <f t="shared" si="452"/>
        <v>,{"CollectableType":"HomeCollector.Models.StampBase, HomeCollector, Version=1.0.0.0, Culture=neutral, PublicKeyToken=null"</v>
      </c>
      <c r="O1269" s="16" t="str">
        <f t="shared" si="431"/>
        <v xml:space="preserve">,"DisplayName":"Fitness" </v>
      </c>
      <c r="P1269" s="16" t="str">
        <f t="shared" si="432"/>
        <v xml:space="preserve">,"Description":"" </v>
      </c>
      <c r="Q1269" s="16" t="str">
        <f t="shared" si="433"/>
        <v xml:space="preserve">,"Country":"USA" </v>
      </c>
      <c r="R1269" s="16" t="str">
        <f t="shared" si="434"/>
        <v xml:space="preserve">,"IsPostageStamp":true </v>
      </c>
      <c r="S1269" s="16" t="str">
        <f t="shared" si="435"/>
        <v xml:space="preserve">,"ScottNumber":"1262" </v>
      </c>
      <c r="T1269" s="16" t="str">
        <f t="shared" si="436"/>
        <v xml:space="preserve">,"AlternateId":"" </v>
      </c>
      <c r="U1269" s="16" t="str">
        <f t="shared" si="437"/>
        <v>,"IssueYearStart":1965</v>
      </c>
      <c r="V1269" s="16" t="str">
        <f t="shared" si="438"/>
        <v>,"IssueYearEnd":0</v>
      </c>
      <c r="W1269" s="16" t="str">
        <f t="shared" si="439"/>
        <v xml:space="preserve">,"FirstDayOfIssue":" " </v>
      </c>
      <c r="X1269" s="16" t="str">
        <f t="shared" si="453"/>
        <v xml:space="preserve">,"Perforation":"" </v>
      </c>
      <c r="Y1269" s="16" t="str">
        <f t="shared" si="440"/>
        <v xml:space="preserve">,"IsWatermarked":false </v>
      </c>
      <c r="Z1269" s="16" t="str">
        <f t="shared" si="441"/>
        <v xml:space="preserve">,"CatalogImageCode":"" </v>
      </c>
      <c r="AA1269" s="16" t="str">
        <f t="shared" si="442"/>
        <v xml:space="preserve">,"Color":"" </v>
      </c>
      <c r="AB1269" s="16" t="str">
        <f t="shared" si="443"/>
        <v xml:space="preserve">,"Denomination":"5" </v>
      </c>
      <c r="AD1269" s="16" t="str">
        <f t="shared" si="444"/>
        <v>,"ItemInstances":[</v>
      </c>
      <c r="AE1269" s="16" t="str">
        <f t="shared" si="445"/>
        <v>{"CollectableType":"HomeCollector.Models.StampBase, HomeCollector, Version=1.0.0.0, Culture=neutral, PublicKeyToken=null"</v>
      </c>
      <c r="AF1269" s="16" t="str">
        <f t="shared" si="446"/>
        <v xml:space="preserve">,"ItemDetails":"" </v>
      </c>
      <c r="AG1269" s="16" t="str">
        <f t="shared" si="447"/>
        <v xml:space="preserve">,"IsFavorite":false </v>
      </c>
      <c r="AH1269" s="16" t="str">
        <f t="shared" si="448"/>
        <v xml:space="preserve">,"EstimatedValue":0 </v>
      </c>
      <c r="AI1269" s="16" t="str">
        <f t="shared" si="449"/>
        <v xml:space="preserve">,"IsMintCondition":false </v>
      </c>
      <c r="AJ1269" s="16" t="str">
        <f t="shared" si="450"/>
        <v xml:space="preserve">,"Condition":"UNDEFINED" </v>
      </c>
      <c r="AK1269" s="16" t="str">
        <f xml:space="preserve"> IF($D1269+$E1269&gt;0,  CONCATENATE($AD1269,$AE1269,$AF1269,$AG1269,$AH1269,$AI1269,$AJ1269)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9" s="16" t="str">
        <f t="shared" si="451"/>
        <v>,{"CollectableType":"HomeCollector.Models.StampBase, HomeCollector, Version=1.0.0.0, Culture=neutral, PublicKeyToken=null","DisplayName":"Fitness" ,"Description":"" ,"Country":"USA" ,"IsPostageStamp":true ,"ScottNumber":"1262"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0" spans="1:38" x14ac:dyDescent="0.25">
      <c r="A1270" s="34" t="s">
        <v>2469</v>
      </c>
      <c r="B1270" s="29">
        <v>5</v>
      </c>
      <c r="C1270" s="30"/>
      <c r="D1270" s="31"/>
      <c r="E1270" s="32">
        <v>2</v>
      </c>
      <c r="F1270" s="28"/>
      <c r="G1270" s="30"/>
      <c r="H1270" s="19" t="s">
        <v>876</v>
      </c>
      <c r="I1270" s="29">
        <v>1965</v>
      </c>
      <c r="J1270" s="29">
        <v>1965</v>
      </c>
      <c r="K1270" s="33" t="s">
        <v>1337</v>
      </c>
      <c r="L1270" s="34">
        <v>0.15</v>
      </c>
      <c r="M1270" s="29">
        <v>0.15</v>
      </c>
      <c r="N1270" s="28" t="str">
        <f t="shared" si="452"/>
        <v>,{"CollectableType":"HomeCollector.Models.StampBase, HomeCollector, Version=1.0.0.0, Culture=neutral, PublicKeyToken=null"</v>
      </c>
      <c r="O1270" s="16" t="str">
        <f t="shared" si="431"/>
        <v xml:space="preserve">,"DisplayName":"Cancer" </v>
      </c>
      <c r="P1270" s="16" t="str">
        <f t="shared" si="432"/>
        <v xml:space="preserve">,"Description":"" </v>
      </c>
      <c r="Q1270" s="16" t="str">
        <f t="shared" si="433"/>
        <v xml:space="preserve">,"Country":"USA" </v>
      </c>
      <c r="R1270" s="16" t="str">
        <f t="shared" si="434"/>
        <v xml:space="preserve">,"IsPostageStamp":true </v>
      </c>
      <c r="S1270" s="16" t="str">
        <f t="shared" si="435"/>
        <v xml:space="preserve">,"ScottNumber":"1263" </v>
      </c>
      <c r="T1270" s="16" t="str">
        <f t="shared" si="436"/>
        <v xml:space="preserve">,"AlternateId":"" </v>
      </c>
      <c r="U1270" s="16" t="str">
        <f t="shared" si="437"/>
        <v>,"IssueYearStart":1965</v>
      </c>
      <c r="V1270" s="16" t="str">
        <f t="shared" si="438"/>
        <v>,"IssueYearEnd":0</v>
      </c>
      <c r="W1270" s="16" t="str">
        <f t="shared" si="439"/>
        <v xml:space="preserve">,"FirstDayOfIssue":" " </v>
      </c>
      <c r="X1270" s="16" t="str">
        <f t="shared" si="453"/>
        <v xml:space="preserve">,"Perforation":"" </v>
      </c>
      <c r="Y1270" s="16" t="str">
        <f t="shared" si="440"/>
        <v xml:space="preserve">,"IsWatermarked":false </v>
      </c>
      <c r="Z1270" s="16" t="str">
        <f t="shared" si="441"/>
        <v xml:space="preserve">,"CatalogImageCode":"" </v>
      </c>
      <c r="AA1270" s="16" t="str">
        <f t="shared" si="442"/>
        <v xml:space="preserve">,"Color":"" </v>
      </c>
      <c r="AB1270" s="16" t="str">
        <f t="shared" si="443"/>
        <v xml:space="preserve">,"Denomination":"5" </v>
      </c>
      <c r="AD1270" s="16" t="str">
        <f t="shared" si="444"/>
        <v>,"ItemInstances":[</v>
      </c>
      <c r="AE1270" s="16" t="str">
        <f t="shared" si="445"/>
        <v>{"CollectableType":"HomeCollector.Models.StampBase, HomeCollector, Version=1.0.0.0, Culture=neutral, PublicKeyToken=null"</v>
      </c>
      <c r="AF1270" s="16" t="str">
        <f t="shared" si="446"/>
        <v xml:space="preserve">,"ItemDetails":"" </v>
      </c>
      <c r="AG1270" s="16" t="str">
        <f t="shared" si="447"/>
        <v xml:space="preserve">,"IsFavorite":false </v>
      </c>
      <c r="AH1270" s="16" t="str">
        <f t="shared" si="448"/>
        <v xml:space="preserve">,"EstimatedValue":0 </v>
      </c>
      <c r="AI1270" s="16" t="str">
        <f t="shared" si="449"/>
        <v xml:space="preserve">,"IsMintCondition":false </v>
      </c>
      <c r="AJ1270" s="16" t="str">
        <f t="shared" si="450"/>
        <v xml:space="preserve">,"Condition":"UNDEFINED" </v>
      </c>
      <c r="AK1270" s="16" t="str">
        <f xml:space="preserve"> IF($D1270+$E1270&gt;0,  CONCATENATE($AD1270,$AE1270,$AF1270,$AG1270,$AH1270,$AI1270,$AJ1270)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70" s="16" t="str">
        <f t="shared" si="451"/>
        <v>,{"CollectableType":"HomeCollector.Models.StampBase, HomeCollector, Version=1.0.0.0, Culture=neutral, PublicKeyToken=null","DisplayName":"Cancer" ,"Description":"" ,"Country":"USA" ,"IsPostageStamp":true ,"ScottNumber":"1263"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1" spans="1:38" x14ac:dyDescent="0.25">
      <c r="A1271" s="34" t="s">
        <v>2470</v>
      </c>
      <c r="B1271" s="29">
        <v>5</v>
      </c>
      <c r="C1271" s="30"/>
      <c r="D1271" s="31"/>
      <c r="E1271" s="32">
        <v>2</v>
      </c>
      <c r="F1271" s="28"/>
      <c r="G1271" s="30"/>
      <c r="H1271" s="19" t="s">
        <v>877</v>
      </c>
      <c r="I1271" s="29">
        <v>1965</v>
      </c>
      <c r="J1271" s="29">
        <v>1965</v>
      </c>
      <c r="K1271" s="33" t="s">
        <v>1337</v>
      </c>
      <c r="L1271" s="34">
        <v>0.15</v>
      </c>
      <c r="M1271" s="29">
        <v>0.15</v>
      </c>
      <c r="N1271" s="28" t="str">
        <f t="shared" si="452"/>
        <v>,{"CollectableType":"HomeCollector.Models.StampBase, HomeCollector, Version=1.0.0.0, Culture=neutral, PublicKeyToken=null"</v>
      </c>
      <c r="O1271" s="16" t="str">
        <f t="shared" si="431"/>
        <v xml:space="preserve">,"DisplayName":"Churchill" </v>
      </c>
      <c r="P1271" s="16" t="str">
        <f t="shared" si="432"/>
        <v xml:space="preserve">,"Description":"" </v>
      </c>
      <c r="Q1271" s="16" t="str">
        <f t="shared" si="433"/>
        <v xml:space="preserve">,"Country":"USA" </v>
      </c>
      <c r="R1271" s="16" t="str">
        <f t="shared" si="434"/>
        <v xml:space="preserve">,"IsPostageStamp":true </v>
      </c>
      <c r="S1271" s="16" t="str">
        <f t="shared" si="435"/>
        <v xml:space="preserve">,"ScottNumber":"1264" </v>
      </c>
      <c r="T1271" s="16" t="str">
        <f t="shared" si="436"/>
        <v xml:space="preserve">,"AlternateId":"" </v>
      </c>
      <c r="U1271" s="16" t="str">
        <f t="shared" si="437"/>
        <v>,"IssueYearStart":1965</v>
      </c>
      <c r="V1271" s="16" t="str">
        <f t="shared" si="438"/>
        <v>,"IssueYearEnd":0</v>
      </c>
      <c r="W1271" s="16" t="str">
        <f t="shared" si="439"/>
        <v xml:space="preserve">,"FirstDayOfIssue":" " </v>
      </c>
      <c r="X1271" s="16" t="str">
        <f t="shared" si="453"/>
        <v xml:space="preserve">,"Perforation":"" </v>
      </c>
      <c r="Y1271" s="16" t="str">
        <f t="shared" si="440"/>
        <v xml:space="preserve">,"IsWatermarked":false </v>
      </c>
      <c r="Z1271" s="16" t="str">
        <f t="shared" si="441"/>
        <v xml:space="preserve">,"CatalogImageCode":"" </v>
      </c>
      <c r="AA1271" s="16" t="str">
        <f t="shared" si="442"/>
        <v xml:space="preserve">,"Color":"" </v>
      </c>
      <c r="AB1271" s="16" t="str">
        <f t="shared" si="443"/>
        <v xml:space="preserve">,"Denomination":"5" </v>
      </c>
      <c r="AD1271" s="16" t="str">
        <f t="shared" si="444"/>
        <v>,"ItemInstances":[</v>
      </c>
      <c r="AE1271" s="16" t="str">
        <f t="shared" si="445"/>
        <v>{"CollectableType":"HomeCollector.Models.StampBase, HomeCollector, Version=1.0.0.0, Culture=neutral, PublicKeyToken=null"</v>
      </c>
      <c r="AF1271" s="16" t="str">
        <f t="shared" si="446"/>
        <v xml:space="preserve">,"ItemDetails":"" </v>
      </c>
      <c r="AG1271" s="16" t="str">
        <f t="shared" si="447"/>
        <v xml:space="preserve">,"IsFavorite":false </v>
      </c>
      <c r="AH1271" s="16" t="str">
        <f t="shared" si="448"/>
        <v xml:space="preserve">,"EstimatedValue":0 </v>
      </c>
      <c r="AI1271" s="16" t="str">
        <f t="shared" si="449"/>
        <v xml:space="preserve">,"IsMintCondition":false </v>
      </c>
      <c r="AJ1271" s="16" t="str">
        <f t="shared" si="450"/>
        <v xml:space="preserve">,"Condition":"UNDEFINED" </v>
      </c>
      <c r="AK1271" s="16" t="str">
        <f xml:space="preserve"> IF($D1271+$E1271&gt;0,  CONCATENATE($AD1271,$AE1271,$AF1271,$AG1271,$AH1271,$AI1271,$AJ1271)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71" s="16" t="str">
        <f t="shared" si="451"/>
        <v>,{"CollectableType":"HomeCollector.Models.StampBase, HomeCollector, Version=1.0.0.0, Culture=neutral, PublicKeyToken=null","DisplayName":"Churchill" ,"Description":"" ,"Country":"USA" ,"IsPostageStamp":true ,"ScottNumber":"1264"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2" spans="1:38" x14ac:dyDescent="0.25">
      <c r="A1272" s="34" t="s">
        <v>2471</v>
      </c>
      <c r="B1272" s="29">
        <v>5</v>
      </c>
      <c r="C1272" s="30"/>
      <c r="D1272" s="31"/>
      <c r="E1272" s="32">
        <v>9</v>
      </c>
      <c r="F1272" s="28"/>
      <c r="G1272" s="30"/>
      <c r="H1272" s="19" t="s">
        <v>878</v>
      </c>
      <c r="I1272" s="29">
        <v>1965</v>
      </c>
      <c r="J1272" s="29">
        <v>1965</v>
      </c>
      <c r="K1272" s="33" t="s">
        <v>1337</v>
      </c>
      <c r="L1272" s="34">
        <v>0.15</v>
      </c>
      <c r="M1272" s="29">
        <v>0.15</v>
      </c>
      <c r="N1272" s="28" t="str">
        <f t="shared" si="452"/>
        <v>,{"CollectableType":"HomeCollector.Models.StampBase, HomeCollector, Version=1.0.0.0, Culture=neutral, PublicKeyToken=null"</v>
      </c>
      <c r="O1272" s="16" t="str">
        <f t="shared" si="431"/>
        <v xml:space="preserve">,"DisplayName":"Magna Carta" </v>
      </c>
      <c r="P1272" s="16" t="str">
        <f t="shared" si="432"/>
        <v xml:space="preserve">,"Description":"" </v>
      </c>
      <c r="Q1272" s="16" t="str">
        <f t="shared" si="433"/>
        <v xml:space="preserve">,"Country":"USA" </v>
      </c>
      <c r="R1272" s="16" t="str">
        <f t="shared" si="434"/>
        <v xml:space="preserve">,"IsPostageStamp":true </v>
      </c>
      <c r="S1272" s="16" t="str">
        <f t="shared" si="435"/>
        <v xml:space="preserve">,"ScottNumber":"1265" </v>
      </c>
      <c r="T1272" s="16" t="str">
        <f t="shared" si="436"/>
        <v xml:space="preserve">,"AlternateId":"" </v>
      </c>
      <c r="U1272" s="16" t="str">
        <f t="shared" si="437"/>
        <v>,"IssueYearStart":1965</v>
      </c>
      <c r="V1272" s="16" t="str">
        <f t="shared" si="438"/>
        <v>,"IssueYearEnd":0</v>
      </c>
      <c r="W1272" s="16" t="str">
        <f t="shared" si="439"/>
        <v xml:space="preserve">,"FirstDayOfIssue":" " </v>
      </c>
      <c r="X1272" s="16" t="str">
        <f t="shared" si="453"/>
        <v xml:space="preserve">,"Perforation":"" </v>
      </c>
      <c r="Y1272" s="16" t="str">
        <f t="shared" si="440"/>
        <v xml:space="preserve">,"IsWatermarked":false </v>
      </c>
      <c r="Z1272" s="16" t="str">
        <f t="shared" si="441"/>
        <v xml:space="preserve">,"CatalogImageCode":"" </v>
      </c>
      <c r="AA1272" s="16" t="str">
        <f t="shared" si="442"/>
        <v xml:space="preserve">,"Color":"" </v>
      </c>
      <c r="AB1272" s="16" t="str">
        <f t="shared" si="443"/>
        <v xml:space="preserve">,"Denomination":"5" </v>
      </c>
      <c r="AD1272" s="16" t="str">
        <f t="shared" si="444"/>
        <v>,"ItemInstances":[</v>
      </c>
      <c r="AE1272" s="16" t="str">
        <f t="shared" si="445"/>
        <v>{"CollectableType":"HomeCollector.Models.StampBase, HomeCollector, Version=1.0.0.0, Culture=neutral, PublicKeyToken=null"</v>
      </c>
      <c r="AF1272" s="16" t="str">
        <f t="shared" si="446"/>
        <v xml:space="preserve">,"ItemDetails":"" </v>
      </c>
      <c r="AG1272" s="16" t="str">
        <f t="shared" si="447"/>
        <v xml:space="preserve">,"IsFavorite":false </v>
      </c>
      <c r="AH1272" s="16" t="str">
        <f t="shared" si="448"/>
        <v xml:space="preserve">,"EstimatedValue":0 </v>
      </c>
      <c r="AI1272" s="16" t="str">
        <f t="shared" si="449"/>
        <v xml:space="preserve">,"IsMintCondition":false </v>
      </c>
      <c r="AJ1272" s="16" t="str">
        <f t="shared" si="450"/>
        <v xml:space="preserve">,"Condition":"UNDEFINED" </v>
      </c>
      <c r="AK1272" s="16" t="str">
        <f xml:space="preserve"> IF($D1272+$E1272&gt;0,  CONCATENATE($AD1272,$AE1272,$AF1272,$AG1272,$AH1272,$AI1272,$AJ1272)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72" s="16" t="str">
        <f t="shared" si="451"/>
        <v>,{"CollectableType":"HomeCollector.Models.StampBase, HomeCollector, Version=1.0.0.0, Culture=neutral, PublicKeyToken=null","DisplayName":"Magna Carta" ,"Description":"" ,"Country":"USA" ,"IsPostageStamp":true ,"ScottNumber":"1265"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3" spans="1:38" x14ac:dyDescent="0.25">
      <c r="A1273" s="34" t="s">
        <v>2472</v>
      </c>
      <c r="B1273" s="29">
        <v>5</v>
      </c>
      <c r="C1273" s="30"/>
      <c r="D1273" s="31"/>
      <c r="E1273" s="32">
        <v>2</v>
      </c>
      <c r="F1273" s="28"/>
      <c r="G1273" s="30"/>
      <c r="H1273" s="19" t="s">
        <v>879</v>
      </c>
      <c r="I1273" s="29">
        <v>1965</v>
      </c>
      <c r="J1273" s="29">
        <v>1965</v>
      </c>
      <c r="K1273" s="33" t="s">
        <v>1337</v>
      </c>
      <c r="L1273" s="34">
        <v>0.15</v>
      </c>
      <c r="M1273" s="29">
        <v>0.15</v>
      </c>
      <c r="N1273" s="28" t="str">
        <f t="shared" si="452"/>
        <v>,{"CollectableType":"HomeCollector.Models.StampBase, HomeCollector, Version=1.0.0.0, Culture=neutral, PublicKeyToken=null"</v>
      </c>
      <c r="O1273" s="16" t="str">
        <f t="shared" si="431"/>
        <v xml:space="preserve">,"DisplayName":"Int Cooperation" </v>
      </c>
      <c r="P1273" s="16" t="str">
        <f t="shared" si="432"/>
        <v xml:space="preserve">,"Description":"" </v>
      </c>
      <c r="Q1273" s="16" t="str">
        <f t="shared" si="433"/>
        <v xml:space="preserve">,"Country":"USA" </v>
      </c>
      <c r="R1273" s="16" t="str">
        <f t="shared" si="434"/>
        <v xml:space="preserve">,"IsPostageStamp":true </v>
      </c>
      <c r="S1273" s="16" t="str">
        <f t="shared" si="435"/>
        <v xml:space="preserve">,"ScottNumber":"1266" </v>
      </c>
      <c r="T1273" s="16" t="str">
        <f t="shared" si="436"/>
        <v xml:space="preserve">,"AlternateId":"" </v>
      </c>
      <c r="U1273" s="16" t="str">
        <f t="shared" si="437"/>
        <v>,"IssueYearStart":1965</v>
      </c>
      <c r="V1273" s="16" t="str">
        <f t="shared" si="438"/>
        <v>,"IssueYearEnd":0</v>
      </c>
      <c r="W1273" s="16" t="str">
        <f t="shared" si="439"/>
        <v xml:space="preserve">,"FirstDayOfIssue":" " </v>
      </c>
      <c r="X1273" s="16" t="str">
        <f t="shared" si="453"/>
        <v xml:space="preserve">,"Perforation":"" </v>
      </c>
      <c r="Y1273" s="16" t="str">
        <f t="shared" si="440"/>
        <v xml:space="preserve">,"IsWatermarked":false </v>
      </c>
      <c r="Z1273" s="16" t="str">
        <f t="shared" si="441"/>
        <v xml:space="preserve">,"CatalogImageCode":"" </v>
      </c>
      <c r="AA1273" s="16" t="str">
        <f t="shared" si="442"/>
        <v xml:space="preserve">,"Color":"" </v>
      </c>
      <c r="AB1273" s="16" t="str">
        <f t="shared" si="443"/>
        <v xml:space="preserve">,"Denomination":"5" </v>
      </c>
      <c r="AD1273" s="16" t="str">
        <f t="shared" si="444"/>
        <v>,"ItemInstances":[</v>
      </c>
      <c r="AE1273" s="16" t="str">
        <f t="shared" si="445"/>
        <v>{"CollectableType":"HomeCollector.Models.StampBase, HomeCollector, Version=1.0.0.0, Culture=neutral, PublicKeyToken=null"</v>
      </c>
      <c r="AF1273" s="16" t="str">
        <f t="shared" si="446"/>
        <v xml:space="preserve">,"ItemDetails":"" </v>
      </c>
      <c r="AG1273" s="16" t="str">
        <f t="shared" si="447"/>
        <v xml:space="preserve">,"IsFavorite":false </v>
      </c>
      <c r="AH1273" s="16" t="str">
        <f t="shared" si="448"/>
        <v xml:space="preserve">,"EstimatedValue":0 </v>
      </c>
      <c r="AI1273" s="16" t="str">
        <f t="shared" si="449"/>
        <v xml:space="preserve">,"IsMintCondition":false </v>
      </c>
      <c r="AJ1273" s="16" t="str">
        <f t="shared" si="450"/>
        <v xml:space="preserve">,"Condition":"UNDEFINED" </v>
      </c>
      <c r="AK1273" s="16" t="str">
        <f xml:space="preserve"> IF($D1273+$E1273&gt;0,  CONCATENATE($AD1273,$AE1273,$AF1273,$AG1273,$AH1273,$AI1273,$AJ1273)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73" s="16" t="str">
        <f t="shared" si="451"/>
        <v>,{"CollectableType":"HomeCollector.Models.StampBase, HomeCollector, Version=1.0.0.0, Culture=neutral, PublicKeyToken=null","DisplayName":"Int Cooperation" ,"Description":"" ,"Country":"USA" ,"IsPostageStamp":true ,"ScottNumber":"1266"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4" spans="1:38" x14ac:dyDescent="0.25">
      <c r="A1274" s="34" t="s">
        <v>2473</v>
      </c>
      <c r="B1274" s="29">
        <v>5</v>
      </c>
      <c r="C1274" s="30"/>
      <c r="D1274" s="31">
        <v>4</v>
      </c>
      <c r="E1274" s="32">
        <v>1</v>
      </c>
      <c r="F1274" s="28"/>
      <c r="G1274" s="30"/>
      <c r="H1274" s="19" t="s">
        <v>880</v>
      </c>
      <c r="I1274" s="29">
        <v>1965</v>
      </c>
      <c r="J1274" s="29">
        <v>1965</v>
      </c>
      <c r="K1274" s="33" t="s">
        <v>1337</v>
      </c>
      <c r="L1274" s="34">
        <v>0.15</v>
      </c>
      <c r="M1274" s="29">
        <v>0.15</v>
      </c>
      <c r="N1274" s="28" t="str">
        <f t="shared" si="452"/>
        <v>,{"CollectableType":"HomeCollector.Models.StampBase, HomeCollector, Version=1.0.0.0, Culture=neutral, PublicKeyToken=null"</v>
      </c>
      <c r="O1274" s="16" t="str">
        <f t="shared" si="431"/>
        <v xml:space="preserve">,"DisplayName":"Salvation Army" </v>
      </c>
      <c r="P1274" s="16" t="str">
        <f t="shared" si="432"/>
        <v xml:space="preserve">,"Description":"" </v>
      </c>
      <c r="Q1274" s="16" t="str">
        <f t="shared" si="433"/>
        <v xml:space="preserve">,"Country":"USA" </v>
      </c>
      <c r="R1274" s="16" t="str">
        <f t="shared" si="434"/>
        <v xml:space="preserve">,"IsPostageStamp":true </v>
      </c>
      <c r="S1274" s="16" t="str">
        <f t="shared" si="435"/>
        <v xml:space="preserve">,"ScottNumber":"1267" </v>
      </c>
      <c r="T1274" s="16" t="str">
        <f t="shared" si="436"/>
        <v xml:space="preserve">,"AlternateId":"" </v>
      </c>
      <c r="U1274" s="16" t="str">
        <f t="shared" si="437"/>
        <v>,"IssueYearStart":1965</v>
      </c>
      <c r="V1274" s="16" t="str">
        <f t="shared" si="438"/>
        <v>,"IssueYearEnd":0</v>
      </c>
      <c r="W1274" s="16" t="str">
        <f t="shared" si="439"/>
        <v xml:space="preserve">,"FirstDayOfIssue":" " </v>
      </c>
      <c r="X1274" s="16" t="str">
        <f t="shared" si="453"/>
        <v xml:space="preserve">,"Perforation":"" </v>
      </c>
      <c r="Y1274" s="16" t="str">
        <f t="shared" si="440"/>
        <v xml:space="preserve">,"IsWatermarked":false </v>
      </c>
      <c r="Z1274" s="16" t="str">
        <f t="shared" si="441"/>
        <v xml:space="preserve">,"CatalogImageCode":"" </v>
      </c>
      <c r="AA1274" s="16" t="str">
        <f t="shared" si="442"/>
        <v xml:space="preserve">,"Color":"" </v>
      </c>
      <c r="AB1274" s="16" t="str">
        <f t="shared" si="443"/>
        <v xml:space="preserve">,"Denomination":"5" </v>
      </c>
      <c r="AD1274" s="16" t="str">
        <f t="shared" si="444"/>
        <v>,"ItemInstances":[</v>
      </c>
      <c r="AE1274" s="16" t="str">
        <f t="shared" si="445"/>
        <v>{"CollectableType":"HomeCollector.Models.StampBase, HomeCollector, Version=1.0.0.0, Culture=neutral, PublicKeyToken=null"</v>
      </c>
      <c r="AF1274" s="16" t="str">
        <f t="shared" si="446"/>
        <v xml:space="preserve">,"ItemDetails":"" </v>
      </c>
      <c r="AG1274" s="16" t="str">
        <f t="shared" si="447"/>
        <v xml:space="preserve">,"IsFavorite":false </v>
      </c>
      <c r="AH1274" s="16" t="str">
        <f t="shared" si="448"/>
        <v xml:space="preserve">,"EstimatedValue":0 </v>
      </c>
      <c r="AI1274" s="16" t="str">
        <f t="shared" si="449"/>
        <v xml:space="preserve">,"IsMintCondition":true </v>
      </c>
      <c r="AJ1274" s="16" t="str">
        <f t="shared" si="450"/>
        <v xml:space="preserve">,"Condition":"UNDEFINED" </v>
      </c>
      <c r="AK1274" s="16" t="str">
        <f xml:space="preserve"> IF($D1274+$E1274&gt;0,  CONCATENATE($AD1274,$AE1274,$AF1274,$AG1274,$AH1274,$AI1274,$AJ1274)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74" s="16" t="str">
        <f t="shared" si="451"/>
        <v>,{"CollectableType":"HomeCollector.Models.StampBase, HomeCollector, Version=1.0.0.0, Culture=neutral, PublicKeyToken=null","DisplayName":"Salvation Army" ,"Description":"" ,"Country":"USA" ,"IsPostageStamp":true ,"ScottNumber":"1267"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75" spans="1:38" x14ac:dyDescent="0.25">
      <c r="A1275" s="34" t="s">
        <v>2474</v>
      </c>
      <c r="B1275" s="29">
        <v>5</v>
      </c>
      <c r="C1275" s="30"/>
      <c r="D1275" s="31"/>
      <c r="E1275" s="32">
        <v>4</v>
      </c>
      <c r="F1275" s="28"/>
      <c r="G1275" s="30"/>
      <c r="H1275" s="19" t="s">
        <v>881</v>
      </c>
      <c r="I1275" s="29">
        <v>1965</v>
      </c>
      <c r="J1275" s="29">
        <v>1965</v>
      </c>
      <c r="K1275" s="33" t="s">
        <v>1337</v>
      </c>
      <c r="L1275" s="34">
        <v>0.15</v>
      </c>
      <c r="M1275" s="29">
        <v>0.15</v>
      </c>
      <c r="N1275" s="28" t="str">
        <f t="shared" si="452"/>
        <v>,{"CollectableType":"HomeCollector.Models.StampBase, HomeCollector, Version=1.0.0.0, Culture=neutral, PublicKeyToken=null"</v>
      </c>
      <c r="O1275" s="16" t="str">
        <f t="shared" si="431"/>
        <v xml:space="preserve">,"DisplayName":"Dante Alighieri" </v>
      </c>
      <c r="P1275" s="16" t="str">
        <f t="shared" si="432"/>
        <v xml:space="preserve">,"Description":"" </v>
      </c>
      <c r="Q1275" s="16" t="str">
        <f t="shared" si="433"/>
        <v xml:space="preserve">,"Country":"USA" </v>
      </c>
      <c r="R1275" s="16" t="str">
        <f t="shared" si="434"/>
        <v xml:space="preserve">,"IsPostageStamp":true </v>
      </c>
      <c r="S1275" s="16" t="str">
        <f t="shared" si="435"/>
        <v xml:space="preserve">,"ScottNumber":"1268" </v>
      </c>
      <c r="T1275" s="16" t="str">
        <f t="shared" si="436"/>
        <v xml:space="preserve">,"AlternateId":"" </v>
      </c>
      <c r="U1275" s="16" t="str">
        <f t="shared" si="437"/>
        <v>,"IssueYearStart":1965</v>
      </c>
      <c r="V1275" s="16" t="str">
        <f t="shared" si="438"/>
        <v>,"IssueYearEnd":0</v>
      </c>
      <c r="W1275" s="16" t="str">
        <f t="shared" si="439"/>
        <v xml:space="preserve">,"FirstDayOfIssue":" " </v>
      </c>
      <c r="X1275" s="16" t="str">
        <f t="shared" si="453"/>
        <v xml:space="preserve">,"Perforation":"" </v>
      </c>
      <c r="Y1275" s="16" t="str">
        <f t="shared" si="440"/>
        <v xml:space="preserve">,"IsWatermarked":false </v>
      </c>
      <c r="Z1275" s="16" t="str">
        <f t="shared" si="441"/>
        <v xml:space="preserve">,"CatalogImageCode":"" </v>
      </c>
      <c r="AA1275" s="16" t="str">
        <f t="shared" si="442"/>
        <v xml:space="preserve">,"Color":"" </v>
      </c>
      <c r="AB1275" s="16" t="str">
        <f t="shared" si="443"/>
        <v xml:space="preserve">,"Denomination":"5" </v>
      </c>
      <c r="AD1275" s="16" t="str">
        <f t="shared" si="444"/>
        <v>,"ItemInstances":[</v>
      </c>
      <c r="AE1275" s="16" t="str">
        <f t="shared" si="445"/>
        <v>{"CollectableType":"HomeCollector.Models.StampBase, HomeCollector, Version=1.0.0.0, Culture=neutral, PublicKeyToken=null"</v>
      </c>
      <c r="AF1275" s="16" t="str">
        <f t="shared" si="446"/>
        <v xml:space="preserve">,"ItemDetails":"" </v>
      </c>
      <c r="AG1275" s="16" t="str">
        <f t="shared" si="447"/>
        <v xml:space="preserve">,"IsFavorite":false </v>
      </c>
      <c r="AH1275" s="16" t="str">
        <f t="shared" si="448"/>
        <v xml:space="preserve">,"EstimatedValue":0 </v>
      </c>
      <c r="AI1275" s="16" t="str">
        <f t="shared" si="449"/>
        <v xml:space="preserve">,"IsMintCondition":false </v>
      </c>
      <c r="AJ1275" s="16" t="str">
        <f t="shared" si="450"/>
        <v xml:space="preserve">,"Condition":"UNDEFINED" </v>
      </c>
      <c r="AK1275" s="16" t="str">
        <f xml:space="preserve"> IF($D1275+$E1275&gt;0,  CONCATENATE($AD1275,$AE1275,$AF1275,$AG1275,$AH1275,$AI1275,$AJ1275)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75" s="16" t="str">
        <f t="shared" si="451"/>
        <v>,{"CollectableType":"HomeCollector.Models.StampBase, HomeCollector, Version=1.0.0.0, Culture=neutral, PublicKeyToken=null","DisplayName":"Dante Alighieri" ,"Description":"" ,"Country":"USA" ,"IsPostageStamp":true ,"ScottNumber":"1268"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6" spans="1:38" x14ac:dyDescent="0.25">
      <c r="A1276" s="34" t="s">
        <v>2475</v>
      </c>
      <c r="B1276" s="29">
        <v>5</v>
      </c>
      <c r="C1276" s="30"/>
      <c r="D1276" s="31"/>
      <c r="E1276" s="32">
        <v>2</v>
      </c>
      <c r="F1276" s="28"/>
      <c r="G1276" s="30"/>
      <c r="H1276" s="19" t="s">
        <v>882</v>
      </c>
      <c r="I1276" s="29">
        <v>1965</v>
      </c>
      <c r="J1276" s="29">
        <v>1965</v>
      </c>
      <c r="K1276" s="33" t="s">
        <v>1337</v>
      </c>
      <c r="L1276" s="34">
        <v>0.15</v>
      </c>
      <c r="M1276" s="29">
        <v>0.15</v>
      </c>
      <c r="N1276" s="28" t="str">
        <f t="shared" si="452"/>
        <v>,{"CollectableType":"HomeCollector.Models.StampBase, HomeCollector, Version=1.0.0.0, Culture=neutral, PublicKeyToken=null"</v>
      </c>
      <c r="O1276" s="16" t="str">
        <f t="shared" si="431"/>
        <v xml:space="preserve">,"DisplayName":"Hoover" </v>
      </c>
      <c r="P1276" s="16" t="str">
        <f t="shared" si="432"/>
        <v xml:space="preserve">,"Description":"" </v>
      </c>
      <c r="Q1276" s="16" t="str">
        <f t="shared" si="433"/>
        <v xml:space="preserve">,"Country":"USA" </v>
      </c>
      <c r="R1276" s="16" t="str">
        <f t="shared" si="434"/>
        <v xml:space="preserve">,"IsPostageStamp":true </v>
      </c>
      <c r="S1276" s="16" t="str">
        <f t="shared" si="435"/>
        <v xml:space="preserve">,"ScottNumber":"1269" </v>
      </c>
      <c r="T1276" s="16" t="str">
        <f t="shared" si="436"/>
        <v xml:space="preserve">,"AlternateId":"" </v>
      </c>
      <c r="U1276" s="16" t="str">
        <f t="shared" si="437"/>
        <v>,"IssueYearStart":1965</v>
      </c>
      <c r="V1276" s="16" t="str">
        <f t="shared" si="438"/>
        <v>,"IssueYearEnd":0</v>
      </c>
      <c r="W1276" s="16" t="str">
        <f t="shared" si="439"/>
        <v xml:space="preserve">,"FirstDayOfIssue":" " </v>
      </c>
      <c r="X1276" s="16" t="str">
        <f t="shared" si="453"/>
        <v xml:space="preserve">,"Perforation":"" </v>
      </c>
      <c r="Y1276" s="16" t="str">
        <f t="shared" si="440"/>
        <v xml:space="preserve">,"IsWatermarked":false </v>
      </c>
      <c r="Z1276" s="16" t="str">
        <f t="shared" si="441"/>
        <v xml:space="preserve">,"CatalogImageCode":"" </v>
      </c>
      <c r="AA1276" s="16" t="str">
        <f t="shared" si="442"/>
        <v xml:space="preserve">,"Color":"" </v>
      </c>
      <c r="AB1276" s="16" t="str">
        <f t="shared" si="443"/>
        <v xml:space="preserve">,"Denomination":"5" </v>
      </c>
      <c r="AD1276" s="16" t="str">
        <f t="shared" si="444"/>
        <v>,"ItemInstances":[</v>
      </c>
      <c r="AE1276" s="16" t="str">
        <f t="shared" si="445"/>
        <v>{"CollectableType":"HomeCollector.Models.StampBase, HomeCollector, Version=1.0.0.0, Culture=neutral, PublicKeyToken=null"</v>
      </c>
      <c r="AF1276" s="16" t="str">
        <f t="shared" si="446"/>
        <v xml:space="preserve">,"ItemDetails":"" </v>
      </c>
      <c r="AG1276" s="16" t="str">
        <f t="shared" si="447"/>
        <v xml:space="preserve">,"IsFavorite":false </v>
      </c>
      <c r="AH1276" s="16" t="str">
        <f t="shared" si="448"/>
        <v xml:space="preserve">,"EstimatedValue":0 </v>
      </c>
      <c r="AI1276" s="16" t="str">
        <f t="shared" si="449"/>
        <v xml:space="preserve">,"IsMintCondition":false </v>
      </c>
      <c r="AJ1276" s="16" t="str">
        <f t="shared" si="450"/>
        <v xml:space="preserve">,"Condition":"UNDEFINED" </v>
      </c>
      <c r="AK1276" s="16" t="str">
        <f xml:space="preserve"> IF($D1276+$E1276&gt;0,  CONCATENATE($AD1276,$AE1276,$AF1276,$AG1276,$AH1276,$AI1276,$AJ1276)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76" s="16" t="str">
        <f t="shared" si="451"/>
        <v>,{"CollectableType":"HomeCollector.Models.StampBase, HomeCollector, Version=1.0.0.0, Culture=neutral, PublicKeyToken=null","DisplayName":"Hoover" ,"Description":"" ,"Country":"USA" ,"IsPostageStamp":true ,"ScottNumber":"1269"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7" spans="1:38" x14ac:dyDescent="0.25">
      <c r="A1277" s="34" t="s">
        <v>2476</v>
      </c>
      <c r="B1277" s="29">
        <v>5</v>
      </c>
      <c r="C1277" s="30"/>
      <c r="D1277" s="31"/>
      <c r="E1277" s="32">
        <v>2</v>
      </c>
      <c r="F1277" s="28"/>
      <c r="G1277" s="30"/>
      <c r="H1277" s="19" t="s">
        <v>883</v>
      </c>
      <c r="I1277" s="29">
        <v>1965</v>
      </c>
      <c r="J1277" s="29">
        <v>1965</v>
      </c>
      <c r="K1277" s="33" t="s">
        <v>1337</v>
      </c>
      <c r="L1277" s="34">
        <v>0.15</v>
      </c>
      <c r="M1277" s="29">
        <v>0.15</v>
      </c>
      <c r="N1277" s="28" t="str">
        <f t="shared" si="452"/>
        <v>,{"CollectableType":"HomeCollector.Models.StampBase, HomeCollector, Version=1.0.0.0, Culture=neutral, PublicKeyToken=null"</v>
      </c>
      <c r="O1277" s="16" t="str">
        <f t="shared" si="431"/>
        <v xml:space="preserve">,"DisplayName":"Fulton" </v>
      </c>
      <c r="P1277" s="16" t="str">
        <f t="shared" si="432"/>
        <v xml:space="preserve">,"Description":"" </v>
      </c>
      <c r="Q1277" s="16" t="str">
        <f t="shared" si="433"/>
        <v xml:space="preserve">,"Country":"USA" </v>
      </c>
      <c r="R1277" s="16" t="str">
        <f t="shared" si="434"/>
        <v xml:space="preserve">,"IsPostageStamp":true </v>
      </c>
      <c r="S1277" s="16" t="str">
        <f t="shared" si="435"/>
        <v xml:space="preserve">,"ScottNumber":"1270" </v>
      </c>
      <c r="T1277" s="16" t="str">
        <f t="shared" si="436"/>
        <v xml:space="preserve">,"AlternateId":"" </v>
      </c>
      <c r="U1277" s="16" t="str">
        <f t="shared" si="437"/>
        <v>,"IssueYearStart":1965</v>
      </c>
      <c r="V1277" s="16" t="str">
        <f t="shared" si="438"/>
        <v>,"IssueYearEnd":0</v>
      </c>
      <c r="W1277" s="16" t="str">
        <f t="shared" si="439"/>
        <v xml:space="preserve">,"FirstDayOfIssue":" " </v>
      </c>
      <c r="X1277" s="16" t="str">
        <f t="shared" si="453"/>
        <v xml:space="preserve">,"Perforation":"" </v>
      </c>
      <c r="Y1277" s="16" t="str">
        <f t="shared" si="440"/>
        <v xml:space="preserve">,"IsWatermarked":false </v>
      </c>
      <c r="Z1277" s="16" t="str">
        <f t="shared" si="441"/>
        <v xml:space="preserve">,"CatalogImageCode":"" </v>
      </c>
      <c r="AA1277" s="16" t="str">
        <f t="shared" si="442"/>
        <v xml:space="preserve">,"Color":"" </v>
      </c>
      <c r="AB1277" s="16" t="str">
        <f t="shared" si="443"/>
        <v xml:space="preserve">,"Denomination":"5" </v>
      </c>
      <c r="AD1277" s="16" t="str">
        <f t="shared" si="444"/>
        <v>,"ItemInstances":[</v>
      </c>
      <c r="AE1277" s="16" t="str">
        <f t="shared" si="445"/>
        <v>{"CollectableType":"HomeCollector.Models.StampBase, HomeCollector, Version=1.0.0.0, Culture=neutral, PublicKeyToken=null"</v>
      </c>
      <c r="AF1277" s="16" t="str">
        <f t="shared" si="446"/>
        <v xml:space="preserve">,"ItemDetails":"" </v>
      </c>
      <c r="AG1277" s="16" t="str">
        <f t="shared" si="447"/>
        <v xml:space="preserve">,"IsFavorite":false </v>
      </c>
      <c r="AH1277" s="16" t="str">
        <f t="shared" si="448"/>
        <v xml:space="preserve">,"EstimatedValue":0 </v>
      </c>
      <c r="AI1277" s="16" t="str">
        <f t="shared" si="449"/>
        <v xml:space="preserve">,"IsMintCondition":false </v>
      </c>
      <c r="AJ1277" s="16" t="str">
        <f t="shared" si="450"/>
        <v xml:space="preserve">,"Condition":"UNDEFINED" </v>
      </c>
      <c r="AK1277" s="16" t="str">
        <f xml:space="preserve"> IF($D1277+$E1277&gt;0,  CONCATENATE($AD1277,$AE1277,$AF1277,$AG1277,$AH1277,$AI1277,$AJ1277)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77" s="16" t="str">
        <f t="shared" si="451"/>
        <v>,{"CollectableType":"HomeCollector.Models.StampBase, HomeCollector, Version=1.0.0.0, Culture=neutral, PublicKeyToken=null","DisplayName":"Fulton" ,"Description":"" ,"Country":"USA" ,"IsPostageStamp":true ,"ScottNumber":"1270"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8" spans="1:38" x14ac:dyDescent="0.25">
      <c r="A1278" s="34" t="s">
        <v>2477</v>
      </c>
      <c r="B1278" s="29">
        <v>5</v>
      </c>
      <c r="C1278" s="30"/>
      <c r="D1278" s="31"/>
      <c r="E1278" s="32">
        <v>2</v>
      </c>
      <c r="F1278" s="28"/>
      <c r="G1278" s="30"/>
      <c r="H1278" s="19" t="s">
        <v>609</v>
      </c>
      <c r="I1278" s="29">
        <v>1965</v>
      </c>
      <c r="J1278" s="29">
        <v>1965</v>
      </c>
      <c r="K1278" s="33" t="s">
        <v>1337</v>
      </c>
      <c r="L1278" s="34">
        <v>0.15</v>
      </c>
      <c r="M1278" s="29">
        <v>0.15</v>
      </c>
      <c r="N1278" s="28" t="str">
        <f t="shared" si="452"/>
        <v>,{"CollectableType":"HomeCollector.Models.StampBase, HomeCollector, Version=1.0.0.0, Culture=neutral, PublicKeyToken=null"</v>
      </c>
      <c r="O1278" s="16" t="str">
        <f t="shared" si="431"/>
        <v xml:space="preserve">,"DisplayName":"Florida" </v>
      </c>
      <c r="P1278" s="16" t="str">
        <f t="shared" si="432"/>
        <v xml:space="preserve">,"Description":"" </v>
      </c>
      <c r="Q1278" s="16" t="str">
        <f t="shared" si="433"/>
        <v xml:space="preserve">,"Country":"USA" </v>
      </c>
      <c r="R1278" s="16" t="str">
        <f t="shared" si="434"/>
        <v xml:space="preserve">,"IsPostageStamp":true </v>
      </c>
      <c r="S1278" s="16" t="str">
        <f t="shared" si="435"/>
        <v xml:space="preserve">,"ScottNumber":"1271" </v>
      </c>
      <c r="T1278" s="16" t="str">
        <f t="shared" si="436"/>
        <v xml:space="preserve">,"AlternateId":"" </v>
      </c>
      <c r="U1278" s="16" t="str">
        <f t="shared" si="437"/>
        <v>,"IssueYearStart":1965</v>
      </c>
      <c r="V1278" s="16" t="str">
        <f t="shared" si="438"/>
        <v>,"IssueYearEnd":0</v>
      </c>
      <c r="W1278" s="16" t="str">
        <f t="shared" si="439"/>
        <v xml:space="preserve">,"FirstDayOfIssue":" " </v>
      </c>
      <c r="X1278" s="16" t="str">
        <f t="shared" si="453"/>
        <v xml:space="preserve">,"Perforation":"" </v>
      </c>
      <c r="Y1278" s="16" t="str">
        <f t="shared" si="440"/>
        <v xml:space="preserve">,"IsWatermarked":false </v>
      </c>
      <c r="Z1278" s="16" t="str">
        <f t="shared" si="441"/>
        <v xml:space="preserve">,"CatalogImageCode":"" </v>
      </c>
      <c r="AA1278" s="16" t="str">
        <f t="shared" si="442"/>
        <v xml:space="preserve">,"Color":"" </v>
      </c>
      <c r="AB1278" s="16" t="str">
        <f t="shared" si="443"/>
        <v xml:space="preserve">,"Denomination":"5" </v>
      </c>
      <c r="AD1278" s="16" t="str">
        <f t="shared" si="444"/>
        <v>,"ItemInstances":[</v>
      </c>
      <c r="AE1278" s="16" t="str">
        <f t="shared" si="445"/>
        <v>{"CollectableType":"HomeCollector.Models.StampBase, HomeCollector, Version=1.0.0.0, Culture=neutral, PublicKeyToken=null"</v>
      </c>
      <c r="AF1278" s="16" t="str">
        <f t="shared" si="446"/>
        <v xml:space="preserve">,"ItemDetails":"" </v>
      </c>
      <c r="AG1278" s="16" t="str">
        <f t="shared" si="447"/>
        <v xml:space="preserve">,"IsFavorite":false </v>
      </c>
      <c r="AH1278" s="16" t="str">
        <f t="shared" si="448"/>
        <v xml:space="preserve">,"EstimatedValue":0 </v>
      </c>
      <c r="AI1278" s="16" t="str">
        <f t="shared" si="449"/>
        <v xml:space="preserve">,"IsMintCondition":false </v>
      </c>
      <c r="AJ1278" s="16" t="str">
        <f t="shared" si="450"/>
        <v xml:space="preserve">,"Condition":"UNDEFINED" </v>
      </c>
      <c r="AK1278" s="16" t="str">
        <f xml:space="preserve"> IF($D1278+$E1278&gt;0,  CONCATENATE($AD1278,$AE1278,$AF1278,$AG1278,$AH1278,$AI1278,$AJ1278)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78" s="16" t="str">
        <f t="shared" si="451"/>
        <v>,{"CollectableType":"HomeCollector.Models.StampBase, HomeCollector, Version=1.0.0.0, Culture=neutral, PublicKeyToken=null","DisplayName":"Florida" ,"Description":"" ,"Country":"USA" ,"IsPostageStamp":true ,"ScottNumber":"1271"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9" spans="1:38" x14ac:dyDescent="0.25">
      <c r="A1279" s="34" t="s">
        <v>2478</v>
      </c>
      <c r="B1279" s="29">
        <v>5</v>
      </c>
      <c r="C1279" s="30"/>
      <c r="D1279" s="31"/>
      <c r="E1279" s="32">
        <v>3</v>
      </c>
      <c r="F1279" s="28"/>
      <c r="G1279" s="30"/>
      <c r="H1279" s="19" t="s">
        <v>884</v>
      </c>
      <c r="I1279" s="29">
        <v>1965</v>
      </c>
      <c r="J1279" s="29">
        <v>1965</v>
      </c>
      <c r="K1279" s="33" t="s">
        <v>1337</v>
      </c>
      <c r="L1279" s="34">
        <v>0.15</v>
      </c>
      <c r="M1279" s="29">
        <v>0.15</v>
      </c>
      <c r="N1279" s="28" t="str">
        <f t="shared" si="452"/>
        <v>,{"CollectableType":"HomeCollector.Models.StampBase, HomeCollector, Version=1.0.0.0, Culture=neutral, PublicKeyToken=null"</v>
      </c>
      <c r="O1279" s="16" t="str">
        <f t="shared" si="431"/>
        <v xml:space="preserve">,"DisplayName":"Traffic Safety" </v>
      </c>
      <c r="P1279" s="16" t="str">
        <f t="shared" si="432"/>
        <v xml:space="preserve">,"Description":"" </v>
      </c>
      <c r="Q1279" s="16" t="str">
        <f t="shared" si="433"/>
        <v xml:space="preserve">,"Country":"USA" </v>
      </c>
      <c r="R1279" s="16" t="str">
        <f t="shared" si="434"/>
        <v xml:space="preserve">,"IsPostageStamp":true </v>
      </c>
      <c r="S1279" s="16" t="str">
        <f t="shared" si="435"/>
        <v xml:space="preserve">,"ScottNumber":"1272" </v>
      </c>
      <c r="T1279" s="16" t="str">
        <f t="shared" si="436"/>
        <v xml:space="preserve">,"AlternateId":"" </v>
      </c>
      <c r="U1279" s="16" t="str">
        <f t="shared" si="437"/>
        <v>,"IssueYearStart":1965</v>
      </c>
      <c r="V1279" s="16" t="str">
        <f t="shared" si="438"/>
        <v>,"IssueYearEnd":0</v>
      </c>
      <c r="W1279" s="16" t="str">
        <f t="shared" si="439"/>
        <v xml:space="preserve">,"FirstDayOfIssue":" " </v>
      </c>
      <c r="X1279" s="16" t="str">
        <f t="shared" si="453"/>
        <v xml:space="preserve">,"Perforation":"" </v>
      </c>
      <c r="Y1279" s="16" t="str">
        <f t="shared" si="440"/>
        <v xml:space="preserve">,"IsWatermarked":false </v>
      </c>
      <c r="Z1279" s="16" t="str">
        <f t="shared" si="441"/>
        <v xml:space="preserve">,"CatalogImageCode":"" </v>
      </c>
      <c r="AA1279" s="16" t="str">
        <f t="shared" si="442"/>
        <v xml:space="preserve">,"Color":"" </v>
      </c>
      <c r="AB1279" s="16" t="str">
        <f t="shared" si="443"/>
        <v xml:space="preserve">,"Denomination":"5" </v>
      </c>
      <c r="AD1279" s="16" t="str">
        <f t="shared" si="444"/>
        <v>,"ItemInstances":[</v>
      </c>
      <c r="AE1279" s="16" t="str">
        <f t="shared" si="445"/>
        <v>{"CollectableType":"HomeCollector.Models.StampBase, HomeCollector, Version=1.0.0.0, Culture=neutral, PublicKeyToken=null"</v>
      </c>
      <c r="AF1279" s="16" t="str">
        <f t="shared" si="446"/>
        <v xml:space="preserve">,"ItemDetails":"" </v>
      </c>
      <c r="AG1279" s="16" t="str">
        <f t="shared" si="447"/>
        <v xml:space="preserve">,"IsFavorite":false </v>
      </c>
      <c r="AH1279" s="16" t="str">
        <f t="shared" si="448"/>
        <v xml:space="preserve">,"EstimatedValue":0 </v>
      </c>
      <c r="AI1279" s="16" t="str">
        <f t="shared" si="449"/>
        <v xml:space="preserve">,"IsMintCondition":false </v>
      </c>
      <c r="AJ1279" s="16" t="str">
        <f t="shared" si="450"/>
        <v xml:space="preserve">,"Condition":"UNDEFINED" </v>
      </c>
      <c r="AK1279" s="16" t="str">
        <f xml:space="preserve"> IF($D1279+$E1279&gt;0,  CONCATENATE($AD1279,$AE1279,$AF1279,$AG1279,$AH1279,$AI1279,$AJ1279)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79" s="16" t="str">
        <f t="shared" si="451"/>
        <v>,{"CollectableType":"HomeCollector.Models.StampBase, HomeCollector, Version=1.0.0.0, Culture=neutral, PublicKeyToken=null","DisplayName":"Traffic Safety" ,"Description":"" ,"Country":"USA" ,"IsPostageStamp":true ,"ScottNumber":"1272"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80" spans="1:38" x14ac:dyDescent="0.25">
      <c r="A1280" s="34" t="s">
        <v>2479</v>
      </c>
      <c r="B1280" s="29">
        <v>5</v>
      </c>
      <c r="C1280" s="30"/>
      <c r="D1280" s="31"/>
      <c r="E1280" s="32">
        <v>6</v>
      </c>
      <c r="F1280" s="28"/>
      <c r="G1280" s="30"/>
      <c r="H1280" s="19" t="s">
        <v>885</v>
      </c>
      <c r="I1280" s="29">
        <v>1965</v>
      </c>
      <c r="J1280" s="29">
        <v>1965</v>
      </c>
      <c r="K1280" s="33" t="s">
        <v>1337</v>
      </c>
      <c r="L1280" s="34">
        <v>0.15</v>
      </c>
      <c r="M1280" s="29">
        <v>0.15</v>
      </c>
      <c r="N1280" s="28" t="str">
        <f t="shared" si="452"/>
        <v>,{"CollectableType":"HomeCollector.Models.StampBase, HomeCollector, Version=1.0.0.0, Culture=neutral, PublicKeyToken=null"</v>
      </c>
      <c r="O1280" s="16" t="str">
        <f t="shared" si="431"/>
        <v xml:space="preserve">,"DisplayName":"Copley" </v>
      </c>
      <c r="P1280" s="16" t="str">
        <f t="shared" si="432"/>
        <v xml:space="preserve">,"Description":"" </v>
      </c>
      <c r="Q1280" s="16" t="str">
        <f t="shared" si="433"/>
        <v xml:space="preserve">,"Country":"USA" </v>
      </c>
      <c r="R1280" s="16" t="str">
        <f t="shared" si="434"/>
        <v xml:space="preserve">,"IsPostageStamp":true </v>
      </c>
      <c r="S1280" s="16" t="str">
        <f t="shared" si="435"/>
        <v xml:space="preserve">,"ScottNumber":"1273" </v>
      </c>
      <c r="T1280" s="16" t="str">
        <f t="shared" si="436"/>
        <v xml:space="preserve">,"AlternateId":"" </v>
      </c>
      <c r="U1280" s="16" t="str">
        <f t="shared" si="437"/>
        <v>,"IssueYearStart":1965</v>
      </c>
      <c r="V1280" s="16" t="str">
        <f t="shared" si="438"/>
        <v>,"IssueYearEnd":0</v>
      </c>
      <c r="W1280" s="16" t="str">
        <f t="shared" si="439"/>
        <v xml:space="preserve">,"FirstDayOfIssue":" " </v>
      </c>
      <c r="X1280" s="16" t="str">
        <f t="shared" si="453"/>
        <v xml:space="preserve">,"Perforation":"" </v>
      </c>
      <c r="Y1280" s="16" t="str">
        <f t="shared" si="440"/>
        <v xml:space="preserve">,"IsWatermarked":false </v>
      </c>
      <c r="Z1280" s="16" t="str">
        <f t="shared" si="441"/>
        <v xml:space="preserve">,"CatalogImageCode":"" </v>
      </c>
      <c r="AA1280" s="16" t="str">
        <f t="shared" si="442"/>
        <v xml:space="preserve">,"Color":"" </v>
      </c>
      <c r="AB1280" s="16" t="str">
        <f t="shared" si="443"/>
        <v xml:space="preserve">,"Denomination":"5" </v>
      </c>
      <c r="AD1280" s="16" t="str">
        <f t="shared" si="444"/>
        <v>,"ItemInstances":[</v>
      </c>
      <c r="AE1280" s="16" t="str">
        <f t="shared" si="445"/>
        <v>{"CollectableType":"HomeCollector.Models.StampBase, HomeCollector, Version=1.0.0.0, Culture=neutral, PublicKeyToken=null"</v>
      </c>
      <c r="AF1280" s="16" t="str">
        <f t="shared" si="446"/>
        <v xml:space="preserve">,"ItemDetails":"" </v>
      </c>
      <c r="AG1280" s="16" t="str">
        <f t="shared" si="447"/>
        <v xml:space="preserve">,"IsFavorite":false </v>
      </c>
      <c r="AH1280" s="16" t="str">
        <f t="shared" si="448"/>
        <v xml:space="preserve">,"EstimatedValue":0 </v>
      </c>
      <c r="AI1280" s="16" t="str">
        <f t="shared" si="449"/>
        <v xml:space="preserve">,"IsMintCondition":false </v>
      </c>
      <c r="AJ1280" s="16" t="str">
        <f t="shared" si="450"/>
        <v xml:space="preserve">,"Condition":"UNDEFINED" </v>
      </c>
      <c r="AK1280" s="16" t="str">
        <f xml:space="preserve"> IF($D1280+$E1280&gt;0,  CONCATENATE($AD1280,$AE1280,$AF1280,$AG1280,$AH1280,$AI1280,$AJ1280)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80" s="16" t="str">
        <f t="shared" si="451"/>
        <v>,{"CollectableType":"HomeCollector.Models.StampBase, HomeCollector, Version=1.0.0.0, Culture=neutral, PublicKeyToken=null","DisplayName":"Copley" ,"Description":"" ,"Country":"USA" ,"IsPostageStamp":true ,"ScottNumber":"1273"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81" spans="1:38" x14ac:dyDescent="0.25">
      <c r="A1281" s="34" t="s">
        <v>2480</v>
      </c>
      <c r="B1281" s="29">
        <v>11</v>
      </c>
      <c r="C1281" s="30"/>
      <c r="D1281" s="31"/>
      <c r="E1281" s="32">
        <v>1</v>
      </c>
      <c r="F1281" s="28"/>
      <c r="G1281" s="30"/>
      <c r="H1281" s="19" t="s">
        <v>886</v>
      </c>
      <c r="I1281" s="29">
        <v>1965</v>
      </c>
      <c r="J1281" s="29">
        <v>1965</v>
      </c>
      <c r="K1281" s="33" t="s">
        <v>1337</v>
      </c>
      <c r="L1281" s="34">
        <v>0.32</v>
      </c>
      <c r="M1281" s="29">
        <v>0.16</v>
      </c>
      <c r="N1281" s="28" t="str">
        <f t="shared" si="452"/>
        <v>,{"CollectableType":"HomeCollector.Models.StampBase, HomeCollector, Version=1.0.0.0, Culture=neutral, PublicKeyToken=null"</v>
      </c>
      <c r="O1281" s="16" t="str">
        <f t="shared" si="431"/>
        <v xml:space="preserve">,"DisplayName":"Telecommunication" </v>
      </c>
      <c r="P1281" s="16" t="str">
        <f t="shared" si="432"/>
        <v xml:space="preserve">,"Description":"" </v>
      </c>
      <c r="Q1281" s="16" t="str">
        <f t="shared" si="433"/>
        <v xml:space="preserve">,"Country":"USA" </v>
      </c>
      <c r="R1281" s="16" t="str">
        <f t="shared" si="434"/>
        <v xml:space="preserve">,"IsPostageStamp":true </v>
      </c>
      <c r="S1281" s="16" t="str">
        <f t="shared" si="435"/>
        <v xml:space="preserve">,"ScottNumber":"1274" </v>
      </c>
      <c r="T1281" s="16" t="str">
        <f t="shared" si="436"/>
        <v xml:space="preserve">,"AlternateId":"" </v>
      </c>
      <c r="U1281" s="16" t="str">
        <f t="shared" si="437"/>
        <v>,"IssueYearStart":1965</v>
      </c>
      <c r="V1281" s="16" t="str">
        <f t="shared" si="438"/>
        <v>,"IssueYearEnd":0</v>
      </c>
      <c r="W1281" s="16" t="str">
        <f t="shared" si="439"/>
        <v xml:space="preserve">,"FirstDayOfIssue":" " </v>
      </c>
      <c r="X1281" s="16" t="str">
        <f t="shared" si="453"/>
        <v xml:space="preserve">,"Perforation":"" </v>
      </c>
      <c r="Y1281" s="16" t="str">
        <f t="shared" si="440"/>
        <v xml:space="preserve">,"IsWatermarked":false </v>
      </c>
      <c r="Z1281" s="16" t="str">
        <f t="shared" si="441"/>
        <v xml:space="preserve">,"CatalogImageCode":"" </v>
      </c>
      <c r="AA1281" s="16" t="str">
        <f t="shared" si="442"/>
        <v xml:space="preserve">,"Color":"" </v>
      </c>
      <c r="AB1281" s="16" t="str">
        <f t="shared" si="443"/>
        <v xml:space="preserve">,"Denomination":"11" </v>
      </c>
      <c r="AD1281" s="16" t="str">
        <f t="shared" si="444"/>
        <v>,"ItemInstances":[</v>
      </c>
      <c r="AE1281" s="16" t="str">
        <f t="shared" si="445"/>
        <v>{"CollectableType":"HomeCollector.Models.StampBase, HomeCollector, Version=1.0.0.0, Culture=neutral, PublicKeyToken=null"</v>
      </c>
      <c r="AF1281" s="16" t="str">
        <f t="shared" si="446"/>
        <v xml:space="preserve">,"ItemDetails":"" </v>
      </c>
      <c r="AG1281" s="16" t="str">
        <f t="shared" si="447"/>
        <v xml:space="preserve">,"IsFavorite":false </v>
      </c>
      <c r="AH1281" s="16" t="str">
        <f t="shared" si="448"/>
        <v xml:space="preserve">,"EstimatedValue":0 </v>
      </c>
      <c r="AI1281" s="16" t="str">
        <f t="shared" si="449"/>
        <v xml:space="preserve">,"IsMintCondition":false </v>
      </c>
      <c r="AJ1281" s="16" t="str">
        <f t="shared" si="450"/>
        <v xml:space="preserve">,"Condition":"UNDEFINED" </v>
      </c>
      <c r="AK1281" s="16" t="str">
        <f xml:space="preserve"> IF($D1281+$E1281&gt;0,  CONCATENATE($AD1281,$AE1281,$AF1281,$AG1281,$AH1281,$AI1281,$AJ1281)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81" s="16" t="str">
        <f t="shared" si="451"/>
        <v>,{"CollectableType":"HomeCollector.Models.StampBase, HomeCollector, Version=1.0.0.0, Culture=neutral, PublicKeyToken=null","DisplayName":"Telecommunication" ,"Description":"" ,"Country":"USA" ,"IsPostageStamp":true ,"ScottNumber":"1274" ,"AlternateId":"" ,"IssueYearStart":1965,"IssueYearEnd":0,"FirstDayOfIssue":" " ,"Perforation":""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82" spans="1:38" x14ac:dyDescent="0.25">
      <c r="A1282" s="34" t="s">
        <v>2481</v>
      </c>
      <c r="B1282" s="29">
        <v>5</v>
      </c>
      <c r="C1282" s="30"/>
      <c r="D1282" s="31">
        <v>1</v>
      </c>
      <c r="E1282" s="32">
        <v>2</v>
      </c>
      <c r="F1282" s="28"/>
      <c r="G1282" s="30"/>
      <c r="H1282" s="19" t="s">
        <v>887</v>
      </c>
      <c r="I1282" s="29">
        <v>1965</v>
      </c>
      <c r="J1282" s="29">
        <v>1965</v>
      </c>
      <c r="K1282" s="33" t="s">
        <v>1337</v>
      </c>
      <c r="L1282" s="34">
        <v>0.15</v>
      </c>
      <c r="M1282" s="29">
        <v>0.15</v>
      </c>
      <c r="N1282" s="28" t="str">
        <f t="shared" si="452"/>
        <v>,{"CollectableType":"HomeCollector.Models.StampBase, HomeCollector, Version=1.0.0.0, Culture=neutral, PublicKeyToken=null"</v>
      </c>
      <c r="O1282" s="16" t="str">
        <f t="shared" si="431"/>
        <v xml:space="preserve">,"DisplayName":"Stevenson" </v>
      </c>
      <c r="P1282" s="16" t="str">
        <f t="shared" si="432"/>
        <v xml:space="preserve">,"Description":"" </v>
      </c>
      <c r="Q1282" s="16" t="str">
        <f t="shared" si="433"/>
        <v xml:space="preserve">,"Country":"USA" </v>
      </c>
      <c r="R1282" s="16" t="str">
        <f t="shared" si="434"/>
        <v xml:space="preserve">,"IsPostageStamp":true </v>
      </c>
      <c r="S1282" s="16" t="str">
        <f t="shared" si="435"/>
        <v xml:space="preserve">,"ScottNumber":"1275" </v>
      </c>
      <c r="T1282" s="16" t="str">
        <f t="shared" si="436"/>
        <v xml:space="preserve">,"AlternateId":"" </v>
      </c>
      <c r="U1282" s="16" t="str">
        <f t="shared" si="437"/>
        <v>,"IssueYearStart":1965</v>
      </c>
      <c r="V1282" s="16" t="str">
        <f t="shared" si="438"/>
        <v>,"IssueYearEnd":0</v>
      </c>
      <c r="W1282" s="16" t="str">
        <f t="shared" si="439"/>
        <v xml:space="preserve">,"FirstDayOfIssue":" " </v>
      </c>
      <c r="X1282" s="16" t="str">
        <f t="shared" si="453"/>
        <v xml:space="preserve">,"Perforation":"" </v>
      </c>
      <c r="Y1282" s="16" t="str">
        <f t="shared" si="440"/>
        <v xml:space="preserve">,"IsWatermarked":false </v>
      </c>
      <c r="Z1282" s="16" t="str">
        <f t="shared" si="441"/>
        <v xml:space="preserve">,"CatalogImageCode":"" </v>
      </c>
      <c r="AA1282" s="16" t="str">
        <f t="shared" si="442"/>
        <v xml:space="preserve">,"Color":"" </v>
      </c>
      <c r="AB1282" s="16" t="str">
        <f t="shared" si="443"/>
        <v xml:space="preserve">,"Denomination":"5" </v>
      </c>
      <c r="AD1282" s="16" t="str">
        <f t="shared" si="444"/>
        <v>,"ItemInstances":[</v>
      </c>
      <c r="AE1282" s="16" t="str">
        <f t="shared" si="445"/>
        <v>{"CollectableType":"HomeCollector.Models.StampBase, HomeCollector, Version=1.0.0.0, Culture=neutral, PublicKeyToken=null"</v>
      </c>
      <c r="AF1282" s="16" t="str">
        <f t="shared" si="446"/>
        <v xml:space="preserve">,"ItemDetails":"" </v>
      </c>
      <c r="AG1282" s="16" t="str">
        <f t="shared" si="447"/>
        <v xml:space="preserve">,"IsFavorite":false </v>
      </c>
      <c r="AH1282" s="16" t="str">
        <f t="shared" si="448"/>
        <v xml:space="preserve">,"EstimatedValue":0 </v>
      </c>
      <c r="AI1282" s="16" t="str">
        <f t="shared" si="449"/>
        <v xml:space="preserve">,"IsMintCondition":true </v>
      </c>
      <c r="AJ1282" s="16" t="str">
        <f t="shared" si="450"/>
        <v xml:space="preserve">,"Condition":"UNDEFINED" </v>
      </c>
      <c r="AK1282" s="16" t="str">
        <f xml:space="preserve"> IF($D1282+$E1282&gt;0,  CONCATENATE($AD1282,$AE1282,$AF1282,$AG1282,$AH1282,$AI1282,$AJ1282)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82" s="16" t="str">
        <f t="shared" si="451"/>
        <v>,{"CollectableType":"HomeCollector.Models.StampBase, HomeCollector, Version=1.0.0.0, Culture=neutral, PublicKeyToken=null","DisplayName":"Stevenson" ,"Description":"" ,"Country":"USA" ,"IsPostageStamp":true ,"ScottNumber":"1275"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83" spans="1:38" x14ac:dyDescent="0.25">
      <c r="A1283" s="34" t="s">
        <v>2482</v>
      </c>
      <c r="B1283" s="29">
        <v>5</v>
      </c>
      <c r="C1283" s="30"/>
      <c r="D1283" s="31"/>
      <c r="E1283" s="32">
        <v>2</v>
      </c>
      <c r="F1283" s="28"/>
      <c r="G1283" s="30"/>
      <c r="H1283" s="19" t="s">
        <v>888</v>
      </c>
      <c r="I1283" s="29">
        <v>1965</v>
      </c>
      <c r="J1283" s="29">
        <v>1965</v>
      </c>
      <c r="K1283" s="33" t="s">
        <v>1337</v>
      </c>
      <c r="L1283" s="34">
        <v>0.15</v>
      </c>
      <c r="M1283" s="29">
        <v>0.15</v>
      </c>
      <c r="N1283" s="28" t="str">
        <f t="shared" si="452"/>
        <v>,{"CollectableType":"HomeCollector.Models.StampBase, HomeCollector, Version=1.0.0.0, Culture=neutral, PublicKeyToken=null"</v>
      </c>
      <c r="O1283" s="16" t="str">
        <f t="shared" si="431"/>
        <v xml:space="preserve">,"DisplayName":"Angel w/Trumpet" </v>
      </c>
      <c r="P1283" s="16" t="str">
        <f t="shared" si="432"/>
        <v xml:space="preserve">,"Description":"" </v>
      </c>
      <c r="Q1283" s="16" t="str">
        <f t="shared" si="433"/>
        <v xml:space="preserve">,"Country":"USA" </v>
      </c>
      <c r="R1283" s="16" t="str">
        <f t="shared" si="434"/>
        <v xml:space="preserve">,"IsPostageStamp":true </v>
      </c>
      <c r="S1283" s="16" t="str">
        <f t="shared" si="435"/>
        <v xml:space="preserve">,"ScottNumber":"1276" </v>
      </c>
      <c r="T1283" s="16" t="str">
        <f t="shared" si="436"/>
        <v xml:space="preserve">,"AlternateId":"" </v>
      </c>
      <c r="U1283" s="16" t="str">
        <f t="shared" si="437"/>
        <v>,"IssueYearStart":1965</v>
      </c>
      <c r="V1283" s="16" t="str">
        <f t="shared" si="438"/>
        <v>,"IssueYearEnd":0</v>
      </c>
      <c r="W1283" s="16" t="str">
        <f t="shared" si="439"/>
        <v xml:space="preserve">,"FirstDayOfIssue":" " </v>
      </c>
      <c r="X1283" s="16" t="str">
        <f t="shared" si="453"/>
        <v xml:space="preserve">,"Perforation":"" </v>
      </c>
      <c r="Y1283" s="16" t="str">
        <f t="shared" si="440"/>
        <v xml:space="preserve">,"IsWatermarked":false </v>
      </c>
      <c r="Z1283" s="16" t="str">
        <f t="shared" si="441"/>
        <v xml:space="preserve">,"CatalogImageCode":"" </v>
      </c>
      <c r="AA1283" s="16" t="str">
        <f t="shared" si="442"/>
        <v xml:space="preserve">,"Color":"" </v>
      </c>
      <c r="AB1283" s="16" t="str">
        <f t="shared" si="443"/>
        <v xml:space="preserve">,"Denomination":"5" </v>
      </c>
      <c r="AD1283" s="16" t="str">
        <f t="shared" si="444"/>
        <v>,"ItemInstances":[</v>
      </c>
      <c r="AE1283" s="16" t="str">
        <f t="shared" si="445"/>
        <v>{"CollectableType":"HomeCollector.Models.StampBase, HomeCollector, Version=1.0.0.0, Culture=neutral, PublicKeyToken=null"</v>
      </c>
      <c r="AF1283" s="16" t="str">
        <f t="shared" si="446"/>
        <v xml:space="preserve">,"ItemDetails":"" </v>
      </c>
      <c r="AG1283" s="16" t="str">
        <f t="shared" si="447"/>
        <v xml:space="preserve">,"IsFavorite":false </v>
      </c>
      <c r="AH1283" s="16" t="str">
        <f t="shared" si="448"/>
        <v xml:space="preserve">,"EstimatedValue":0 </v>
      </c>
      <c r="AI1283" s="16" t="str">
        <f t="shared" si="449"/>
        <v xml:space="preserve">,"IsMintCondition":false </v>
      </c>
      <c r="AJ1283" s="16" t="str">
        <f t="shared" si="450"/>
        <v xml:space="preserve">,"Condition":"UNDEFINED" </v>
      </c>
      <c r="AK1283" s="16" t="str">
        <f xml:space="preserve"> IF($D1283+$E1283&gt;0,  CONCATENATE($AD1283,$AE1283,$AF1283,$AG1283,$AH1283,$AI1283,$AJ1283)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83" s="16" t="str">
        <f t="shared" si="451"/>
        <v>,{"CollectableType":"HomeCollector.Models.StampBase, HomeCollector, Version=1.0.0.0, Culture=neutral, PublicKeyToken=null","DisplayName":"Angel w/Trumpet" ,"Description":"" ,"Country":"USA" ,"IsPostageStamp":true ,"ScottNumber":"1276" ,"AlternateId":"" ,"IssueYearStart":1965,"IssueYearEnd":0,"FirstDayOfIssue":"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84" spans="1:38" x14ac:dyDescent="0.25">
      <c r="A1284" s="34" t="s">
        <v>2483</v>
      </c>
      <c r="B1284" s="29">
        <v>1</v>
      </c>
      <c r="C1284" s="30"/>
      <c r="D1284" s="31">
        <v>1</v>
      </c>
      <c r="E1284" s="32">
        <v>3</v>
      </c>
      <c r="F1284" s="28"/>
      <c r="G1284" s="30"/>
      <c r="H1284" s="19" t="s">
        <v>37</v>
      </c>
      <c r="I1284" s="29">
        <v>1968</v>
      </c>
      <c r="J1284" s="29">
        <v>1968</v>
      </c>
      <c r="K1284" s="33" t="s">
        <v>1337</v>
      </c>
      <c r="L1284" s="34">
        <v>0.15</v>
      </c>
      <c r="M1284" s="29">
        <v>0.15</v>
      </c>
      <c r="N1284" s="28" t="str">
        <f t="shared" si="452"/>
        <v>,{"CollectableType":"HomeCollector.Models.StampBase, HomeCollector, Version=1.0.0.0, Culture=neutral, PublicKeyToken=null"</v>
      </c>
      <c r="O1284" s="16" t="str">
        <f t="shared" si="431"/>
        <v xml:space="preserve">,"DisplayName":"Jefferson" </v>
      </c>
      <c r="P1284" s="16" t="str">
        <f t="shared" si="432"/>
        <v xml:space="preserve">,"Description":"" </v>
      </c>
      <c r="Q1284" s="16" t="str">
        <f t="shared" si="433"/>
        <v xml:space="preserve">,"Country":"USA" </v>
      </c>
      <c r="R1284" s="16" t="str">
        <f t="shared" si="434"/>
        <v xml:space="preserve">,"IsPostageStamp":true </v>
      </c>
      <c r="S1284" s="16" t="str">
        <f t="shared" si="435"/>
        <v xml:space="preserve">,"ScottNumber":"1278" </v>
      </c>
      <c r="T1284" s="16" t="str">
        <f t="shared" si="436"/>
        <v xml:space="preserve">,"AlternateId":"" </v>
      </c>
      <c r="U1284" s="16" t="str">
        <f t="shared" si="437"/>
        <v>,"IssueYearStart":1968</v>
      </c>
      <c r="V1284" s="16" t="str">
        <f t="shared" si="438"/>
        <v>,"IssueYearEnd":0</v>
      </c>
      <c r="W1284" s="16" t="str">
        <f t="shared" si="439"/>
        <v xml:space="preserve">,"FirstDayOfIssue":" " </v>
      </c>
      <c r="X1284" s="16" t="str">
        <f t="shared" si="453"/>
        <v xml:space="preserve">,"Perforation":"" </v>
      </c>
      <c r="Y1284" s="16" t="str">
        <f t="shared" si="440"/>
        <v xml:space="preserve">,"IsWatermarked":false </v>
      </c>
      <c r="Z1284" s="16" t="str">
        <f t="shared" si="441"/>
        <v xml:space="preserve">,"CatalogImageCode":"" </v>
      </c>
      <c r="AA1284" s="16" t="str">
        <f t="shared" si="442"/>
        <v xml:space="preserve">,"Color":"" </v>
      </c>
      <c r="AB1284" s="16" t="str">
        <f t="shared" si="443"/>
        <v xml:space="preserve">,"Denomination":"1" </v>
      </c>
      <c r="AD1284" s="16" t="str">
        <f t="shared" si="444"/>
        <v>,"ItemInstances":[</v>
      </c>
      <c r="AE1284" s="16" t="str">
        <f t="shared" si="445"/>
        <v>{"CollectableType":"HomeCollector.Models.StampBase, HomeCollector, Version=1.0.0.0, Culture=neutral, PublicKeyToken=null"</v>
      </c>
      <c r="AF1284" s="16" t="str">
        <f t="shared" si="446"/>
        <v xml:space="preserve">,"ItemDetails":"" </v>
      </c>
      <c r="AG1284" s="16" t="str">
        <f t="shared" si="447"/>
        <v xml:space="preserve">,"IsFavorite":false </v>
      </c>
      <c r="AH1284" s="16" t="str">
        <f t="shared" si="448"/>
        <v xml:space="preserve">,"EstimatedValue":0 </v>
      </c>
      <c r="AI1284" s="16" t="str">
        <f t="shared" si="449"/>
        <v xml:space="preserve">,"IsMintCondition":true </v>
      </c>
      <c r="AJ1284" s="16" t="str">
        <f t="shared" si="450"/>
        <v xml:space="preserve">,"Condition":"UNDEFINED" </v>
      </c>
      <c r="AK1284" s="16" t="str">
        <f xml:space="preserve"> IF($D1284+$E1284&gt;0,  CONCATENATE($AD1284,$AE1284,$AF1284,$AG1284,$AH1284,$AI1284,$AJ1284)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84" s="16" t="str">
        <f t="shared" si="451"/>
        <v>,{"CollectableType":"HomeCollector.Models.StampBase, HomeCollector, Version=1.0.0.0, Culture=neutral, PublicKeyToken=null","DisplayName":"Jefferson" ,"Description":"" ,"Country":"USA" ,"IsPostageStamp":true ,"ScottNumber":"1278" ,"AlternateId":"" ,"IssueYearStart":1968,"IssueYearEnd":0,"FirstDayOfIssue":"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85" spans="1:38" x14ac:dyDescent="0.25">
      <c r="A1285" s="34" t="s">
        <v>2484</v>
      </c>
      <c r="B1285" s="19" t="s">
        <v>709</v>
      </c>
      <c r="C1285" s="30"/>
      <c r="D1285" s="31"/>
      <c r="E1285" s="32">
        <v>1</v>
      </c>
      <c r="F1285" s="28"/>
      <c r="G1285" s="30"/>
      <c r="H1285" s="19" t="s">
        <v>889</v>
      </c>
      <c r="I1285" s="29">
        <v>1967</v>
      </c>
      <c r="J1285" s="29">
        <v>1967</v>
      </c>
      <c r="K1285" s="33" t="s">
        <v>1337</v>
      </c>
      <c r="L1285" s="34">
        <v>0.15</v>
      </c>
      <c r="M1285" s="29">
        <v>0.15</v>
      </c>
      <c r="N1285" s="28" t="str">
        <f t="shared" si="452"/>
        <v>,{"CollectableType":"HomeCollector.Models.StampBase, HomeCollector, Version=1.0.0.0, Culture=neutral, PublicKeyToken=null"</v>
      </c>
      <c r="O1285" s="16" t="str">
        <f t="shared" ref="O1285:O1348" si="454">",""DisplayName"":""" &amp; $H1285 &amp; """ "</f>
        <v xml:space="preserve">,"DisplayName":"Gallatin" </v>
      </c>
      <c r="P1285" s="16" t="str">
        <f t="shared" ref="P1285:P1348" si="455">",""Description"":""" &amp; IF(ISBLANK($G1285),"",$G1285) &amp; """ "</f>
        <v xml:space="preserve">,"Description":"" </v>
      </c>
      <c r="Q1285" s="16" t="str">
        <f t="shared" ref="Q1285:Q1348" si="456">",""Country"":""" &amp; $B$1 &amp; """ "</f>
        <v xml:space="preserve">,"Country":"USA" </v>
      </c>
      <c r="R1285" s="16" t="str">
        <f t="shared" ref="R1285:R1348" si="457">",""IsPostageStamp"":" &amp; "true" &amp; " "</f>
        <v xml:space="preserve">,"IsPostageStamp":true </v>
      </c>
      <c r="S1285" s="16" t="str">
        <f t="shared" ref="S1285:S1348" si="458">",""ScottNumber"":""" &amp; $A1285 &amp; """ "</f>
        <v xml:space="preserve">,"ScottNumber":"1279" </v>
      </c>
      <c r="T1285" s="16" t="str">
        <f t="shared" ref="T1285:T1348" si="459">",""AlternateId"":""" &amp; "" &amp; """ "</f>
        <v xml:space="preserve">,"AlternateId":"" </v>
      </c>
      <c r="U1285" s="16" t="str">
        <f t="shared" ref="U1285:U1348" si="460">",""IssueYearStart"":" &amp; TEXT(IF(ISNUMBER($J1285)=0,0,$J1285),"0")</f>
        <v>,"IssueYearStart":1967</v>
      </c>
      <c r="V1285" s="16" t="str">
        <f t="shared" ref="V1285:V1348" si="461">",""IssueYearEnd"":" &amp; TEXT(IF(ISNUMBER($K1285)=0,0,$K1285),"0")</f>
        <v>,"IssueYearEnd":0</v>
      </c>
      <c r="W1285" s="16" t="str">
        <f t="shared" ref="W1285:W1348" si="462">",""FirstDayOfIssue"":""" &amp; " " &amp; """ "</f>
        <v xml:space="preserve">,"FirstDayOfIssue":" " </v>
      </c>
      <c r="X1285" s="16" t="str">
        <f t="shared" si="453"/>
        <v xml:space="preserve">,"Perforation":"" </v>
      </c>
      <c r="Y1285" s="16" t="str">
        <f t="shared" ref="Y1285:Y1348" si="463">",""IsWatermarked"":" &amp; IF(ISNUMBER(FIND("mk",$G1302)) =1,"true","false") &amp; " "</f>
        <v xml:space="preserve">,"IsWatermarked":false </v>
      </c>
      <c r="Z1285" s="16" t="str">
        <f t="shared" ref="Z1285:Z1348" si="464">",""CatalogImageCode"":""" &amp; "" &amp; """ "</f>
        <v xml:space="preserve">,"CatalogImageCode":"" </v>
      </c>
      <c r="AA1285" s="16" t="str">
        <f t="shared" ref="AA1285:AA1348" si="465">",""Color"":""" &amp; IF(ISBLANK($C1285)=1,"",$C1285) &amp; """ "</f>
        <v xml:space="preserve">,"Color":"" </v>
      </c>
      <c r="AB1285" s="16" t="str">
        <f t="shared" ref="AB1285:AB1348" si="466">",""Denomination"":""" &amp; IF(ISNUMBER($B1285),TEXT($B1285,"0"),$B1285) &amp; """ "</f>
        <v xml:space="preserve">,"Denomination":"1.25" </v>
      </c>
      <c r="AD1285" s="16" t="str">
        <f t="shared" ref="AD1285:AD1348" si="467" xml:space="preserve"> IF($D1285 + $E1285 &gt; 0,",""ItemInstances"":[","")</f>
        <v>,"ItemInstances":[</v>
      </c>
      <c r="AE1285" s="16" t="str">
        <f t="shared" ref="AE1285:AE1348" si="468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285" s="16" t="str">
        <f t="shared" ref="AF1285:AF1348" si="469">",""ItemDetails"":""" &amp; IF(ISBLANK($G1285)=1,"",$G1285) &amp; """ "</f>
        <v xml:space="preserve">,"ItemDetails":"" </v>
      </c>
      <c r="AG1285" s="16" t="str">
        <f t="shared" ref="AG1285:AG1348" si="470">",""IsFavorite"":" &amp; "false" &amp; " "</f>
        <v xml:space="preserve">,"IsFavorite":false </v>
      </c>
      <c r="AH1285" s="16" t="str">
        <f t="shared" ref="AH1285:AH1348" si="471">",""EstimatedValue"":" &amp; "0" &amp; " "</f>
        <v xml:space="preserve">,"EstimatedValue":0 </v>
      </c>
      <c r="AI1285" s="16" t="str">
        <f t="shared" ref="AI1285:AI1348" si="472">",""IsMintCondition"":" &amp; IF($D1285&gt;0,"true","false") &amp; " "</f>
        <v xml:space="preserve">,"IsMintCondition":false </v>
      </c>
      <c r="AJ1285" s="16" t="str">
        <f t="shared" ref="AJ1285:AJ1348" si="473">",""Condition"":" &amp; """UNDEFINED""" &amp; " "</f>
        <v xml:space="preserve">,"Condition":"UNDEFINED" </v>
      </c>
      <c r="AK1285" s="16" t="str">
        <f xml:space="preserve"> IF($D1285+$E1285&gt;0,  CONCATENATE($AD1285,$AE1285,$AF1285,$AG1285,$AH1285,$AI1285,$AJ1285)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85" s="16" t="str">
        <f t="shared" ref="AL1285:AL1348" si="474">CONCATENATE( $N1285, $O1285, $P1285,$Q1285,$R1285,$S1285,$T1285,$U1285,$V1285,$W1285,$X1285, $Y1285,$Z1285,$AA1285, $AB1285) &amp; $AK1285</f>
        <v>,{"CollectableType":"HomeCollector.Models.StampBase, HomeCollector, Version=1.0.0.0, Culture=neutral, PublicKeyToken=null","DisplayName":"Gallatin" ,"Description":"" ,"Country":"USA" ,"IsPostageStamp":true ,"ScottNumber":"1279" ,"AlternateId":"" ,"IssueYearStart":1967,"IssueYearEnd":0,"FirstDayOfIssue":" " ,"Perforation":"" ,"IsWatermarked":false ,"CatalogImageCode":"" ,"Color":"" ,"Denomination":"1.25"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86" spans="1:38" x14ac:dyDescent="0.25">
      <c r="A1286" s="34" t="s">
        <v>2485</v>
      </c>
      <c r="B1286" s="29">
        <v>2</v>
      </c>
      <c r="C1286" s="30"/>
      <c r="D1286" s="31"/>
      <c r="E1286" s="32">
        <v>4</v>
      </c>
      <c r="F1286" s="28"/>
      <c r="G1286" s="30"/>
      <c r="H1286" s="19" t="s">
        <v>890</v>
      </c>
      <c r="I1286" s="29">
        <v>1966</v>
      </c>
      <c r="J1286" s="29">
        <v>1966</v>
      </c>
      <c r="K1286" s="33" t="s">
        <v>1337</v>
      </c>
      <c r="L1286" s="34">
        <v>0.15</v>
      </c>
      <c r="M1286" s="29">
        <v>0.15</v>
      </c>
      <c r="N1286" s="28" t="str">
        <f t="shared" ref="N1286:N1349" si="475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286" s="16" t="str">
        <f t="shared" si="454"/>
        <v xml:space="preserve">,"DisplayName":"Wright" </v>
      </c>
      <c r="P1286" s="16" t="str">
        <f t="shared" si="455"/>
        <v xml:space="preserve">,"Description":"" </v>
      </c>
      <c r="Q1286" s="16" t="str">
        <f t="shared" si="456"/>
        <v xml:space="preserve">,"Country":"USA" </v>
      </c>
      <c r="R1286" s="16" t="str">
        <f t="shared" si="457"/>
        <v xml:space="preserve">,"IsPostageStamp":true </v>
      </c>
      <c r="S1286" s="16" t="str">
        <f t="shared" si="458"/>
        <v xml:space="preserve">,"ScottNumber":"1280" </v>
      </c>
      <c r="T1286" s="16" t="str">
        <f t="shared" si="459"/>
        <v xml:space="preserve">,"AlternateId":"" </v>
      </c>
      <c r="U1286" s="16" t="str">
        <f t="shared" si="460"/>
        <v>,"IssueYearStart":1966</v>
      </c>
      <c r="V1286" s="16" t="str">
        <f t="shared" si="461"/>
        <v>,"IssueYearEnd":0</v>
      </c>
      <c r="W1286" s="16" t="str">
        <f t="shared" si="462"/>
        <v xml:space="preserve">,"FirstDayOfIssue":" " </v>
      </c>
      <c r="X1286" s="16" t="str">
        <f t="shared" si="453"/>
        <v xml:space="preserve">,"Perforation":"" </v>
      </c>
      <c r="Y1286" s="16" t="str">
        <f t="shared" si="463"/>
        <v xml:space="preserve">,"IsWatermarked":false </v>
      </c>
      <c r="Z1286" s="16" t="str">
        <f t="shared" si="464"/>
        <v xml:space="preserve">,"CatalogImageCode":"" </v>
      </c>
      <c r="AA1286" s="16" t="str">
        <f t="shared" si="465"/>
        <v xml:space="preserve">,"Color":"" </v>
      </c>
      <c r="AB1286" s="16" t="str">
        <f t="shared" si="466"/>
        <v xml:space="preserve">,"Denomination":"2" </v>
      </c>
      <c r="AD1286" s="16" t="str">
        <f t="shared" si="467"/>
        <v>,"ItemInstances":[</v>
      </c>
      <c r="AE1286" s="16" t="str">
        <f t="shared" si="468"/>
        <v>{"CollectableType":"HomeCollector.Models.StampBase, HomeCollector, Version=1.0.0.0, Culture=neutral, PublicKeyToken=null"</v>
      </c>
      <c r="AF1286" s="16" t="str">
        <f t="shared" si="469"/>
        <v xml:space="preserve">,"ItemDetails":"" </v>
      </c>
      <c r="AG1286" s="16" t="str">
        <f t="shared" si="470"/>
        <v xml:space="preserve">,"IsFavorite":false </v>
      </c>
      <c r="AH1286" s="16" t="str">
        <f t="shared" si="471"/>
        <v xml:space="preserve">,"EstimatedValue":0 </v>
      </c>
      <c r="AI1286" s="16" t="str">
        <f t="shared" si="472"/>
        <v xml:space="preserve">,"IsMintCondition":false </v>
      </c>
      <c r="AJ1286" s="16" t="str">
        <f t="shared" si="473"/>
        <v xml:space="preserve">,"Condition":"UNDEFINED" </v>
      </c>
      <c r="AK1286" s="16" t="str">
        <f xml:space="preserve"> IF($D1286+$E1286&gt;0,  CONCATENATE($AD1286,$AE1286,$AF1286,$AG1286,$AH1286,$AI1286,$AJ1286)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86" s="16" t="str">
        <f t="shared" si="474"/>
        <v>,{"CollectableType":"HomeCollector.Models.StampBase, HomeCollector, Version=1.0.0.0, Culture=neutral, PublicKeyToken=null","DisplayName":"Wright" ,"Description":"" ,"Country":"USA" ,"IsPostageStamp":true ,"ScottNumber":"1280" ,"AlternateId":"" ,"IssueYearStart":1966,"IssueYearEnd":0,"FirstDayOfIssue":"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87" spans="1:38" x14ac:dyDescent="0.25">
      <c r="A1287" s="34" t="s">
        <v>2486</v>
      </c>
      <c r="B1287" s="29">
        <v>3</v>
      </c>
      <c r="C1287" s="30"/>
      <c r="D1287" s="31">
        <v>2</v>
      </c>
      <c r="E1287" s="32">
        <v>3</v>
      </c>
      <c r="F1287" s="28"/>
      <c r="G1287" s="30"/>
      <c r="H1287" s="19" t="s">
        <v>891</v>
      </c>
      <c r="I1287" s="29">
        <v>1967</v>
      </c>
      <c r="J1287" s="29">
        <v>1967</v>
      </c>
      <c r="K1287" s="33" t="s">
        <v>1337</v>
      </c>
      <c r="L1287" s="34">
        <v>0.15</v>
      </c>
      <c r="M1287" s="29">
        <v>0.15</v>
      </c>
      <c r="N1287" s="28" t="str">
        <f t="shared" si="475"/>
        <v>,{"CollectableType":"HomeCollector.Models.StampBase, HomeCollector, Version=1.0.0.0, Culture=neutral, PublicKeyToken=null"</v>
      </c>
      <c r="O1287" s="16" t="str">
        <f t="shared" si="454"/>
        <v xml:space="preserve">,"DisplayName":"Parkman" </v>
      </c>
      <c r="P1287" s="16" t="str">
        <f t="shared" si="455"/>
        <v xml:space="preserve">,"Description":"" </v>
      </c>
      <c r="Q1287" s="16" t="str">
        <f t="shared" si="456"/>
        <v xml:space="preserve">,"Country":"USA" </v>
      </c>
      <c r="R1287" s="16" t="str">
        <f t="shared" si="457"/>
        <v xml:space="preserve">,"IsPostageStamp":true </v>
      </c>
      <c r="S1287" s="16" t="str">
        <f t="shared" si="458"/>
        <v xml:space="preserve">,"ScottNumber":"1281" </v>
      </c>
      <c r="T1287" s="16" t="str">
        <f t="shared" si="459"/>
        <v xml:space="preserve">,"AlternateId":"" </v>
      </c>
      <c r="U1287" s="16" t="str">
        <f t="shared" si="460"/>
        <v>,"IssueYearStart":1967</v>
      </c>
      <c r="V1287" s="16" t="str">
        <f t="shared" si="461"/>
        <v>,"IssueYearEnd":0</v>
      </c>
      <c r="W1287" s="16" t="str">
        <f t="shared" si="462"/>
        <v xml:space="preserve">,"FirstDayOfIssue":" " </v>
      </c>
      <c r="X1287" s="16" t="str">
        <f t="shared" si="453"/>
        <v xml:space="preserve">,"Perforation":"" </v>
      </c>
      <c r="Y1287" s="16" t="str">
        <f t="shared" si="463"/>
        <v xml:space="preserve">,"IsWatermarked":false </v>
      </c>
      <c r="Z1287" s="16" t="str">
        <f t="shared" si="464"/>
        <v xml:space="preserve">,"CatalogImageCode":"" </v>
      </c>
      <c r="AA1287" s="16" t="str">
        <f t="shared" si="465"/>
        <v xml:space="preserve">,"Color":"" </v>
      </c>
      <c r="AB1287" s="16" t="str">
        <f t="shared" si="466"/>
        <v xml:space="preserve">,"Denomination":"3" </v>
      </c>
      <c r="AD1287" s="16" t="str">
        <f t="shared" si="467"/>
        <v>,"ItemInstances":[</v>
      </c>
      <c r="AE1287" s="16" t="str">
        <f t="shared" si="468"/>
        <v>{"CollectableType":"HomeCollector.Models.StampBase, HomeCollector, Version=1.0.0.0, Culture=neutral, PublicKeyToken=null"</v>
      </c>
      <c r="AF1287" s="16" t="str">
        <f t="shared" si="469"/>
        <v xml:space="preserve">,"ItemDetails":"" </v>
      </c>
      <c r="AG1287" s="16" t="str">
        <f t="shared" si="470"/>
        <v xml:space="preserve">,"IsFavorite":false </v>
      </c>
      <c r="AH1287" s="16" t="str">
        <f t="shared" si="471"/>
        <v xml:space="preserve">,"EstimatedValue":0 </v>
      </c>
      <c r="AI1287" s="16" t="str">
        <f t="shared" si="472"/>
        <v xml:space="preserve">,"IsMintCondition":true </v>
      </c>
      <c r="AJ1287" s="16" t="str">
        <f t="shared" si="473"/>
        <v xml:space="preserve">,"Condition":"UNDEFINED" </v>
      </c>
      <c r="AK1287" s="16" t="str">
        <f xml:space="preserve"> IF($D1287+$E1287&gt;0,  CONCATENATE($AD1287,$AE1287,$AF1287,$AG1287,$AH1287,$AI1287,$AJ1287)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87" s="16" t="str">
        <f t="shared" si="474"/>
        <v>,{"CollectableType":"HomeCollector.Models.StampBase, HomeCollector, Version=1.0.0.0, Culture=neutral, PublicKeyToken=null","DisplayName":"Parkman" ,"Description":"" ,"Country":"USA" ,"IsPostageStamp":true ,"ScottNumber":"1281" ,"AlternateId":"" ,"IssueYearStart":1967,"IssueYearEnd":0,"FirstDayOfIssue":"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88" spans="1:38" x14ac:dyDescent="0.25">
      <c r="A1288" s="34" t="s">
        <v>2487</v>
      </c>
      <c r="B1288" s="29">
        <v>4</v>
      </c>
      <c r="C1288" s="30"/>
      <c r="D1288" s="31"/>
      <c r="E1288" s="32">
        <v>5</v>
      </c>
      <c r="F1288" s="28"/>
      <c r="G1288" s="30"/>
      <c r="H1288" s="19" t="s">
        <v>103</v>
      </c>
      <c r="I1288" s="29">
        <v>1965</v>
      </c>
      <c r="J1288" s="29">
        <v>1965</v>
      </c>
      <c r="K1288" s="33" t="s">
        <v>1337</v>
      </c>
      <c r="L1288" s="34">
        <v>0.15</v>
      </c>
      <c r="M1288" s="29">
        <v>0.15</v>
      </c>
      <c r="N1288" s="28" t="str">
        <f t="shared" si="475"/>
        <v>,{"CollectableType":"HomeCollector.Models.StampBase, HomeCollector, Version=1.0.0.0, Culture=neutral, PublicKeyToken=null"</v>
      </c>
      <c r="O1288" s="16" t="str">
        <f t="shared" si="454"/>
        <v xml:space="preserve">,"DisplayName":"Lincoln" </v>
      </c>
      <c r="P1288" s="16" t="str">
        <f t="shared" si="455"/>
        <v xml:space="preserve">,"Description":"" </v>
      </c>
      <c r="Q1288" s="16" t="str">
        <f t="shared" si="456"/>
        <v xml:space="preserve">,"Country":"USA" </v>
      </c>
      <c r="R1288" s="16" t="str">
        <f t="shared" si="457"/>
        <v xml:space="preserve">,"IsPostageStamp":true </v>
      </c>
      <c r="S1288" s="16" t="str">
        <f t="shared" si="458"/>
        <v xml:space="preserve">,"ScottNumber":"1282" </v>
      </c>
      <c r="T1288" s="16" t="str">
        <f t="shared" si="459"/>
        <v xml:space="preserve">,"AlternateId":"" </v>
      </c>
      <c r="U1288" s="16" t="str">
        <f t="shared" si="460"/>
        <v>,"IssueYearStart":1965</v>
      </c>
      <c r="V1288" s="16" t="str">
        <f t="shared" si="461"/>
        <v>,"IssueYearEnd":0</v>
      </c>
      <c r="W1288" s="16" t="str">
        <f t="shared" si="462"/>
        <v xml:space="preserve">,"FirstDayOfIssue":" " </v>
      </c>
      <c r="X1288" s="16" t="str">
        <f t="shared" si="453"/>
        <v xml:space="preserve">,"Perforation":"" </v>
      </c>
      <c r="Y1288" s="16" t="str">
        <f t="shared" si="463"/>
        <v xml:space="preserve">,"IsWatermarked":false </v>
      </c>
      <c r="Z1288" s="16" t="str">
        <f t="shared" si="464"/>
        <v xml:space="preserve">,"CatalogImageCode":"" </v>
      </c>
      <c r="AA1288" s="16" t="str">
        <f t="shared" si="465"/>
        <v xml:space="preserve">,"Color":"" </v>
      </c>
      <c r="AB1288" s="16" t="str">
        <f t="shared" si="466"/>
        <v xml:space="preserve">,"Denomination":"4" </v>
      </c>
      <c r="AD1288" s="16" t="str">
        <f t="shared" si="467"/>
        <v>,"ItemInstances":[</v>
      </c>
      <c r="AE1288" s="16" t="str">
        <f t="shared" si="468"/>
        <v>{"CollectableType":"HomeCollector.Models.StampBase, HomeCollector, Version=1.0.0.0, Culture=neutral, PublicKeyToken=null"</v>
      </c>
      <c r="AF1288" s="16" t="str">
        <f t="shared" si="469"/>
        <v xml:space="preserve">,"ItemDetails":"" </v>
      </c>
      <c r="AG1288" s="16" t="str">
        <f t="shared" si="470"/>
        <v xml:space="preserve">,"IsFavorite":false </v>
      </c>
      <c r="AH1288" s="16" t="str">
        <f t="shared" si="471"/>
        <v xml:space="preserve">,"EstimatedValue":0 </v>
      </c>
      <c r="AI1288" s="16" t="str">
        <f t="shared" si="472"/>
        <v xml:space="preserve">,"IsMintCondition":false </v>
      </c>
      <c r="AJ1288" s="16" t="str">
        <f t="shared" si="473"/>
        <v xml:space="preserve">,"Condition":"UNDEFINED" </v>
      </c>
      <c r="AK1288" s="16" t="str">
        <f xml:space="preserve"> IF($D1288+$E1288&gt;0,  CONCATENATE($AD1288,$AE1288,$AF1288,$AG1288,$AH1288,$AI1288,$AJ1288)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88" s="16" t="str">
        <f t="shared" si="474"/>
        <v>,{"CollectableType":"HomeCollector.Models.StampBase, HomeCollector, Version=1.0.0.0, Culture=neutral, PublicKeyToken=null","DisplayName":"Lincoln" ,"Description":"" ,"Country":"USA" ,"IsPostageStamp":true ,"ScottNumber":"1282" ,"AlternateId":"" ,"IssueYearStart":1965,"IssueYearEnd":0,"FirstDayOfIssue":"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89" spans="1:38" x14ac:dyDescent="0.25">
      <c r="A1289" s="34" t="s">
        <v>2488</v>
      </c>
      <c r="B1289" s="29">
        <v>5</v>
      </c>
      <c r="C1289" s="30"/>
      <c r="D1289" s="31"/>
      <c r="E1289" s="32">
        <v>2</v>
      </c>
      <c r="F1289" s="28"/>
      <c r="G1289" s="30"/>
      <c r="H1289" s="19" t="s">
        <v>15</v>
      </c>
      <c r="I1289" s="29">
        <v>1966</v>
      </c>
      <c r="J1289" s="29">
        <v>1966</v>
      </c>
      <c r="K1289" s="33" t="s">
        <v>1337</v>
      </c>
      <c r="L1289" s="34">
        <v>0.15</v>
      </c>
      <c r="M1289" s="29">
        <v>0.15</v>
      </c>
      <c r="N1289" s="28" t="str">
        <f t="shared" si="475"/>
        <v>,{"CollectableType":"HomeCollector.Models.StampBase, HomeCollector, Version=1.0.0.0, Culture=neutral, PublicKeyToken=null"</v>
      </c>
      <c r="O1289" s="16" t="str">
        <f t="shared" si="454"/>
        <v xml:space="preserve">,"DisplayName":"Washington" </v>
      </c>
      <c r="P1289" s="16" t="str">
        <f t="shared" si="455"/>
        <v xml:space="preserve">,"Description":"" </v>
      </c>
      <c r="Q1289" s="16" t="str">
        <f t="shared" si="456"/>
        <v xml:space="preserve">,"Country":"USA" </v>
      </c>
      <c r="R1289" s="16" t="str">
        <f t="shared" si="457"/>
        <v xml:space="preserve">,"IsPostageStamp":true </v>
      </c>
      <c r="S1289" s="16" t="str">
        <f t="shared" si="458"/>
        <v xml:space="preserve">,"ScottNumber":"1283" </v>
      </c>
      <c r="T1289" s="16" t="str">
        <f t="shared" si="459"/>
        <v xml:space="preserve">,"AlternateId":"" </v>
      </c>
      <c r="U1289" s="16" t="str">
        <f t="shared" si="460"/>
        <v>,"IssueYearStart":1966</v>
      </c>
      <c r="V1289" s="16" t="str">
        <f t="shared" si="461"/>
        <v>,"IssueYearEnd":0</v>
      </c>
      <c r="W1289" s="16" t="str">
        <f t="shared" si="462"/>
        <v xml:space="preserve">,"FirstDayOfIssue":" " </v>
      </c>
      <c r="X1289" s="16" t="str">
        <f t="shared" si="453"/>
        <v xml:space="preserve">,"Perforation":"" </v>
      </c>
      <c r="Y1289" s="16" t="str">
        <f t="shared" si="463"/>
        <v xml:space="preserve">,"IsWatermarked":false </v>
      </c>
      <c r="Z1289" s="16" t="str">
        <f t="shared" si="464"/>
        <v xml:space="preserve">,"CatalogImageCode":"" </v>
      </c>
      <c r="AA1289" s="16" t="str">
        <f t="shared" si="465"/>
        <v xml:space="preserve">,"Color":"" </v>
      </c>
      <c r="AB1289" s="16" t="str">
        <f t="shared" si="466"/>
        <v xml:space="preserve">,"Denomination":"5" </v>
      </c>
      <c r="AD1289" s="16" t="str">
        <f t="shared" si="467"/>
        <v>,"ItemInstances":[</v>
      </c>
      <c r="AE1289" s="16" t="str">
        <f t="shared" si="468"/>
        <v>{"CollectableType":"HomeCollector.Models.StampBase, HomeCollector, Version=1.0.0.0, Culture=neutral, PublicKeyToken=null"</v>
      </c>
      <c r="AF1289" s="16" t="str">
        <f t="shared" si="469"/>
        <v xml:space="preserve">,"ItemDetails":"" </v>
      </c>
      <c r="AG1289" s="16" t="str">
        <f t="shared" si="470"/>
        <v xml:space="preserve">,"IsFavorite":false </v>
      </c>
      <c r="AH1289" s="16" t="str">
        <f t="shared" si="471"/>
        <v xml:space="preserve">,"EstimatedValue":0 </v>
      </c>
      <c r="AI1289" s="16" t="str">
        <f t="shared" si="472"/>
        <v xml:space="preserve">,"IsMintCondition":false </v>
      </c>
      <c r="AJ1289" s="16" t="str">
        <f t="shared" si="473"/>
        <v xml:space="preserve">,"Condition":"UNDEFINED" </v>
      </c>
      <c r="AK1289" s="16" t="str">
        <f xml:space="preserve"> IF($D1289+$E1289&gt;0,  CONCATENATE($AD1289,$AE1289,$AF1289,$AG1289,$AH1289,$AI1289,$AJ1289)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89" s="16" t="str">
        <f t="shared" si="474"/>
        <v>,{"CollectableType":"HomeCollector.Models.StampBase, HomeCollector, Version=1.0.0.0, Culture=neutral, PublicKeyToken=null","DisplayName":"Washington" ,"Description":"" ,"Country":"USA" ,"IsPostageStamp":true ,"ScottNumber":"1283"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90" spans="1:38" x14ac:dyDescent="0.25">
      <c r="A1290" s="17" t="s">
        <v>892</v>
      </c>
      <c r="B1290" s="29">
        <v>5</v>
      </c>
      <c r="C1290" s="30"/>
      <c r="D1290" s="31"/>
      <c r="E1290" s="32">
        <v>5</v>
      </c>
      <c r="F1290" s="28"/>
      <c r="G1290" s="38" t="s">
        <v>716</v>
      </c>
      <c r="H1290" s="19" t="s">
        <v>15</v>
      </c>
      <c r="I1290" s="29">
        <v>1967</v>
      </c>
      <c r="J1290" s="29">
        <v>1967</v>
      </c>
      <c r="K1290" s="33" t="s">
        <v>1337</v>
      </c>
      <c r="L1290" s="34">
        <v>0.15</v>
      </c>
      <c r="M1290" s="29">
        <v>0.15</v>
      </c>
      <c r="N1290" s="28" t="str">
        <f t="shared" si="475"/>
        <v>,{"CollectableType":"HomeCollector.Models.StampBase, HomeCollector, Version=1.0.0.0, Culture=neutral, PublicKeyToken=null"</v>
      </c>
      <c r="O1290" s="16" t="str">
        <f t="shared" si="454"/>
        <v xml:space="preserve">,"DisplayName":"Washington" </v>
      </c>
      <c r="P1290" s="16" t="str">
        <f t="shared" si="455"/>
        <v xml:space="preserve">,"Description":"redrawn" </v>
      </c>
      <c r="Q1290" s="16" t="str">
        <f t="shared" si="456"/>
        <v xml:space="preserve">,"Country":"USA" </v>
      </c>
      <c r="R1290" s="16" t="str">
        <f t="shared" si="457"/>
        <v xml:space="preserve">,"IsPostageStamp":true </v>
      </c>
      <c r="S1290" s="16" t="str">
        <f t="shared" si="458"/>
        <v xml:space="preserve">,"ScottNumber":"1283B" </v>
      </c>
      <c r="T1290" s="16" t="str">
        <f t="shared" si="459"/>
        <v xml:space="preserve">,"AlternateId":"" </v>
      </c>
      <c r="U1290" s="16" t="str">
        <f t="shared" si="460"/>
        <v>,"IssueYearStart":1967</v>
      </c>
      <c r="V1290" s="16" t="str">
        <f t="shared" si="461"/>
        <v>,"IssueYearEnd":0</v>
      </c>
      <c r="W1290" s="16" t="str">
        <f t="shared" si="462"/>
        <v xml:space="preserve">,"FirstDayOfIssue":" " </v>
      </c>
      <c r="X1290" s="16" t="str">
        <f t="shared" si="453"/>
        <v xml:space="preserve">,"Perforation":"" </v>
      </c>
      <c r="Y1290" s="16" t="str">
        <f t="shared" si="463"/>
        <v xml:space="preserve">,"IsWatermarked":false </v>
      </c>
      <c r="Z1290" s="16" t="str">
        <f t="shared" si="464"/>
        <v xml:space="preserve">,"CatalogImageCode":"" </v>
      </c>
      <c r="AA1290" s="16" t="str">
        <f t="shared" si="465"/>
        <v xml:space="preserve">,"Color":"" </v>
      </c>
      <c r="AB1290" s="16" t="str">
        <f t="shared" si="466"/>
        <v xml:space="preserve">,"Denomination":"5" </v>
      </c>
      <c r="AD1290" s="16" t="str">
        <f t="shared" si="467"/>
        <v>,"ItemInstances":[</v>
      </c>
      <c r="AE1290" s="16" t="str">
        <f t="shared" si="468"/>
        <v>{"CollectableType":"HomeCollector.Models.StampBase, HomeCollector, Version=1.0.0.0, Culture=neutral, PublicKeyToken=null"</v>
      </c>
      <c r="AF1290" s="16" t="str">
        <f t="shared" si="469"/>
        <v xml:space="preserve">,"ItemDetails":"redrawn" </v>
      </c>
      <c r="AG1290" s="16" t="str">
        <f t="shared" si="470"/>
        <v xml:space="preserve">,"IsFavorite":false </v>
      </c>
      <c r="AH1290" s="16" t="str">
        <f t="shared" si="471"/>
        <v xml:space="preserve">,"EstimatedValue":0 </v>
      </c>
      <c r="AI1290" s="16" t="str">
        <f t="shared" si="472"/>
        <v xml:space="preserve">,"IsMintCondition":false </v>
      </c>
      <c r="AJ1290" s="16" t="str">
        <f t="shared" si="473"/>
        <v xml:space="preserve">,"Condition":"UNDEFINED" </v>
      </c>
      <c r="AK1290" s="16" t="str">
        <f xml:space="preserve"> IF($D1290+$E1290&gt;0,  CONCATENATE($AD1290,$AE1290,$AF1290,$AG1290,$AH1290,$AI1290,$AJ1290) &amp; "} ]}","}")</f>
        <v>,"ItemInstances":[{"CollectableType":"HomeCollector.Models.StampBase, HomeCollector, Version=1.0.0.0, Culture=neutral, PublicKeyToken=null","ItemDetails":"redrawn" ,"IsFavorite":false ,"EstimatedValue":0 ,"IsMintCondition":false ,"Condition":"UNDEFINED" } ]}</v>
      </c>
      <c r="AL1290" s="16" t="str">
        <f t="shared" si="474"/>
        <v>,{"CollectableType":"HomeCollector.Models.StampBase, HomeCollector, Version=1.0.0.0, Culture=neutral, PublicKeyToken=null","DisplayName":"Washington" ,"Description":"redrawn" ,"Country":"USA" ,"IsPostageStamp":true ,"ScottNumber":"1283B"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PublicKeyToken=null","ItemDetails":"redrawn" ,"IsFavorite":false ,"EstimatedValue":0 ,"IsMintCondition":false ,"Condition":"UNDEFINED" } ]}</v>
      </c>
    </row>
    <row r="1291" spans="1:38" x14ac:dyDescent="0.25">
      <c r="A1291" s="34" t="s">
        <v>2489</v>
      </c>
      <c r="B1291" s="29">
        <v>6</v>
      </c>
      <c r="C1291" s="30"/>
      <c r="D1291" s="31"/>
      <c r="E1291" s="32">
        <v>4</v>
      </c>
      <c r="F1291" s="28"/>
      <c r="G1291" s="30"/>
      <c r="H1291" s="19" t="s">
        <v>612</v>
      </c>
      <c r="I1291" s="29">
        <v>1966</v>
      </c>
      <c r="J1291" s="29">
        <v>1966</v>
      </c>
      <c r="K1291" s="33" t="s">
        <v>1337</v>
      </c>
      <c r="L1291" s="34">
        <v>0.15</v>
      </c>
      <c r="M1291" s="29">
        <v>0.15</v>
      </c>
      <c r="N1291" s="28" t="str">
        <f t="shared" si="475"/>
        <v>,{"CollectableType":"HomeCollector.Models.StampBase, HomeCollector, Version=1.0.0.0, Culture=neutral, PublicKeyToken=null"</v>
      </c>
      <c r="O1291" s="16" t="str">
        <f t="shared" si="454"/>
        <v xml:space="preserve">,"DisplayName":"Roosevelt" </v>
      </c>
      <c r="P1291" s="16" t="str">
        <f t="shared" si="455"/>
        <v xml:space="preserve">,"Description":"" </v>
      </c>
      <c r="Q1291" s="16" t="str">
        <f t="shared" si="456"/>
        <v xml:space="preserve">,"Country":"USA" </v>
      </c>
      <c r="R1291" s="16" t="str">
        <f t="shared" si="457"/>
        <v xml:space="preserve">,"IsPostageStamp":true </v>
      </c>
      <c r="S1291" s="16" t="str">
        <f t="shared" si="458"/>
        <v xml:space="preserve">,"ScottNumber":"1284" </v>
      </c>
      <c r="T1291" s="16" t="str">
        <f t="shared" si="459"/>
        <v xml:space="preserve">,"AlternateId":"" </v>
      </c>
      <c r="U1291" s="16" t="str">
        <f t="shared" si="460"/>
        <v>,"IssueYearStart":1966</v>
      </c>
      <c r="V1291" s="16" t="str">
        <f t="shared" si="461"/>
        <v>,"IssueYearEnd":0</v>
      </c>
      <c r="W1291" s="16" t="str">
        <f t="shared" si="462"/>
        <v xml:space="preserve">,"FirstDayOfIssue":" " </v>
      </c>
      <c r="X1291" s="16" t="str">
        <f t="shared" si="453"/>
        <v xml:space="preserve">,"Perforation":"" </v>
      </c>
      <c r="Y1291" s="16" t="str">
        <f t="shared" si="463"/>
        <v xml:space="preserve">,"IsWatermarked":false </v>
      </c>
      <c r="Z1291" s="16" t="str">
        <f t="shared" si="464"/>
        <v xml:space="preserve">,"CatalogImageCode":"" </v>
      </c>
      <c r="AA1291" s="16" t="str">
        <f t="shared" si="465"/>
        <v xml:space="preserve">,"Color":"" </v>
      </c>
      <c r="AB1291" s="16" t="str">
        <f t="shared" si="466"/>
        <v xml:space="preserve">,"Denomination":"6" </v>
      </c>
      <c r="AD1291" s="16" t="str">
        <f t="shared" si="467"/>
        <v>,"ItemInstances":[</v>
      </c>
      <c r="AE1291" s="16" t="str">
        <f t="shared" si="468"/>
        <v>{"CollectableType":"HomeCollector.Models.StampBase, HomeCollector, Version=1.0.0.0, Culture=neutral, PublicKeyToken=null"</v>
      </c>
      <c r="AF1291" s="16" t="str">
        <f t="shared" si="469"/>
        <v xml:space="preserve">,"ItemDetails":"" </v>
      </c>
      <c r="AG1291" s="16" t="str">
        <f t="shared" si="470"/>
        <v xml:space="preserve">,"IsFavorite":false </v>
      </c>
      <c r="AH1291" s="16" t="str">
        <f t="shared" si="471"/>
        <v xml:space="preserve">,"EstimatedValue":0 </v>
      </c>
      <c r="AI1291" s="16" t="str">
        <f t="shared" si="472"/>
        <v xml:space="preserve">,"IsMintCondition":false </v>
      </c>
      <c r="AJ1291" s="16" t="str">
        <f t="shared" si="473"/>
        <v xml:space="preserve">,"Condition":"UNDEFINED" </v>
      </c>
      <c r="AK1291" s="16" t="str">
        <f xml:space="preserve"> IF($D1291+$E1291&gt;0,  CONCATENATE($AD1291,$AE1291,$AF1291,$AG1291,$AH1291,$AI1291,$AJ1291)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91" s="16" t="str">
        <f t="shared" si="474"/>
        <v>,{"CollectableType":"HomeCollector.Models.StampBase, HomeCollector, Version=1.0.0.0, Culture=neutral, PublicKeyToken=null","DisplayName":"Roosevelt" ,"Description":"" ,"Country":"USA" ,"IsPostageStamp":true ,"ScottNumber":"1284" ,"AlternateId":"" ,"IssueYearStart":1966,"IssueYearEnd":0,"FirstDayOfIssue":"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92" spans="1:38" x14ac:dyDescent="0.25">
      <c r="A1292" s="34" t="s">
        <v>2490</v>
      </c>
      <c r="B1292" s="29">
        <v>8</v>
      </c>
      <c r="C1292" s="30"/>
      <c r="D1292" s="31"/>
      <c r="E1292" s="32">
        <v>2</v>
      </c>
      <c r="F1292" s="28"/>
      <c r="G1292" s="30"/>
      <c r="H1292" s="19" t="s">
        <v>893</v>
      </c>
      <c r="I1292" s="29">
        <v>1966</v>
      </c>
      <c r="J1292" s="29">
        <v>1966</v>
      </c>
      <c r="K1292" s="33" t="s">
        <v>1337</v>
      </c>
      <c r="L1292" s="34">
        <v>0.2</v>
      </c>
      <c r="M1292" s="29">
        <v>0.15</v>
      </c>
      <c r="N1292" s="28" t="str">
        <f t="shared" si="475"/>
        <v>,{"CollectableType":"HomeCollector.Models.StampBase, HomeCollector, Version=1.0.0.0, Culture=neutral, PublicKeyToken=null"</v>
      </c>
      <c r="O1292" s="16" t="str">
        <f t="shared" si="454"/>
        <v xml:space="preserve">,"DisplayName":"Einstein" </v>
      </c>
      <c r="P1292" s="16" t="str">
        <f t="shared" si="455"/>
        <v xml:space="preserve">,"Description":"" </v>
      </c>
      <c r="Q1292" s="16" t="str">
        <f t="shared" si="456"/>
        <v xml:space="preserve">,"Country":"USA" </v>
      </c>
      <c r="R1292" s="16" t="str">
        <f t="shared" si="457"/>
        <v xml:space="preserve">,"IsPostageStamp":true </v>
      </c>
      <c r="S1292" s="16" t="str">
        <f t="shared" si="458"/>
        <v xml:space="preserve">,"ScottNumber":"1285" </v>
      </c>
      <c r="T1292" s="16" t="str">
        <f t="shared" si="459"/>
        <v xml:space="preserve">,"AlternateId":"" </v>
      </c>
      <c r="U1292" s="16" t="str">
        <f t="shared" si="460"/>
        <v>,"IssueYearStart":1966</v>
      </c>
      <c r="V1292" s="16" t="str">
        <f t="shared" si="461"/>
        <v>,"IssueYearEnd":0</v>
      </c>
      <c r="W1292" s="16" t="str">
        <f t="shared" si="462"/>
        <v xml:space="preserve">,"FirstDayOfIssue":" " </v>
      </c>
      <c r="X1292" s="16" t="str">
        <f t="shared" si="453"/>
        <v xml:space="preserve">,"Perforation":"" </v>
      </c>
      <c r="Y1292" s="16" t="str">
        <f t="shared" si="463"/>
        <v xml:space="preserve">,"IsWatermarked":false </v>
      </c>
      <c r="Z1292" s="16" t="str">
        <f t="shared" si="464"/>
        <v xml:space="preserve">,"CatalogImageCode":"" </v>
      </c>
      <c r="AA1292" s="16" t="str">
        <f t="shared" si="465"/>
        <v xml:space="preserve">,"Color":"" </v>
      </c>
      <c r="AB1292" s="16" t="str">
        <f t="shared" si="466"/>
        <v xml:space="preserve">,"Denomination":"8" </v>
      </c>
      <c r="AD1292" s="16" t="str">
        <f t="shared" si="467"/>
        <v>,"ItemInstances":[</v>
      </c>
      <c r="AE1292" s="16" t="str">
        <f t="shared" si="468"/>
        <v>{"CollectableType":"HomeCollector.Models.StampBase, HomeCollector, Version=1.0.0.0, Culture=neutral, PublicKeyToken=null"</v>
      </c>
      <c r="AF1292" s="16" t="str">
        <f t="shared" si="469"/>
        <v xml:space="preserve">,"ItemDetails":"" </v>
      </c>
      <c r="AG1292" s="16" t="str">
        <f t="shared" si="470"/>
        <v xml:space="preserve">,"IsFavorite":false </v>
      </c>
      <c r="AH1292" s="16" t="str">
        <f t="shared" si="471"/>
        <v xml:space="preserve">,"EstimatedValue":0 </v>
      </c>
      <c r="AI1292" s="16" t="str">
        <f t="shared" si="472"/>
        <v xml:space="preserve">,"IsMintCondition":false </v>
      </c>
      <c r="AJ1292" s="16" t="str">
        <f t="shared" si="473"/>
        <v xml:space="preserve">,"Condition":"UNDEFINED" </v>
      </c>
      <c r="AK1292" s="16" t="str">
        <f xml:space="preserve"> IF($D1292+$E1292&gt;0,  CONCATENATE($AD1292,$AE1292,$AF1292,$AG1292,$AH1292,$AI1292,$AJ1292)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92" s="16" t="str">
        <f t="shared" si="474"/>
        <v>,{"CollectableType":"HomeCollector.Models.StampBase, HomeCollector, Version=1.0.0.0, Culture=neutral, PublicKeyToken=null","DisplayName":"Einstein" ,"Description":"" ,"Country":"USA" ,"IsPostageStamp":true ,"ScottNumber":"1285" ,"AlternateId":"" ,"IssueYearStart":1966,"IssueYearEnd":0,"FirstDayOfIssue":"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93" spans="1:38" x14ac:dyDescent="0.25">
      <c r="A1293" s="34" t="s">
        <v>2491</v>
      </c>
      <c r="B1293" s="29">
        <v>10</v>
      </c>
      <c r="C1293" s="30"/>
      <c r="D1293" s="31"/>
      <c r="E1293" s="32">
        <v>3</v>
      </c>
      <c r="F1293" s="28"/>
      <c r="G1293" s="30"/>
      <c r="H1293" s="19" t="s">
        <v>101</v>
      </c>
      <c r="I1293" s="29">
        <v>1967</v>
      </c>
      <c r="J1293" s="29">
        <v>1967</v>
      </c>
      <c r="K1293" s="33" t="s">
        <v>1337</v>
      </c>
      <c r="L1293" s="34">
        <v>0.2</v>
      </c>
      <c r="M1293" s="29">
        <v>0.15</v>
      </c>
      <c r="N1293" s="28" t="str">
        <f t="shared" si="475"/>
        <v>,{"CollectableType":"HomeCollector.Models.StampBase, HomeCollector, Version=1.0.0.0, Culture=neutral, PublicKeyToken=null"</v>
      </c>
      <c r="O1293" s="16" t="str">
        <f t="shared" si="454"/>
        <v xml:space="preserve">,"DisplayName":"Jackson" </v>
      </c>
      <c r="P1293" s="16" t="str">
        <f t="shared" si="455"/>
        <v xml:space="preserve">,"Description":"" </v>
      </c>
      <c r="Q1293" s="16" t="str">
        <f t="shared" si="456"/>
        <v xml:space="preserve">,"Country":"USA" </v>
      </c>
      <c r="R1293" s="16" t="str">
        <f t="shared" si="457"/>
        <v xml:space="preserve">,"IsPostageStamp":true </v>
      </c>
      <c r="S1293" s="16" t="str">
        <f t="shared" si="458"/>
        <v xml:space="preserve">,"ScottNumber":"1286" </v>
      </c>
      <c r="T1293" s="16" t="str">
        <f t="shared" si="459"/>
        <v xml:space="preserve">,"AlternateId":"" </v>
      </c>
      <c r="U1293" s="16" t="str">
        <f t="shared" si="460"/>
        <v>,"IssueYearStart":1967</v>
      </c>
      <c r="V1293" s="16" t="str">
        <f t="shared" si="461"/>
        <v>,"IssueYearEnd":0</v>
      </c>
      <c r="W1293" s="16" t="str">
        <f t="shared" si="462"/>
        <v xml:space="preserve">,"FirstDayOfIssue":" " </v>
      </c>
      <c r="X1293" s="16" t="str">
        <f t="shared" si="453"/>
        <v xml:space="preserve">,"Perforation":"" </v>
      </c>
      <c r="Y1293" s="16" t="str">
        <f t="shared" si="463"/>
        <v xml:space="preserve">,"IsWatermarked":false </v>
      </c>
      <c r="Z1293" s="16" t="str">
        <f t="shared" si="464"/>
        <v xml:space="preserve">,"CatalogImageCode":"" </v>
      </c>
      <c r="AA1293" s="16" t="str">
        <f t="shared" si="465"/>
        <v xml:space="preserve">,"Color":"" </v>
      </c>
      <c r="AB1293" s="16" t="str">
        <f t="shared" si="466"/>
        <v xml:space="preserve">,"Denomination":"10" </v>
      </c>
      <c r="AD1293" s="16" t="str">
        <f t="shared" si="467"/>
        <v>,"ItemInstances":[</v>
      </c>
      <c r="AE1293" s="16" t="str">
        <f t="shared" si="468"/>
        <v>{"CollectableType":"HomeCollector.Models.StampBase, HomeCollector, Version=1.0.0.0, Culture=neutral, PublicKeyToken=null"</v>
      </c>
      <c r="AF1293" s="16" t="str">
        <f t="shared" si="469"/>
        <v xml:space="preserve">,"ItemDetails":"" </v>
      </c>
      <c r="AG1293" s="16" t="str">
        <f t="shared" si="470"/>
        <v xml:space="preserve">,"IsFavorite":false </v>
      </c>
      <c r="AH1293" s="16" t="str">
        <f t="shared" si="471"/>
        <v xml:space="preserve">,"EstimatedValue":0 </v>
      </c>
      <c r="AI1293" s="16" t="str">
        <f t="shared" si="472"/>
        <v xml:space="preserve">,"IsMintCondition":false </v>
      </c>
      <c r="AJ1293" s="16" t="str">
        <f t="shared" si="473"/>
        <v xml:space="preserve">,"Condition":"UNDEFINED" </v>
      </c>
      <c r="AK1293" s="16" t="str">
        <f xml:space="preserve"> IF($D1293+$E1293&gt;0,  CONCATENATE($AD1293,$AE1293,$AF1293,$AG1293,$AH1293,$AI1293,$AJ1293)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93" s="16" t="str">
        <f t="shared" si="474"/>
        <v>,{"CollectableType":"HomeCollector.Models.StampBase, HomeCollector, Version=1.0.0.0, Culture=neutral, PublicKeyToken=null","DisplayName":"Jackson" ,"Description":"" ,"Country":"USA" ,"IsPostageStamp":true ,"ScottNumber":"1286" ,"AlternateId":"" ,"IssueYearStart":1967,"IssueYearEnd":0,"FirstDayOfIssue":"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94" spans="1:38" x14ac:dyDescent="0.25">
      <c r="A1294" s="17" t="s">
        <v>894</v>
      </c>
      <c r="B1294" s="29">
        <v>12</v>
      </c>
      <c r="C1294" s="30"/>
      <c r="D1294" s="31"/>
      <c r="E1294" s="32">
        <v>2</v>
      </c>
      <c r="F1294" s="28"/>
      <c r="G1294" s="30"/>
      <c r="H1294" s="19" t="s">
        <v>895</v>
      </c>
      <c r="I1294" s="29">
        <v>1968</v>
      </c>
      <c r="J1294" s="29">
        <v>1968</v>
      </c>
      <c r="K1294" s="33" t="s">
        <v>1337</v>
      </c>
      <c r="L1294" s="34">
        <v>0.28000000000000003</v>
      </c>
      <c r="M1294" s="29">
        <v>0.15</v>
      </c>
      <c r="N1294" s="28" t="str">
        <f t="shared" si="475"/>
        <v>,{"CollectableType":"HomeCollector.Models.StampBase, HomeCollector, Version=1.0.0.0, Culture=neutral, PublicKeyToken=null"</v>
      </c>
      <c r="O1294" s="16" t="str">
        <f t="shared" si="454"/>
        <v xml:space="preserve">,"DisplayName":"Ford" </v>
      </c>
      <c r="P1294" s="16" t="str">
        <f t="shared" si="455"/>
        <v xml:space="preserve">,"Description":"" </v>
      </c>
      <c r="Q1294" s="16" t="str">
        <f t="shared" si="456"/>
        <v xml:space="preserve">,"Country":"USA" </v>
      </c>
      <c r="R1294" s="16" t="str">
        <f t="shared" si="457"/>
        <v xml:space="preserve">,"IsPostageStamp":true </v>
      </c>
      <c r="S1294" s="16" t="str">
        <f t="shared" si="458"/>
        <v xml:space="preserve">,"ScottNumber":"1286A" </v>
      </c>
      <c r="T1294" s="16" t="str">
        <f t="shared" si="459"/>
        <v xml:space="preserve">,"AlternateId":"" </v>
      </c>
      <c r="U1294" s="16" t="str">
        <f t="shared" si="460"/>
        <v>,"IssueYearStart":1968</v>
      </c>
      <c r="V1294" s="16" t="str">
        <f t="shared" si="461"/>
        <v>,"IssueYearEnd":0</v>
      </c>
      <c r="W1294" s="16" t="str">
        <f t="shared" si="462"/>
        <v xml:space="preserve">,"FirstDayOfIssue":" " </v>
      </c>
      <c r="X1294" s="16" t="str">
        <f t="shared" si="453"/>
        <v xml:space="preserve">,"Perforation":"" </v>
      </c>
      <c r="Y1294" s="16" t="str">
        <f t="shared" si="463"/>
        <v xml:space="preserve">,"IsWatermarked":false </v>
      </c>
      <c r="Z1294" s="16" t="str">
        <f t="shared" si="464"/>
        <v xml:space="preserve">,"CatalogImageCode":"" </v>
      </c>
      <c r="AA1294" s="16" t="str">
        <f t="shared" si="465"/>
        <v xml:space="preserve">,"Color":"" </v>
      </c>
      <c r="AB1294" s="16" t="str">
        <f t="shared" si="466"/>
        <v xml:space="preserve">,"Denomination":"12" </v>
      </c>
      <c r="AD1294" s="16" t="str">
        <f t="shared" si="467"/>
        <v>,"ItemInstances":[</v>
      </c>
      <c r="AE1294" s="16" t="str">
        <f t="shared" si="468"/>
        <v>{"CollectableType":"HomeCollector.Models.StampBase, HomeCollector, Version=1.0.0.0, Culture=neutral, PublicKeyToken=null"</v>
      </c>
      <c r="AF1294" s="16" t="str">
        <f t="shared" si="469"/>
        <v xml:space="preserve">,"ItemDetails":"" </v>
      </c>
      <c r="AG1294" s="16" t="str">
        <f t="shared" si="470"/>
        <v xml:space="preserve">,"IsFavorite":false </v>
      </c>
      <c r="AH1294" s="16" t="str">
        <f t="shared" si="471"/>
        <v xml:space="preserve">,"EstimatedValue":0 </v>
      </c>
      <c r="AI1294" s="16" t="str">
        <f t="shared" si="472"/>
        <v xml:space="preserve">,"IsMintCondition":false </v>
      </c>
      <c r="AJ1294" s="16" t="str">
        <f t="shared" si="473"/>
        <v xml:space="preserve">,"Condition":"UNDEFINED" </v>
      </c>
      <c r="AK1294" s="16" t="str">
        <f xml:space="preserve"> IF($D1294+$E1294&gt;0,  CONCATENATE($AD1294,$AE1294,$AF1294,$AG1294,$AH1294,$AI1294,$AJ1294)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94" s="16" t="str">
        <f t="shared" si="474"/>
        <v>,{"CollectableType":"HomeCollector.Models.StampBase, HomeCollector, Version=1.0.0.0, Culture=neutral, PublicKeyToken=null","DisplayName":"Ford" ,"Description":"" ,"Country":"USA" ,"IsPostageStamp":true ,"ScottNumber":"1286A" ,"AlternateId":"" ,"IssueYearStart":1968,"IssueYearEnd":0,"FirstDayOfIssue":" " ,"Perforation":"" ,"IsWatermarked":false ,"CatalogImageCode":"" ,"Color":"" ,"Denomination":"12"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95" spans="1:38" x14ac:dyDescent="0.25">
      <c r="A1295" s="34" t="s">
        <v>2492</v>
      </c>
      <c r="B1295" s="29">
        <v>13</v>
      </c>
      <c r="C1295" s="30"/>
      <c r="D1295" s="31"/>
      <c r="E1295" s="32">
        <v>3</v>
      </c>
      <c r="F1295" s="28"/>
      <c r="G1295" s="30"/>
      <c r="H1295" s="19" t="s">
        <v>860</v>
      </c>
      <c r="I1295" s="29">
        <v>1967</v>
      </c>
      <c r="J1295" s="29">
        <v>1967</v>
      </c>
      <c r="K1295" s="33" t="s">
        <v>1337</v>
      </c>
      <c r="L1295" s="34">
        <v>0.24</v>
      </c>
      <c r="M1295" s="29">
        <v>0.15</v>
      </c>
      <c r="N1295" s="28" t="str">
        <f t="shared" si="475"/>
        <v>,{"CollectableType":"HomeCollector.Models.StampBase, HomeCollector, Version=1.0.0.0, Culture=neutral, PublicKeyToken=null"</v>
      </c>
      <c r="O1295" s="16" t="str">
        <f t="shared" si="454"/>
        <v xml:space="preserve">,"DisplayName":"Kennedy" </v>
      </c>
      <c r="P1295" s="16" t="str">
        <f t="shared" si="455"/>
        <v xml:space="preserve">,"Description":"" </v>
      </c>
      <c r="Q1295" s="16" t="str">
        <f t="shared" si="456"/>
        <v xml:space="preserve">,"Country":"USA" </v>
      </c>
      <c r="R1295" s="16" t="str">
        <f t="shared" si="457"/>
        <v xml:space="preserve">,"IsPostageStamp":true </v>
      </c>
      <c r="S1295" s="16" t="str">
        <f t="shared" si="458"/>
        <v xml:space="preserve">,"ScottNumber":"1287" </v>
      </c>
      <c r="T1295" s="16" t="str">
        <f t="shared" si="459"/>
        <v xml:space="preserve">,"AlternateId":"" </v>
      </c>
      <c r="U1295" s="16" t="str">
        <f t="shared" si="460"/>
        <v>,"IssueYearStart":1967</v>
      </c>
      <c r="V1295" s="16" t="str">
        <f t="shared" si="461"/>
        <v>,"IssueYearEnd":0</v>
      </c>
      <c r="W1295" s="16" t="str">
        <f t="shared" si="462"/>
        <v xml:space="preserve">,"FirstDayOfIssue":" " </v>
      </c>
      <c r="X1295" s="16" t="str">
        <f t="shared" si="453"/>
        <v xml:space="preserve">,"Perforation":"" </v>
      </c>
      <c r="Y1295" s="16" t="str">
        <f t="shared" si="463"/>
        <v xml:space="preserve">,"IsWatermarked":false </v>
      </c>
      <c r="Z1295" s="16" t="str">
        <f t="shared" si="464"/>
        <v xml:space="preserve">,"CatalogImageCode":"" </v>
      </c>
      <c r="AA1295" s="16" t="str">
        <f t="shared" si="465"/>
        <v xml:space="preserve">,"Color":"" </v>
      </c>
      <c r="AB1295" s="16" t="str">
        <f t="shared" si="466"/>
        <v xml:space="preserve">,"Denomination":"13" </v>
      </c>
      <c r="AD1295" s="16" t="str">
        <f t="shared" si="467"/>
        <v>,"ItemInstances":[</v>
      </c>
      <c r="AE1295" s="16" t="str">
        <f t="shared" si="468"/>
        <v>{"CollectableType":"HomeCollector.Models.StampBase, HomeCollector, Version=1.0.0.0, Culture=neutral, PublicKeyToken=null"</v>
      </c>
      <c r="AF1295" s="16" t="str">
        <f t="shared" si="469"/>
        <v xml:space="preserve">,"ItemDetails":"" </v>
      </c>
      <c r="AG1295" s="16" t="str">
        <f t="shared" si="470"/>
        <v xml:space="preserve">,"IsFavorite":false </v>
      </c>
      <c r="AH1295" s="16" t="str">
        <f t="shared" si="471"/>
        <v xml:space="preserve">,"EstimatedValue":0 </v>
      </c>
      <c r="AI1295" s="16" t="str">
        <f t="shared" si="472"/>
        <v xml:space="preserve">,"IsMintCondition":false </v>
      </c>
      <c r="AJ1295" s="16" t="str">
        <f t="shared" si="473"/>
        <v xml:space="preserve">,"Condition":"UNDEFINED" </v>
      </c>
      <c r="AK1295" s="16" t="str">
        <f xml:space="preserve"> IF($D1295+$E1295&gt;0,  CONCATENATE($AD1295,$AE1295,$AF1295,$AG1295,$AH1295,$AI1295,$AJ1295)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95" s="16" t="str">
        <f t="shared" si="474"/>
        <v>,{"CollectableType":"HomeCollector.Models.StampBase, HomeCollector, Version=1.0.0.0, Culture=neutral, PublicKeyToken=null","DisplayName":"Kennedy" ,"Description":"" ,"Country":"USA" ,"IsPostageStamp":true ,"ScottNumber":"1287" ,"AlternateId":"" ,"IssueYearStart":1967,"IssueYearEnd":0,"FirstDayOfIssue":"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96" spans="1:38" x14ac:dyDescent="0.25">
      <c r="A1296" s="34" t="s">
        <v>2493</v>
      </c>
      <c r="B1296" s="29">
        <v>15</v>
      </c>
      <c r="C1296" s="30"/>
      <c r="D1296" s="31"/>
      <c r="E1296" s="32">
        <v>3</v>
      </c>
      <c r="F1296" s="28"/>
      <c r="G1296" s="30"/>
      <c r="H1296" s="19" t="s">
        <v>896</v>
      </c>
      <c r="I1296" s="29">
        <v>1968</v>
      </c>
      <c r="J1296" s="29">
        <v>1968</v>
      </c>
      <c r="K1296" s="33" t="s">
        <v>1337</v>
      </c>
      <c r="L1296" s="34">
        <v>0.3</v>
      </c>
      <c r="M1296" s="29">
        <v>0.15</v>
      </c>
      <c r="N1296" s="28" t="str">
        <f t="shared" si="475"/>
        <v>,{"CollectableType":"HomeCollector.Models.StampBase, HomeCollector, Version=1.0.0.0, Culture=neutral, PublicKeyToken=null"</v>
      </c>
      <c r="O1296" s="16" t="str">
        <f t="shared" si="454"/>
        <v xml:space="preserve">,"DisplayName":"Holmes" </v>
      </c>
      <c r="P1296" s="16" t="str">
        <f t="shared" si="455"/>
        <v xml:space="preserve">,"Description":"" </v>
      </c>
      <c r="Q1296" s="16" t="str">
        <f t="shared" si="456"/>
        <v xml:space="preserve">,"Country":"USA" </v>
      </c>
      <c r="R1296" s="16" t="str">
        <f t="shared" si="457"/>
        <v xml:space="preserve">,"IsPostageStamp":true </v>
      </c>
      <c r="S1296" s="16" t="str">
        <f t="shared" si="458"/>
        <v xml:space="preserve">,"ScottNumber":"1288" </v>
      </c>
      <c r="T1296" s="16" t="str">
        <f t="shared" si="459"/>
        <v xml:space="preserve">,"AlternateId":"" </v>
      </c>
      <c r="U1296" s="16" t="str">
        <f t="shared" si="460"/>
        <v>,"IssueYearStart":1968</v>
      </c>
      <c r="V1296" s="16" t="str">
        <f t="shared" si="461"/>
        <v>,"IssueYearEnd":0</v>
      </c>
      <c r="W1296" s="16" t="str">
        <f t="shared" si="462"/>
        <v xml:space="preserve">,"FirstDayOfIssue":" " </v>
      </c>
      <c r="X1296" s="16" t="str">
        <f t="shared" si="453"/>
        <v xml:space="preserve">,"Perforation":"" </v>
      </c>
      <c r="Y1296" s="16" t="str">
        <f t="shared" si="463"/>
        <v xml:space="preserve">,"IsWatermarked":false </v>
      </c>
      <c r="Z1296" s="16" t="str">
        <f t="shared" si="464"/>
        <v xml:space="preserve">,"CatalogImageCode":"" </v>
      </c>
      <c r="AA1296" s="16" t="str">
        <f t="shared" si="465"/>
        <v xml:space="preserve">,"Color":"" </v>
      </c>
      <c r="AB1296" s="16" t="str">
        <f t="shared" si="466"/>
        <v xml:space="preserve">,"Denomination":"15" </v>
      </c>
      <c r="AD1296" s="16" t="str">
        <f t="shared" si="467"/>
        <v>,"ItemInstances":[</v>
      </c>
      <c r="AE1296" s="16" t="str">
        <f t="shared" si="468"/>
        <v>{"CollectableType":"HomeCollector.Models.StampBase, HomeCollector, Version=1.0.0.0, Culture=neutral, PublicKeyToken=null"</v>
      </c>
      <c r="AF1296" s="16" t="str">
        <f t="shared" si="469"/>
        <v xml:space="preserve">,"ItemDetails":"" </v>
      </c>
      <c r="AG1296" s="16" t="str">
        <f t="shared" si="470"/>
        <v xml:space="preserve">,"IsFavorite":false </v>
      </c>
      <c r="AH1296" s="16" t="str">
        <f t="shared" si="471"/>
        <v xml:space="preserve">,"EstimatedValue":0 </v>
      </c>
      <c r="AI1296" s="16" t="str">
        <f t="shared" si="472"/>
        <v xml:space="preserve">,"IsMintCondition":false </v>
      </c>
      <c r="AJ1296" s="16" t="str">
        <f t="shared" si="473"/>
        <v xml:space="preserve">,"Condition":"UNDEFINED" </v>
      </c>
      <c r="AK1296" s="16" t="str">
        <f xml:space="preserve"> IF($D1296+$E1296&gt;0,  CONCATENATE($AD1296,$AE1296,$AF1296,$AG1296,$AH1296,$AI1296,$AJ1296)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96" s="16" t="str">
        <f t="shared" si="474"/>
        <v>,{"CollectableType":"HomeCollector.Models.StampBase, HomeCollector, Version=1.0.0.0, Culture=neutral, PublicKeyToken=null","DisplayName":"Holmes" ,"Description":"" ,"Country":"USA" ,"IsPostageStamp":true ,"ScottNumber":"1288" ,"AlternateId":"" ,"IssueYearStart":1968,"IssueYearEnd":0,"FirstDayOfIssue":"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97" spans="1:38" x14ac:dyDescent="0.25">
      <c r="A1297" s="17" t="s">
        <v>897</v>
      </c>
      <c r="B1297" s="29">
        <v>15</v>
      </c>
      <c r="C1297" s="30"/>
      <c r="D1297" s="31"/>
      <c r="E1297" s="32">
        <v>2</v>
      </c>
      <c r="F1297" s="28"/>
      <c r="G1297" s="38" t="s">
        <v>898</v>
      </c>
      <c r="H1297" s="19" t="s">
        <v>896</v>
      </c>
      <c r="I1297" s="29">
        <v>1978</v>
      </c>
      <c r="J1297" s="29">
        <v>1978</v>
      </c>
      <c r="K1297" s="33" t="s">
        <v>1337</v>
      </c>
      <c r="L1297" s="34">
        <v>0.3</v>
      </c>
      <c r="M1297" s="29">
        <v>0.15</v>
      </c>
      <c r="N1297" s="28" t="str">
        <f t="shared" si="475"/>
        <v>,{"CollectableType":"HomeCollector.Models.StampBase, HomeCollector, Version=1.0.0.0, Culture=neutral, PublicKeyToken=null"</v>
      </c>
      <c r="O1297" s="16" t="str">
        <f t="shared" si="454"/>
        <v xml:space="preserve">,"DisplayName":"Holmes" </v>
      </c>
      <c r="P1297" s="16" t="str">
        <f t="shared" si="455"/>
        <v xml:space="preserve">,"Description":"blt single" </v>
      </c>
      <c r="Q1297" s="16" t="str">
        <f t="shared" si="456"/>
        <v xml:space="preserve">,"Country":"USA" </v>
      </c>
      <c r="R1297" s="16" t="str">
        <f t="shared" si="457"/>
        <v xml:space="preserve">,"IsPostageStamp":true </v>
      </c>
      <c r="S1297" s="16" t="str">
        <f t="shared" si="458"/>
        <v xml:space="preserve">,"ScottNumber":"1288B" </v>
      </c>
      <c r="T1297" s="16" t="str">
        <f t="shared" si="459"/>
        <v xml:space="preserve">,"AlternateId":"" </v>
      </c>
      <c r="U1297" s="16" t="str">
        <f t="shared" si="460"/>
        <v>,"IssueYearStart":1978</v>
      </c>
      <c r="V1297" s="16" t="str">
        <f t="shared" si="461"/>
        <v>,"IssueYearEnd":0</v>
      </c>
      <c r="W1297" s="16" t="str">
        <f t="shared" si="462"/>
        <v xml:space="preserve">,"FirstDayOfIssue":" " </v>
      </c>
      <c r="X1297" s="16" t="str">
        <f t="shared" si="453"/>
        <v xml:space="preserve">,"Perforation":"" </v>
      </c>
      <c r="Y1297" s="16" t="str">
        <f t="shared" si="463"/>
        <v xml:space="preserve">,"IsWatermarked":false </v>
      </c>
      <c r="Z1297" s="16" t="str">
        <f t="shared" si="464"/>
        <v xml:space="preserve">,"CatalogImageCode":"" </v>
      </c>
      <c r="AA1297" s="16" t="str">
        <f t="shared" si="465"/>
        <v xml:space="preserve">,"Color":"" </v>
      </c>
      <c r="AB1297" s="16" t="str">
        <f t="shared" si="466"/>
        <v xml:space="preserve">,"Denomination":"15" </v>
      </c>
      <c r="AD1297" s="16" t="str">
        <f t="shared" si="467"/>
        <v>,"ItemInstances":[</v>
      </c>
      <c r="AE1297" s="16" t="str">
        <f t="shared" si="468"/>
        <v>{"CollectableType":"HomeCollector.Models.StampBase, HomeCollector, Version=1.0.0.0, Culture=neutral, PublicKeyToken=null"</v>
      </c>
      <c r="AF1297" s="16" t="str">
        <f t="shared" si="469"/>
        <v xml:space="preserve">,"ItemDetails":"blt single" </v>
      </c>
      <c r="AG1297" s="16" t="str">
        <f t="shared" si="470"/>
        <v xml:space="preserve">,"IsFavorite":false </v>
      </c>
      <c r="AH1297" s="16" t="str">
        <f t="shared" si="471"/>
        <v xml:space="preserve">,"EstimatedValue":0 </v>
      </c>
      <c r="AI1297" s="16" t="str">
        <f t="shared" si="472"/>
        <v xml:space="preserve">,"IsMintCondition":false </v>
      </c>
      <c r="AJ1297" s="16" t="str">
        <f t="shared" si="473"/>
        <v xml:space="preserve">,"Condition":"UNDEFINED" </v>
      </c>
      <c r="AK1297" s="16" t="str">
        <f xml:space="preserve"> IF($D1297+$E1297&gt;0,  CONCATENATE($AD1297,$AE1297,$AF1297,$AG1297,$AH1297,$AI1297,$AJ1297) &amp; "} ]}","}")</f>
        <v>,"ItemInstances":[{"CollectableType":"HomeCollector.Models.StampBase, HomeCollector, Version=1.0.0.0, Culture=neutral, PublicKeyToken=null","ItemDetails":"blt single" ,"IsFavorite":false ,"EstimatedValue":0 ,"IsMintCondition":false ,"Condition":"UNDEFINED" } ]}</v>
      </c>
      <c r="AL1297" s="16" t="str">
        <f t="shared" si="474"/>
        <v>,{"CollectableType":"HomeCollector.Models.StampBase, HomeCollector, Version=1.0.0.0, Culture=neutral, PublicKeyToken=null","DisplayName":"Holmes" ,"Description":"blt single" ,"Country":"USA" ,"IsPostageStamp":true ,"ScottNumber":"1288B"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PublicKeyToken=null","ItemDetails":"blt single" ,"IsFavorite":false ,"EstimatedValue":0 ,"IsMintCondition":false ,"Condition":"UNDEFINED" } ]}</v>
      </c>
    </row>
    <row r="1298" spans="1:38" x14ac:dyDescent="0.25">
      <c r="A1298" s="34" t="s">
        <v>2494</v>
      </c>
      <c r="B1298" s="29">
        <v>20</v>
      </c>
      <c r="C1298" s="30"/>
      <c r="D1298" s="31"/>
      <c r="E1298" s="32">
        <v>5</v>
      </c>
      <c r="F1298" s="28"/>
      <c r="G1298" s="30"/>
      <c r="H1298" s="19" t="s">
        <v>268</v>
      </c>
      <c r="I1298" s="29">
        <v>1967</v>
      </c>
      <c r="J1298" s="29">
        <v>1967</v>
      </c>
      <c r="K1298" s="33" t="s">
        <v>1337</v>
      </c>
      <c r="L1298" s="34">
        <v>0.42</v>
      </c>
      <c r="M1298" s="29">
        <v>0.15</v>
      </c>
      <c r="N1298" s="28" t="str">
        <f t="shared" si="475"/>
        <v>,{"CollectableType":"HomeCollector.Models.StampBase, HomeCollector, Version=1.0.0.0, Culture=neutral, PublicKeyToken=null"</v>
      </c>
      <c r="O1298" s="16" t="str">
        <f t="shared" si="454"/>
        <v xml:space="preserve">,"DisplayName":"Marshall" </v>
      </c>
      <c r="P1298" s="16" t="str">
        <f t="shared" si="455"/>
        <v xml:space="preserve">,"Description":"" </v>
      </c>
      <c r="Q1298" s="16" t="str">
        <f t="shared" si="456"/>
        <v xml:space="preserve">,"Country":"USA" </v>
      </c>
      <c r="R1298" s="16" t="str">
        <f t="shared" si="457"/>
        <v xml:space="preserve">,"IsPostageStamp":true </v>
      </c>
      <c r="S1298" s="16" t="str">
        <f t="shared" si="458"/>
        <v xml:space="preserve">,"ScottNumber":"1289" </v>
      </c>
      <c r="T1298" s="16" t="str">
        <f t="shared" si="459"/>
        <v xml:space="preserve">,"AlternateId":"" </v>
      </c>
      <c r="U1298" s="16" t="str">
        <f t="shared" si="460"/>
        <v>,"IssueYearStart":1967</v>
      </c>
      <c r="V1298" s="16" t="str">
        <f t="shared" si="461"/>
        <v>,"IssueYearEnd":0</v>
      </c>
      <c r="W1298" s="16" t="str">
        <f t="shared" si="462"/>
        <v xml:space="preserve">,"FirstDayOfIssue":" " </v>
      </c>
      <c r="X1298" s="16" t="str">
        <f t="shared" si="453"/>
        <v xml:space="preserve">,"Perforation":"" </v>
      </c>
      <c r="Y1298" s="16" t="str">
        <f t="shared" si="463"/>
        <v xml:space="preserve">,"IsWatermarked":false </v>
      </c>
      <c r="Z1298" s="16" t="str">
        <f t="shared" si="464"/>
        <v xml:space="preserve">,"CatalogImageCode":"" </v>
      </c>
      <c r="AA1298" s="16" t="str">
        <f t="shared" si="465"/>
        <v xml:space="preserve">,"Color":"" </v>
      </c>
      <c r="AB1298" s="16" t="str">
        <f t="shared" si="466"/>
        <v xml:space="preserve">,"Denomination":"20" </v>
      </c>
      <c r="AD1298" s="16" t="str">
        <f t="shared" si="467"/>
        <v>,"ItemInstances":[</v>
      </c>
      <c r="AE1298" s="16" t="str">
        <f t="shared" si="468"/>
        <v>{"CollectableType":"HomeCollector.Models.StampBase, HomeCollector, Version=1.0.0.0, Culture=neutral, PublicKeyToken=null"</v>
      </c>
      <c r="AF1298" s="16" t="str">
        <f t="shared" si="469"/>
        <v xml:space="preserve">,"ItemDetails":"" </v>
      </c>
      <c r="AG1298" s="16" t="str">
        <f t="shared" si="470"/>
        <v xml:space="preserve">,"IsFavorite":false </v>
      </c>
      <c r="AH1298" s="16" t="str">
        <f t="shared" si="471"/>
        <v xml:space="preserve">,"EstimatedValue":0 </v>
      </c>
      <c r="AI1298" s="16" t="str">
        <f t="shared" si="472"/>
        <v xml:space="preserve">,"IsMintCondition":false </v>
      </c>
      <c r="AJ1298" s="16" t="str">
        <f t="shared" si="473"/>
        <v xml:space="preserve">,"Condition":"UNDEFINED" </v>
      </c>
      <c r="AK1298" s="16" t="str">
        <f xml:space="preserve"> IF($D1298+$E1298&gt;0,  CONCATENATE($AD1298,$AE1298,$AF1298,$AG1298,$AH1298,$AI1298,$AJ1298)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98" s="16" t="str">
        <f t="shared" si="474"/>
        <v>,{"CollectableType":"HomeCollector.Models.StampBase, HomeCollector, Version=1.0.0.0, Culture=neutral, PublicKeyToken=null","DisplayName":"Marshall" ,"Description":"" ,"Country":"USA" ,"IsPostageStamp":true ,"ScottNumber":"1289" ,"AlternateId":"" ,"IssueYearStart":1967,"IssueYearEnd":0,"FirstDayOfIssue":"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99" spans="1:38" x14ac:dyDescent="0.25">
      <c r="A1299" s="34" t="s">
        <v>2495</v>
      </c>
      <c r="B1299" s="29">
        <v>25</v>
      </c>
      <c r="C1299" s="30"/>
      <c r="D1299" s="31"/>
      <c r="E1299" s="32">
        <v>3</v>
      </c>
      <c r="F1299" s="28"/>
      <c r="G1299" s="30"/>
      <c r="H1299" s="19" t="s">
        <v>899</v>
      </c>
      <c r="I1299" s="29">
        <v>1967</v>
      </c>
      <c r="J1299" s="29">
        <v>1967</v>
      </c>
      <c r="K1299" s="33" t="s">
        <v>1337</v>
      </c>
      <c r="L1299" s="34">
        <v>0.55000000000000004</v>
      </c>
      <c r="M1299" s="29">
        <v>0.15</v>
      </c>
      <c r="N1299" s="28" t="str">
        <f t="shared" si="475"/>
        <v>,{"CollectableType":"HomeCollector.Models.StampBase, HomeCollector, Version=1.0.0.0, Culture=neutral, PublicKeyToken=null"</v>
      </c>
      <c r="O1299" s="16" t="str">
        <f t="shared" si="454"/>
        <v xml:space="preserve">,"DisplayName":"Douglass" </v>
      </c>
      <c r="P1299" s="16" t="str">
        <f t="shared" si="455"/>
        <v xml:space="preserve">,"Description":"" </v>
      </c>
      <c r="Q1299" s="16" t="str">
        <f t="shared" si="456"/>
        <v xml:space="preserve">,"Country":"USA" </v>
      </c>
      <c r="R1299" s="16" t="str">
        <f t="shared" si="457"/>
        <v xml:space="preserve">,"IsPostageStamp":true </v>
      </c>
      <c r="S1299" s="16" t="str">
        <f t="shared" si="458"/>
        <v xml:space="preserve">,"ScottNumber":"1290" </v>
      </c>
      <c r="T1299" s="16" t="str">
        <f t="shared" si="459"/>
        <v xml:space="preserve">,"AlternateId":"" </v>
      </c>
      <c r="U1299" s="16" t="str">
        <f t="shared" si="460"/>
        <v>,"IssueYearStart":1967</v>
      </c>
      <c r="V1299" s="16" t="str">
        <f t="shared" si="461"/>
        <v>,"IssueYearEnd":0</v>
      </c>
      <c r="W1299" s="16" t="str">
        <f t="shared" si="462"/>
        <v xml:space="preserve">,"FirstDayOfIssue":" " </v>
      </c>
      <c r="X1299" s="16" t="str">
        <f t="shared" si="453"/>
        <v xml:space="preserve">,"Perforation":"" </v>
      </c>
      <c r="Y1299" s="16" t="str">
        <f t="shared" si="463"/>
        <v xml:space="preserve">,"IsWatermarked":false </v>
      </c>
      <c r="Z1299" s="16" t="str">
        <f t="shared" si="464"/>
        <v xml:space="preserve">,"CatalogImageCode":"" </v>
      </c>
      <c r="AA1299" s="16" t="str">
        <f t="shared" si="465"/>
        <v xml:space="preserve">,"Color":"" </v>
      </c>
      <c r="AB1299" s="16" t="str">
        <f t="shared" si="466"/>
        <v xml:space="preserve">,"Denomination":"25" </v>
      </c>
      <c r="AD1299" s="16" t="str">
        <f t="shared" si="467"/>
        <v>,"ItemInstances":[</v>
      </c>
      <c r="AE1299" s="16" t="str">
        <f t="shared" si="468"/>
        <v>{"CollectableType":"HomeCollector.Models.StampBase, HomeCollector, Version=1.0.0.0, Culture=neutral, PublicKeyToken=null"</v>
      </c>
      <c r="AF1299" s="16" t="str">
        <f t="shared" si="469"/>
        <v xml:space="preserve">,"ItemDetails":"" </v>
      </c>
      <c r="AG1299" s="16" t="str">
        <f t="shared" si="470"/>
        <v xml:space="preserve">,"IsFavorite":false </v>
      </c>
      <c r="AH1299" s="16" t="str">
        <f t="shared" si="471"/>
        <v xml:space="preserve">,"EstimatedValue":0 </v>
      </c>
      <c r="AI1299" s="16" t="str">
        <f t="shared" si="472"/>
        <v xml:space="preserve">,"IsMintCondition":false </v>
      </c>
      <c r="AJ1299" s="16" t="str">
        <f t="shared" si="473"/>
        <v xml:space="preserve">,"Condition":"UNDEFINED" </v>
      </c>
      <c r="AK1299" s="16" t="str">
        <f xml:space="preserve"> IF($D1299+$E1299&gt;0,  CONCATENATE($AD1299,$AE1299,$AF1299,$AG1299,$AH1299,$AI1299,$AJ1299)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99" s="16" t="str">
        <f t="shared" si="474"/>
        <v>,{"CollectableType":"HomeCollector.Models.StampBase, HomeCollector, Version=1.0.0.0, Culture=neutral, PublicKeyToken=null","DisplayName":"Douglass" ,"Description":"" ,"Country":"USA" ,"IsPostageStamp":true ,"ScottNumber":"1290" ,"AlternateId":"" ,"IssueYearStart":1967,"IssueYearEnd":0,"FirstDayOfIssue":"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00" spans="1:38" x14ac:dyDescent="0.25">
      <c r="A1300" s="34" t="s">
        <v>2496</v>
      </c>
      <c r="B1300" s="29">
        <v>30</v>
      </c>
      <c r="C1300" s="30"/>
      <c r="D1300" s="31"/>
      <c r="E1300" s="32">
        <v>2</v>
      </c>
      <c r="F1300" s="28"/>
      <c r="G1300" s="30"/>
      <c r="H1300" s="19" t="s">
        <v>900</v>
      </c>
      <c r="I1300" s="29">
        <v>1968</v>
      </c>
      <c r="J1300" s="29">
        <v>1968</v>
      </c>
      <c r="K1300" s="33" t="s">
        <v>1337</v>
      </c>
      <c r="L1300" s="34">
        <v>0.65</v>
      </c>
      <c r="M1300" s="29">
        <v>0.15</v>
      </c>
      <c r="N1300" s="28" t="str">
        <f t="shared" si="475"/>
        <v>,{"CollectableType":"HomeCollector.Models.StampBase, HomeCollector, Version=1.0.0.0, Culture=neutral, PublicKeyToken=null"</v>
      </c>
      <c r="O1300" s="16" t="str">
        <f t="shared" si="454"/>
        <v xml:space="preserve">,"DisplayName":"Dewey" </v>
      </c>
      <c r="P1300" s="16" t="str">
        <f t="shared" si="455"/>
        <v xml:space="preserve">,"Description":"" </v>
      </c>
      <c r="Q1300" s="16" t="str">
        <f t="shared" si="456"/>
        <v xml:space="preserve">,"Country":"USA" </v>
      </c>
      <c r="R1300" s="16" t="str">
        <f t="shared" si="457"/>
        <v xml:space="preserve">,"IsPostageStamp":true </v>
      </c>
      <c r="S1300" s="16" t="str">
        <f t="shared" si="458"/>
        <v xml:space="preserve">,"ScottNumber":"1291" </v>
      </c>
      <c r="T1300" s="16" t="str">
        <f t="shared" si="459"/>
        <v xml:space="preserve">,"AlternateId":"" </v>
      </c>
      <c r="U1300" s="16" t="str">
        <f t="shared" si="460"/>
        <v>,"IssueYearStart":1968</v>
      </c>
      <c r="V1300" s="16" t="str">
        <f t="shared" si="461"/>
        <v>,"IssueYearEnd":0</v>
      </c>
      <c r="W1300" s="16" t="str">
        <f t="shared" si="462"/>
        <v xml:space="preserve">,"FirstDayOfIssue":" " </v>
      </c>
      <c r="X1300" s="16" t="str">
        <f t="shared" si="453"/>
        <v xml:space="preserve">,"Perforation":"" </v>
      </c>
      <c r="Y1300" s="16" t="str">
        <f t="shared" si="463"/>
        <v xml:space="preserve">,"IsWatermarked":false </v>
      </c>
      <c r="Z1300" s="16" t="str">
        <f t="shared" si="464"/>
        <v xml:space="preserve">,"CatalogImageCode":"" </v>
      </c>
      <c r="AA1300" s="16" t="str">
        <f t="shared" si="465"/>
        <v xml:space="preserve">,"Color":"" </v>
      </c>
      <c r="AB1300" s="16" t="str">
        <f t="shared" si="466"/>
        <v xml:space="preserve">,"Denomination":"30" </v>
      </c>
      <c r="AD1300" s="16" t="str">
        <f t="shared" si="467"/>
        <v>,"ItemInstances":[</v>
      </c>
      <c r="AE1300" s="16" t="str">
        <f t="shared" si="468"/>
        <v>{"CollectableType":"HomeCollector.Models.StampBase, HomeCollector, Version=1.0.0.0, Culture=neutral, PublicKeyToken=null"</v>
      </c>
      <c r="AF1300" s="16" t="str">
        <f t="shared" si="469"/>
        <v xml:space="preserve">,"ItemDetails":"" </v>
      </c>
      <c r="AG1300" s="16" t="str">
        <f t="shared" si="470"/>
        <v xml:space="preserve">,"IsFavorite":false </v>
      </c>
      <c r="AH1300" s="16" t="str">
        <f t="shared" si="471"/>
        <v xml:space="preserve">,"EstimatedValue":0 </v>
      </c>
      <c r="AI1300" s="16" t="str">
        <f t="shared" si="472"/>
        <v xml:space="preserve">,"IsMintCondition":false </v>
      </c>
      <c r="AJ1300" s="16" t="str">
        <f t="shared" si="473"/>
        <v xml:space="preserve">,"Condition":"UNDEFINED" </v>
      </c>
      <c r="AK1300" s="16" t="str">
        <f xml:space="preserve"> IF($D1300+$E1300&gt;0,  CONCATENATE($AD1300,$AE1300,$AF1300,$AG1300,$AH1300,$AI1300,$AJ1300)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00" s="16" t="str">
        <f t="shared" si="474"/>
        <v>,{"CollectableType":"HomeCollector.Models.StampBase, HomeCollector, Version=1.0.0.0, Culture=neutral, PublicKeyToken=null","DisplayName":"Dewey" ,"Description":"" ,"Country":"USA" ,"IsPostageStamp":true ,"ScottNumber":"1291" ,"AlternateId":"" ,"IssueYearStart":1968,"IssueYearEnd":0,"FirstDayOfIssue":" " ,"Perforation":"" ,"IsWatermarked":false ,"CatalogImageCode":"" ,"Color":""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01" spans="1:38" x14ac:dyDescent="0.25">
      <c r="A1301" s="34" t="s">
        <v>2497</v>
      </c>
      <c r="B1301" s="29">
        <v>40</v>
      </c>
      <c r="C1301" s="30"/>
      <c r="D1301" s="31"/>
      <c r="E1301" s="32">
        <v>2</v>
      </c>
      <c r="F1301" s="28"/>
      <c r="G1301" s="30"/>
      <c r="H1301" s="19" t="s">
        <v>901</v>
      </c>
      <c r="I1301" s="29">
        <v>1969</v>
      </c>
      <c r="J1301" s="29">
        <v>1969</v>
      </c>
      <c r="K1301" s="33" t="s">
        <v>1337</v>
      </c>
      <c r="L1301" s="34">
        <v>0.85</v>
      </c>
      <c r="M1301" s="29">
        <v>0.15</v>
      </c>
      <c r="N1301" s="28" t="str">
        <f t="shared" si="475"/>
        <v>,{"CollectableType":"HomeCollector.Models.StampBase, HomeCollector, Version=1.0.0.0, Culture=neutral, PublicKeyToken=null"</v>
      </c>
      <c r="O1301" s="16" t="str">
        <f t="shared" si="454"/>
        <v xml:space="preserve">,"DisplayName":"Paine" </v>
      </c>
      <c r="P1301" s="16" t="str">
        <f t="shared" si="455"/>
        <v xml:space="preserve">,"Description":"" </v>
      </c>
      <c r="Q1301" s="16" t="str">
        <f t="shared" si="456"/>
        <v xml:space="preserve">,"Country":"USA" </v>
      </c>
      <c r="R1301" s="16" t="str">
        <f t="shared" si="457"/>
        <v xml:space="preserve">,"IsPostageStamp":true </v>
      </c>
      <c r="S1301" s="16" t="str">
        <f t="shared" si="458"/>
        <v xml:space="preserve">,"ScottNumber":"1292" </v>
      </c>
      <c r="T1301" s="16" t="str">
        <f t="shared" si="459"/>
        <v xml:space="preserve">,"AlternateId":"" </v>
      </c>
      <c r="U1301" s="16" t="str">
        <f t="shared" si="460"/>
        <v>,"IssueYearStart":1969</v>
      </c>
      <c r="V1301" s="16" t="str">
        <f t="shared" si="461"/>
        <v>,"IssueYearEnd":0</v>
      </c>
      <c r="W1301" s="16" t="str">
        <f t="shared" si="462"/>
        <v xml:space="preserve">,"FirstDayOfIssue":" " </v>
      </c>
      <c r="X1301" s="16" t="str">
        <f t="shared" si="453"/>
        <v xml:space="preserve">,"Perforation":"" </v>
      </c>
      <c r="Y1301" s="16" t="str">
        <f t="shared" si="463"/>
        <v xml:space="preserve">,"IsWatermarked":false </v>
      </c>
      <c r="Z1301" s="16" t="str">
        <f t="shared" si="464"/>
        <v xml:space="preserve">,"CatalogImageCode":"" </v>
      </c>
      <c r="AA1301" s="16" t="str">
        <f t="shared" si="465"/>
        <v xml:space="preserve">,"Color":"" </v>
      </c>
      <c r="AB1301" s="16" t="str">
        <f t="shared" si="466"/>
        <v xml:space="preserve">,"Denomination":"40" </v>
      </c>
      <c r="AD1301" s="16" t="str">
        <f t="shared" si="467"/>
        <v>,"ItemInstances":[</v>
      </c>
      <c r="AE1301" s="16" t="str">
        <f t="shared" si="468"/>
        <v>{"CollectableType":"HomeCollector.Models.StampBase, HomeCollector, Version=1.0.0.0, Culture=neutral, PublicKeyToken=null"</v>
      </c>
      <c r="AF1301" s="16" t="str">
        <f t="shared" si="469"/>
        <v xml:space="preserve">,"ItemDetails":"" </v>
      </c>
      <c r="AG1301" s="16" t="str">
        <f t="shared" si="470"/>
        <v xml:space="preserve">,"IsFavorite":false </v>
      </c>
      <c r="AH1301" s="16" t="str">
        <f t="shared" si="471"/>
        <v xml:space="preserve">,"EstimatedValue":0 </v>
      </c>
      <c r="AI1301" s="16" t="str">
        <f t="shared" si="472"/>
        <v xml:space="preserve">,"IsMintCondition":false </v>
      </c>
      <c r="AJ1301" s="16" t="str">
        <f t="shared" si="473"/>
        <v xml:space="preserve">,"Condition":"UNDEFINED" </v>
      </c>
      <c r="AK1301" s="16" t="str">
        <f xml:space="preserve"> IF($D1301+$E1301&gt;0,  CONCATENATE($AD1301,$AE1301,$AF1301,$AG1301,$AH1301,$AI1301,$AJ1301)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01" s="16" t="str">
        <f t="shared" si="474"/>
        <v>,{"CollectableType":"HomeCollector.Models.StampBase, HomeCollector, Version=1.0.0.0, Culture=neutral, PublicKeyToken=null","DisplayName":"Paine" ,"Description":"" ,"Country":"USA" ,"IsPostageStamp":true ,"ScottNumber":"1292" ,"AlternateId":"" ,"IssueYearStart":1969,"IssueYearEnd":0,"FirstDayOfIssue":" " ,"Perforation":"" ,"IsWatermarked":false ,"CatalogImageCode":"" ,"Color":"" ,"Denomination":"40"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02" spans="1:38" x14ac:dyDescent="0.25">
      <c r="A1302" s="34" t="s">
        <v>2498</v>
      </c>
      <c r="B1302" s="29">
        <v>50</v>
      </c>
      <c r="C1302" s="30"/>
      <c r="D1302" s="31"/>
      <c r="E1302" s="32">
        <v>5</v>
      </c>
      <c r="F1302" s="28"/>
      <c r="G1302" s="30"/>
      <c r="H1302" s="19" t="s">
        <v>647</v>
      </c>
      <c r="I1302" s="29">
        <v>1968</v>
      </c>
      <c r="J1302" s="29">
        <v>1968</v>
      </c>
      <c r="K1302" s="33" t="s">
        <v>1337</v>
      </c>
      <c r="L1302" s="34">
        <v>1</v>
      </c>
      <c r="M1302" s="29">
        <v>0.15</v>
      </c>
      <c r="N1302" s="28" t="str">
        <f t="shared" si="475"/>
        <v>,{"CollectableType":"HomeCollector.Models.StampBase, HomeCollector, Version=1.0.0.0, Culture=neutral, PublicKeyToken=null"</v>
      </c>
      <c r="O1302" s="16" t="str">
        <f t="shared" si="454"/>
        <v xml:space="preserve">,"DisplayName":"Stone" </v>
      </c>
      <c r="P1302" s="16" t="str">
        <f t="shared" si="455"/>
        <v xml:space="preserve">,"Description":"" </v>
      </c>
      <c r="Q1302" s="16" t="str">
        <f t="shared" si="456"/>
        <v xml:space="preserve">,"Country":"USA" </v>
      </c>
      <c r="R1302" s="16" t="str">
        <f t="shared" si="457"/>
        <v xml:space="preserve">,"IsPostageStamp":true </v>
      </c>
      <c r="S1302" s="16" t="str">
        <f t="shared" si="458"/>
        <v xml:space="preserve">,"ScottNumber":"1293" </v>
      </c>
      <c r="T1302" s="16" t="str">
        <f t="shared" si="459"/>
        <v xml:space="preserve">,"AlternateId":"" </v>
      </c>
      <c r="U1302" s="16" t="str">
        <f t="shared" si="460"/>
        <v>,"IssueYearStart":1968</v>
      </c>
      <c r="V1302" s="16" t="str">
        <f t="shared" si="461"/>
        <v>,"IssueYearEnd":0</v>
      </c>
      <c r="W1302" s="16" t="str">
        <f t="shared" si="462"/>
        <v xml:space="preserve">,"FirstDayOfIssue":" " </v>
      </c>
      <c r="X1302" s="16" t="str">
        <f t="shared" si="453"/>
        <v xml:space="preserve">,"Perforation":"" </v>
      </c>
      <c r="Y1302" s="16" t="str">
        <f t="shared" si="463"/>
        <v xml:space="preserve">,"IsWatermarked":false </v>
      </c>
      <c r="Z1302" s="16" t="str">
        <f t="shared" si="464"/>
        <v xml:space="preserve">,"CatalogImageCode":"" </v>
      </c>
      <c r="AA1302" s="16" t="str">
        <f t="shared" si="465"/>
        <v xml:space="preserve">,"Color":"" </v>
      </c>
      <c r="AB1302" s="16" t="str">
        <f t="shared" si="466"/>
        <v xml:space="preserve">,"Denomination":"50" </v>
      </c>
      <c r="AD1302" s="16" t="str">
        <f t="shared" si="467"/>
        <v>,"ItemInstances":[</v>
      </c>
      <c r="AE1302" s="16" t="str">
        <f t="shared" si="468"/>
        <v>{"CollectableType":"HomeCollector.Models.StampBase, HomeCollector, Version=1.0.0.0, Culture=neutral, PublicKeyToken=null"</v>
      </c>
      <c r="AF1302" s="16" t="str">
        <f t="shared" si="469"/>
        <v xml:space="preserve">,"ItemDetails":"" </v>
      </c>
      <c r="AG1302" s="16" t="str">
        <f t="shared" si="470"/>
        <v xml:space="preserve">,"IsFavorite":false </v>
      </c>
      <c r="AH1302" s="16" t="str">
        <f t="shared" si="471"/>
        <v xml:space="preserve">,"EstimatedValue":0 </v>
      </c>
      <c r="AI1302" s="16" t="str">
        <f t="shared" si="472"/>
        <v xml:space="preserve">,"IsMintCondition":false </v>
      </c>
      <c r="AJ1302" s="16" t="str">
        <f t="shared" si="473"/>
        <v xml:space="preserve">,"Condition":"UNDEFINED" </v>
      </c>
      <c r="AK1302" s="16" t="str">
        <f xml:space="preserve"> IF($D1302+$E1302&gt;0,  CONCATENATE($AD1302,$AE1302,$AF1302,$AG1302,$AH1302,$AI1302,$AJ1302)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02" s="16" t="str">
        <f t="shared" si="474"/>
        <v>,{"CollectableType":"HomeCollector.Models.StampBase, HomeCollector, Version=1.0.0.0, Culture=neutral, PublicKeyToken=null","DisplayName":"Stone" ,"Description":"" ,"Country":"USA" ,"IsPostageStamp":true ,"ScottNumber":"1293" ,"AlternateId":"" ,"IssueYearStart":1968,"IssueYearEnd":0,"FirstDayOfIssue":" " ,"Perforation":"" ,"IsWatermarked":false ,"CatalogImageCode":"" ,"Color":""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03" spans="1:38" x14ac:dyDescent="0.25">
      <c r="A1303" s="34" t="s">
        <v>2499</v>
      </c>
      <c r="B1303" s="19" t="s">
        <v>260</v>
      </c>
      <c r="C1303" s="30"/>
      <c r="D1303" s="31"/>
      <c r="E1303" s="32">
        <v>2</v>
      </c>
      <c r="F1303" s="28"/>
      <c r="G1303" s="30"/>
      <c r="H1303" s="19" t="s">
        <v>902</v>
      </c>
      <c r="I1303" s="29">
        <v>1967</v>
      </c>
      <c r="J1303" s="29">
        <v>1967</v>
      </c>
      <c r="K1303" s="33" t="s">
        <v>1337</v>
      </c>
      <c r="L1303" s="34">
        <v>2.5</v>
      </c>
      <c r="M1303" s="29">
        <v>0.15</v>
      </c>
      <c r="N1303" s="28" t="str">
        <f t="shared" si="475"/>
        <v>,{"CollectableType":"HomeCollector.Models.StampBase, HomeCollector, Version=1.0.0.0, Culture=neutral, PublicKeyToken=null"</v>
      </c>
      <c r="O1303" s="16" t="str">
        <f t="shared" si="454"/>
        <v xml:space="preserve">,"DisplayName":"O'Neill" </v>
      </c>
      <c r="P1303" s="16" t="str">
        <f t="shared" si="455"/>
        <v xml:space="preserve">,"Description":"" </v>
      </c>
      <c r="Q1303" s="16" t="str">
        <f t="shared" si="456"/>
        <v xml:space="preserve">,"Country":"USA" </v>
      </c>
      <c r="R1303" s="16" t="str">
        <f t="shared" si="457"/>
        <v xml:space="preserve">,"IsPostageStamp":true </v>
      </c>
      <c r="S1303" s="16" t="str">
        <f t="shared" si="458"/>
        <v xml:space="preserve">,"ScottNumber":"1294" </v>
      </c>
      <c r="T1303" s="16" t="str">
        <f t="shared" si="459"/>
        <v xml:space="preserve">,"AlternateId":"" </v>
      </c>
      <c r="U1303" s="16" t="str">
        <f t="shared" si="460"/>
        <v>,"IssueYearStart":1967</v>
      </c>
      <c r="V1303" s="16" t="str">
        <f t="shared" si="461"/>
        <v>,"IssueYearEnd":0</v>
      </c>
      <c r="W1303" s="16" t="str">
        <f t="shared" si="462"/>
        <v xml:space="preserve">,"FirstDayOfIssue":" " </v>
      </c>
      <c r="X1303" s="16" t="str">
        <f t="shared" si="453"/>
        <v xml:space="preserve">,"Perforation":"" </v>
      </c>
      <c r="Y1303" s="16" t="str">
        <f t="shared" si="463"/>
        <v xml:space="preserve">,"IsWatermarked":false </v>
      </c>
      <c r="Z1303" s="16" t="str">
        <f t="shared" si="464"/>
        <v xml:space="preserve">,"CatalogImageCode":"" </v>
      </c>
      <c r="AA1303" s="16" t="str">
        <f t="shared" si="465"/>
        <v xml:space="preserve">,"Color":"" </v>
      </c>
      <c r="AB1303" s="16" t="str">
        <f t="shared" si="466"/>
        <v xml:space="preserve">,"Denomination":"$1" </v>
      </c>
      <c r="AD1303" s="16" t="str">
        <f t="shared" si="467"/>
        <v>,"ItemInstances":[</v>
      </c>
      <c r="AE1303" s="16" t="str">
        <f t="shared" si="468"/>
        <v>{"CollectableType":"HomeCollector.Models.StampBase, HomeCollector, Version=1.0.0.0, Culture=neutral, PublicKeyToken=null"</v>
      </c>
      <c r="AF1303" s="16" t="str">
        <f t="shared" si="469"/>
        <v xml:space="preserve">,"ItemDetails":"" </v>
      </c>
      <c r="AG1303" s="16" t="str">
        <f t="shared" si="470"/>
        <v xml:space="preserve">,"IsFavorite":false </v>
      </c>
      <c r="AH1303" s="16" t="str">
        <f t="shared" si="471"/>
        <v xml:space="preserve">,"EstimatedValue":0 </v>
      </c>
      <c r="AI1303" s="16" t="str">
        <f t="shared" si="472"/>
        <v xml:space="preserve">,"IsMintCondition":false </v>
      </c>
      <c r="AJ1303" s="16" t="str">
        <f t="shared" si="473"/>
        <v xml:space="preserve">,"Condition":"UNDEFINED" </v>
      </c>
      <c r="AK1303" s="16" t="str">
        <f xml:space="preserve"> IF($D1303+$E1303&gt;0,  CONCATENATE($AD1303,$AE1303,$AF1303,$AG1303,$AH1303,$AI1303,$AJ1303)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03" s="16" t="str">
        <f t="shared" si="474"/>
        <v>,{"CollectableType":"HomeCollector.Models.StampBase, HomeCollector, Version=1.0.0.0, Culture=neutral, PublicKeyToken=null","DisplayName":"O'Neill" ,"Description":"" ,"Country":"USA" ,"IsPostageStamp":true ,"ScottNumber":"1294" ,"AlternateId":"" ,"IssueYearStart":1967,"IssueYearEnd":0,"FirstDayOfIssue":" " ,"Perforation":"" ,"IsWatermarked":false ,"CatalogImageCode":"" ,"Color":"" ,"Denomination":"$1"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04" spans="1:38" x14ac:dyDescent="0.25">
      <c r="A1304" s="34" t="s">
        <v>2500</v>
      </c>
      <c r="B1304" s="19" t="s">
        <v>264</v>
      </c>
      <c r="C1304" s="30"/>
      <c r="D1304" s="31"/>
      <c r="E1304" s="32"/>
      <c r="F1304" s="28"/>
      <c r="G1304" s="30"/>
      <c r="H1304" s="19" t="s">
        <v>903</v>
      </c>
      <c r="I1304" s="29">
        <v>1966</v>
      </c>
      <c r="J1304" s="29">
        <v>1966</v>
      </c>
      <c r="K1304" s="33" t="s">
        <v>1337</v>
      </c>
      <c r="L1304" s="34">
        <v>12.5</v>
      </c>
      <c r="M1304" s="29">
        <v>2</v>
      </c>
      <c r="N1304" s="28" t="str">
        <f t="shared" si="475"/>
        <v>,{"CollectableType":"HomeCollector.Models.StampBase, HomeCollector, Version=1.0.0.0, Culture=neutral, PublicKeyToken=null"</v>
      </c>
      <c r="O1304" s="16" t="str">
        <f t="shared" si="454"/>
        <v xml:space="preserve">,"DisplayName":"Moore" </v>
      </c>
      <c r="P1304" s="16" t="str">
        <f t="shared" si="455"/>
        <v xml:space="preserve">,"Description":"" </v>
      </c>
      <c r="Q1304" s="16" t="str">
        <f t="shared" si="456"/>
        <v xml:space="preserve">,"Country":"USA" </v>
      </c>
      <c r="R1304" s="16" t="str">
        <f t="shared" si="457"/>
        <v xml:space="preserve">,"IsPostageStamp":true </v>
      </c>
      <c r="S1304" s="16" t="str">
        <f t="shared" si="458"/>
        <v xml:space="preserve">,"ScottNumber":"1295" </v>
      </c>
      <c r="T1304" s="16" t="str">
        <f t="shared" si="459"/>
        <v xml:space="preserve">,"AlternateId":"" </v>
      </c>
      <c r="U1304" s="16" t="str">
        <f t="shared" si="460"/>
        <v>,"IssueYearStart":1966</v>
      </c>
      <c r="V1304" s="16" t="str">
        <f t="shared" si="461"/>
        <v>,"IssueYearEnd":0</v>
      </c>
      <c r="W1304" s="16" t="str">
        <f t="shared" si="462"/>
        <v xml:space="preserve">,"FirstDayOfIssue":" " </v>
      </c>
      <c r="X1304" s="16" t="str">
        <f t="shared" si="453"/>
        <v xml:space="preserve">,"Perforation":"" </v>
      </c>
      <c r="Y1304" s="16" t="str">
        <f t="shared" si="463"/>
        <v xml:space="preserve">,"IsWatermarked":false </v>
      </c>
      <c r="Z1304" s="16" t="str">
        <f t="shared" si="464"/>
        <v xml:space="preserve">,"CatalogImageCode":"" </v>
      </c>
      <c r="AA1304" s="16" t="str">
        <f t="shared" si="465"/>
        <v xml:space="preserve">,"Color":"" </v>
      </c>
      <c r="AB1304" s="16" t="str">
        <f t="shared" si="466"/>
        <v xml:space="preserve">,"Denomination":"$5" </v>
      </c>
      <c r="AD1304" s="16" t="str">
        <f t="shared" si="467"/>
        <v/>
      </c>
      <c r="AE1304" s="16" t="str">
        <f t="shared" si="468"/>
        <v>{"CollectableType":"HomeCollector.Models.StampBase, HomeCollector, Version=1.0.0.0, Culture=neutral, PublicKeyToken=null"</v>
      </c>
      <c r="AF1304" s="16" t="str">
        <f t="shared" si="469"/>
        <v xml:space="preserve">,"ItemDetails":"" </v>
      </c>
      <c r="AG1304" s="16" t="str">
        <f t="shared" si="470"/>
        <v xml:space="preserve">,"IsFavorite":false </v>
      </c>
      <c r="AH1304" s="16" t="str">
        <f t="shared" si="471"/>
        <v xml:space="preserve">,"EstimatedValue":0 </v>
      </c>
      <c r="AI1304" s="16" t="str">
        <f t="shared" si="472"/>
        <v xml:space="preserve">,"IsMintCondition":false </v>
      </c>
      <c r="AJ1304" s="16" t="str">
        <f t="shared" si="473"/>
        <v xml:space="preserve">,"Condition":"UNDEFINED" </v>
      </c>
      <c r="AK1304" s="16" t="str">
        <f xml:space="preserve"> IF($D1304+$E1304&gt;0,  CONCATENATE($AD1304,$AE1304,$AF1304,$AG1304,$AH1304,$AI1304,$AJ1304) &amp; "} ]}","}")</f>
        <v>}</v>
      </c>
      <c r="AL1304" s="16" t="str">
        <f t="shared" si="474"/>
        <v>,{"CollectableType":"HomeCollector.Models.StampBase, HomeCollector, Version=1.0.0.0, Culture=neutral, PublicKeyToken=null","DisplayName":"Moore" ,"Description":"" ,"Country":"USA" ,"IsPostageStamp":true ,"ScottNumber":"1295" ,"AlternateId":"" ,"IssueYearStart":1966,"IssueYearEnd":0,"FirstDayOfIssue":" " ,"Perforation":"" ,"IsWatermarked":false ,"CatalogImageCode":"" ,"Color":"" ,"Denomination":"$5" }</v>
      </c>
    </row>
    <row r="1305" spans="1:38" x14ac:dyDescent="0.25">
      <c r="A1305" s="34" t="s">
        <v>2501</v>
      </c>
      <c r="B1305" s="29">
        <v>3</v>
      </c>
      <c r="C1305" s="30"/>
      <c r="D1305" s="31"/>
      <c r="E1305" s="32">
        <v>2</v>
      </c>
      <c r="F1305" s="42" t="s">
        <v>320</v>
      </c>
      <c r="G1305" s="30"/>
      <c r="H1305" s="19" t="s">
        <v>891</v>
      </c>
      <c r="I1305" s="29">
        <v>1975</v>
      </c>
      <c r="J1305" s="29">
        <v>1975</v>
      </c>
      <c r="K1305" s="33" t="s">
        <v>1337</v>
      </c>
      <c r="L1305" s="34">
        <v>0.15</v>
      </c>
      <c r="M1305" s="29">
        <v>0.15</v>
      </c>
      <c r="N1305" s="28" t="str">
        <f t="shared" si="475"/>
        <v>,{"CollectableType":"HomeCollector.Models.StampBase, HomeCollector, Version=1.0.0.0, Culture=neutral, PublicKeyToken=null"</v>
      </c>
      <c r="O1305" s="16" t="str">
        <f t="shared" si="454"/>
        <v xml:space="preserve">,"DisplayName":"Parkman" </v>
      </c>
      <c r="P1305" s="16" t="str">
        <f t="shared" si="455"/>
        <v xml:space="preserve">,"Description":"" </v>
      </c>
      <c r="Q1305" s="16" t="str">
        <f t="shared" si="456"/>
        <v xml:space="preserve">,"Country":"USA" </v>
      </c>
      <c r="R1305" s="16" t="str">
        <f t="shared" si="457"/>
        <v xml:space="preserve">,"IsPostageStamp":true </v>
      </c>
      <c r="S1305" s="16" t="str">
        <f t="shared" si="458"/>
        <v xml:space="preserve">,"ScottNumber":"1297" </v>
      </c>
      <c r="T1305" s="16" t="str">
        <f t="shared" si="459"/>
        <v xml:space="preserve">,"AlternateId":"" </v>
      </c>
      <c r="U1305" s="16" t="str">
        <f t="shared" si="460"/>
        <v>,"IssueYearStart":1975</v>
      </c>
      <c r="V1305" s="16" t="str">
        <f t="shared" si="461"/>
        <v>,"IssueYearEnd":0</v>
      </c>
      <c r="W1305" s="16" t="str">
        <f t="shared" si="462"/>
        <v xml:space="preserve">,"FirstDayOfIssue":" " </v>
      </c>
      <c r="X1305" s="16" t="str">
        <f t="shared" ref="X1305:X1368" si="476">",""Perforation"":""" &amp; IF(ISBLANK($F1305)=1,"",$F1305) &amp; """ "</f>
        <v xml:space="preserve">,"Perforation":"h10" </v>
      </c>
      <c r="Y1305" s="16" t="str">
        <f t="shared" si="463"/>
        <v xml:space="preserve">,"IsWatermarked":false </v>
      </c>
      <c r="Z1305" s="16" t="str">
        <f t="shared" si="464"/>
        <v xml:space="preserve">,"CatalogImageCode":"" </v>
      </c>
      <c r="AA1305" s="16" t="str">
        <f t="shared" si="465"/>
        <v xml:space="preserve">,"Color":"" </v>
      </c>
      <c r="AB1305" s="16" t="str">
        <f t="shared" si="466"/>
        <v xml:space="preserve">,"Denomination":"3" </v>
      </c>
      <c r="AD1305" s="16" t="str">
        <f t="shared" si="467"/>
        <v>,"ItemInstances":[</v>
      </c>
      <c r="AE1305" s="16" t="str">
        <f t="shared" si="468"/>
        <v>{"CollectableType":"HomeCollector.Models.StampBase, HomeCollector, Version=1.0.0.0, Culture=neutral, PublicKeyToken=null"</v>
      </c>
      <c r="AF1305" s="16" t="str">
        <f t="shared" si="469"/>
        <v xml:space="preserve">,"ItemDetails":"" </v>
      </c>
      <c r="AG1305" s="16" t="str">
        <f t="shared" si="470"/>
        <v xml:space="preserve">,"IsFavorite":false </v>
      </c>
      <c r="AH1305" s="16" t="str">
        <f t="shared" si="471"/>
        <v xml:space="preserve">,"EstimatedValue":0 </v>
      </c>
      <c r="AI1305" s="16" t="str">
        <f t="shared" si="472"/>
        <v xml:space="preserve">,"IsMintCondition":false </v>
      </c>
      <c r="AJ1305" s="16" t="str">
        <f t="shared" si="473"/>
        <v xml:space="preserve">,"Condition":"UNDEFINED" </v>
      </c>
      <c r="AK1305" s="16" t="str">
        <f xml:space="preserve"> IF($D1305+$E1305&gt;0,  CONCATENATE($AD1305,$AE1305,$AF1305,$AG1305,$AH1305,$AI1305,$AJ1305)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05" s="16" t="str">
        <f t="shared" si="474"/>
        <v>,{"CollectableType":"HomeCollector.Models.StampBase, HomeCollector, Version=1.0.0.0, Culture=neutral, PublicKeyToken=null","DisplayName":"Parkman" ,"Description":"" ,"Country":"USA" ,"IsPostageStamp":true ,"ScottNumber":"1297" ,"AlternateId":"" ,"IssueYearStart":1975,"IssueYearEnd":0,"FirstDayOfIssue":" " ,"Perforation":"h10"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06" spans="1:38" x14ac:dyDescent="0.25">
      <c r="A1306" s="34" t="s">
        <v>2502</v>
      </c>
      <c r="B1306" s="29">
        <v>6</v>
      </c>
      <c r="C1306" s="30"/>
      <c r="D1306" s="31"/>
      <c r="E1306" s="32">
        <v>2</v>
      </c>
      <c r="F1306" s="42" t="s">
        <v>320</v>
      </c>
      <c r="G1306" s="30"/>
      <c r="H1306" s="19" t="s">
        <v>612</v>
      </c>
      <c r="I1306" s="29">
        <v>1967</v>
      </c>
      <c r="J1306" s="29">
        <v>1967</v>
      </c>
      <c r="K1306" s="33" t="s">
        <v>1337</v>
      </c>
      <c r="L1306" s="34">
        <v>0.15</v>
      </c>
      <c r="M1306" s="29">
        <v>0.15</v>
      </c>
      <c r="N1306" s="28" t="str">
        <f t="shared" si="475"/>
        <v>,{"CollectableType":"HomeCollector.Models.StampBase, HomeCollector, Version=1.0.0.0, Culture=neutral, PublicKeyToken=null"</v>
      </c>
      <c r="O1306" s="16" t="str">
        <f t="shared" si="454"/>
        <v xml:space="preserve">,"DisplayName":"Roosevelt" </v>
      </c>
      <c r="P1306" s="16" t="str">
        <f t="shared" si="455"/>
        <v xml:space="preserve">,"Description":"" </v>
      </c>
      <c r="Q1306" s="16" t="str">
        <f t="shared" si="456"/>
        <v xml:space="preserve">,"Country":"USA" </v>
      </c>
      <c r="R1306" s="16" t="str">
        <f t="shared" si="457"/>
        <v xml:space="preserve">,"IsPostageStamp":true </v>
      </c>
      <c r="S1306" s="16" t="str">
        <f t="shared" si="458"/>
        <v xml:space="preserve">,"ScottNumber":"1298" </v>
      </c>
      <c r="T1306" s="16" t="str">
        <f t="shared" si="459"/>
        <v xml:space="preserve">,"AlternateId":"" </v>
      </c>
      <c r="U1306" s="16" t="str">
        <f t="shared" si="460"/>
        <v>,"IssueYearStart":1967</v>
      </c>
      <c r="V1306" s="16" t="str">
        <f t="shared" si="461"/>
        <v>,"IssueYearEnd":0</v>
      </c>
      <c r="W1306" s="16" t="str">
        <f t="shared" si="462"/>
        <v xml:space="preserve">,"FirstDayOfIssue":" " </v>
      </c>
      <c r="X1306" s="16" t="str">
        <f t="shared" si="476"/>
        <v xml:space="preserve">,"Perforation":"h10" </v>
      </c>
      <c r="Y1306" s="16" t="str">
        <f t="shared" si="463"/>
        <v xml:space="preserve">,"IsWatermarked":false </v>
      </c>
      <c r="Z1306" s="16" t="str">
        <f t="shared" si="464"/>
        <v xml:space="preserve">,"CatalogImageCode":"" </v>
      </c>
      <c r="AA1306" s="16" t="str">
        <f t="shared" si="465"/>
        <v xml:space="preserve">,"Color":"" </v>
      </c>
      <c r="AB1306" s="16" t="str">
        <f t="shared" si="466"/>
        <v xml:space="preserve">,"Denomination":"6" </v>
      </c>
      <c r="AD1306" s="16" t="str">
        <f t="shared" si="467"/>
        <v>,"ItemInstances":[</v>
      </c>
      <c r="AE1306" s="16" t="str">
        <f t="shared" si="468"/>
        <v>{"CollectableType":"HomeCollector.Models.StampBase, HomeCollector, Version=1.0.0.0, Culture=neutral, PublicKeyToken=null"</v>
      </c>
      <c r="AF1306" s="16" t="str">
        <f t="shared" si="469"/>
        <v xml:space="preserve">,"ItemDetails":"" </v>
      </c>
      <c r="AG1306" s="16" t="str">
        <f t="shared" si="470"/>
        <v xml:space="preserve">,"IsFavorite":false </v>
      </c>
      <c r="AH1306" s="16" t="str">
        <f t="shared" si="471"/>
        <v xml:space="preserve">,"EstimatedValue":0 </v>
      </c>
      <c r="AI1306" s="16" t="str">
        <f t="shared" si="472"/>
        <v xml:space="preserve">,"IsMintCondition":false </v>
      </c>
      <c r="AJ1306" s="16" t="str">
        <f t="shared" si="473"/>
        <v xml:space="preserve">,"Condition":"UNDEFINED" </v>
      </c>
      <c r="AK1306" s="16" t="str">
        <f xml:space="preserve"> IF($D1306+$E1306&gt;0,  CONCATENATE($AD1306,$AE1306,$AF1306,$AG1306,$AH1306,$AI1306,$AJ1306)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06" s="16" t="str">
        <f t="shared" si="474"/>
        <v>,{"CollectableType":"HomeCollector.Models.StampBase, HomeCollector, Version=1.0.0.0, Culture=neutral, PublicKeyToken=null","DisplayName":"Roosevelt" ,"Description":"" ,"Country":"USA" ,"IsPostageStamp":true ,"ScottNumber":"1298" ,"AlternateId":"" ,"IssueYearStart":1967,"IssueYearEnd":0,"FirstDayOfIssue":" " ,"Perforation":"h10"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07" spans="1:38" x14ac:dyDescent="0.25">
      <c r="A1307" s="34" t="s">
        <v>2503</v>
      </c>
      <c r="B1307" s="29">
        <v>1</v>
      </c>
      <c r="C1307" s="30"/>
      <c r="D1307" s="31"/>
      <c r="E1307" s="32">
        <v>4</v>
      </c>
      <c r="F1307" s="42" t="s">
        <v>322</v>
      </c>
      <c r="G1307" s="30"/>
      <c r="H1307" s="19" t="s">
        <v>37</v>
      </c>
      <c r="I1307" s="29">
        <v>1968</v>
      </c>
      <c r="J1307" s="29">
        <v>1968</v>
      </c>
      <c r="K1307" s="33" t="s">
        <v>1337</v>
      </c>
      <c r="L1307" s="34">
        <v>0.15</v>
      </c>
      <c r="M1307" s="29">
        <v>0.15</v>
      </c>
      <c r="N1307" s="28" t="str">
        <f t="shared" si="475"/>
        <v>,{"CollectableType":"HomeCollector.Models.StampBase, HomeCollector, Version=1.0.0.0, Culture=neutral, PublicKeyToken=null"</v>
      </c>
      <c r="O1307" s="16" t="str">
        <f t="shared" si="454"/>
        <v xml:space="preserve">,"DisplayName":"Jefferson" </v>
      </c>
      <c r="P1307" s="16" t="str">
        <f t="shared" si="455"/>
        <v xml:space="preserve">,"Description":"" </v>
      </c>
      <c r="Q1307" s="16" t="str">
        <f t="shared" si="456"/>
        <v xml:space="preserve">,"Country":"USA" </v>
      </c>
      <c r="R1307" s="16" t="str">
        <f t="shared" si="457"/>
        <v xml:space="preserve">,"IsPostageStamp":true </v>
      </c>
      <c r="S1307" s="16" t="str">
        <f t="shared" si="458"/>
        <v xml:space="preserve">,"ScottNumber":"1299" </v>
      </c>
      <c r="T1307" s="16" t="str">
        <f t="shared" si="459"/>
        <v xml:space="preserve">,"AlternateId":"" </v>
      </c>
      <c r="U1307" s="16" t="str">
        <f t="shared" si="460"/>
        <v>,"IssueYearStart":1968</v>
      </c>
      <c r="V1307" s="16" t="str">
        <f t="shared" si="461"/>
        <v>,"IssueYearEnd":0</v>
      </c>
      <c r="W1307" s="16" t="str">
        <f t="shared" si="462"/>
        <v xml:space="preserve">,"FirstDayOfIssue":" " </v>
      </c>
      <c r="X1307" s="16" t="str">
        <f t="shared" si="476"/>
        <v xml:space="preserve">,"Perforation":"v10" </v>
      </c>
      <c r="Y1307" s="16" t="str">
        <f t="shared" si="463"/>
        <v xml:space="preserve">,"IsWatermarked":false </v>
      </c>
      <c r="Z1307" s="16" t="str">
        <f t="shared" si="464"/>
        <v xml:space="preserve">,"CatalogImageCode":"" </v>
      </c>
      <c r="AA1307" s="16" t="str">
        <f t="shared" si="465"/>
        <v xml:space="preserve">,"Color":"" </v>
      </c>
      <c r="AB1307" s="16" t="str">
        <f t="shared" si="466"/>
        <v xml:space="preserve">,"Denomination":"1" </v>
      </c>
      <c r="AD1307" s="16" t="str">
        <f t="shared" si="467"/>
        <v>,"ItemInstances":[</v>
      </c>
      <c r="AE1307" s="16" t="str">
        <f t="shared" si="468"/>
        <v>{"CollectableType":"HomeCollector.Models.StampBase, HomeCollector, Version=1.0.0.0, Culture=neutral, PublicKeyToken=null"</v>
      </c>
      <c r="AF1307" s="16" t="str">
        <f t="shared" si="469"/>
        <v xml:space="preserve">,"ItemDetails":"" </v>
      </c>
      <c r="AG1307" s="16" t="str">
        <f t="shared" si="470"/>
        <v xml:space="preserve">,"IsFavorite":false </v>
      </c>
      <c r="AH1307" s="16" t="str">
        <f t="shared" si="471"/>
        <v xml:space="preserve">,"EstimatedValue":0 </v>
      </c>
      <c r="AI1307" s="16" t="str">
        <f t="shared" si="472"/>
        <v xml:space="preserve">,"IsMintCondition":false </v>
      </c>
      <c r="AJ1307" s="16" t="str">
        <f t="shared" si="473"/>
        <v xml:space="preserve">,"Condition":"UNDEFINED" </v>
      </c>
      <c r="AK1307" s="16" t="str">
        <f xml:space="preserve"> IF($D1307+$E1307&gt;0,  CONCATENATE($AD1307,$AE1307,$AF1307,$AG1307,$AH1307,$AI1307,$AJ1307)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07" s="16" t="str">
        <f t="shared" si="474"/>
        <v>,{"CollectableType":"HomeCollector.Models.StampBase, HomeCollector, Version=1.0.0.0, Culture=neutral, PublicKeyToken=null","DisplayName":"Jefferson" ,"Description":"" ,"Country":"USA" ,"IsPostageStamp":true ,"ScottNumber":"1299" ,"AlternateId":"" ,"IssueYearStart":1968,"IssueYearEnd":0,"FirstDayOfIssue":" " ,"Perforation":"v10"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08" spans="1:38" x14ac:dyDescent="0.25">
      <c r="A1308" s="34" t="s">
        <v>2504</v>
      </c>
      <c r="B1308" s="29">
        <v>4</v>
      </c>
      <c r="C1308" s="30"/>
      <c r="D1308" s="31"/>
      <c r="E1308" s="32"/>
      <c r="F1308" s="42" t="s">
        <v>322</v>
      </c>
      <c r="G1308" s="30"/>
      <c r="H1308" s="19" t="s">
        <v>103</v>
      </c>
      <c r="I1308" s="29">
        <v>1966</v>
      </c>
      <c r="J1308" s="29">
        <v>1966</v>
      </c>
      <c r="K1308" s="33" t="s">
        <v>1337</v>
      </c>
      <c r="L1308" s="34">
        <v>0.15</v>
      </c>
      <c r="M1308" s="29">
        <v>0.15</v>
      </c>
      <c r="N1308" s="28" t="str">
        <f t="shared" si="475"/>
        <v>,{"CollectableType":"HomeCollector.Models.StampBase, HomeCollector, Version=1.0.0.0, Culture=neutral, PublicKeyToken=null"</v>
      </c>
      <c r="O1308" s="16" t="str">
        <f t="shared" si="454"/>
        <v xml:space="preserve">,"DisplayName":"Lincoln" </v>
      </c>
      <c r="P1308" s="16" t="str">
        <f t="shared" si="455"/>
        <v xml:space="preserve">,"Description":"" </v>
      </c>
      <c r="Q1308" s="16" t="str">
        <f t="shared" si="456"/>
        <v xml:space="preserve">,"Country":"USA" </v>
      </c>
      <c r="R1308" s="16" t="str">
        <f t="shared" si="457"/>
        <v xml:space="preserve">,"IsPostageStamp":true </v>
      </c>
      <c r="S1308" s="16" t="str">
        <f t="shared" si="458"/>
        <v xml:space="preserve">,"ScottNumber":"1303" </v>
      </c>
      <c r="T1308" s="16" t="str">
        <f t="shared" si="459"/>
        <v xml:space="preserve">,"AlternateId":"" </v>
      </c>
      <c r="U1308" s="16" t="str">
        <f t="shared" si="460"/>
        <v>,"IssueYearStart":1966</v>
      </c>
      <c r="V1308" s="16" t="str">
        <f t="shared" si="461"/>
        <v>,"IssueYearEnd":0</v>
      </c>
      <c r="W1308" s="16" t="str">
        <f t="shared" si="462"/>
        <v xml:space="preserve">,"FirstDayOfIssue":" " </v>
      </c>
      <c r="X1308" s="16" t="str">
        <f t="shared" si="476"/>
        <v xml:space="preserve">,"Perforation":"v10" </v>
      </c>
      <c r="Y1308" s="16" t="str">
        <f t="shared" si="463"/>
        <v xml:space="preserve">,"IsWatermarked":false </v>
      </c>
      <c r="Z1308" s="16" t="str">
        <f t="shared" si="464"/>
        <v xml:space="preserve">,"CatalogImageCode":"" </v>
      </c>
      <c r="AA1308" s="16" t="str">
        <f t="shared" si="465"/>
        <v xml:space="preserve">,"Color":"" </v>
      </c>
      <c r="AB1308" s="16" t="str">
        <f t="shared" si="466"/>
        <v xml:space="preserve">,"Denomination":"4" </v>
      </c>
      <c r="AD1308" s="16" t="str">
        <f t="shared" si="467"/>
        <v/>
      </c>
      <c r="AE1308" s="16" t="str">
        <f t="shared" si="468"/>
        <v>{"CollectableType":"HomeCollector.Models.StampBase, HomeCollector, Version=1.0.0.0, Culture=neutral, PublicKeyToken=null"</v>
      </c>
      <c r="AF1308" s="16" t="str">
        <f t="shared" si="469"/>
        <v xml:space="preserve">,"ItemDetails":"" </v>
      </c>
      <c r="AG1308" s="16" t="str">
        <f t="shared" si="470"/>
        <v xml:space="preserve">,"IsFavorite":false </v>
      </c>
      <c r="AH1308" s="16" t="str">
        <f t="shared" si="471"/>
        <v xml:space="preserve">,"EstimatedValue":0 </v>
      </c>
      <c r="AI1308" s="16" t="str">
        <f t="shared" si="472"/>
        <v xml:space="preserve">,"IsMintCondition":false </v>
      </c>
      <c r="AJ1308" s="16" t="str">
        <f t="shared" si="473"/>
        <v xml:space="preserve">,"Condition":"UNDEFINED" </v>
      </c>
      <c r="AK1308" s="16" t="str">
        <f xml:space="preserve"> IF($D1308+$E1308&gt;0,  CONCATENATE($AD1308,$AE1308,$AF1308,$AG1308,$AH1308,$AI1308,$AJ1308) &amp; "} ]}","}")</f>
        <v>}</v>
      </c>
      <c r="AL1308" s="16" t="str">
        <f t="shared" si="474"/>
        <v>,{"CollectableType":"HomeCollector.Models.StampBase, HomeCollector, Version=1.0.0.0, Culture=neutral, PublicKeyToken=null","DisplayName":"Lincoln" ,"Description":"" ,"Country":"USA" ,"IsPostageStamp":true ,"ScottNumber":"1303" ,"AlternateId":"" ,"IssueYearStart":1966,"IssueYearEnd":0,"FirstDayOfIssue":" " ,"Perforation":"v10" ,"IsWatermarked":false ,"CatalogImageCode":"" ,"Color":"" ,"Denomination":"4" }</v>
      </c>
    </row>
    <row r="1309" spans="1:38" x14ac:dyDescent="0.25">
      <c r="A1309" s="34" t="s">
        <v>2505</v>
      </c>
      <c r="B1309" s="29">
        <v>5</v>
      </c>
      <c r="C1309" s="30"/>
      <c r="D1309" s="31"/>
      <c r="E1309" s="32">
        <v>3</v>
      </c>
      <c r="F1309" s="42" t="s">
        <v>322</v>
      </c>
      <c r="G1309" s="30"/>
      <c r="H1309" s="19" t="s">
        <v>15</v>
      </c>
      <c r="I1309" s="29">
        <v>1966</v>
      </c>
      <c r="J1309" s="29">
        <v>1966</v>
      </c>
      <c r="K1309" s="33" t="s">
        <v>1337</v>
      </c>
      <c r="L1309" s="34">
        <v>0.15</v>
      </c>
      <c r="M1309" s="29">
        <v>0.15</v>
      </c>
      <c r="N1309" s="28" t="str">
        <f t="shared" si="475"/>
        <v>,{"CollectableType":"HomeCollector.Models.StampBase, HomeCollector, Version=1.0.0.0, Culture=neutral, PublicKeyToken=null"</v>
      </c>
      <c r="O1309" s="16" t="str">
        <f t="shared" si="454"/>
        <v xml:space="preserve">,"DisplayName":"Washington" </v>
      </c>
      <c r="P1309" s="16" t="str">
        <f t="shared" si="455"/>
        <v xml:space="preserve">,"Description":"" </v>
      </c>
      <c r="Q1309" s="16" t="str">
        <f t="shared" si="456"/>
        <v xml:space="preserve">,"Country":"USA" </v>
      </c>
      <c r="R1309" s="16" t="str">
        <f t="shared" si="457"/>
        <v xml:space="preserve">,"IsPostageStamp":true </v>
      </c>
      <c r="S1309" s="16" t="str">
        <f t="shared" si="458"/>
        <v xml:space="preserve">,"ScottNumber":"1304" </v>
      </c>
      <c r="T1309" s="16" t="str">
        <f t="shared" si="459"/>
        <v xml:space="preserve">,"AlternateId":"" </v>
      </c>
      <c r="U1309" s="16" t="str">
        <f t="shared" si="460"/>
        <v>,"IssueYearStart":1966</v>
      </c>
      <c r="V1309" s="16" t="str">
        <f t="shared" si="461"/>
        <v>,"IssueYearEnd":0</v>
      </c>
      <c r="W1309" s="16" t="str">
        <f t="shared" si="462"/>
        <v xml:space="preserve">,"FirstDayOfIssue":" " </v>
      </c>
      <c r="X1309" s="16" t="str">
        <f t="shared" si="476"/>
        <v xml:space="preserve">,"Perforation":"v10" </v>
      </c>
      <c r="Y1309" s="16" t="str">
        <f t="shared" si="463"/>
        <v xml:space="preserve">,"IsWatermarked":false </v>
      </c>
      <c r="Z1309" s="16" t="str">
        <f t="shared" si="464"/>
        <v xml:space="preserve">,"CatalogImageCode":"" </v>
      </c>
      <c r="AA1309" s="16" t="str">
        <f t="shared" si="465"/>
        <v xml:space="preserve">,"Color":"" </v>
      </c>
      <c r="AB1309" s="16" t="str">
        <f t="shared" si="466"/>
        <v xml:space="preserve">,"Denomination":"5" </v>
      </c>
      <c r="AD1309" s="16" t="str">
        <f t="shared" si="467"/>
        <v>,"ItemInstances":[</v>
      </c>
      <c r="AE1309" s="16" t="str">
        <f t="shared" si="468"/>
        <v>{"CollectableType":"HomeCollector.Models.StampBase, HomeCollector, Version=1.0.0.0, Culture=neutral, PublicKeyToken=null"</v>
      </c>
      <c r="AF1309" s="16" t="str">
        <f t="shared" si="469"/>
        <v xml:space="preserve">,"ItemDetails":"" </v>
      </c>
      <c r="AG1309" s="16" t="str">
        <f t="shared" si="470"/>
        <v xml:space="preserve">,"IsFavorite":false </v>
      </c>
      <c r="AH1309" s="16" t="str">
        <f t="shared" si="471"/>
        <v xml:space="preserve">,"EstimatedValue":0 </v>
      </c>
      <c r="AI1309" s="16" t="str">
        <f t="shared" si="472"/>
        <v xml:space="preserve">,"IsMintCondition":false </v>
      </c>
      <c r="AJ1309" s="16" t="str">
        <f t="shared" si="473"/>
        <v xml:space="preserve">,"Condition":"UNDEFINED" </v>
      </c>
      <c r="AK1309" s="16" t="str">
        <f xml:space="preserve"> IF($D1309+$E1309&gt;0,  CONCATENATE($AD1309,$AE1309,$AF1309,$AG1309,$AH1309,$AI1309,$AJ1309)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09" s="16" t="str">
        <f t="shared" si="474"/>
        <v>,{"CollectableType":"HomeCollector.Models.StampBase, HomeCollector, Version=1.0.0.0, Culture=neutral, PublicKeyToken=null","DisplayName":"Washington" ,"Description":"" ,"Country":"USA" ,"IsPostageStamp":true ,"ScottNumber":"1304" ,"AlternateId":"" ,"IssueYearStart":1966,"IssueYearEnd":0,"FirstDayOfIssue":" " ,"Perforation":"v10"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10" spans="1:38" x14ac:dyDescent="0.25">
      <c r="A1310" s="17" t="s">
        <v>904</v>
      </c>
      <c r="B1310" s="29">
        <v>5</v>
      </c>
      <c r="C1310" s="30"/>
      <c r="D1310" s="31"/>
      <c r="E1310" s="32"/>
      <c r="F1310" s="42" t="s">
        <v>322</v>
      </c>
      <c r="G1310" s="30"/>
      <c r="H1310" s="19" t="s">
        <v>15</v>
      </c>
      <c r="I1310" s="29">
        <v>1981</v>
      </c>
      <c r="J1310" s="29">
        <v>1981</v>
      </c>
      <c r="K1310" s="33" t="s">
        <v>1337</v>
      </c>
      <c r="L1310" s="34">
        <v>0.15</v>
      </c>
      <c r="M1310" s="29">
        <v>0.15</v>
      </c>
      <c r="N1310" s="28" t="str">
        <f t="shared" si="475"/>
        <v>,{"CollectableType":"HomeCollector.Models.StampBase, HomeCollector, Version=1.0.0.0, Culture=neutral, PublicKeyToken=null"</v>
      </c>
      <c r="O1310" s="16" t="str">
        <f t="shared" si="454"/>
        <v xml:space="preserve">,"DisplayName":"Washington" </v>
      </c>
      <c r="P1310" s="16" t="str">
        <f t="shared" si="455"/>
        <v xml:space="preserve">,"Description":"" </v>
      </c>
      <c r="Q1310" s="16" t="str">
        <f t="shared" si="456"/>
        <v xml:space="preserve">,"Country":"USA" </v>
      </c>
      <c r="R1310" s="16" t="str">
        <f t="shared" si="457"/>
        <v xml:space="preserve">,"IsPostageStamp":true </v>
      </c>
      <c r="S1310" s="16" t="str">
        <f t="shared" si="458"/>
        <v xml:space="preserve">,"ScottNumber":"1304C" </v>
      </c>
      <c r="T1310" s="16" t="str">
        <f t="shared" si="459"/>
        <v xml:space="preserve">,"AlternateId":"" </v>
      </c>
      <c r="U1310" s="16" t="str">
        <f t="shared" si="460"/>
        <v>,"IssueYearStart":1981</v>
      </c>
      <c r="V1310" s="16" t="str">
        <f t="shared" si="461"/>
        <v>,"IssueYearEnd":0</v>
      </c>
      <c r="W1310" s="16" t="str">
        <f t="shared" si="462"/>
        <v xml:space="preserve">,"FirstDayOfIssue":" " </v>
      </c>
      <c r="X1310" s="16" t="str">
        <f t="shared" si="476"/>
        <v xml:space="preserve">,"Perforation":"v10" </v>
      </c>
      <c r="Y1310" s="16" t="str">
        <f t="shared" si="463"/>
        <v xml:space="preserve">,"IsWatermarked":false </v>
      </c>
      <c r="Z1310" s="16" t="str">
        <f t="shared" si="464"/>
        <v xml:space="preserve">,"CatalogImageCode":"" </v>
      </c>
      <c r="AA1310" s="16" t="str">
        <f t="shared" si="465"/>
        <v xml:space="preserve">,"Color":"" </v>
      </c>
      <c r="AB1310" s="16" t="str">
        <f t="shared" si="466"/>
        <v xml:space="preserve">,"Denomination":"5" </v>
      </c>
      <c r="AD1310" s="16" t="str">
        <f t="shared" si="467"/>
        <v/>
      </c>
      <c r="AE1310" s="16" t="str">
        <f t="shared" si="468"/>
        <v>{"CollectableType":"HomeCollector.Models.StampBase, HomeCollector, Version=1.0.0.0, Culture=neutral, PublicKeyToken=null"</v>
      </c>
      <c r="AF1310" s="16" t="str">
        <f t="shared" si="469"/>
        <v xml:space="preserve">,"ItemDetails":"" </v>
      </c>
      <c r="AG1310" s="16" t="str">
        <f t="shared" si="470"/>
        <v xml:space="preserve">,"IsFavorite":false </v>
      </c>
      <c r="AH1310" s="16" t="str">
        <f t="shared" si="471"/>
        <v xml:space="preserve">,"EstimatedValue":0 </v>
      </c>
      <c r="AI1310" s="16" t="str">
        <f t="shared" si="472"/>
        <v xml:space="preserve">,"IsMintCondition":false </v>
      </c>
      <c r="AJ1310" s="16" t="str">
        <f t="shared" si="473"/>
        <v xml:space="preserve">,"Condition":"UNDEFINED" </v>
      </c>
      <c r="AK1310" s="16" t="str">
        <f xml:space="preserve"> IF($D1310+$E1310&gt;0,  CONCATENATE($AD1310,$AE1310,$AF1310,$AG1310,$AH1310,$AI1310,$AJ1310) &amp; "} ]}","}")</f>
        <v>}</v>
      </c>
      <c r="AL1310" s="16" t="str">
        <f t="shared" si="474"/>
        <v>,{"CollectableType":"HomeCollector.Models.StampBase, HomeCollector, Version=1.0.0.0, Culture=neutral, PublicKeyToken=null","DisplayName":"Washington" ,"Description":"" ,"Country":"USA" ,"IsPostageStamp":true ,"ScottNumber":"1304C" ,"AlternateId":"" ,"IssueYearStart":1981,"IssueYearEnd":0,"FirstDayOfIssue":" " ,"Perforation":"v10" ,"IsWatermarked":false ,"CatalogImageCode":"" ,"Color":"" ,"Denomination":"5" }</v>
      </c>
    </row>
    <row r="1311" spans="1:38" x14ac:dyDescent="0.25">
      <c r="A1311" s="34" t="s">
        <v>2506</v>
      </c>
      <c r="B1311" s="29">
        <v>6</v>
      </c>
      <c r="C1311" s="30"/>
      <c r="D1311" s="31"/>
      <c r="E1311" s="32">
        <v>2</v>
      </c>
      <c r="F1311" s="42" t="s">
        <v>322</v>
      </c>
      <c r="G1311" s="30"/>
      <c r="H1311" s="19" t="s">
        <v>612</v>
      </c>
      <c r="I1311" s="29">
        <v>1968</v>
      </c>
      <c r="J1311" s="29">
        <v>1968</v>
      </c>
      <c r="K1311" s="33" t="s">
        <v>1337</v>
      </c>
      <c r="L1311" s="34">
        <v>0.15</v>
      </c>
      <c r="M1311" s="29">
        <v>0.15</v>
      </c>
      <c r="N1311" s="28" t="str">
        <f t="shared" si="475"/>
        <v>,{"CollectableType":"HomeCollector.Models.StampBase, HomeCollector, Version=1.0.0.0, Culture=neutral, PublicKeyToken=null"</v>
      </c>
      <c r="O1311" s="16" t="str">
        <f t="shared" si="454"/>
        <v xml:space="preserve">,"DisplayName":"Roosevelt" </v>
      </c>
      <c r="P1311" s="16" t="str">
        <f t="shared" si="455"/>
        <v xml:space="preserve">,"Description":"" </v>
      </c>
      <c r="Q1311" s="16" t="str">
        <f t="shared" si="456"/>
        <v xml:space="preserve">,"Country":"USA" </v>
      </c>
      <c r="R1311" s="16" t="str">
        <f t="shared" si="457"/>
        <v xml:space="preserve">,"IsPostageStamp":true </v>
      </c>
      <c r="S1311" s="16" t="str">
        <f t="shared" si="458"/>
        <v xml:space="preserve">,"ScottNumber":"1305" </v>
      </c>
      <c r="T1311" s="16" t="str">
        <f t="shared" si="459"/>
        <v xml:space="preserve">,"AlternateId":"" </v>
      </c>
      <c r="U1311" s="16" t="str">
        <f t="shared" si="460"/>
        <v>,"IssueYearStart":1968</v>
      </c>
      <c r="V1311" s="16" t="str">
        <f t="shared" si="461"/>
        <v>,"IssueYearEnd":0</v>
      </c>
      <c r="W1311" s="16" t="str">
        <f t="shared" si="462"/>
        <v xml:space="preserve">,"FirstDayOfIssue":" " </v>
      </c>
      <c r="X1311" s="16" t="str">
        <f t="shared" si="476"/>
        <v xml:space="preserve">,"Perforation":"v10" </v>
      </c>
      <c r="Y1311" s="16" t="str">
        <f t="shared" si="463"/>
        <v xml:space="preserve">,"IsWatermarked":false </v>
      </c>
      <c r="Z1311" s="16" t="str">
        <f t="shared" si="464"/>
        <v xml:space="preserve">,"CatalogImageCode":"" </v>
      </c>
      <c r="AA1311" s="16" t="str">
        <f t="shared" si="465"/>
        <v xml:space="preserve">,"Color":"" </v>
      </c>
      <c r="AB1311" s="16" t="str">
        <f t="shared" si="466"/>
        <v xml:space="preserve">,"Denomination":"6" </v>
      </c>
      <c r="AD1311" s="16" t="str">
        <f t="shared" si="467"/>
        <v>,"ItemInstances":[</v>
      </c>
      <c r="AE1311" s="16" t="str">
        <f t="shared" si="468"/>
        <v>{"CollectableType":"HomeCollector.Models.StampBase, HomeCollector, Version=1.0.0.0, Culture=neutral, PublicKeyToken=null"</v>
      </c>
      <c r="AF1311" s="16" t="str">
        <f t="shared" si="469"/>
        <v xml:space="preserve">,"ItemDetails":"" </v>
      </c>
      <c r="AG1311" s="16" t="str">
        <f t="shared" si="470"/>
        <v xml:space="preserve">,"IsFavorite":false </v>
      </c>
      <c r="AH1311" s="16" t="str">
        <f t="shared" si="471"/>
        <v xml:space="preserve">,"EstimatedValue":0 </v>
      </c>
      <c r="AI1311" s="16" t="str">
        <f t="shared" si="472"/>
        <v xml:space="preserve">,"IsMintCondition":false </v>
      </c>
      <c r="AJ1311" s="16" t="str">
        <f t="shared" si="473"/>
        <v xml:space="preserve">,"Condition":"UNDEFINED" </v>
      </c>
      <c r="AK1311" s="16" t="str">
        <f xml:space="preserve"> IF($D1311+$E1311&gt;0,  CONCATENATE($AD1311,$AE1311,$AF1311,$AG1311,$AH1311,$AI1311,$AJ1311)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11" s="16" t="str">
        <f t="shared" si="474"/>
        <v>,{"CollectableType":"HomeCollector.Models.StampBase, HomeCollector, Version=1.0.0.0, Culture=neutral, PublicKeyToken=null","DisplayName":"Roosevelt" ,"Description":"" ,"Country":"USA" ,"IsPostageStamp":true ,"ScottNumber":"1305" ,"AlternateId":"" ,"IssueYearStart":1968,"IssueYearEnd":0,"FirstDayOfIssue":" " ,"Perforation":"v10"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12" spans="1:38" x14ac:dyDescent="0.25">
      <c r="A1312" s="17" t="s">
        <v>905</v>
      </c>
      <c r="B1312" s="19" t="s">
        <v>260</v>
      </c>
      <c r="C1312" s="30"/>
      <c r="D1312" s="31"/>
      <c r="E1312" s="32">
        <v>2</v>
      </c>
      <c r="F1312" s="42" t="s">
        <v>322</v>
      </c>
      <c r="G1312" s="30"/>
      <c r="H1312" s="19" t="s">
        <v>902</v>
      </c>
      <c r="I1312" s="29">
        <v>1973</v>
      </c>
      <c r="J1312" s="29">
        <v>1973</v>
      </c>
      <c r="K1312" s="33" t="s">
        <v>1337</v>
      </c>
      <c r="L1312" s="34">
        <v>1.5</v>
      </c>
      <c r="M1312" s="29">
        <v>0.2</v>
      </c>
      <c r="N1312" s="28" t="str">
        <f t="shared" si="475"/>
        <v>,{"CollectableType":"HomeCollector.Models.StampBase, HomeCollector, Version=1.0.0.0, Culture=neutral, PublicKeyToken=null"</v>
      </c>
      <c r="O1312" s="16" t="str">
        <f t="shared" si="454"/>
        <v xml:space="preserve">,"DisplayName":"O'Neill" </v>
      </c>
      <c r="P1312" s="16" t="str">
        <f t="shared" si="455"/>
        <v xml:space="preserve">,"Description":"" </v>
      </c>
      <c r="Q1312" s="16" t="str">
        <f t="shared" si="456"/>
        <v xml:space="preserve">,"Country":"USA" </v>
      </c>
      <c r="R1312" s="16" t="str">
        <f t="shared" si="457"/>
        <v xml:space="preserve">,"IsPostageStamp":true </v>
      </c>
      <c r="S1312" s="16" t="str">
        <f t="shared" si="458"/>
        <v xml:space="preserve">,"ScottNumber":"1305C" </v>
      </c>
      <c r="T1312" s="16" t="str">
        <f t="shared" si="459"/>
        <v xml:space="preserve">,"AlternateId":"" </v>
      </c>
      <c r="U1312" s="16" t="str">
        <f t="shared" si="460"/>
        <v>,"IssueYearStart":1973</v>
      </c>
      <c r="V1312" s="16" t="str">
        <f t="shared" si="461"/>
        <v>,"IssueYearEnd":0</v>
      </c>
      <c r="W1312" s="16" t="str">
        <f t="shared" si="462"/>
        <v xml:space="preserve">,"FirstDayOfIssue":" " </v>
      </c>
      <c r="X1312" s="16" t="str">
        <f t="shared" si="476"/>
        <v xml:space="preserve">,"Perforation":"v10" </v>
      </c>
      <c r="Y1312" s="16" t="str">
        <f t="shared" si="463"/>
        <v xml:space="preserve">,"IsWatermarked":false </v>
      </c>
      <c r="Z1312" s="16" t="str">
        <f t="shared" si="464"/>
        <v xml:space="preserve">,"CatalogImageCode":"" </v>
      </c>
      <c r="AA1312" s="16" t="str">
        <f t="shared" si="465"/>
        <v xml:space="preserve">,"Color":"" </v>
      </c>
      <c r="AB1312" s="16" t="str">
        <f t="shared" si="466"/>
        <v xml:space="preserve">,"Denomination":"$1" </v>
      </c>
      <c r="AD1312" s="16" t="str">
        <f t="shared" si="467"/>
        <v>,"ItemInstances":[</v>
      </c>
      <c r="AE1312" s="16" t="str">
        <f t="shared" si="468"/>
        <v>{"CollectableType":"HomeCollector.Models.StampBase, HomeCollector, Version=1.0.0.0, Culture=neutral, PublicKeyToken=null"</v>
      </c>
      <c r="AF1312" s="16" t="str">
        <f t="shared" si="469"/>
        <v xml:space="preserve">,"ItemDetails":"" </v>
      </c>
      <c r="AG1312" s="16" t="str">
        <f t="shared" si="470"/>
        <v xml:space="preserve">,"IsFavorite":false </v>
      </c>
      <c r="AH1312" s="16" t="str">
        <f t="shared" si="471"/>
        <v xml:space="preserve">,"EstimatedValue":0 </v>
      </c>
      <c r="AI1312" s="16" t="str">
        <f t="shared" si="472"/>
        <v xml:space="preserve">,"IsMintCondition":false </v>
      </c>
      <c r="AJ1312" s="16" t="str">
        <f t="shared" si="473"/>
        <v xml:space="preserve">,"Condition":"UNDEFINED" </v>
      </c>
      <c r="AK1312" s="16" t="str">
        <f xml:space="preserve"> IF($D1312+$E1312&gt;0,  CONCATENATE($AD1312,$AE1312,$AF1312,$AG1312,$AH1312,$AI1312,$AJ1312)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12" s="16" t="str">
        <f t="shared" si="474"/>
        <v>,{"CollectableType":"HomeCollector.Models.StampBase, HomeCollector, Version=1.0.0.0, Culture=neutral, PublicKeyToken=null","DisplayName":"O'Neill" ,"Description":"" ,"Country":"USA" ,"IsPostageStamp":true ,"ScottNumber":"1305C" ,"AlternateId":"" ,"IssueYearStart":1973,"IssueYearEnd":0,"FirstDayOfIssue":" " ,"Perforation":"v10" ,"IsWatermarked":false ,"CatalogImageCode":"" ,"Color":"" ,"Denomination":"$1"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13" spans="1:38" x14ac:dyDescent="0.25">
      <c r="A1313" s="17" t="s">
        <v>906</v>
      </c>
      <c r="B1313" s="29">
        <v>15</v>
      </c>
      <c r="C1313" s="30"/>
      <c r="D1313" s="31"/>
      <c r="E1313" s="32">
        <v>4</v>
      </c>
      <c r="F1313" s="42" t="s">
        <v>322</v>
      </c>
      <c r="G1313" s="30"/>
      <c r="H1313" s="19" t="s">
        <v>896</v>
      </c>
      <c r="I1313" s="29">
        <v>1978</v>
      </c>
      <c r="J1313" s="29">
        <v>1978</v>
      </c>
      <c r="K1313" s="33" t="s">
        <v>1337</v>
      </c>
      <c r="L1313" s="34">
        <v>0.25</v>
      </c>
      <c r="M1313" s="29">
        <v>0.15</v>
      </c>
      <c r="N1313" s="28" t="str">
        <f t="shared" si="475"/>
        <v>,{"CollectableType":"HomeCollector.Models.StampBase, HomeCollector, Version=1.0.0.0, Culture=neutral, PublicKeyToken=null"</v>
      </c>
      <c r="O1313" s="16" t="str">
        <f t="shared" si="454"/>
        <v xml:space="preserve">,"DisplayName":"Holmes" </v>
      </c>
      <c r="P1313" s="16" t="str">
        <f t="shared" si="455"/>
        <v xml:space="preserve">,"Description":"" </v>
      </c>
      <c r="Q1313" s="16" t="str">
        <f t="shared" si="456"/>
        <v xml:space="preserve">,"Country":"USA" </v>
      </c>
      <c r="R1313" s="16" t="str">
        <f t="shared" si="457"/>
        <v xml:space="preserve">,"IsPostageStamp":true </v>
      </c>
      <c r="S1313" s="16" t="str">
        <f t="shared" si="458"/>
        <v xml:space="preserve">,"ScottNumber":"1305E" </v>
      </c>
      <c r="T1313" s="16" t="str">
        <f t="shared" si="459"/>
        <v xml:space="preserve">,"AlternateId":"" </v>
      </c>
      <c r="U1313" s="16" t="str">
        <f t="shared" si="460"/>
        <v>,"IssueYearStart":1978</v>
      </c>
      <c r="V1313" s="16" t="str">
        <f t="shared" si="461"/>
        <v>,"IssueYearEnd":0</v>
      </c>
      <c r="W1313" s="16" t="str">
        <f t="shared" si="462"/>
        <v xml:space="preserve">,"FirstDayOfIssue":" " </v>
      </c>
      <c r="X1313" s="16" t="str">
        <f t="shared" si="476"/>
        <v xml:space="preserve">,"Perforation":"v10" </v>
      </c>
      <c r="Y1313" s="16" t="str">
        <f t="shared" si="463"/>
        <v xml:space="preserve">,"IsWatermarked":false </v>
      </c>
      <c r="Z1313" s="16" t="str">
        <f t="shared" si="464"/>
        <v xml:space="preserve">,"CatalogImageCode":"" </v>
      </c>
      <c r="AA1313" s="16" t="str">
        <f t="shared" si="465"/>
        <v xml:space="preserve">,"Color":"" </v>
      </c>
      <c r="AB1313" s="16" t="str">
        <f t="shared" si="466"/>
        <v xml:space="preserve">,"Denomination":"15" </v>
      </c>
      <c r="AD1313" s="16" t="str">
        <f t="shared" si="467"/>
        <v>,"ItemInstances":[</v>
      </c>
      <c r="AE1313" s="16" t="str">
        <f t="shared" si="468"/>
        <v>{"CollectableType":"HomeCollector.Models.StampBase, HomeCollector, Version=1.0.0.0, Culture=neutral, PublicKeyToken=null"</v>
      </c>
      <c r="AF1313" s="16" t="str">
        <f t="shared" si="469"/>
        <v xml:space="preserve">,"ItemDetails":"" </v>
      </c>
      <c r="AG1313" s="16" t="str">
        <f t="shared" si="470"/>
        <v xml:space="preserve">,"IsFavorite":false </v>
      </c>
      <c r="AH1313" s="16" t="str">
        <f t="shared" si="471"/>
        <v xml:space="preserve">,"EstimatedValue":0 </v>
      </c>
      <c r="AI1313" s="16" t="str">
        <f t="shared" si="472"/>
        <v xml:space="preserve">,"IsMintCondition":false </v>
      </c>
      <c r="AJ1313" s="16" t="str">
        <f t="shared" si="473"/>
        <v xml:space="preserve">,"Condition":"UNDEFINED" </v>
      </c>
      <c r="AK1313" s="16" t="str">
        <f xml:space="preserve"> IF($D1313+$E1313&gt;0,  CONCATENATE($AD1313,$AE1313,$AF1313,$AG1313,$AH1313,$AI1313,$AJ1313)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13" s="16" t="str">
        <f t="shared" si="474"/>
        <v>,{"CollectableType":"HomeCollector.Models.StampBase, HomeCollector, Version=1.0.0.0, Culture=neutral, PublicKeyToken=null","DisplayName":"Holmes" ,"Description":"" ,"Country":"USA" ,"IsPostageStamp":true ,"ScottNumber":"1305E" ,"AlternateId":"" ,"IssueYearStart":1978,"IssueYearEnd":0,"FirstDayOfIssue":" " ,"Perforation":"v10"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14" spans="1:38" x14ac:dyDescent="0.25">
      <c r="A1314" s="34" t="s">
        <v>2507</v>
      </c>
      <c r="B1314" s="29">
        <v>5</v>
      </c>
      <c r="C1314" s="30"/>
      <c r="D1314" s="31"/>
      <c r="E1314" s="32">
        <v>2</v>
      </c>
      <c r="F1314" s="28"/>
      <c r="G1314" s="30"/>
      <c r="H1314" s="19" t="s">
        <v>907</v>
      </c>
      <c r="I1314" s="29">
        <v>1966</v>
      </c>
      <c r="J1314" s="29">
        <v>1966</v>
      </c>
      <c r="K1314" s="33" t="s">
        <v>1337</v>
      </c>
      <c r="L1314" s="34">
        <v>0.15</v>
      </c>
      <c r="M1314" s="29">
        <v>0.15</v>
      </c>
      <c r="N1314" s="28" t="str">
        <f t="shared" si="475"/>
        <v>,{"CollectableType":"HomeCollector.Models.StampBase, HomeCollector, Version=1.0.0.0, Culture=neutral, PublicKeyToken=null"</v>
      </c>
      <c r="O1314" s="16" t="str">
        <f t="shared" si="454"/>
        <v xml:space="preserve">,"DisplayName":"Migratory Birds" </v>
      </c>
      <c r="P1314" s="16" t="str">
        <f t="shared" si="455"/>
        <v xml:space="preserve">,"Description":"" </v>
      </c>
      <c r="Q1314" s="16" t="str">
        <f t="shared" si="456"/>
        <v xml:space="preserve">,"Country":"USA" </v>
      </c>
      <c r="R1314" s="16" t="str">
        <f t="shared" si="457"/>
        <v xml:space="preserve">,"IsPostageStamp":true </v>
      </c>
      <c r="S1314" s="16" t="str">
        <f t="shared" si="458"/>
        <v xml:space="preserve">,"ScottNumber":"1306" </v>
      </c>
      <c r="T1314" s="16" t="str">
        <f t="shared" si="459"/>
        <v xml:space="preserve">,"AlternateId":"" </v>
      </c>
      <c r="U1314" s="16" t="str">
        <f t="shared" si="460"/>
        <v>,"IssueYearStart":1966</v>
      </c>
      <c r="V1314" s="16" t="str">
        <f t="shared" si="461"/>
        <v>,"IssueYearEnd":0</v>
      </c>
      <c r="W1314" s="16" t="str">
        <f t="shared" si="462"/>
        <v xml:space="preserve">,"FirstDayOfIssue":" " </v>
      </c>
      <c r="X1314" s="16" t="str">
        <f t="shared" si="476"/>
        <v xml:space="preserve">,"Perforation":"" </v>
      </c>
      <c r="Y1314" s="16" t="str">
        <f t="shared" si="463"/>
        <v xml:space="preserve">,"IsWatermarked":false </v>
      </c>
      <c r="Z1314" s="16" t="str">
        <f t="shared" si="464"/>
        <v xml:space="preserve">,"CatalogImageCode":"" </v>
      </c>
      <c r="AA1314" s="16" t="str">
        <f t="shared" si="465"/>
        <v xml:space="preserve">,"Color":"" </v>
      </c>
      <c r="AB1314" s="16" t="str">
        <f t="shared" si="466"/>
        <v xml:space="preserve">,"Denomination":"5" </v>
      </c>
      <c r="AD1314" s="16" t="str">
        <f t="shared" si="467"/>
        <v>,"ItemInstances":[</v>
      </c>
      <c r="AE1314" s="16" t="str">
        <f t="shared" si="468"/>
        <v>{"CollectableType":"HomeCollector.Models.StampBase, HomeCollector, Version=1.0.0.0, Culture=neutral, PublicKeyToken=null"</v>
      </c>
      <c r="AF1314" s="16" t="str">
        <f t="shared" si="469"/>
        <v xml:space="preserve">,"ItemDetails":"" </v>
      </c>
      <c r="AG1314" s="16" t="str">
        <f t="shared" si="470"/>
        <v xml:space="preserve">,"IsFavorite":false </v>
      </c>
      <c r="AH1314" s="16" t="str">
        <f t="shared" si="471"/>
        <v xml:space="preserve">,"EstimatedValue":0 </v>
      </c>
      <c r="AI1314" s="16" t="str">
        <f t="shared" si="472"/>
        <v xml:space="preserve">,"IsMintCondition":false </v>
      </c>
      <c r="AJ1314" s="16" t="str">
        <f t="shared" si="473"/>
        <v xml:space="preserve">,"Condition":"UNDEFINED" </v>
      </c>
      <c r="AK1314" s="16" t="str">
        <f xml:space="preserve"> IF($D1314+$E1314&gt;0,  CONCATENATE($AD1314,$AE1314,$AF1314,$AG1314,$AH1314,$AI1314,$AJ1314)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14" s="16" t="str">
        <f t="shared" si="474"/>
        <v>,{"CollectableType":"HomeCollector.Models.StampBase, HomeCollector, Version=1.0.0.0, Culture=neutral, PublicKeyToken=null","DisplayName":"Migratory Birds" ,"Description":"" ,"Country":"USA" ,"IsPostageStamp":true ,"ScottNumber":"1306"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15" spans="1:38" x14ac:dyDescent="0.25">
      <c r="A1315" s="34" t="s">
        <v>2508</v>
      </c>
      <c r="B1315" s="29">
        <v>5</v>
      </c>
      <c r="C1315" s="30"/>
      <c r="D1315" s="31"/>
      <c r="E1315" s="32">
        <v>2</v>
      </c>
      <c r="F1315" s="28"/>
      <c r="G1315" s="30"/>
      <c r="H1315" s="19" t="s">
        <v>908</v>
      </c>
      <c r="I1315" s="29">
        <v>1966</v>
      </c>
      <c r="J1315" s="29">
        <v>1966</v>
      </c>
      <c r="K1315" s="33" t="s">
        <v>1337</v>
      </c>
      <c r="L1315" s="34">
        <v>0.15</v>
      </c>
      <c r="M1315" s="29">
        <v>0.15</v>
      </c>
      <c r="N1315" s="28" t="str">
        <f t="shared" si="475"/>
        <v>,{"CollectableType":"HomeCollector.Models.StampBase, HomeCollector, Version=1.0.0.0, Culture=neutral, PublicKeyToken=null"</v>
      </c>
      <c r="O1315" s="16" t="str">
        <f t="shared" si="454"/>
        <v xml:space="preserve">,"DisplayName":"Humane Animal" </v>
      </c>
      <c r="P1315" s="16" t="str">
        <f t="shared" si="455"/>
        <v xml:space="preserve">,"Description":"" </v>
      </c>
      <c r="Q1315" s="16" t="str">
        <f t="shared" si="456"/>
        <v xml:space="preserve">,"Country":"USA" </v>
      </c>
      <c r="R1315" s="16" t="str">
        <f t="shared" si="457"/>
        <v xml:space="preserve">,"IsPostageStamp":true </v>
      </c>
      <c r="S1315" s="16" t="str">
        <f t="shared" si="458"/>
        <v xml:space="preserve">,"ScottNumber":"1307" </v>
      </c>
      <c r="T1315" s="16" t="str">
        <f t="shared" si="459"/>
        <v xml:space="preserve">,"AlternateId":"" </v>
      </c>
      <c r="U1315" s="16" t="str">
        <f t="shared" si="460"/>
        <v>,"IssueYearStart":1966</v>
      </c>
      <c r="V1315" s="16" t="str">
        <f t="shared" si="461"/>
        <v>,"IssueYearEnd":0</v>
      </c>
      <c r="W1315" s="16" t="str">
        <f t="shared" si="462"/>
        <v xml:space="preserve">,"FirstDayOfIssue":" " </v>
      </c>
      <c r="X1315" s="16" t="str">
        <f t="shared" si="476"/>
        <v xml:space="preserve">,"Perforation":"" </v>
      </c>
      <c r="Y1315" s="16" t="str">
        <f t="shared" si="463"/>
        <v xml:space="preserve">,"IsWatermarked":false </v>
      </c>
      <c r="Z1315" s="16" t="str">
        <f t="shared" si="464"/>
        <v xml:space="preserve">,"CatalogImageCode":"" </v>
      </c>
      <c r="AA1315" s="16" t="str">
        <f t="shared" si="465"/>
        <v xml:space="preserve">,"Color":"" </v>
      </c>
      <c r="AB1315" s="16" t="str">
        <f t="shared" si="466"/>
        <v xml:space="preserve">,"Denomination":"5" </v>
      </c>
      <c r="AD1315" s="16" t="str">
        <f t="shared" si="467"/>
        <v>,"ItemInstances":[</v>
      </c>
      <c r="AE1315" s="16" t="str">
        <f t="shared" si="468"/>
        <v>{"CollectableType":"HomeCollector.Models.StampBase, HomeCollector, Version=1.0.0.0, Culture=neutral, PublicKeyToken=null"</v>
      </c>
      <c r="AF1315" s="16" t="str">
        <f t="shared" si="469"/>
        <v xml:space="preserve">,"ItemDetails":"" </v>
      </c>
      <c r="AG1315" s="16" t="str">
        <f t="shared" si="470"/>
        <v xml:space="preserve">,"IsFavorite":false </v>
      </c>
      <c r="AH1315" s="16" t="str">
        <f t="shared" si="471"/>
        <v xml:space="preserve">,"EstimatedValue":0 </v>
      </c>
      <c r="AI1315" s="16" t="str">
        <f t="shared" si="472"/>
        <v xml:space="preserve">,"IsMintCondition":false </v>
      </c>
      <c r="AJ1315" s="16" t="str">
        <f t="shared" si="473"/>
        <v xml:space="preserve">,"Condition":"UNDEFINED" </v>
      </c>
      <c r="AK1315" s="16" t="str">
        <f xml:space="preserve"> IF($D1315+$E1315&gt;0,  CONCATENATE($AD1315,$AE1315,$AF1315,$AG1315,$AH1315,$AI1315,$AJ1315)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15" s="16" t="str">
        <f t="shared" si="474"/>
        <v>,{"CollectableType":"HomeCollector.Models.StampBase, HomeCollector, Version=1.0.0.0, Culture=neutral, PublicKeyToken=null","DisplayName":"Humane Animal" ,"Description":"" ,"Country":"USA" ,"IsPostageStamp":true ,"ScottNumber":"1307"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16" spans="1:38" x14ac:dyDescent="0.25">
      <c r="A1316" s="34" t="s">
        <v>2509</v>
      </c>
      <c r="B1316" s="29">
        <v>5</v>
      </c>
      <c r="C1316" s="30"/>
      <c r="D1316" s="31"/>
      <c r="E1316" s="32">
        <v>2</v>
      </c>
      <c r="F1316" s="28"/>
      <c r="G1316" s="30"/>
      <c r="H1316" s="19" t="s">
        <v>676</v>
      </c>
      <c r="I1316" s="29">
        <v>1966</v>
      </c>
      <c r="J1316" s="29">
        <v>1966</v>
      </c>
      <c r="K1316" s="33" t="s">
        <v>1337</v>
      </c>
      <c r="L1316" s="34">
        <v>0.15</v>
      </c>
      <c r="M1316" s="29">
        <v>0.15</v>
      </c>
      <c r="N1316" s="28" t="str">
        <f t="shared" si="475"/>
        <v>,{"CollectableType":"HomeCollector.Models.StampBase, HomeCollector, Version=1.0.0.0, Culture=neutral, PublicKeyToken=null"</v>
      </c>
      <c r="O1316" s="16" t="str">
        <f t="shared" si="454"/>
        <v xml:space="preserve">,"DisplayName":"Indiana" </v>
      </c>
      <c r="P1316" s="16" t="str">
        <f t="shared" si="455"/>
        <v xml:space="preserve">,"Description":"" </v>
      </c>
      <c r="Q1316" s="16" t="str">
        <f t="shared" si="456"/>
        <v xml:space="preserve">,"Country":"USA" </v>
      </c>
      <c r="R1316" s="16" t="str">
        <f t="shared" si="457"/>
        <v xml:space="preserve">,"IsPostageStamp":true </v>
      </c>
      <c r="S1316" s="16" t="str">
        <f t="shared" si="458"/>
        <v xml:space="preserve">,"ScottNumber":"1308" </v>
      </c>
      <c r="T1316" s="16" t="str">
        <f t="shared" si="459"/>
        <v xml:space="preserve">,"AlternateId":"" </v>
      </c>
      <c r="U1316" s="16" t="str">
        <f t="shared" si="460"/>
        <v>,"IssueYearStart":1966</v>
      </c>
      <c r="V1316" s="16" t="str">
        <f t="shared" si="461"/>
        <v>,"IssueYearEnd":0</v>
      </c>
      <c r="W1316" s="16" t="str">
        <f t="shared" si="462"/>
        <v xml:space="preserve">,"FirstDayOfIssue":" " </v>
      </c>
      <c r="X1316" s="16" t="str">
        <f t="shared" si="476"/>
        <v xml:space="preserve">,"Perforation":"" </v>
      </c>
      <c r="Y1316" s="16" t="str">
        <f t="shared" si="463"/>
        <v xml:space="preserve">,"IsWatermarked":false </v>
      </c>
      <c r="Z1316" s="16" t="str">
        <f t="shared" si="464"/>
        <v xml:space="preserve">,"CatalogImageCode":"" </v>
      </c>
      <c r="AA1316" s="16" t="str">
        <f t="shared" si="465"/>
        <v xml:space="preserve">,"Color":"" </v>
      </c>
      <c r="AB1316" s="16" t="str">
        <f t="shared" si="466"/>
        <v xml:space="preserve">,"Denomination":"5" </v>
      </c>
      <c r="AD1316" s="16" t="str">
        <f t="shared" si="467"/>
        <v>,"ItemInstances":[</v>
      </c>
      <c r="AE1316" s="16" t="str">
        <f t="shared" si="468"/>
        <v>{"CollectableType":"HomeCollector.Models.StampBase, HomeCollector, Version=1.0.0.0, Culture=neutral, PublicKeyToken=null"</v>
      </c>
      <c r="AF1316" s="16" t="str">
        <f t="shared" si="469"/>
        <v xml:space="preserve">,"ItemDetails":"" </v>
      </c>
      <c r="AG1316" s="16" t="str">
        <f t="shared" si="470"/>
        <v xml:space="preserve">,"IsFavorite":false </v>
      </c>
      <c r="AH1316" s="16" t="str">
        <f t="shared" si="471"/>
        <v xml:space="preserve">,"EstimatedValue":0 </v>
      </c>
      <c r="AI1316" s="16" t="str">
        <f t="shared" si="472"/>
        <v xml:space="preserve">,"IsMintCondition":false </v>
      </c>
      <c r="AJ1316" s="16" t="str">
        <f t="shared" si="473"/>
        <v xml:space="preserve">,"Condition":"UNDEFINED" </v>
      </c>
      <c r="AK1316" s="16" t="str">
        <f xml:space="preserve"> IF($D1316+$E1316&gt;0,  CONCATENATE($AD1316,$AE1316,$AF1316,$AG1316,$AH1316,$AI1316,$AJ1316)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16" s="16" t="str">
        <f t="shared" si="474"/>
        <v>,{"CollectableType":"HomeCollector.Models.StampBase, HomeCollector, Version=1.0.0.0, Culture=neutral, PublicKeyToken=null","DisplayName":"Indiana" ,"Description":"" ,"Country":"USA" ,"IsPostageStamp":true ,"ScottNumber":"1308"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17" spans="1:38" x14ac:dyDescent="0.25">
      <c r="A1317" s="34" t="s">
        <v>2510</v>
      </c>
      <c r="B1317" s="29">
        <v>5</v>
      </c>
      <c r="C1317" s="30"/>
      <c r="D1317" s="31"/>
      <c r="E1317" s="32">
        <v>2</v>
      </c>
      <c r="F1317" s="28"/>
      <c r="G1317" s="30"/>
      <c r="H1317" s="19" t="s">
        <v>909</v>
      </c>
      <c r="I1317" s="29">
        <v>1966</v>
      </c>
      <c r="J1317" s="29">
        <v>1966</v>
      </c>
      <c r="K1317" s="33" t="s">
        <v>1337</v>
      </c>
      <c r="L1317" s="34">
        <v>0.15</v>
      </c>
      <c r="M1317" s="29">
        <v>0.15</v>
      </c>
      <c r="N1317" s="28" t="str">
        <f t="shared" si="475"/>
        <v>,{"CollectableType":"HomeCollector.Models.StampBase, HomeCollector, Version=1.0.0.0, Culture=neutral, PublicKeyToken=null"</v>
      </c>
      <c r="O1317" s="16" t="str">
        <f t="shared" si="454"/>
        <v xml:space="preserve">,"DisplayName":"Circus" </v>
      </c>
      <c r="P1317" s="16" t="str">
        <f t="shared" si="455"/>
        <v xml:space="preserve">,"Description":"" </v>
      </c>
      <c r="Q1317" s="16" t="str">
        <f t="shared" si="456"/>
        <v xml:space="preserve">,"Country":"USA" </v>
      </c>
      <c r="R1317" s="16" t="str">
        <f t="shared" si="457"/>
        <v xml:space="preserve">,"IsPostageStamp":true </v>
      </c>
      <c r="S1317" s="16" t="str">
        <f t="shared" si="458"/>
        <v xml:space="preserve">,"ScottNumber":"1309" </v>
      </c>
      <c r="T1317" s="16" t="str">
        <f t="shared" si="459"/>
        <v xml:space="preserve">,"AlternateId":"" </v>
      </c>
      <c r="U1317" s="16" t="str">
        <f t="shared" si="460"/>
        <v>,"IssueYearStart":1966</v>
      </c>
      <c r="V1317" s="16" t="str">
        <f t="shared" si="461"/>
        <v>,"IssueYearEnd":0</v>
      </c>
      <c r="W1317" s="16" t="str">
        <f t="shared" si="462"/>
        <v xml:space="preserve">,"FirstDayOfIssue":" " </v>
      </c>
      <c r="X1317" s="16" t="str">
        <f t="shared" si="476"/>
        <v xml:space="preserve">,"Perforation":"" </v>
      </c>
      <c r="Y1317" s="16" t="str">
        <f t="shared" si="463"/>
        <v xml:space="preserve">,"IsWatermarked":false </v>
      </c>
      <c r="Z1317" s="16" t="str">
        <f t="shared" si="464"/>
        <v xml:space="preserve">,"CatalogImageCode":"" </v>
      </c>
      <c r="AA1317" s="16" t="str">
        <f t="shared" si="465"/>
        <v xml:space="preserve">,"Color":"" </v>
      </c>
      <c r="AB1317" s="16" t="str">
        <f t="shared" si="466"/>
        <v xml:space="preserve">,"Denomination":"5" </v>
      </c>
      <c r="AD1317" s="16" t="str">
        <f t="shared" si="467"/>
        <v>,"ItemInstances":[</v>
      </c>
      <c r="AE1317" s="16" t="str">
        <f t="shared" si="468"/>
        <v>{"CollectableType":"HomeCollector.Models.StampBase, HomeCollector, Version=1.0.0.0, Culture=neutral, PublicKeyToken=null"</v>
      </c>
      <c r="AF1317" s="16" t="str">
        <f t="shared" si="469"/>
        <v xml:space="preserve">,"ItemDetails":"" </v>
      </c>
      <c r="AG1317" s="16" t="str">
        <f t="shared" si="470"/>
        <v xml:space="preserve">,"IsFavorite":false </v>
      </c>
      <c r="AH1317" s="16" t="str">
        <f t="shared" si="471"/>
        <v xml:space="preserve">,"EstimatedValue":0 </v>
      </c>
      <c r="AI1317" s="16" t="str">
        <f t="shared" si="472"/>
        <v xml:space="preserve">,"IsMintCondition":false </v>
      </c>
      <c r="AJ1317" s="16" t="str">
        <f t="shared" si="473"/>
        <v xml:space="preserve">,"Condition":"UNDEFINED" </v>
      </c>
      <c r="AK1317" s="16" t="str">
        <f xml:space="preserve"> IF($D1317+$E1317&gt;0,  CONCATENATE($AD1317,$AE1317,$AF1317,$AG1317,$AH1317,$AI1317,$AJ1317)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17" s="16" t="str">
        <f t="shared" si="474"/>
        <v>,{"CollectableType":"HomeCollector.Models.StampBase, HomeCollector, Version=1.0.0.0, Culture=neutral, PublicKeyToken=null","DisplayName":"Circus" ,"Description":"" ,"Country":"USA" ,"IsPostageStamp":true ,"ScottNumber":"1309"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18" spans="1:38" x14ac:dyDescent="0.25">
      <c r="A1318" s="34" t="s">
        <v>2511</v>
      </c>
      <c r="B1318" s="29">
        <v>5</v>
      </c>
      <c r="C1318" s="30"/>
      <c r="D1318" s="31"/>
      <c r="E1318" s="32">
        <v>2</v>
      </c>
      <c r="F1318" s="28"/>
      <c r="G1318" s="30"/>
      <c r="H1318" s="19" t="s">
        <v>910</v>
      </c>
      <c r="I1318" s="29">
        <v>1966</v>
      </c>
      <c r="J1318" s="29">
        <v>1966</v>
      </c>
      <c r="K1318" s="33" t="s">
        <v>1337</v>
      </c>
      <c r="L1318" s="34">
        <v>0.15</v>
      </c>
      <c r="M1318" s="29">
        <v>0.15</v>
      </c>
      <c r="N1318" s="28" t="str">
        <f t="shared" si="475"/>
        <v>,{"CollectableType":"HomeCollector.Models.StampBase, HomeCollector, Version=1.0.0.0, Culture=neutral, PublicKeyToken=null"</v>
      </c>
      <c r="O1318" s="16" t="str">
        <f t="shared" si="454"/>
        <v xml:space="preserve">,"DisplayName":"SIPEX" </v>
      </c>
      <c r="P1318" s="16" t="str">
        <f t="shared" si="455"/>
        <v xml:space="preserve">,"Description":"" </v>
      </c>
      <c r="Q1318" s="16" t="str">
        <f t="shared" si="456"/>
        <v xml:space="preserve">,"Country":"USA" </v>
      </c>
      <c r="R1318" s="16" t="str">
        <f t="shared" si="457"/>
        <v xml:space="preserve">,"IsPostageStamp":true </v>
      </c>
      <c r="S1318" s="16" t="str">
        <f t="shared" si="458"/>
        <v xml:space="preserve">,"ScottNumber":"1310" </v>
      </c>
      <c r="T1318" s="16" t="str">
        <f t="shared" si="459"/>
        <v xml:space="preserve">,"AlternateId":"" </v>
      </c>
      <c r="U1318" s="16" t="str">
        <f t="shared" si="460"/>
        <v>,"IssueYearStart":1966</v>
      </c>
      <c r="V1318" s="16" t="str">
        <f t="shared" si="461"/>
        <v>,"IssueYearEnd":0</v>
      </c>
      <c r="W1318" s="16" t="str">
        <f t="shared" si="462"/>
        <v xml:space="preserve">,"FirstDayOfIssue":" " </v>
      </c>
      <c r="X1318" s="16" t="str">
        <f t="shared" si="476"/>
        <v xml:space="preserve">,"Perforation":"" </v>
      </c>
      <c r="Y1318" s="16" t="str">
        <f t="shared" si="463"/>
        <v xml:space="preserve">,"IsWatermarked":false </v>
      </c>
      <c r="Z1318" s="16" t="str">
        <f t="shared" si="464"/>
        <v xml:space="preserve">,"CatalogImageCode":"" </v>
      </c>
      <c r="AA1318" s="16" t="str">
        <f t="shared" si="465"/>
        <v xml:space="preserve">,"Color":"" </v>
      </c>
      <c r="AB1318" s="16" t="str">
        <f t="shared" si="466"/>
        <v xml:space="preserve">,"Denomination":"5" </v>
      </c>
      <c r="AD1318" s="16" t="str">
        <f t="shared" si="467"/>
        <v>,"ItemInstances":[</v>
      </c>
      <c r="AE1318" s="16" t="str">
        <f t="shared" si="468"/>
        <v>{"CollectableType":"HomeCollector.Models.StampBase, HomeCollector, Version=1.0.0.0, Culture=neutral, PublicKeyToken=null"</v>
      </c>
      <c r="AF1318" s="16" t="str">
        <f t="shared" si="469"/>
        <v xml:space="preserve">,"ItemDetails":"" </v>
      </c>
      <c r="AG1318" s="16" t="str">
        <f t="shared" si="470"/>
        <v xml:space="preserve">,"IsFavorite":false </v>
      </c>
      <c r="AH1318" s="16" t="str">
        <f t="shared" si="471"/>
        <v xml:space="preserve">,"EstimatedValue":0 </v>
      </c>
      <c r="AI1318" s="16" t="str">
        <f t="shared" si="472"/>
        <v xml:space="preserve">,"IsMintCondition":false </v>
      </c>
      <c r="AJ1318" s="16" t="str">
        <f t="shared" si="473"/>
        <v xml:space="preserve">,"Condition":"UNDEFINED" </v>
      </c>
      <c r="AK1318" s="16" t="str">
        <f xml:space="preserve"> IF($D1318+$E1318&gt;0,  CONCATENATE($AD1318,$AE1318,$AF1318,$AG1318,$AH1318,$AI1318,$AJ1318)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18" s="16" t="str">
        <f t="shared" si="474"/>
        <v>,{"CollectableType":"HomeCollector.Models.StampBase, HomeCollector, Version=1.0.0.0, Culture=neutral, PublicKeyToken=null","DisplayName":"SIPEX" ,"Description":"" ,"Country":"USA" ,"IsPostageStamp":true ,"ScottNumber":"1310"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19" spans="1:38" x14ac:dyDescent="0.25">
      <c r="A1319" s="34" t="s">
        <v>2512</v>
      </c>
      <c r="B1319" s="29">
        <v>5</v>
      </c>
      <c r="C1319" s="30"/>
      <c r="D1319" s="31">
        <v>1</v>
      </c>
      <c r="E1319" s="32"/>
      <c r="F1319" s="42" t="s">
        <v>12</v>
      </c>
      <c r="G1319" s="38" t="s">
        <v>403</v>
      </c>
      <c r="H1319" s="19" t="s">
        <v>910</v>
      </c>
      <c r="I1319" s="29">
        <v>1966</v>
      </c>
      <c r="J1319" s="29">
        <v>1966</v>
      </c>
      <c r="K1319" s="33" t="s">
        <v>1337</v>
      </c>
      <c r="L1319" s="34">
        <v>0.15</v>
      </c>
      <c r="M1319" s="29">
        <v>0.15</v>
      </c>
      <c r="N1319" s="28" t="str">
        <f t="shared" si="475"/>
        <v>,{"CollectableType":"HomeCollector.Models.StampBase, HomeCollector, Version=1.0.0.0, Culture=neutral, PublicKeyToken=null"</v>
      </c>
      <c r="O1319" s="16" t="str">
        <f t="shared" si="454"/>
        <v xml:space="preserve">,"DisplayName":"SIPEX" </v>
      </c>
      <c r="P1319" s="16" t="str">
        <f t="shared" si="455"/>
        <v xml:space="preserve">,"Description":"souv sheet" </v>
      </c>
      <c r="Q1319" s="16" t="str">
        <f t="shared" si="456"/>
        <v xml:space="preserve">,"Country":"USA" </v>
      </c>
      <c r="R1319" s="16" t="str">
        <f t="shared" si="457"/>
        <v xml:space="preserve">,"IsPostageStamp":true </v>
      </c>
      <c r="S1319" s="16" t="str">
        <f t="shared" si="458"/>
        <v xml:space="preserve">,"ScottNumber":"1311" </v>
      </c>
      <c r="T1319" s="16" t="str">
        <f t="shared" si="459"/>
        <v xml:space="preserve">,"AlternateId":"" </v>
      </c>
      <c r="U1319" s="16" t="str">
        <f t="shared" si="460"/>
        <v>,"IssueYearStart":1966</v>
      </c>
      <c r="V1319" s="16" t="str">
        <f t="shared" si="461"/>
        <v>,"IssueYearEnd":0</v>
      </c>
      <c r="W1319" s="16" t="str">
        <f t="shared" si="462"/>
        <v xml:space="preserve">,"FirstDayOfIssue":" " </v>
      </c>
      <c r="X1319" s="16" t="str">
        <f t="shared" si="476"/>
        <v xml:space="preserve">,"Perforation":"imp" </v>
      </c>
      <c r="Y1319" s="16" t="str">
        <f t="shared" si="463"/>
        <v xml:space="preserve">,"IsWatermarked":false </v>
      </c>
      <c r="Z1319" s="16" t="str">
        <f t="shared" si="464"/>
        <v xml:space="preserve">,"CatalogImageCode":"" </v>
      </c>
      <c r="AA1319" s="16" t="str">
        <f t="shared" si="465"/>
        <v xml:space="preserve">,"Color":"" </v>
      </c>
      <c r="AB1319" s="16" t="str">
        <f t="shared" si="466"/>
        <v xml:space="preserve">,"Denomination":"5" </v>
      </c>
      <c r="AD1319" s="16" t="str">
        <f t="shared" si="467"/>
        <v>,"ItemInstances":[</v>
      </c>
      <c r="AE1319" s="16" t="str">
        <f t="shared" si="468"/>
        <v>{"CollectableType":"HomeCollector.Models.StampBase, HomeCollector, Version=1.0.0.0, Culture=neutral, PublicKeyToken=null"</v>
      </c>
      <c r="AF1319" s="16" t="str">
        <f t="shared" si="469"/>
        <v xml:space="preserve">,"ItemDetails":"souv sheet" </v>
      </c>
      <c r="AG1319" s="16" t="str">
        <f t="shared" si="470"/>
        <v xml:space="preserve">,"IsFavorite":false </v>
      </c>
      <c r="AH1319" s="16" t="str">
        <f t="shared" si="471"/>
        <v xml:space="preserve">,"EstimatedValue":0 </v>
      </c>
      <c r="AI1319" s="16" t="str">
        <f t="shared" si="472"/>
        <v xml:space="preserve">,"IsMintCondition":true </v>
      </c>
      <c r="AJ1319" s="16" t="str">
        <f t="shared" si="473"/>
        <v xml:space="preserve">,"Condition":"UNDEFINED" </v>
      </c>
      <c r="AK1319" s="16" t="str">
        <f xml:space="preserve"> IF($D1319+$E1319&gt;0,  CONCATENATE($AD1319,$AE1319,$AF1319,$AG1319,$AH1319,$AI1319,$AJ1319) &amp; "} ]}","}")</f>
        <v>,"ItemInstances":[{"CollectableType":"HomeCollector.Models.StampBase, HomeCollector, Version=1.0.0.0, Culture=neutral, PublicKeyToken=null","ItemDetails":"souv sheet" ,"IsFavorite":false ,"EstimatedValue":0 ,"IsMintCondition":true ,"Condition":"UNDEFINED" } ]}</v>
      </c>
      <c r="AL1319" s="16" t="str">
        <f t="shared" si="474"/>
        <v>,{"CollectableType":"HomeCollector.Models.StampBase, HomeCollector, Version=1.0.0.0, Culture=neutral, PublicKeyToken=null","DisplayName":"SIPEX" ,"Description":"souv sheet" ,"Country":"USA" ,"IsPostageStamp":true ,"ScottNumber":"1311" ,"AlternateId":"" ,"IssueYearStart":1966,"IssueYearEnd":0,"FirstDayOfIssue":" " ,"Perforation":"imp" ,"IsWatermarked":false ,"CatalogImageCode":"" ,"Color":"" ,"Denomination":"5" ,"ItemInstances":[{"CollectableType":"HomeCollector.Models.StampBase, HomeCollector, Version=1.0.0.0, Culture=neutral, PublicKeyToken=null","ItemDetails":"souv sheet" ,"IsFavorite":false ,"EstimatedValue":0 ,"IsMintCondition":true ,"Condition":"UNDEFINED" } ]}</v>
      </c>
    </row>
    <row r="1320" spans="1:38" x14ac:dyDescent="0.25">
      <c r="A1320" s="34" t="s">
        <v>2513</v>
      </c>
      <c r="B1320" s="29">
        <v>5</v>
      </c>
      <c r="C1320" s="30"/>
      <c r="D1320" s="31"/>
      <c r="E1320" s="32">
        <v>2</v>
      </c>
      <c r="F1320" s="28"/>
      <c r="G1320" s="30"/>
      <c r="H1320" s="19" t="s">
        <v>911</v>
      </c>
      <c r="I1320" s="29">
        <v>1966</v>
      </c>
      <c r="J1320" s="29">
        <v>1966</v>
      </c>
      <c r="K1320" s="33" t="s">
        <v>1337</v>
      </c>
      <c r="L1320" s="34">
        <v>0.15</v>
      </c>
      <c r="M1320" s="29">
        <v>0.15</v>
      </c>
      <c r="N1320" s="28" t="str">
        <f t="shared" si="475"/>
        <v>,{"CollectableType":"HomeCollector.Models.StampBase, HomeCollector, Version=1.0.0.0, Culture=neutral, PublicKeyToken=null"</v>
      </c>
      <c r="O1320" s="16" t="str">
        <f t="shared" si="454"/>
        <v xml:space="preserve">,"DisplayName":"Bill Of Rights" </v>
      </c>
      <c r="P1320" s="16" t="str">
        <f t="shared" si="455"/>
        <v xml:space="preserve">,"Description":"" </v>
      </c>
      <c r="Q1320" s="16" t="str">
        <f t="shared" si="456"/>
        <v xml:space="preserve">,"Country":"USA" </v>
      </c>
      <c r="R1320" s="16" t="str">
        <f t="shared" si="457"/>
        <v xml:space="preserve">,"IsPostageStamp":true </v>
      </c>
      <c r="S1320" s="16" t="str">
        <f t="shared" si="458"/>
        <v xml:space="preserve">,"ScottNumber":"1312" </v>
      </c>
      <c r="T1320" s="16" t="str">
        <f t="shared" si="459"/>
        <v xml:space="preserve">,"AlternateId":"" </v>
      </c>
      <c r="U1320" s="16" t="str">
        <f t="shared" si="460"/>
        <v>,"IssueYearStart":1966</v>
      </c>
      <c r="V1320" s="16" t="str">
        <f t="shared" si="461"/>
        <v>,"IssueYearEnd":0</v>
      </c>
      <c r="W1320" s="16" t="str">
        <f t="shared" si="462"/>
        <v xml:space="preserve">,"FirstDayOfIssue":" " </v>
      </c>
      <c r="X1320" s="16" t="str">
        <f t="shared" si="476"/>
        <v xml:space="preserve">,"Perforation":"" </v>
      </c>
      <c r="Y1320" s="16" t="str">
        <f t="shared" si="463"/>
        <v xml:space="preserve">,"IsWatermarked":false </v>
      </c>
      <c r="Z1320" s="16" t="str">
        <f t="shared" si="464"/>
        <v xml:space="preserve">,"CatalogImageCode":"" </v>
      </c>
      <c r="AA1320" s="16" t="str">
        <f t="shared" si="465"/>
        <v xml:space="preserve">,"Color":"" </v>
      </c>
      <c r="AB1320" s="16" t="str">
        <f t="shared" si="466"/>
        <v xml:space="preserve">,"Denomination":"5" </v>
      </c>
      <c r="AD1320" s="16" t="str">
        <f t="shared" si="467"/>
        <v>,"ItemInstances":[</v>
      </c>
      <c r="AE1320" s="16" t="str">
        <f t="shared" si="468"/>
        <v>{"CollectableType":"HomeCollector.Models.StampBase, HomeCollector, Version=1.0.0.0, Culture=neutral, PublicKeyToken=null"</v>
      </c>
      <c r="AF1320" s="16" t="str">
        <f t="shared" si="469"/>
        <v xml:space="preserve">,"ItemDetails":"" </v>
      </c>
      <c r="AG1320" s="16" t="str">
        <f t="shared" si="470"/>
        <v xml:space="preserve">,"IsFavorite":false </v>
      </c>
      <c r="AH1320" s="16" t="str">
        <f t="shared" si="471"/>
        <v xml:space="preserve">,"EstimatedValue":0 </v>
      </c>
      <c r="AI1320" s="16" t="str">
        <f t="shared" si="472"/>
        <v xml:space="preserve">,"IsMintCondition":false </v>
      </c>
      <c r="AJ1320" s="16" t="str">
        <f t="shared" si="473"/>
        <v xml:space="preserve">,"Condition":"UNDEFINED" </v>
      </c>
      <c r="AK1320" s="16" t="str">
        <f xml:space="preserve"> IF($D1320+$E1320&gt;0,  CONCATENATE($AD1320,$AE1320,$AF1320,$AG1320,$AH1320,$AI1320,$AJ1320)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20" s="16" t="str">
        <f t="shared" si="474"/>
        <v>,{"CollectableType":"HomeCollector.Models.StampBase, HomeCollector, Version=1.0.0.0, Culture=neutral, PublicKeyToken=null","DisplayName":"Bill Of Rights" ,"Description":"" ,"Country":"USA" ,"IsPostageStamp":true ,"ScottNumber":"1312"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21" spans="1:38" x14ac:dyDescent="0.25">
      <c r="A1321" s="34" t="s">
        <v>2514</v>
      </c>
      <c r="B1321" s="29">
        <v>5</v>
      </c>
      <c r="C1321" s="30"/>
      <c r="D1321" s="31"/>
      <c r="E1321" s="32">
        <v>2</v>
      </c>
      <c r="F1321" s="28"/>
      <c r="G1321" s="30"/>
      <c r="H1321" s="19" t="s">
        <v>591</v>
      </c>
      <c r="I1321" s="29">
        <v>1966</v>
      </c>
      <c r="J1321" s="29">
        <v>1966</v>
      </c>
      <c r="K1321" s="33" t="s">
        <v>1337</v>
      </c>
      <c r="L1321" s="34">
        <v>0.15</v>
      </c>
      <c r="M1321" s="29">
        <v>0.15</v>
      </c>
      <c r="N1321" s="28" t="str">
        <f t="shared" si="475"/>
        <v>,{"CollectableType":"HomeCollector.Models.StampBase, HomeCollector, Version=1.0.0.0, Culture=neutral, PublicKeyToken=null"</v>
      </c>
      <c r="O1321" s="16" t="str">
        <f t="shared" si="454"/>
        <v xml:space="preserve">,"DisplayName":"Poland" </v>
      </c>
      <c r="P1321" s="16" t="str">
        <f t="shared" si="455"/>
        <v xml:space="preserve">,"Description":"" </v>
      </c>
      <c r="Q1321" s="16" t="str">
        <f t="shared" si="456"/>
        <v xml:space="preserve">,"Country":"USA" </v>
      </c>
      <c r="R1321" s="16" t="str">
        <f t="shared" si="457"/>
        <v xml:space="preserve">,"IsPostageStamp":true </v>
      </c>
      <c r="S1321" s="16" t="str">
        <f t="shared" si="458"/>
        <v xml:space="preserve">,"ScottNumber":"1313" </v>
      </c>
      <c r="T1321" s="16" t="str">
        <f t="shared" si="459"/>
        <v xml:space="preserve">,"AlternateId":"" </v>
      </c>
      <c r="U1321" s="16" t="str">
        <f t="shared" si="460"/>
        <v>,"IssueYearStart":1966</v>
      </c>
      <c r="V1321" s="16" t="str">
        <f t="shared" si="461"/>
        <v>,"IssueYearEnd":0</v>
      </c>
      <c r="W1321" s="16" t="str">
        <f t="shared" si="462"/>
        <v xml:space="preserve">,"FirstDayOfIssue":" " </v>
      </c>
      <c r="X1321" s="16" t="str">
        <f t="shared" si="476"/>
        <v xml:space="preserve">,"Perforation":"" </v>
      </c>
      <c r="Y1321" s="16" t="str">
        <f t="shared" si="463"/>
        <v xml:space="preserve">,"IsWatermarked":false </v>
      </c>
      <c r="Z1321" s="16" t="str">
        <f t="shared" si="464"/>
        <v xml:space="preserve">,"CatalogImageCode":"" </v>
      </c>
      <c r="AA1321" s="16" t="str">
        <f t="shared" si="465"/>
        <v xml:space="preserve">,"Color":"" </v>
      </c>
      <c r="AB1321" s="16" t="str">
        <f t="shared" si="466"/>
        <v xml:space="preserve">,"Denomination":"5" </v>
      </c>
      <c r="AD1321" s="16" t="str">
        <f t="shared" si="467"/>
        <v>,"ItemInstances":[</v>
      </c>
      <c r="AE1321" s="16" t="str">
        <f t="shared" si="468"/>
        <v>{"CollectableType":"HomeCollector.Models.StampBase, HomeCollector, Version=1.0.0.0, Culture=neutral, PublicKeyToken=null"</v>
      </c>
      <c r="AF1321" s="16" t="str">
        <f t="shared" si="469"/>
        <v xml:space="preserve">,"ItemDetails":"" </v>
      </c>
      <c r="AG1321" s="16" t="str">
        <f t="shared" si="470"/>
        <v xml:space="preserve">,"IsFavorite":false </v>
      </c>
      <c r="AH1321" s="16" t="str">
        <f t="shared" si="471"/>
        <v xml:space="preserve">,"EstimatedValue":0 </v>
      </c>
      <c r="AI1321" s="16" t="str">
        <f t="shared" si="472"/>
        <v xml:space="preserve">,"IsMintCondition":false </v>
      </c>
      <c r="AJ1321" s="16" t="str">
        <f t="shared" si="473"/>
        <v xml:space="preserve">,"Condition":"UNDEFINED" </v>
      </c>
      <c r="AK1321" s="16" t="str">
        <f xml:space="preserve"> IF($D1321+$E1321&gt;0,  CONCATENATE($AD1321,$AE1321,$AF1321,$AG1321,$AH1321,$AI1321,$AJ1321)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21" s="16" t="str">
        <f t="shared" si="474"/>
        <v>,{"CollectableType":"HomeCollector.Models.StampBase, HomeCollector, Version=1.0.0.0, Culture=neutral, PublicKeyToken=null","DisplayName":"Poland" ,"Description":"" ,"Country":"USA" ,"IsPostageStamp":true ,"ScottNumber":"1313"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22" spans="1:38" x14ac:dyDescent="0.25">
      <c r="A1322" s="34" t="s">
        <v>2515</v>
      </c>
      <c r="B1322" s="29">
        <v>5</v>
      </c>
      <c r="C1322" s="30"/>
      <c r="D1322" s="31"/>
      <c r="E1322" s="32">
        <v>2</v>
      </c>
      <c r="F1322" s="28"/>
      <c r="G1322" s="30"/>
      <c r="H1322" s="19" t="s">
        <v>912</v>
      </c>
      <c r="I1322" s="29">
        <v>1966</v>
      </c>
      <c r="J1322" s="29">
        <v>1966</v>
      </c>
      <c r="K1322" s="33" t="s">
        <v>1337</v>
      </c>
      <c r="L1322" s="34">
        <v>0.15</v>
      </c>
      <c r="M1322" s="29">
        <v>0.15</v>
      </c>
      <c r="N1322" s="28" t="str">
        <f t="shared" si="475"/>
        <v>,{"CollectableType":"HomeCollector.Models.StampBase, HomeCollector, Version=1.0.0.0, Culture=neutral, PublicKeyToken=null"</v>
      </c>
      <c r="O1322" s="16" t="str">
        <f t="shared" si="454"/>
        <v xml:space="preserve">,"DisplayName":"Natl Parks" </v>
      </c>
      <c r="P1322" s="16" t="str">
        <f t="shared" si="455"/>
        <v xml:space="preserve">,"Description":"" </v>
      </c>
      <c r="Q1322" s="16" t="str">
        <f t="shared" si="456"/>
        <v xml:space="preserve">,"Country":"USA" </v>
      </c>
      <c r="R1322" s="16" t="str">
        <f t="shared" si="457"/>
        <v xml:space="preserve">,"IsPostageStamp":true </v>
      </c>
      <c r="S1322" s="16" t="str">
        <f t="shared" si="458"/>
        <v xml:space="preserve">,"ScottNumber":"1314" </v>
      </c>
      <c r="T1322" s="16" t="str">
        <f t="shared" si="459"/>
        <v xml:space="preserve">,"AlternateId":"" </v>
      </c>
      <c r="U1322" s="16" t="str">
        <f t="shared" si="460"/>
        <v>,"IssueYearStart":1966</v>
      </c>
      <c r="V1322" s="16" t="str">
        <f t="shared" si="461"/>
        <v>,"IssueYearEnd":0</v>
      </c>
      <c r="W1322" s="16" t="str">
        <f t="shared" si="462"/>
        <v xml:space="preserve">,"FirstDayOfIssue":" " </v>
      </c>
      <c r="X1322" s="16" t="str">
        <f t="shared" si="476"/>
        <v xml:space="preserve">,"Perforation":"" </v>
      </c>
      <c r="Y1322" s="16" t="str">
        <f t="shared" si="463"/>
        <v xml:space="preserve">,"IsWatermarked":false </v>
      </c>
      <c r="Z1322" s="16" t="str">
        <f t="shared" si="464"/>
        <v xml:space="preserve">,"CatalogImageCode":"" </v>
      </c>
      <c r="AA1322" s="16" t="str">
        <f t="shared" si="465"/>
        <v xml:space="preserve">,"Color":"" </v>
      </c>
      <c r="AB1322" s="16" t="str">
        <f t="shared" si="466"/>
        <v xml:space="preserve">,"Denomination":"5" </v>
      </c>
      <c r="AD1322" s="16" t="str">
        <f t="shared" si="467"/>
        <v>,"ItemInstances":[</v>
      </c>
      <c r="AE1322" s="16" t="str">
        <f t="shared" si="468"/>
        <v>{"CollectableType":"HomeCollector.Models.StampBase, HomeCollector, Version=1.0.0.0, Culture=neutral, PublicKeyToken=null"</v>
      </c>
      <c r="AF1322" s="16" t="str">
        <f t="shared" si="469"/>
        <v xml:space="preserve">,"ItemDetails":"" </v>
      </c>
      <c r="AG1322" s="16" t="str">
        <f t="shared" si="470"/>
        <v xml:space="preserve">,"IsFavorite":false </v>
      </c>
      <c r="AH1322" s="16" t="str">
        <f t="shared" si="471"/>
        <v xml:space="preserve">,"EstimatedValue":0 </v>
      </c>
      <c r="AI1322" s="16" t="str">
        <f t="shared" si="472"/>
        <v xml:space="preserve">,"IsMintCondition":false </v>
      </c>
      <c r="AJ1322" s="16" t="str">
        <f t="shared" si="473"/>
        <v xml:space="preserve">,"Condition":"UNDEFINED" </v>
      </c>
      <c r="AK1322" s="16" t="str">
        <f xml:space="preserve"> IF($D1322+$E1322&gt;0,  CONCATENATE($AD1322,$AE1322,$AF1322,$AG1322,$AH1322,$AI1322,$AJ1322)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22" s="16" t="str">
        <f t="shared" si="474"/>
        <v>,{"CollectableType":"HomeCollector.Models.StampBase, HomeCollector, Version=1.0.0.0, Culture=neutral, PublicKeyToken=null","DisplayName":"Natl Parks" ,"Description":"" ,"Country":"USA" ,"IsPostageStamp":true ,"ScottNumber":"1314"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23" spans="1:38" x14ac:dyDescent="0.25">
      <c r="A1323" s="34" t="s">
        <v>2516</v>
      </c>
      <c r="B1323" s="29">
        <v>5</v>
      </c>
      <c r="C1323" s="30"/>
      <c r="D1323" s="31"/>
      <c r="E1323" s="32">
        <v>2</v>
      </c>
      <c r="F1323" s="28"/>
      <c r="G1323" s="30"/>
      <c r="H1323" s="19" t="s">
        <v>913</v>
      </c>
      <c r="I1323" s="29">
        <v>1966</v>
      </c>
      <c r="J1323" s="29">
        <v>1966</v>
      </c>
      <c r="K1323" s="33" t="s">
        <v>1337</v>
      </c>
      <c r="L1323" s="34">
        <v>0.15</v>
      </c>
      <c r="M1323" s="29">
        <v>0.15</v>
      </c>
      <c r="N1323" s="28" t="str">
        <f t="shared" si="475"/>
        <v>,{"CollectableType":"HomeCollector.Models.StampBase, HomeCollector, Version=1.0.0.0, Culture=neutral, PublicKeyToken=null"</v>
      </c>
      <c r="O1323" s="16" t="str">
        <f t="shared" si="454"/>
        <v xml:space="preserve">,"DisplayName":"Marine Reserve" </v>
      </c>
      <c r="P1323" s="16" t="str">
        <f t="shared" si="455"/>
        <v xml:space="preserve">,"Description":"" </v>
      </c>
      <c r="Q1323" s="16" t="str">
        <f t="shared" si="456"/>
        <v xml:space="preserve">,"Country":"USA" </v>
      </c>
      <c r="R1323" s="16" t="str">
        <f t="shared" si="457"/>
        <v xml:space="preserve">,"IsPostageStamp":true </v>
      </c>
      <c r="S1323" s="16" t="str">
        <f t="shared" si="458"/>
        <v xml:space="preserve">,"ScottNumber":"1315" </v>
      </c>
      <c r="T1323" s="16" t="str">
        <f t="shared" si="459"/>
        <v xml:space="preserve">,"AlternateId":"" </v>
      </c>
      <c r="U1323" s="16" t="str">
        <f t="shared" si="460"/>
        <v>,"IssueYearStart":1966</v>
      </c>
      <c r="V1323" s="16" t="str">
        <f t="shared" si="461"/>
        <v>,"IssueYearEnd":0</v>
      </c>
      <c r="W1323" s="16" t="str">
        <f t="shared" si="462"/>
        <v xml:space="preserve">,"FirstDayOfIssue":" " </v>
      </c>
      <c r="X1323" s="16" t="str">
        <f t="shared" si="476"/>
        <v xml:space="preserve">,"Perforation":"" </v>
      </c>
      <c r="Y1323" s="16" t="str">
        <f t="shared" si="463"/>
        <v xml:space="preserve">,"IsWatermarked":false </v>
      </c>
      <c r="Z1323" s="16" t="str">
        <f t="shared" si="464"/>
        <v xml:space="preserve">,"CatalogImageCode":"" </v>
      </c>
      <c r="AA1323" s="16" t="str">
        <f t="shared" si="465"/>
        <v xml:space="preserve">,"Color":"" </v>
      </c>
      <c r="AB1323" s="16" t="str">
        <f t="shared" si="466"/>
        <v xml:space="preserve">,"Denomination":"5" </v>
      </c>
      <c r="AD1323" s="16" t="str">
        <f t="shared" si="467"/>
        <v>,"ItemInstances":[</v>
      </c>
      <c r="AE1323" s="16" t="str">
        <f t="shared" si="468"/>
        <v>{"CollectableType":"HomeCollector.Models.StampBase, HomeCollector, Version=1.0.0.0, Culture=neutral, PublicKeyToken=null"</v>
      </c>
      <c r="AF1323" s="16" t="str">
        <f t="shared" si="469"/>
        <v xml:space="preserve">,"ItemDetails":"" </v>
      </c>
      <c r="AG1323" s="16" t="str">
        <f t="shared" si="470"/>
        <v xml:space="preserve">,"IsFavorite":false </v>
      </c>
      <c r="AH1323" s="16" t="str">
        <f t="shared" si="471"/>
        <v xml:space="preserve">,"EstimatedValue":0 </v>
      </c>
      <c r="AI1323" s="16" t="str">
        <f t="shared" si="472"/>
        <v xml:space="preserve">,"IsMintCondition":false </v>
      </c>
      <c r="AJ1323" s="16" t="str">
        <f t="shared" si="473"/>
        <v xml:space="preserve">,"Condition":"UNDEFINED" </v>
      </c>
      <c r="AK1323" s="16" t="str">
        <f xml:space="preserve"> IF($D1323+$E1323&gt;0,  CONCATENATE($AD1323,$AE1323,$AF1323,$AG1323,$AH1323,$AI1323,$AJ1323)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23" s="16" t="str">
        <f t="shared" si="474"/>
        <v>,{"CollectableType":"HomeCollector.Models.StampBase, HomeCollector, Version=1.0.0.0, Culture=neutral, PublicKeyToken=null","DisplayName":"Marine Reserve" ,"Description":"" ,"Country":"USA" ,"IsPostageStamp":true ,"ScottNumber":"1315"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24" spans="1:38" x14ac:dyDescent="0.25">
      <c r="A1324" s="34" t="s">
        <v>2517</v>
      </c>
      <c r="B1324" s="29">
        <v>5</v>
      </c>
      <c r="C1324" s="30"/>
      <c r="D1324" s="31"/>
      <c r="E1324" s="32">
        <v>4</v>
      </c>
      <c r="F1324" s="28"/>
      <c r="G1324" s="30"/>
      <c r="H1324" s="19" t="s">
        <v>914</v>
      </c>
      <c r="I1324" s="29">
        <v>1966</v>
      </c>
      <c r="J1324" s="29">
        <v>1966</v>
      </c>
      <c r="K1324" s="33" t="s">
        <v>1337</v>
      </c>
      <c r="L1324" s="34">
        <v>0.15</v>
      </c>
      <c r="M1324" s="29">
        <v>0.15</v>
      </c>
      <c r="N1324" s="28" t="str">
        <f t="shared" si="475"/>
        <v>,{"CollectableType":"HomeCollector.Models.StampBase, HomeCollector, Version=1.0.0.0, Culture=neutral, PublicKeyToken=null"</v>
      </c>
      <c r="O1324" s="16" t="str">
        <f t="shared" si="454"/>
        <v xml:space="preserve">,"DisplayName":"Women's CLubs" </v>
      </c>
      <c r="P1324" s="16" t="str">
        <f t="shared" si="455"/>
        <v xml:space="preserve">,"Description":"" </v>
      </c>
      <c r="Q1324" s="16" t="str">
        <f t="shared" si="456"/>
        <v xml:space="preserve">,"Country":"USA" </v>
      </c>
      <c r="R1324" s="16" t="str">
        <f t="shared" si="457"/>
        <v xml:space="preserve">,"IsPostageStamp":true </v>
      </c>
      <c r="S1324" s="16" t="str">
        <f t="shared" si="458"/>
        <v xml:space="preserve">,"ScottNumber":"1316" </v>
      </c>
      <c r="T1324" s="16" t="str">
        <f t="shared" si="459"/>
        <v xml:space="preserve">,"AlternateId":"" </v>
      </c>
      <c r="U1324" s="16" t="str">
        <f t="shared" si="460"/>
        <v>,"IssueYearStart":1966</v>
      </c>
      <c r="V1324" s="16" t="str">
        <f t="shared" si="461"/>
        <v>,"IssueYearEnd":0</v>
      </c>
      <c r="W1324" s="16" t="str">
        <f t="shared" si="462"/>
        <v xml:space="preserve">,"FirstDayOfIssue":" " </v>
      </c>
      <c r="X1324" s="16" t="str">
        <f t="shared" si="476"/>
        <v xml:space="preserve">,"Perforation":"" </v>
      </c>
      <c r="Y1324" s="16" t="str">
        <f t="shared" si="463"/>
        <v xml:space="preserve">,"IsWatermarked":false </v>
      </c>
      <c r="Z1324" s="16" t="str">
        <f t="shared" si="464"/>
        <v xml:space="preserve">,"CatalogImageCode":"" </v>
      </c>
      <c r="AA1324" s="16" t="str">
        <f t="shared" si="465"/>
        <v xml:space="preserve">,"Color":"" </v>
      </c>
      <c r="AB1324" s="16" t="str">
        <f t="shared" si="466"/>
        <v xml:space="preserve">,"Denomination":"5" </v>
      </c>
      <c r="AD1324" s="16" t="str">
        <f t="shared" si="467"/>
        <v>,"ItemInstances":[</v>
      </c>
      <c r="AE1324" s="16" t="str">
        <f t="shared" si="468"/>
        <v>{"CollectableType":"HomeCollector.Models.StampBase, HomeCollector, Version=1.0.0.0, Culture=neutral, PublicKeyToken=null"</v>
      </c>
      <c r="AF1324" s="16" t="str">
        <f t="shared" si="469"/>
        <v xml:space="preserve">,"ItemDetails":"" </v>
      </c>
      <c r="AG1324" s="16" t="str">
        <f t="shared" si="470"/>
        <v xml:space="preserve">,"IsFavorite":false </v>
      </c>
      <c r="AH1324" s="16" t="str">
        <f t="shared" si="471"/>
        <v xml:space="preserve">,"EstimatedValue":0 </v>
      </c>
      <c r="AI1324" s="16" t="str">
        <f t="shared" si="472"/>
        <v xml:space="preserve">,"IsMintCondition":false </v>
      </c>
      <c r="AJ1324" s="16" t="str">
        <f t="shared" si="473"/>
        <v xml:space="preserve">,"Condition":"UNDEFINED" </v>
      </c>
      <c r="AK1324" s="16" t="str">
        <f xml:space="preserve"> IF($D1324+$E1324&gt;0,  CONCATENATE($AD1324,$AE1324,$AF1324,$AG1324,$AH1324,$AI1324,$AJ1324)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24" s="16" t="str">
        <f t="shared" si="474"/>
        <v>,{"CollectableType":"HomeCollector.Models.StampBase, HomeCollector, Version=1.0.0.0, Culture=neutral, PublicKeyToken=null","DisplayName":"Women's CLubs" ,"Description":"" ,"Country":"USA" ,"IsPostageStamp":true ,"ScottNumber":"1316"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25" spans="1:38" x14ac:dyDescent="0.25">
      <c r="A1325" s="34" t="s">
        <v>2518</v>
      </c>
      <c r="B1325" s="29">
        <v>5</v>
      </c>
      <c r="C1325" s="30"/>
      <c r="D1325" s="31"/>
      <c r="E1325" s="32">
        <v>2</v>
      </c>
      <c r="F1325" s="28"/>
      <c r="G1325" s="30"/>
      <c r="H1325" s="19" t="s">
        <v>915</v>
      </c>
      <c r="I1325" s="29">
        <v>1966</v>
      </c>
      <c r="J1325" s="29">
        <v>1966</v>
      </c>
      <c r="K1325" s="33" t="s">
        <v>1337</v>
      </c>
      <c r="L1325" s="34">
        <v>0.15</v>
      </c>
      <c r="M1325" s="29">
        <v>0.15</v>
      </c>
      <c r="N1325" s="28" t="str">
        <f t="shared" si="475"/>
        <v>,{"CollectableType":"HomeCollector.Models.StampBase, HomeCollector, Version=1.0.0.0, Culture=neutral, PublicKeyToken=null"</v>
      </c>
      <c r="O1325" s="16" t="str">
        <f t="shared" si="454"/>
        <v xml:space="preserve">,"DisplayName":"Johnny Appleseed" </v>
      </c>
      <c r="P1325" s="16" t="str">
        <f t="shared" si="455"/>
        <v xml:space="preserve">,"Description":"" </v>
      </c>
      <c r="Q1325" s="16" t="str">
        <f t="shared" si="456"/>
        <v xml:space="preserve">,"Country":"USA" </v>
      </c>
      <c r="R1325" s="16" t="str">
        <f t="shared" si="457"/>
        <v xml:space="preserve">,"IsPostageStamp":true </v>
      </c>
      <c r="S1325" s="16" t="str">
        <f t="shared" si="458"/>
        <v xml:space="preserve">,"ScottNumber":"1317" </v>
      </c>
      <c r="T1325" s="16" t="str">
        <f t="shared" si="459"/>
        <v xml:space="preserve">,"AlternateId":"" </v>
      </c>
      <c r="U1325" s="16" t="str">
        <f t="shared" si="460"/>
        <v>,"IssueYearStart":1966</v>
      </c>
      <c r="V1325" s="16" t="str">
        <f t="shared" si="461"/>
        <v>,"IssueYearEnd":0</v>
      </c>
      <c r="W1325" s="16" t="str">
        <f t="shared" si="462"/>
        <v xml:space="preserve">,"FirstDayOfIssue":" " </v>
      </c>
      <c r="X1325" s="16" t="str">
        <f t="shared" si="476"/>
        <v xml:space="preserve">,"Perforation":"" </v>
      </c>
      <c r="Y1325" s="16" t="str">
        <f t="shared" si="463"/>
        <v xml:space="preserve">,"IsWatermarked":false </v>
      </c>
      <c r="Z1325" s="16" t="str">
        <f t="shared" si="464"/>
        <v xml:space="preserve">,"CatalogImageCode":"" </v>
      </c>
      <c r="AA1325" s="16" t="str">
        <f t="shared" si="465"/>
        <v xml:space="preserve">,"Color":"" </v>
      </c>
      <c r="AB1325" s="16" t="str">
        <f t="shared" si="466"/>
        <v xml:space="preserve">,"Denomination":"5" </v>
      </c>
      <c r="AD1325" s="16" t="str">
        <f t="shared" si="467"/>
        <v>,"ItemInstances":[</v>
      </c>
      <c r="AE1325" s="16" t="str">
        <f t="shared" si="468"/>
        <v>{"CollectableType":"HomeCollector.Models.StampBase, HomeCollector, Version=1.0.0.0, Culture=neutral, PublicKeyToken=null"</v>
      </c>
      <c r="AF1325" s="16" t="str">
        <f t="shared" si="469"/>
        <v xml:space="preserve">,"ItemDetails":"" </v>
      </c>
      <c r="AG1325" s="16" t="str">
        <f t="shared" si="470"/>
        <v xml:space="preserve">,"IsFavorite":false </v>
      </c>
      <c r="AH1325" s="16" t="str">
        <f t="shared" si="471"/>
        <v xml:space="preserve">,"EstimatedValue":0 </v>
      </c>
      <c r="AI1325" s="16" t="str">
        <f t="shared" si="472"/>
        <v xml:space="preserve">,"IsMintCondition":false </v>
      </c>
      <c r="AJ1325" s="16" t="str">
        <f t="shared" si="473"/>
        <v xml:space="preserve">,"Condition":"UNDEFINED" </v>
      </c>
      <c r="AK1325" s="16" t="str">
        <f xml:space="preserve"> IF($D1325+$E1325&gt;0,  CONCATENATE($AD1325,$AE1325,$AF1325,$AG1325,$AH1325,$AI1325,$AJ1325)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25" s="16" t="str">
        <f t="shared" si="474"/>
        <v>,{"CollectableType":"HomeCollector.Models.StampBase, HomeCollector, Version=1.0.0.0, Culture=neutral, PublicKeyToken=null","DisplayName":"Johnny Appleseed" ,"Description":"" ,"Country":"USA" ,"IsPostageStamp":true ,"ScottNumber":"1317"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26" spans="1:38" x14ac:dyDescent="0.25">
      <c r="A1326" s="34" t="s">
        <v>2519</v>
      </c>
      <c r="B1326" s="29">
        <v>5</v>
      </c>
      <c r="C1326" s="30"/>
      <c r="D1326" s="31"/>
      <c r="E1326" s="32">
        <v>2</v>
      </c>
      <c r="F1326" s="28"/>
      <c r="G1326" s="30"/>
      <c r="H1326" s="19" t="s">
        <v>916</v>
      </c>
      <c r="I1326" s="29">
        <v>1966</v>
      </c>
      <c r="J1326" s="29">
        <v>1966</v>
      </c>
      <c r="K1326" s="33" t="s">
        <v>1337</v>
      </c>
      <c r="L1326" s="34">
        <v>0.15</v>
      </c>
      <c r="M1326" s="29">
        <v>0.15</v>
      </c>
      <c r="N1326" s="28" t="str">
        <f t="shared" si="475"/>
        <v>,{"CollectableType":"HomeCollector.Models.StampBase, HomeCollector, Version=1.0.0.0, Culture=neutral, PublicKeyToken=null"</v>
      </c>
      <c r="O1326" s="16" t="str">
        <f t="shared" si="454"/>
        <v xml:space="preserve">,"DisplayName":"Beautify Am" </v>
      </c>
      <c r="P1326" s="16" t="str">
        <f t="shared" si="455"/>
        <v xml:space="preserve">,"Description":"" </v>
      </c>
      <c r="Q1326" s="16" t="str">
        <f t="shared" si="456"/>
        <v xml:space="preserve">,"Country":"USA" </v>
      </c>
      <c r="R1326" s="16" t="str">
        <f t="shared" si="457"/>
        <v xml:space="preserve">,"IsPostageStamp":true </v>
      </c>
      <c r="S1326" s="16" t="str">
        <f t="shared" si="458"/>
        <v xml:space="preserve">,"ScottNumber":"1318" </v>
      </c>
      <c r="T1326" s="16" t="str">
        <f t="shared" si="459"/>
        <v xml:space="preserve">,"AlternateId":"" </v>
      </c>
      <c r="U1326" s="16" t="str">
        <f t="shared" si="460"/>
        <v>,"IssueYearStart":1966</v>
      </c>
      <c r="V1326" s="16" t="str">
        <f t="shared" si="461"/>
        <v>,"IssueYearEnd":0</v>
      </c>
      <c r="W1326" s="16" t="str">
        <f t="shared" si="462"/>
        <v xml:space="preserve">,"FirstDayOfIssue":" " </v>
      </c>
      <c r="X1326" s="16" t="str">
        <f t="shared" si="476"/>
        <v xml:space="preserve">,"Perforation":"" </v>
      </c>
      <c r="Y1326" s="16" t="str">
        <f t="shared" si="463"/>
        <v xml:space="preserve">,"IsWatermarked":false </v>
      </c>
      <c r="Z1326" s="16" t="str">
        <f t="shared" si="464"/>
        <v xml:space="preserve">,"CatalogImageCode":"" </v>
      </c>
      <c r="AA1326" s="16" t="str">
        <f t="shared" si="465"/>
        <v xml:space="preserve">,"Color":"" </v>
      </c>
      <c r="AB1326" s="16" t="str">
        <f t="shared" si="466"/>
        <v xml:space="preserve">,"Denomination":"5" </v>
      </c>
      <c r="AD1326" s="16" t="str">
        <f t="shared" si="467"/>
        <v>,"ItemInstances":[</v>
      </c>
      <c r="AE1326" s="16" t="str">
        <f t="shared" si="468"/>
        <v>{"CollectableType":"HomeCollector.Models.StampBase, HomeCollector, Version=1.0.0.0, Culture=neutral, PublicKeyToken=null"</v>
      </c>
      <c r="AF1326" s="16" t="str">
        <f t="shared" si="469"/>
        <v xml:space="preserve">,"ItemDetails":"" </v>
      </c>
      <c r="AG1326" s="16" t="str">
        <f t="shared" si="470"/>
        <v xml:space="preserve">,"IsFavorite":false </v>
      </c>
      <c r="AH1326" s="16" t="str">
        <f t="shared" si="471"/>
        <v xml:space="preserve">,"EstimatedValue":0 </v>
      </c>
      <c r="AI1326" s="16" t="str">
        <f t="shared" si="472"/>
        <v xml:space="preserve">,"IsMintCondition":false </v>
      </c>
      <c r="AJ1326" s="16" t="str">
        <f t="shared" si="473"/>
        <v xml:space="preserve">,"Condition":"UNDEFINED" </v>
      </c>
      <c r="AK1326" s="16" t="str">
        <f xml:space="preserve"> IF($D1326+$E1326&gt;0,  CONCATENATE($AD1326,$AE1326,$AF1326,$AG1326,$AH1326,$AI1326,$AJ1326)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26" s="16" t="str">
        <f t="shared" si="474"/>
        <v>,{"CollectableType":"HomeCollector.Models.StampBase, HomeCollector, Version=1.0.0.0, Culture=neutral, PublicKeyToken=null","DisplayName":"Beautify Am" ,"Description":"" ,"Country":"USA" ,"IsPostageStamp":true ,"ScottNumber":"1318"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27" spans="1:38" x14ac:dyDescent="0.25">
      <c r="A1327" s="34" t="s">
        <v>2520</v>
      </c>
      <c r="B1327" s="29">
        <v>5</v>
      </c>
      <c r="C1327" s="30"/>
      <c r="D1327" s="31"/>
      <c r="E1327" s="32">
        <v>4</v>
      </c>
      <c r="F1327" s="28"/>
      <c r="G1327" s="30"/>
      <c r="H1327" s="19" t="s">
        <v>917</v>
      </c>
      <c r="I1327" s="29">
        <v>1966</v>
      </c>
      <c r="J1327" s="29">
        <v>1966</v>
      </c>
      <c r="K1327" s="33" t="s">
        <v>1337</v>
      </c>
      <c r="L1327" s="34">
        <v>0.15</v>
      </c>
      <c r="M1327" s="29">
        <v>0.15</v>
      </c>
      <c r="N1327" s="28" t="str">
        <f t="shared" si="475"/>
        <v>,{"CollectableType":"HomeCollector.Models.StampBase, HomeCollector, Version=1.0.0.0, Culture=neutral, PublicKeyToken=null"</v>
      </c>
      <c r="O1327" s="16" t="str">
        <f t="shared" si="454"/>
        <v xml:space="preserve">,"DisplayName":"Great River Rd" </v>
      </c>
      <c r="P1327" s="16" t="str">
        <f t="shared" si="455"/>
        <v xml:space="preserve">,"Description":"" </v>
      </c>
      <c r="Q1327" s="16" t="str">
        <f t="shared" si="456"/>
        <v xml:space="preserve">,"Country":"USA" </v>
      </c>
      <c r="R1327" s="16" t="str">
        <f t="shared" si="457"/>
        <v xml:space="preserve">,"IsPostageStamp":true </v>
      </c>
      <c r="S1327" s="16" t="str">
        <f t="shared" si="458"/>
        <v xml:space="preserve">,"ScottNumber":"1319" </v>
      </c>
      <c r="T1327" s="16" t="str">
        <f t="shared" si="459"/>
        <v xml:space="preserve">,"AlternateId":"" </v>
      </c>
      <c r="U1327" s="16" t="str">
        <f t="shared" si="460"/>
        <v>,"IssueYearStart":1966</v>
      </c>
      <c r="V1327" s="16" t="str">
        <f t="shared" si="461"/>
        <v>,"IssueYearEnd":0</v>
      </c>
      <c r="W1327" s="16" t="str">
        <f t="shared" si="462"/>
        <v xml:space="preserve">,"FirstDayOfIssue":" " </v>
      </c>
      <c r="X1327" s="16" t="str">
        <f t="shared" si="476"/>
        <v xml:space="preserve">,"Perforation":"" </v>
      </c>
      <c r="Y1327" s="16" t="str">
        <f t="shared" si="463"/>
        <v xml:space="preserve">,"IsWatermarked":false </v>
      </c>
      <c r="Z1327" s="16" t="str">
        <f t="shared" si="464"/>
        <v xml:space="preserve">,"CatalogImageCode":"" </v>
      </c>
      <c r="AA1327" s="16" t="str">
        <f t="shared" si="465"/>
        <v xml:space="preserve">,"Color":"" </v>
      </c>
      <c r="AB1327" s="16" t="str">
        <f t="shared" si="466"/>
        <v xml:space="preserve">,"Denomination":"5" </v>
      </c>
      <c r="AD1327" s="16" t="str">
        <f t="shared" si="467"/>
        <v>,"ItemInstances":[</v>
      </c>
      <c r="AE1327" s="16" t="str">
        <f t="shared" si="468"/>
        <v>{"CollectableType":"HomeCollector.Models.StampBase, HomeCollector, Version=1.0.0.0, Culture=neutral, PublicKeyToken=null"</v>
      </c>
      <c r="AF1327" s="16" t="str">
        <f t="shared" si="469"/>
        <v xml:space="preserve">,"ItemDetails":"" </v>
      </c>
      <c r="AG1327" s="16" t="str">
        <f t="shared" si="470"/>
        <v xml:space="preserve">,"IsFavorite":false </v>
      </c>
      <c r="AH1327" s="16" t="str">
        <f t="shared" si="471"/>
        <v xml:space="preserve">,"EstimatedValue":0 </v>
      </c>
      <c r="AI1327" s="16" t="str">
        <f t="shared" si="472"/>
        <v xml:space="preserve">,"IsMintCondition":false </v>
      </c>
      <c r="AJ1327" s="16" t="str">
        <f t="shared" si="473"/>
        <v xml:space="preserve">,"Condition":"UNDEFINED" </v>
      </c>
      <c r="AK1327" s="16" t="str">
        <f xml:space="preserve"> IF($D1327+$E1327&gt;0,  CONCATENATE($AD1327,$AE1327,$AF1327,$AG1327,$AH1327,$AI1327,$AJ1327)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27" s="16" t="str">
        <f t="shared" si="474"/>
        <v>,{"CollectableType":"HomeCollector.Models.StampBase, HomeCollector, Version=1.0.0.0, Culture=neutral, PublicKeyToken=null","DisplayName":"Great River Rd" ,"Description":"" ,"Country":"USA" ,"IsPostageStamp":true ,"ScottNumber":"1319"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28" spans="1:38" x14ac:dyDescent="0.25">
      <c r="A1328" s="34" t="s">
        <v>2521</v>
      </c>
      <c r="B1328" s="29">
        <v>5</v>
      </c>
      <c r="C1328" s="30"/>
      <c r="D1328" s="31"/>
      <c r="E1328" s="32">
        <v>2</v>
      </c>
      <c r="F1328" s="28"/>
      <c r="G1328" s="30"/>
      <c r="H1328" s="19" t="s">
        <v>918</v>
      </c>
      <c r="I1328" s="29">
        <v>1966</v>
      </c>
      <c r="J1328" s="29">
        <v>1966</v>
      </c>
      <c r="K1328" s="33" t="s">
        <v>1337</v>
      </c>
      <c r="L1328" s="34">
        <v>0.15</v>
      </c>
      <c r="M1328" s="29">
        <v>0.15</v>
      </c>
      <c r="N1328" s="28" t="str">
        <f t="shared" si="475"/>
        <v>,{"CollectableType":"HomeCollector.Models.StampBase, HomeCollector, Version=1.0.0.0, Culture=neutral, PublicKeyToken=null"</v>
      </c>
      <c r="O1328" s="16" t="str">
        <f t="shared" si="454"/>
        <v xml:space="preserve">,"DisplayName":"Savings Bonds" </v>
      </c>
      <c r="P1328" s="16" t="str">
        <f t="shared" si="455"/>
        <v xml:space="preserve">,"Description":"" </v>
      </c>
      <c r="Q1328" s="16" t="str">
        <f t="shared" si="456"/>
        <v xml:space="preserve">,"Country":"USA" </v>
      </c>
      <c r="R1328" s="16" t="str">
        <f t="shared" si="457"/>
        <v xml:space="preserve">,"IsPostageStamp":true </v>
      </c>
      <c r="S1328" s="16" t="str">
        <f t="shared" si="458"/>
        <v xml:space="preserve">,"ScottNumber":"1320" </v>
      </c>
      <c r="T1328" s="16" t="str">
        <f t="shared" si="459"/>
        <v xml:space="preserve">,"AlternateId":"" </v>
      </c>
      <c r="U1328" s="16" t="str">
        <f t="shared" si="460"/>
        <v>,"IssueYearStart":1966</v>
      </c>
      <c r="V1328" s="16" t="str">
        <f t="shared" si="461"/>
        <v>,"IssueYearEnd":0</v>
      </c>
      <c r="W1328" s="16" t="str">
        <f t="shared" si="462"/>
        <v xml:space="preserve">,"FirstDayOfIssue":" " </v>
      </c>
      <c r="X1328" s="16" t="str">
        <f t="shared" si="476"/>
        <v xml:space="preserve">,"Perforation":"" </v>
      </c>
      <c r="Y1328" s="16" t="str">
        <f t="shared" si="463"/>
        <v xml:space="preserve">,"IsWatermarked":false </v>
      </c>
      <c r="Z1328" s="16" t="str">
        <f t="shared" si="464"/>
        <v xml:space="preserve">,"CatalogImageCode":"" </v>
      </c>
      <c r="AA1328" s="16" t="str">
        <f t="shared" si="465"/>
        <v xml:space="preserve">,"Color":"" </v>
      </c>
      <c r="AB1328" s="16" t="str">
        <f t="shared" si="466"/>
        <v xml:space="preserve">,"Denomination":"5" </v>
      </c>
      <c r="AD1328" s="16" t="str">
        <f t="shared" si="467"/>
        <v>,"ItemInstances":[</v>
      </c>
      <c r="AE1328" s="16" t="str">
        <f t="shared" si="468"/>
        <v>{"CollectableType":"HomeCollector.Models.StampBase, HomeCollector, Version=1.0.0.0, Culture=neutral, PublicKeyToken=null"</v>
      </c>
      <c r="AF1328" s="16" t="str">
        <f t="shared" si="469"/>
        <v xml:space="preserve">,"ItemDetails":"" </v>
      </c>
      <c r="AG1328" s="16" t="str">
        <f t="shared" si="470"/>
        <v xml:space="preserve">,"IsFavorite":false </v>
      </c>
      <c r="AH1328" s="16" t="str">
        <f t="shared" si="471"/>
        <v xml:space="preserve">,"EstimatedValue":0 </v>
      </c>
      <c r="AI1328" s="16" t="str">
        <f t="shared" si="472"/>
        <v xml:space="preserve">,"IsMintCondition":false </v>
      </c>
      <c r="AJ1328" s="16" t="str">
        <f t="shared" si="473"/>
        <v xml:space="preserve">,"Condition":"UNDEFINED" </v>
      </c>
      <c r="AK1328" s="16" t="str">
        <f xml:space="preserve"> IF($D1328+$E1328&gt;0,  CONCATENATE($AD1328,$AE1328,$AF1328,$AG1328,$AH1328,$AI1328,$AJ1328)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28" s="16" t="str">
        <f t="shared" si="474"/>
        <v>,{"CollectableType":"HomeCollector.Models.StampBase, HomeCollector, Version=1.0.0.0, Culture=neutral, PublicKeyToken=null","DisplayName":"Savings Bonds" ,"Description":"" ,"Country":"USA" ,"IsPostageStamp":true ,"ScottNumber":"1320"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29" spans="1:38" x14ac:dyDescent="0.25">
      <c r="A1329" s="34" t="s">
        <v>2522</v>
      </c>
      <c r="B1329" s="29">
        <v>5</v>
      </c>
      <c r="C1329" s="30"/>
      <c r="D1329" s="31"/>
      <c r="E1329" s="32">
        <v>2</v>
      </c>
      <c r="F1329" s="28"/>
      <c r="G1329" s="30"/>
      <c r="H1329" s="19" t="s">
        <v>919</v>
      </c>
      <c r="I1329" s="29">
        <v>1966</v>
      </c>
      <c r="J1329" s="29">
        <v>1966</v>
      </c>
      <c r="K1329" s="33" t="s">
        <v>1337</v>
      </c>
      <c r="L1329" s="34">
        <v>0.15</v>
      </c>
      <c r="M1329" s="29">
        <v>0.15</v>
      </c>
      <c r="N1329" s="28" t="str">
        <f t="shared" si="475"/>
        <v>,{"CollectableType":"HomeCollector.Models.StampBase, HomeCollector, Version=1.0.0.0, Culture=neutral, PublicKeyToken=null"</v>
      </c>
      <c r="O1329" s="16" t="str">
        <f t="shared" si="454"/>
        <v xml:space="preserve">,"DisplayName":"Madonna-Child" </v>
      </c>
      <c r="P1329" s="16" t="str">
        <f t="shared" si="455"/>
        <v xml:space="preserve">,"Description":"" </v>
      </c>
      <c r="Q1329" s="16" t="str">
        <f t="shared" si="456"/>
        <v xml:space="preserve">,"Country":"USA" </v>
      </c>
      <c r="R1329" s="16" t="str">
        <f t="shared" si="457"/>
        <v xml:space="preserve">,"IsPostageStamp":true </v>
      </c>
      <c r="S1329" s="16" t="str">
        <f t="shared" si="458"/>
        <v xml:space="preserve">,"ScottNumber":"1321" </v>
      </c>
      <c r="T1329" s="16" t="str">
        <f t="shared" si="459"/>
        <v xml:space="preserve">,"AlternateId":"" </v>
      </c>
      <c r="U1329" s="16" t="str">
        <f t="shared" si="460"/>
        <v>,"IssueYearStart":1966</v>
      </c>
      <c r="V1329" s="16" t="str">
        <f t="shared" si="461"/>
        <v>,"IssueYearEnd":0</v>
      </c>
      <c r="W1329" s="16" t="str">
        <f t="shared" si="462"/>
        <v xml:space="preserve">,"FirstDayOfIssue":" " </v>
      </c>
      <c r="X1329" s="16" t="str">
        <f t="shared" si="476"/>
        <v xml:space="preserve">,"Perforation":"" </v>
      </c>
      <c r="Y1329" s="16" t="str">
        <f t="shared" si="463"/>
        <v xml:space="preserve">,"IsWatermarked":false </v>
      </c>
      <c r="Z1329" s="16" t="str">
        <f t="shared" si="464"/>
        <v xml:space="preserve">,"CatalogImageCode":"" </v>
      </c>
      <c r="AA1329" s="16" t="str">
        <f t="shared" si="465"/>
        <v xml:space="preserve">,"Color":"" </v>
      </c>
      <c r="AB1329" s="16" t="str">
        <f t="shared" si="466"/>
        <v xml:space="preserve">,"Denomination":"5" </v>
      </c>
      <c r="AD1329" s="16" t="str">
        <f t="shared" si="467"/>
        <v>,"ItemInstances":[</v>
      </c>
      <c r="AE1329" s="16" t="str">
        <f t="shared" si="468"/>
        <v>{"CollectableType":"HomeCollector.Models.StampBase, HomeCollector, Version=1.0.0.0, Culture=neutral, PublicKeyToken=null"</v>
      </c>
      <c r="AF1329" s="16" t="str">
        <f t="shared" si="469"/>
        <v xml:space="preserve">,"ItemDetails":"" </v>
      </c>
      <c r="AG1329" s="16" t="str">
        <f t="shared" si="470"/>
        <v xml:space="preserve">,"IsFavorite":false </v>
      </c>
      <c r="AH1329" s="16" t="str">
        <f t="shared" si="471"/>
        <v xml:space="preserve">,"EstimatedValue":0 </v>
      </c>
      <c r="AI1329" s="16" t="str">
        <f t="shared" si="472"/>
        <v xml:space="preserve">,"IsMintCondition":false </v>
      </c>
      <c r="AJ1329" s="16" t="str">
        <f t="shared" si="473"/>
        <v xml:space="preserve">,"Condition":"UNDEFINED" </v>
      </c>
      <c r="AK1329" s="16" t="str">
        <f xml:space="preserve"> IF($D1329+$E1329&gt;0,  CONCATENATE($AD1329,$AE1329,$AF1329,$AG1329,$AH1329,$AI1329,$AJ1329)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29" s="16" t="str">
        <f t="shared" si="474"/>
        <v>,{"CollectableType":"HomeCollector.Models.StampBase, HomeCollector, Version=1.0.0.0, Culture=neutral, PublicKeyToken=null","DisplayName":"Madonna-Child" ,"Description":"" ,"Country":"USA" ,"IsPostageStamp":true ,"ScottNumber":"1321"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30" spans="1:38" x14ac:dyDescent="0.25">
      <c r="A1330" s="34" t="s">
        <v>2523</v>
      </c>
      <c r="B1330" s="29">
        <v>5</v>
      </c>
      <c r="C1330" s="30"/>
      <c r="D1330" s="31"/>
      <c r="E1330" s="32">
        <v>2</v>
      </c>
      <c r="F1330" s="28"/>
      <c r="G1330" s="30"/>
      <c r="H1330" s="19" t="s">
        <v>920</v>
      </c>
      <c r="I1330" s="29">
        <v>1966</v>
      </c>
      <c r="J1330" s="29">
        <v>1966</v>
      </c>
      <c r="K1330" s="33" t="s">
        <v>1337</v>
      </c>
      <c r="L1330" s="34">
        <v>0.15</v>
      </c>
      <c r="M1330" s="29">
        <v>0.15</v>
      </c>
      <c r="N1330" s="28" t="str">
        <f t="shared" si="475"/>
        <v>,{"CollectableType":"HomeCollector.Models.StampBase, HomeCollector, Version=1.0.0.0, Culture=neutral, PublicKeyToken=null"</v>
      </c>
      <c r="O1330" s="16" t="str">
        <f t="shared" si="454"/>
        <v xml:space="preserve">,"DisplayName":"Cassatt" </v>
      </c>
      <c r="P1330" s="16" t="str">
        <f t="shared" si="455"/>
        <v xml:space="preserve">,"Description":"" </v>
      </c>
      <c r="Q1330" s="16" t="str">
        <f t="shared" si="456"/>
        <v xml:space="preserve">,"Country":"USA" </v>
      </c>
      <c r="R1330" s="16" t="str">
        <f t="shared" si="457"/>
        <v xml:space="preserve">,"IsPostageStamp":true </v>
      </c>
      <c r="S1330" s="16" t="str">
        <f t="shared" si="458"/>
        <v xml:space="preserve">,"ScottNumber":"1322" </v>
      </c>
      <c r="T1330" s="16" t="str">
        <f t="shared" si="459"/>
        <v xml:space="preserve">,"AlternateId":"" </v>
      </c>
      <c r="U1330" s="16" t="str">
        <f t="shared" si="460"/>
        <v>,"IssueYearStart":1966</v>
      </c>
      <c r="V1330" s="16" t="str">
        <f t="shared" si="461"/>
        <v>,"IssueYearEnd":0</v>
      </c>
      <c r="W1330" s="16" t="str">
        <f t="shared" si="462"/>
        <v xml:space="preserve">,"FirstDayOfIssue":" " </v>
      </c>
      <c r="X1330" s="16" t="str">
        <f t="shared" si="476"/>
        <v xml:space="preserve">,"Perforation":"" </v>
      </c>
      <c r="Y1330" s="16" t="str">
        <f t="shared" si="463"/>
        <v xml:space="preserve">,"IsWatermarked":false </v>
      </c>
      <c r="Z1330" s="16" t="str">
        <f t="shared" si="464"/>
        <v xml:space="preserve">,"CatalogImageCode":"" </v>
      </c>
      <c r="AA1330" s="16" t="str">
        <f t="shared" si="465"/>
        <v xml:space="preserve">,"Color":"" </v>
      </c>
      <c r="AB1330" s="16" t="str">
        <f t="shared" si="466"/>
        <v xml:space="preserve">,"Denomination":"5" </v>
      </c>
      <c r="AD1330" s="16" t="str">
        <f t="shared" si="467"/>
        <v>,"ItemInstances":[</v>
      </c>
      <c r="AE1330" s="16" t="str">
        <f t="shared" si="468"/>
        <v>{"CollectableType":"HomeCollector.Models.StampBase, HomeCollector, Version=1.0.0.0, Culture=neutral, PublicKeyToken=null"</v>
      </c>
      <c r="AF1330" s="16" t="str">
        <f t="shared" si="469"/>
        <v xml:space="preserve">,"ItemDetails":"" </v>
      </c>
      <c r="AG1330" s="16" t="str">
        <f t="shared" si="470"/>
        <v xml:space="preserve">,"IsFavorite":false </v>
      </c>
      <c r="AH1330" s="16" t="str">
        <f t="shared" si="471"/>
        <v xml:space="preserve">,"EstimatedValue":0 </v>
      </c>
      <c r="AI1330" s="16" t="str">
        <f t="shared" si="472"/>
        <v xml:space="preserve">,"IsMintCondition":false </v>
      </c>
      <c r="AJ1330" s="16" t="str">
        <f t="shared" si="473"/>
        <v xml:space="preserve">,"Condition":"UNDEFINED" </v>
      </c>
      <c r="AK1330" s="16" t="str">
        <f xml:space="preserve"> IF($D1330+$E1330&gt;0,  CONCATENATE($AD1330,$AE1330,$AF1330,$AG1330,$AH1330,$AI1330,$AJ1330)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30" s="16" t="str">
        <f t="shared" si="474"/>
        <v>,{"CollectableType":"HomeCollector.Models.StampBase, HomeCollector, Version=1.0.0.0, Culture=neutral, PublicKeyToken=null","DisplayName":"Cassatt" ,"Description":"" ,"Country":"USA" ,"IsPostageStamp":true ,"ScottNumber":"1322" ,"AlternateId":"" ,"IssueYearStart":1966,"IssueYearEnd":0,"FirstDayOfIssue":"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31" spans="1:38" x14ac:dyDescent="0.25">
      <c r="A1331" s="34" t="s">
        <v>2524</v>
      </c>
      <c r="B1331" s="29">
        <v>5</v>
      </c>
      <c r="C1331" s="30"/>
      <c r="D1331" s="31"/>
      <c r="E1331" s="32">
        <v>2</v>
      </c>
      <c r="F1331" s="28"/>
      <c r="G1331" s="30"/>
      <c r="H1331" s="19" t="s">
        <v>921</v>
      </c>
      <c r="I1331" s="29">
        <v>1967</v>
      </c>
      <c r="J1331" s="29">
        <v>1967</v>
      </c>
      <c r="K1331" s="33" t="s">
        <v>1337</v>
      </c>
      <c r="L1331" s="34">
        <v>0.15</v>
      </c>
      <c r="M1331" s="29">
        <v>0.15</v>
      </c>
      <c r="N1331" s="28" t="str">
        <f t="shared" si="475"/>
        <v>,{"CollectableType":"HomeCollector.Models.StampBase, HomeCollector, Version=1.0.0.0, Culture=neutral, PublicKeyToken=null"</v>
      </c>
      <c r="O1331" s="16" t="str">
        <f t="shared" si="454"/>
        <v xml:space="preserve">,"DisplayName":"Natl Grange" </v>
      </c>
      <c r="P1331" s="16" t="str">
        <f t="shared" si="455"/>
        <v xml:space="preserve">,"Description":"" </v>
      </c>
      <c r="Q1331" s="16" t="str">
        <f t="shared" si="456"/>
        <v xml:space="preserve">,"Country":"USA" </v>
      </c>
      <c r="R1331" s="16" t="str">
        <f t="shared" si="457"/>
        <v xml:space="preserve">,"IsPostageStamp":true </v>
      </c>
      <c r="S1331" s="16" t="str">
        <f t="shared" si="458"/>
        <v xml:space="preserve">,"ScottNumber":"1323" </v>
      </c>
      <c r="T1331" s="16" t="str">
        <f t="shared" si="459"/>
        <v xml:space="preserve">,"AlternateId":"" </v>
      </c>
      <c r="U1331" s="16" t="str">
        <f t="shared" si="460"/>
        <v>,"IssueYearStart":1967</v>
      </c>
      <c r="V1331" s="16" t="str">
        <f t="shared" si="461"/>
        <v>,"IssueYearEnd":0</v>
      </c>
      <c r="W1331" s="16" t="str">
        <f t="shared" si="462"/>
        <v xml:space="preserve">,"FirstDayOfIssue":" " </v>
      </c>
      <c r="X1331" s="16" t="str">
        <f t="shared" si="476"/>
        <v xml:space="preserve">,"Perforation":"" </v>
      </c>
      <c r="Y1331" s="16" t="str">
        <f t="shared" si="463"/>
        <v xml:space="preserve">,"IsWatermarked":false </v>
      </c>
      <c r="Z1331" s="16" t="str">
        <f t="shared" si="464"/>
        <v xml:space="preserve">,"CatalogImageCode":"" </v>
      </c>
      <c r="AA1331" s="16" t="str">
        <f t="shared" si="465"/>
        <v xml:space="preserve">,"Color":"" </v>
      </c>
      <c r="AB1331" s="16" t="str">
        <f t="shared" si="466"/>
        <v xml:space="preserve">,"Denomination":"5" </v>
      </c>
      <c r="AD1331" s="16" t="str">
        <f t="shared" si="467"/>
        <v>,"ItemInstances":[</v>
      </c>
      <c r="AE1331" s="16" t="str">
        <f t="shared" si="468"/>
        <v>{"CollectableType":"HomeCollector.Models.StampBase, HomeCollector, Version=1.0.0.0, Culture=neutral, PublicKeyToken=null"</v>
      </c>
      <c r="AF1331" s="16" t="str">
        <f t="shared" si="469"/>
        <v xml:space="preserve">,"ItemDetails":"" </v>
      </c>
      <c r="AG1331" s="16" t="str">
        <f t="shared" si="470"/>
        <v xml:space="preserve">,"IsFavorite":false </v>
      </c>
      <c r="AH1331" s="16" t="str">
        <f t="shared" si="471"/>
        <v xml:space="preserve">,"EstimatedValue":0 </v>
      </c>
      <c r="AI1331" s="16" t="str">
        <f t="shared" si="472"/>
        <v xml:space="preserve">,"IsMintCondition":false </v>
      </c>
      <c r="AJ1331" s="16" t="str">
        <f t="shared" si="473"/>
        <v xml:space="preserve">,"Condition":"UNDEFINED" </v>
      </c>
      <c r="AK1331" s="16" t="str">
        <f xml:space="preserve"> IF($D1331+$E1331&gt;0,  CONCATENATE($AD1331,$AE1331,$AF1331,$AG1331,$AH1331,$AI1331,$AJ1331)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31" s="16" t="str">
        <f t="shared" si="474"/>
        <v>,{"CollectableType":"HomeCollector.Models.StampBase, HomeCollector, Version=1.0.0.0, Culture=neutral, PublicKeyToken=null","DisplayName":"Natl Grange" ,"Description":"" ,"Country":"USA" ,"IsPostageStamp":true ,"ScottNumber":"1323"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32" spans="1:38" x14ac:dyDescent="0.25">
      <c r="A1332" s="34" t="s">
        <v>2525</v>
      </c>
      <c r="B1332" s="29">
        <v>5</v>
      </c>
      <c r="C1332" s="30"/>
      <c r="D1332" s="31"/>
      <c r="E1332" s="32">
        <v>2</v>
      </c>
      <c r="F1332" s="28"/>
      <c r="G1332" s="30"/>
      <c r="H1332" s="19" t="s">
        <v>922</v>
      </c>
      <c r="I1332" s="29">
        <v>1967</v>
      </c>
      <c r="J1332" s="29">
        <v>1967</v>
      </c>
      <c r="K1332" s="33" t="s">
        <v>1337</v>
      </c>
      <c r="L1332" s="34">
        <v>0.15</v>
      </c>
      <c r="M1332" s="29">
        <v>0.15</v>
      </c>
      <c r="N1332" s="28" t="str">
        <f t="shared" si="475"/>
        <v>,{"CollectableType":"HomeCollector.Models.StampBase, HomeCollector, Version=1.0.0.0, Culture=neutral, PublicKeyToken=null"</v>
      </c>
      <c r="O1332" s="16" t="str">
        <f t="shared" si="454"/>
        <v xml:space="preserve">,"DisplayName":"Canada" </v>
      </c>
      <c r="P1332" s="16" t="str">
        <f t="shared" si="455"/>
        <v xml:space="preserve">,"Description":"" </v>
      </c>
      <c r="Q1332" s="16" t="str">
        <f t="shared" si="456"/>
        <v xml:space="preserve">,"Country":"USA" </v>
      </c>
      <c r="R1332" s="16" t="str">
        <f t="shared" si="457"/>
        <v xml:space="preserve">,"IsPostageStamp":true </v>
      </c>
      <c r="S1332" s="16" t="str">
        <f t="shared" si="458"/>
        <v xml:space="preserve">,"ScottNumber":"1324" </v>
      </c>
      <c r="T1332" s="16" t="str">
        <f t="shared" si="459"/>
        <v xml:space="preserve">,"AlternateId":"" </v>
      </c>
      <c r="U1332" s="16" t="str">
        <f t="shared" si="460"/>
        <v>,"IssueYearStart":1967</v>
      </c>
      <c r="V1332" s="16" t="str">
        <f t="shared" si="461"/>
        <v>,"IssueYearEnd":0</v>
      </c>
      <c r="W1332" s="16" t="str">
        <f t="shared" si="462"/>
        <v xml:space="preserve">,"FirstDayOfIssue":" " </v>
      </c>
      <c r="X1332" s="16" t="str">
        <f t="shared" si="476"/>
        <v xml:space="preserve">,"Perforation":"" </v>
      </c>
      <c r="Y1332" s="16" t="str">
        <f t="shared" si="463"/>
        <v xml:space="preserve">,"IsWatermarked":false </v>
      </c>
      <c r="Z1332" s="16" t="str">
        <f t="shared" si="464"/>
        <v xml:space="preserve">,"CatalogImageCode":"" </v>
      </c>
      <c r="AA1332" s="16" t="str">
        <f t="shared" si="465"/>
        <v xml:space="preserve">,"Color":"" </v>
      </c>
      <c r="AB1332" s="16" t="str">
        <f t="shared" si="466"/>
        <v xml:space="preserve">,"Denomination":"5" </v>
      </c>
      <c r="AD1332" s="16" t="str">
        <f t="shared" si="467"/>
        <v>,"ItemInstances":[</v>
      </c>
      <c r="AE1332" s="16" t="str">
        <f t="shared" si="468"/>
        <v>{"CollectableType":"HomeCollector.Models.StampBase, HomeCollector, Version=1.0.0.0, Culture=neutral, PublicKeyToken=null"</v>
      </c>
      <c r="AF1332" s="16" t="str">
        <f t="shared" si="469"/>
        <v xml:space="preserve">,"ItemDetails":"" </v>
      </c>
      <c r="AG1332" s="16" t="str">
        <f t="shared" si="470"/>
        <v xml:space="preserve">,"IsFavorite":false </v>
      </c>
      <c r="AH1332" s="16" t="str">
        <f t="shared" si="471"/>
        <v xml:space="preserve">,"EstimatedValue":0 </v>
      </c>
      <c r="AI1332" s="16" t="str">
        <f t="shared" si="472"/>
        <v xml:space="preserve">,"IsMintCondition":false </v>
      </c>
      <c r="AJ1332" s="16" t="str">
        <f t="shared" si="473"/>
        <v xml:space="preserve">,"Condition":"UNDEFINED" </v>
      </c>
      <c r="AK1332" s="16" t="str">
        <f xml:space="preserve"> IF($D1332+$E1332&gt;0,  CONCATENATE($AD1332,$AE1332,$AF1332,$AG1332,$AH1332,$AI1332,$AJ1332)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32" s="16" t="str">
        <f t="shared" si="474"/>
        <v>,{"CollectableType":"HomeCollector.Models.StampBase, HomeCollector, Version=1.0.0.0, Culture=neutral, PublicKeyToken=null","DisplayName":"Canada" ,"Description":"" ,"Country":"USA" ,"IsPostageStamp":true ,"ScottNumber":"1324"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33" spans="1:38" x14ac:dyDescent="0.25">
      <c r="A1333" s="34" t="s">
        <v>2526</v>
      </c>
      <c r="B1333" s="29">
        <v>5</v>
      </c>
      <c r="C1333" s="30"/>
      <c r="D1333" s="31"/>
      <c r="E1333" s="32">
        <v>2</v>
      </c>
      <c r="F1333" s="28"/>
      <c r="G1333" s="30"/>
      <c r="H1333" s="19" t="s">
        <v>923</v>
      </c>
      <c r="I1333" s="29">
        <v>1967</v>
      </c>
      <c r="J1333" s="29">
        <v>1967</v>
      </c>
      <c r="K1333" s="33" t="s">
        <v>1337</v>
      </c>
      <c r="L1333" s="34">
        <v>0.15</v>
      </c>
      <c r="M1333" s="29">
        <v>0.15</v>
      </c>
      <c r="N1333" s="28" t="str">
        <f t="shared" si="475"/>
        <v>,{"CollectableType":"HomeCollector.Models.StampBase, HomeCollector, Version=1.0.0.0, Culture=neutral, PublicKeyToken=null"</v>
      </c>
      <c r="O1333" s="16" t="str">
        <f t="shared" si="454"/>
        <v xml:space="preserve">,"DisplayName":"Erie Canal" </v>
      </c>
      <c r="P1333" s="16" t="str">
        <f t="shared" si="455"/>
        <v xml:space="preserve">,"Description":"" </v>
      </c>
      <c r="Q1333" s="16" t="str">
        <f t="shared" si="456"/>
        <v xml:space="preserve">,"Country":"USA" </v>
      </c>
      <c r="R1333" s="16" t="str">
        <f t="shared" si="457"/>
        <v xml:space="preserve">,"IsPostageStamp":true </v>
      </c>
      <c r="S1333" s="16" t="str">
        <f t="shared" si="458"/>
        <v xml:space="preserve">,"ScottNumber":"1325" </v>
      </c>
      <c r="T1333" s="16" t="str">
        <f t="shared" si="459"/>
        <v xml:space="preserve">,"AlternateId":"" </v>
      </c>
      <c r="U1333" s="16" t="str">
        <f t="shared" si="460"/>
        <v>,"IssueYearStart":1967</v>
      </c>
      <c r="V1333" s="16" t="str">
        <f t="shared" si="461"/>
        <v>,"IssueYearEnd":0</v>
      </c>
      <c r="W1333" s="16" t="str">
        <f t="shared" si="462"/>
        <v xml:space="preserve">,"FirstDayOfIssue":" " </v>
      </c>
      <c r="X1333" s="16" t="str">
        <f t="shared" si="476"/>
        <v xml:space="preserve">,"Perforation":"" </v>
      </c>
      <c r="Y1333" s="16" t="str">
        <f t="shared" si="463"/>
        <v xml:space="preserve">,"IsWatermarked":false </v>
      </c>
      <c r="Z1333" s="16" t="str">
        <f t="shared" si="464"/>
        <v xml:space="preserve">,"CatalogImageCode":"" </v>
      </c>
      <c r="AA1333" s="16" t="str">
        <f t="shared" si="465"/>
        <v xml:space="preserve">,"Color":"" </v>
      </c>
      <c r="AB1333" s="16" t="str">
        <f t="shared" si="466"/>
        <v xml:space="preserve">,"Denomination":"5" </v>
      </c>
      <c r="AD1333" s="16" t="str">
        <f t="shared" si="467"/>
        <v>,"ItemInstances":[</v>
      </c>
      <c r="AE1333" s="16" t="str">
        <f t="shared" si="468"/>
        <v>{"CollectableType":"HomeCollector.Models.StampBase, HomeCollector, Version=1.0.0.0, Culture=neutral, PublicKeyToken=null"</v>
      </c>
      <c r="AF1333" s="16" t="str">
        <f t="shared" si="469"/>
        <v xml:space="preserve">,"ItemDetails":"" </v>
      </c>
      <c r="AG1333" s="16" t="str">
        <f t="shared" si="470"/>
        <v xml:space="preserve">,"IsFavorite":false </v>
      </c>
      <c r="AH1333" s="16" t="str">
        <f t="shared" si="471"/>
        <v xml:space="preserve">,"EstimatedValue":0 </v>
      </c>
      <c r="AI1333" s="16" t="str">
        <f t="shared" si="472"/>
        <v xml:space="preserve">,"IsMintCondition":false </v>
      </c>
      <c r="AJ1333" s="16" t="str">
        <f t="shared" si="473"/>
        <v xml:space="preserve">,"Condition":"UNDEFINED" </v>
      </c>
      <c r="AK1333" s="16" t="str">
        <f xml:space="preserve"> IF($D1333+$E1333&gt;0,  CONCATENATE($AD1333,$AE1333,$AF1333,$AG1333,$AH1333,$AI1333,$AJ1333)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33" s="16" t="str">
        <f t="shared" si="474"/>
        <v>,{"CollectableType":"HomeCollector.Models.StampBase, HomeCollector, Version=1.0.0.0, Culture=neutral, PublicKeyToken=null","DisplayName":"Erie Canal" ,"Description":"" ,"Country":"USA" ,"IsPostageStamp":true ,"ScottNumber":"1325"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34" spans="1:38" x14ac:dyDescent="0.25">
      <c r="A1334" s="34" t="s">
        <v>2527</v>
      </c>
      <c r="B1334" s="29">
        <v>5</v>
      </c>
      <c r="C1334" s="30"/>
      <c r="D1334" s="31"/>
      <c r="E1334" s="32">
        <v>2</v>
      </c>
      <c r="F1334" s="28"/>
      <c r="G1334" s="30"/>
      <c r="H1334" s="19" t="s">
        <v>924</v>
      </c>
      <c r="I1334" s="29">
        <v>1967</v>
      </c>
      <c r="J1334" s="29">
        <v>1967</v>
      </c>
      <c r="K1334" s="33" t="s">
        <v>1337</v>
      </c>
      <c r="L1334" s="34">
        <v>0.15</v>
      </c>
      <c r="M1334" s="29">
        <v>0.15</v>
      </c>
      <c r="N1334" s="28" t="str">
        <f t="shared" si="475"/>
        <v>,{"CollectableType":"HomeCollector.Models.StampBase, HomeCollector, Version=1.0.0.0, Culture=neutral, PublicKeyToken=null"</v>
      </c>
      <c r="O1334" s="16" t="str">
        <f t="shared" si="454"/>
        <v xml:space="preserve">,"DisplayName":"Peace" </v>
      </c>
      <c r="P1334" s="16" t="str">
        <f t="shared" si="455"/>
        <v xml:space="preserve">,"Description":"" </v>
      </c>
      <c r="Q1334" s="16" t="str">
        <f t="shared" si="456"/>
        <v xml:space="preserve">,"Country":"USA" </v>
      </c>
      <c r="R1334" s="16" t="str">
        <f t="shared" si="457"/>
        <v xml:space="preserve">,"IsPostageStamp":true </v>
      </c>
      <c r="S1334" s="16" t="str">
        <f t="shared" si="458"/>
        <v xml:space="preserve">,"ScottNumber":"1326" </v>
      </c>
      <c r="T1334" s="16" t="str">
        <f t="shared" si="459"/>
        <v xml:space="preserve">,"AlternateId":"" </v>
      </c>
      <c r="U1334" s="16" t="str">
        <f t="shared" si="460"/>
        <v>,"IssueYearStart":1967</v>
      </c>
      <c r="V1334" s="16" t="str">
        <f t="shared" si="461"/>
        <v>,"IssueYearEnd":0</v>
      </c>
      <c r="W1334" s="16" t="str">
        <f t="shared" si="462"/>
        <v xml:space="preserve">,"FirstDayOfIssue":" " </v>
      </c>
      <c r="X1334" s="16" t="str">
        <f t="shared" si="476"/>
        <v xml:space="preserve">,"Perforation":"" </v>
      </c>
      <c r="Y1334" s="16" t="str">
        <f t="shared" si="463"/>
        <v xml:space="preserve">,"IsWatermarked":false </v>
      </c>
      <c r="Z1334" s="16" t="str">
        <f t="shared" si="464"/>
        <v xml:space="preserve">,"CatalogImageCode":"" </v>
      </c>
      <c r="AA1334" s="16" t="str">
        <f t="shared" si="465"/>
        <v xml:space="preserve">,"Color":"" </v>
      </c>
      <c r="AB1334" s="16" t="str">
        <f t="shared" si="466"/>
        <v xml:space="preserve">,"Denomination":"5" </v>
      </c>
      <c r="AD1334" s="16" t="str">
        <f t="shared" si="467"/>
        <v>,"ItemInstances":[</v>
      </c>
      <c r="AE1334" s="16" t="str">
        <f t="shared" si="468"/>
        <v>{"CollectableType":"HomeCollector.Models.StampBase, HomeCollector, Version=1.0.0.0, Culture=neutral, PublicKeyToken=null"</v>
      </c>
      <c r="AF1334" s="16" t="str">
        <f t="shared" si="469"/>
        <v xml:space="preserve">,"ItemDetails":"" </v>
      </c>
      <c r="AG1334" s="16" t="str">
        <f t="shared" si="470"/>
        <v xml:space="preserve">,"IsFavorite":false </v>
      </c>
      <c r="AH1334" s="16" t="str">
        <f t="shared" si="471"/>
        <v xml:space="preserve">,"EstimatedValue":0 </v>
      </c>
      <c r="AI1334" s="16" t="str">
        <f t="shared" si="472"/>
        <v xml:space="preserve">,"IsMintCondition":false </v>
      </c>
      <c r="AJ1334" s="16" t="str">
        <f t="shared" si="473"/>
        <v xml:space="preserve">,"Condition":"UNDEFINED" </v>
      </c>
      <c r="AK1334" s="16" t="str">
        <f xml:space="preserve"> IF($D1334+$E1334&gt;0,  CONCATENATE($AD1334,$AE1334,$AF1334,$AG1334,$AH1334,$AI1334,$AJ1334)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34" s="16" t="str">
        <f t="shared" si="474"/>
        <v>,{"CollectableType":"HomeCollector.Models.StampBase, HomeCollector, Version=1.0.0.0, Culture=neutral, PublicKeyToken=null","DisplayName":"Peace" ,"Description":"" ,"Country":"USA" ,"IsPostageStamp":true ,"ScottNumber":"1326"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35" spans="1:38" x14ac:dyDescent="0.25">
      <c r="A1335" s="34" t="s">
        <v>2528</v>
      </c>
      <c r="B1335" s="29">
        <v>5</v>
      </c>
      <c r="C1335" s="30"/>
      <c r="D1335" s="31"/>
      <c r="E1335" s="32">
        <v>2</v>
      </c>
      <c r="F1335" s="28"/>
      <c r="G1335" s="30"/>
      <c r="H1335" s="19" t="s">
        <v>925</v>
      </c>
      <c r="I1335" s="29">
        <v>1967</v>
      </c>
      <c r="J1335" s="29">
        <v>1967</v>
      </c>
      <c r="K1335" s="33" t="s">
        <v>1337</v>
      </c>
      <c r="L1335" s="34">
        <v>0.15</v>
      </c>
      <c r="M1335" s="29">
        <v>0.15</v>
      </c>
      <c r="N1335" s="28" t="str">
        <f t="shared" si="475"/>
        <v>,{"CollectableType":"HomeCollector.Models.StampBase, HomeCollector, Version=1.0.0.0, Culture=neutral, PublicKeyToken=null"</v>
      </c>
      <c r="O1335" s="16" t="str">
        <f t="shared" si="454"/>
        <v xml:space="preserve">,"DisplayName":"Thoreau" </v>
      </c>
      <c r="P1335" s="16" t="str">
        <f t="shared" si="455"/>
        <v xml:space="preserve">,"Description":"" </v>
      </c>
      <c r="Q1335" s="16" t="str">
        <f t="shared" si="456"/>
        <v xml:space="preserve">,"Country":"USA" </v>
      </c>
      <c r="R1335" s="16" t="str">
        <f t="shared" si="457"/>
        <v xml:space="preserve">,"IsPostageStamp":true </v>
      </c>
      <c r="S1335" s="16" t="str">
        <f t="shared" si="458"/>
        <v xml:space="preserve">,"ScottNumber":"1327" </v>
      </c>
      <c r="T1335" s="16" t="str">
        <f t="shared" si="459"/>
        <v xml:space="preserve">,"AlternateId":"" </v>
      </c>
      <c r="U1335" s="16" t="str">
        <f t="shared" si="460"/>
        <v>,"IssueYearStart":1967</v>
      </c>
      <c r="V1335" s="16" t="str">
        <f t="shared" si="461"/>
        <v>,"IssueYearEnd":0</v>
      </c>
      <c r="W1335" s="16" t="str">
        <f t="shared" si="462"/>
        <v xml:space="preserve">,"FirstDayOfIssue":" " </v>
      </c>
      <c r="X1335" s="16" t="str">
        <f t="shared" si="476"/>
        <v xml:space="preserve">,"Perforation":"" </v>
      </c>
      <c r="Y1335" s="16" t="str">
        <f t="shared" si="463"/>
        <v xml:space="preserve">,"IsWatermarked":false </v>
      </c>
      <c r="Z1335" s="16" t="str">
        <f t="shared" si="464"/>
        <v xml:space="preserve">,"CatalogImageCode":"" </v>
      </c>
      <c r="AA1335" s="16" t="str">
        <f t="shared" si="465"/>
        <v xml:space="preserve">,"Color":"" </v>
      </c>
      <c r="AB1335" s="16" t="str">
        <f t="shared" si="466"/>
        <v xml:space="preserve">,"Denomination":"5" </v>
      </c>
      <c r="AD1335" s="16" t="str">
        <f t="shared" si="467"/>
        <v>,"ItemInstances":[</v>
      </c>
      <c r="AE1335" s="16" t="str">
        <f t="shared" si="468"/>
        <v>{"CollectableType":"HomeCollector.Models.StampBase, HomeCollector, Version=1.0.0.0, Culture=neutral, PublicKeyToken=null"</v>
      </c>
      <c r="AF1335" s="16" t="str">
        <f t="shared" si="469"/>
        <v xml:space="preserve">,"ItemDetails":"" </v>
      </c>
      <c r="AG1335" s="16" t="str">
        <f t="shared" si="470"/>
        <v xml:space="preserve">,"IsFavorite":false </v>
      </c>
      <c r="AH1335" s="16" t="str">
        <f t="shared" si="471"/>
        <v xml:space="preserve">,"EstimatedValue":0 </v>
      </c>
      <c r="AI1335" s="16" t="str">
        <f t="shared" si="472"/>
        <v xml:space="preserve">,"IsMintCondition":false </v>
      </c>
      <c r="AJ1335" s="16" t="str">
        <f t="shared" si="473"/>
        <v xml:space="preserve">,"Condition":"UNDEFINED" </v>
      </c>
      <c r="AK1335" s="16" t="str">
        <f xml:space="preserve"> IF($D1335+$E1335&gt;0,  CONCATENATE($AD1335,$AE1335,$AF1335,$AG1335,$AH1335,$AI1335,$AJ1335)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35" s="16" t="str">
        <f t="shared" si="474"/>
        <v>,{"CollectableType":"HomeCollector.Models.StampBase, HomeCollector, Version=1.0.0.0, Culture=neutral, PublicKeyToken=null","DisplayName":"Thoreau" ,"Description":"" ,"Country":"USA" ,"IsPostageStamp":true ,"ScottNumber":"1327"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36" spans="1:38" x14ac:dyDescent="0.25">
      <c r="A1336" s="34" t="s">
        <v>2529</v>
      </c>
      <c r="B1336" s="29">
        <v>5</v>
      </c>
      <c r="C1336" s="30"/>
      <c r="D1336" s="31"/>
      <c r="E1336" s="32">
        <v>2</v>
      </c>
      <c r="F1336" s="28"/>
      <c r="G1336" s="30"/>
      <c r="H1336" s="19" t="s">
        <v>731</v>
      </c>
      <c r="I1336" s="29">
        <v>1967</v>
      </c>
      <c r="J1336" s="29">
        <v>1967</v>
      </c>
      <c r="K1336" s="33" t="s">
        <v>1337</v>
      </c>
      <c r="L1336" s="34">
        <v>0.15</v>
      </c>
      <c r="M1336" s="29">
        <v>0.15</v>
      </c>
      <c r="N1336" s="28" t="str">
        <f t="shared" si="475"/>
        <v>,{"CollectableType":"HomeCollector.Models.StampBase, HomeCollector, Version=1.0.0.0, Culture=neutral, PublicKeyToken=null"</v>
      </c>
      <c r="O1336" s="16" t="str">
        <f t="shared" si="454"/>
        <v xml:space="preserve">,"DisplayName":"Nebraska" </v>
      </c>
      <c r="P1336" s="16" t="str">
        <f t="shared" si="455"/>
        <v xml:space="preserve">,"Description":"" </v>
      </c>
      <c r="Q1336" s="16" t="str">
        <f t="shared" si="456"/>
        <v xml:space="preserve">,"Country":"USA" </v>
      </c>
      <c r="R1336" s="16" t="str">
        <f t="shared" si="457"/>
        <v xml:space="preserve">,"IsPostageStamp":true </v>
      </c>
      <c r="S1336" s="16" t="str">
        <f t="shared" si="458"/>
        <v xml:space="preserve">,"ScottNumber":"1328" </v>
      </c>
      <c r="T1336" s="16" t="str">
        <f t="shared" si="459"/>
        <v xml:space="preserve">,"AlternateId":"" </v>
      </c>
      <c r="U1336" s="16" t="str">
        <f t="shared" si="460"/>
        <v>,"IssueYearStart":1967</v>
      </c>
      <c r="V1336" s="16" t="str">
        <f t="shared" si="461"/>
        <v>,"IssueYearEnd":0</v>
      </c>
      <c r="W1336" s="16" t="str">
        <f t="shared" si="462"/>
        <v xml:space="preserve">,"FirstDayOfIssue":" " </v>
      </c>
      <c r="X1336" s="16" t="str">
        <f t="shared" si="476"/>
        <v xml:space="preserve">,"Perforation":"" </v>
      </c>
      <c r="Y1336" s="16" t="str">
        <f t="shared" si="463"/>
        <v xml:space="preserve">,"IsWatermarked":false </v>
      </c>
      <c r="Z1336" s="16" t="str">
        <f t="shared" si="464"/>
        <v xml:space="preserve">,"CatalogImageCode":"" </v>
      </c>
      <c r="AA1336" s="16" t="str">
        <f t="shared" si="465"/>
        <v xml:space="preserve">,"Color":"" </v>
      </c>
      <c r="AB1336" s="16" t="str">
        <f t="shared" si="466"/>
        <v xml:space="preserve">,"Denomination":"5" </v>
      </c>
      <c r="AD1336" s="16" t="str">
        <f t="shared" si="467"/>
        <v>,"ItemInstances":[</v>
      </c>
      <c r="AE1336" s="16" t="str">
        <f t="shared" si="468"/>
        <v>{"CollectableType":"HomeCollector.Models.StampBase, HomeCollector, Version=1.0.0.0, Culture=neutral, PublicKeyToken=null"</v>
      </c>
      <c r="AF1336" s="16" t="str">
        <f t="shared" si="469"/>
        <v xml:space="preserve">,"ItemDetails":"" </v>
      </c>
      <c r="AG1336" s="16" t="str">
        <f t="shared" si="470"/>
        <v xml:space="preserve">,"IsFavorite":false </v>
      </c>
      <c r="AH1336" s="16" t="str">
        <f t="shared" si="471"/>
        <v xml:space="preserve">,"EstimatedValue":0 </v>
      </c>
      <c r="AI1336" s="16" t="str">
        <f t="shared" si="472"/>
        <v xml:space="preserve">,"IsMintCondition":false </v>
      </c>
      <c r="AJ1336" s="16" t="str">
        <f t="shared" si="473"/>
        <v xml:space="preserve">,"Condition":"UNDEFINED" </v>
      </c>
      <c r="AK1336" s="16" t="str">
        <f xml:space="preserve"> IF($D1336+$E1336&gt;0,  CONCATENATE($AD1336,$AE1336,$AF1336,$AG1336,$AH1336,$AI1336,$AJ1336)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36" s="16" t="str">
        <f t="shared" si="474"/>
        <v>,{"CollectableType":"HomeCollector.Models.StampBase, HomeCollector, Version=1.0.0.0, Culture=neutral, PublicKeyToken=null","DisplayName":"Nebraska" ,"Description":"" ,"Country":"USA" ,"IsPostageStamp":true ,"ScottNumber":"1328"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37" spans="1:38" x14ac:dyDescent="0.25">
      <c r="A1337" s="34" t="s">
        <v>2530</v>
      </c>
      <c r="B1337" s="29">
        <v>5</v>
      </c>
      <c r="C1337" s="30"/>
      <c r="D1337" s="31"/>
      <c r="E1337" s="32">
        <v>2</v>
      </c>
      <c r="F1337" s="28"/>
      <c r="G1337" s="30"/>
      <c r="H1337" s="19" t="s">
        <v>926</v>
      </c>
      <c r="I1337" s="29">
        <v>1967</v>
      </c>
      <c r="J1337" s="29">
        <v>1967</v>
      </c>
      <c r="K1337" s="33" t="s">
        <v>1337</v>
      </c>
      <c r="L1337" s="34">
        <v>0.15</v>
      </c>
      <c r="M1337" s="29">
        <v>0.15</v>
      </c>
      <c r="N1337" s="28" t="str">
        <f t="shared" si="475"/>
        <v>,{"CollectableType":"HomeCollector.Models.StampBase, HomeCollector, Version=1.0.0.0, Culture=neutral, PublicKeyToken=null"</v>
      </c>
      <c r="O1337" s="16" t="str">
        <f t="shared" si="454"/>
        <v xml:space="preserve">,"DisplayName":"Voice of Am" </v>
      </c>
      <c r="P1337" s="16" t="str">
        <f t="shared" si="455"/>
        <v xml:space="preserve">,"Description":"" </v>
      </c>
      <c r="Q1337" s="16" t="str">
        <f t="shared" si="456"/>
        <v xml:space="preserve">,"Country":"USA" </v>
      </c>
      <c r="R1337" s="16" t="str">
        <f t="shared" si="457"/>
        <v xml:space="preserve">,"IsPostageStamp":true </v>
      </c>
      <c r="S1337" s="16" t="str">
        <f t="shared" si="458"/>
        <v xml:space="preserve">,"ScottNumber":"1329" </v>
      </c>
      <c r="T1337" s="16" t="str">
        <f t="shared" si="459"/>
        <v xml:space="preserve">,"AlternateId":"" </v>
      </c>
      <c r="U1337" s="16" t="str">
        <f t="shared" si="460"/>
        <v>,"IssueYearStart":1967</v>
      </c>
      <c r="V1337" s="16" t="str">
        <f t="shared" si="461"/>
        <v>,"IssueYearEnd":0</v>
      </c>
      <c r="W1337" s="16" t="str">
        <f t="shared" si="462"/>
        <v xml:space="preserve">,"FirstDayOfIssue":" " </v>
      </c>
      <c r="X1337" s="16" t="str">
        <f t="shared" si="476"/>
        <v xml:space="preserve">,"Perforation":"" </v>
      </c>
      <c r="Y1337" s="16" t="str">
        <f t="shared" si="463"/>
        <v xml:space="preserve">,"IsWatermarked":false </v>
      </c>
      <c r="Z1337" s="16" t="str">
        <f t="shared" si="464"/>
        <v xml:space="preserve">,"CatalogImageCode":"" </v>
      </c>
      <c r="AA1337" s="16" t="str">
        <f t="shared" si="465"/>
        <v xml:space="preserve">,"Color":"" </v>
      </c>
      <c r="AB1337" s="16" t="str">
        <f t="shared" si="466"/>
        <v xml:space="preserve">,"Denomination":"5" </v>
      </c>
      <c r="AD1337" s="16" t="str">
        <f t="shared" si="467"/>
        <v>,"ItemInstances":[</v>
      </c>
      <c r="AE1337" s="16" t="str">
        <f t="shared" si="468"/>
        <v>{"CollectableType":"HomeCollector.Models.StampBase, HomeCollector, Version=1.0.0.0, Culture=neutral, PublicKeyToken=null"</v>
      </c>
      <c r="AF1337" s="16" t="str">
        <f t="shared" si="469"/>
        <v xml:space="preserve">,"ItemDetails":"" </v>
      </c>
      <c r="AG1337" s="16" t="str">
        <f t="shared" si="470"/>
        <v xml:space="preserve">,"IsFavorite":false </v>
      </c>
      <c r="AH1337" s="16" t="str">
        <f t="shared" si="471"/>
        <v xml:space="preserve">,"EstimatedValue":0 </v>
      </c>
      <c r="AI1337" s="16" t="str">
        <f t="shared" si="472"/>
        <v xml:space="preserve">,"IsMintCondition":false </v>
      </c>
      <c r="AJ1337" s="16" t="str">
        <f t="shared" si="473"/>
        <v xml:space="preserve">,"Condition":"UNDEFINED" </v>
      </c>
      <c r="AK1337" s="16" t="str">
        <f xml:space="preserve"> IF($D1337+$E1337&gt;0,  CONCATENATE($AD1337,$AE1337,$AF1337,$AG1337,$AH1337,$AI1337,$AJ1337)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37" s="16" t="str">
        <f t="shared" si="474"/>
        <v>,{"CollectableType":"HomeCollector.Models.StampBase, HomeCollector, Version=1.0.0.0, Culture=neutral, PublicKeyToken=null","DisplayName":"Voice of Am" ,"Description":"" ,"Country":"USA" ,"IsPostageStamp":true ,"ScottNumber":"1329"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38" spans="1:38" x14ac:dyDescent="0.25">
      <c r="A1338" s="34" t="s">
        <v>2531</v>
      </c>
      <c r="B1338" s="29">
        <v>5</v>
      </c>
      <c r="C1338" s="30"/>
      <c r="D1338" s="31"/>
      <c r="E1338" s="32">
        <v>2</v>
      </c>
      <c r="F1338" s="28"/>
      <c r="G1338" s="30"/>
      <c r="H1338" s="19" t="s">
        <v>927</v>
      </c>
      <c r="I1338" s="29">
        <v>1967</v>
      </c>
      <c r="J1338" s="29">
        <v>1967</v>
      </c>
      <c r="K1338" s="33" t="s">
        <v>1337</v>
      </c>
      <c r="L1338" s="34">
        <v>0.15</v>
      </c>
      <c r="M1338" s="29">
        <v>0.15</v>
      </c>
      <c r="N1338" s="28" t="str">
        <f t="shared" si="475"/>
        <v>,{"CollectableType":"HomeCollector.Models.StampBase, HomeCollector, Version=1.0.0.0, Culture=neutral, PublicKeyToken=null"</v>
      </c>
      <c r="O1338" s="16" t="str">
        <f t="shared" si="454"/>
        <v xml:space="preserve">,"DisplayName":"Davy Crockett" </v>
      </c>
      <c r="P1338" s="16" t="str">
        <f t="shared" si="455"/>
        <v xml:space="preserve">,"Description":"" </v>
      </c>
      <c r="Q1338" s="16" t="str">
        <f t="shared" si="456"/>
        <v xml:space="preserve">,"Country":"USA" </v>
      </c>
      <c r="R1338" s="16" t="str">
        <f t="shared" si="457"/>
        <v xml:space="preserve">,"IsPostageStamp":true </v>
      </c>
      <c r="S1338" s="16" t="str">
        <f t="shared" si="458"/>
        <v xml:space="preserve">,"ScottNumber":"1330" </v>
      </c>
      <c r="T1338" s="16" t="str">
        <f t="shared" si="459"/>
        <v xml:space="preserve">,"AlternateId":"" </v>
      </c>
      <c r="U1338" s="16" t="str">
        <f t="shared" si="460"/>
        <v>,"IssueYearStart":1967</v>
      </c>
      <c r="V1338" s="16" t="str">
        <f t="shared" si="461"/>
        <v>,"IssueYearEnd":0</v>
      </c>
      <c r="W1338" s="16" t="str">
        <f t="shared" si="462"/>
        <v xml:space="preserve">,"FirstDayOfIssue":" " </v>
      </c>
      <c r="X1338" s="16" t="str">
        <f t="shared" si="476"/>
        <v xml:space="preserve">,"Perforation":"" </v>
      </c>
      <c r="Y1338" s="16" t="str">
        <f t="shared" si="463"/>
        <v xml:space="preserve">,"IsWatermarked":false </v>
      </c>
      <c r="Z1338" s="16" t="str">
        <f t="shared" si="464"/>
        <v xml:space="preserve">,"CatalogImageCode":"" </v>
      </c>
      <c r="AA1338" s="16" t="str">
        <f t="shared" si="465"/>
        <v xml:space="preserve">,"Color":"" </v>
      </c>
      <c r="AB1338" s="16" t="str">
        <f t="shared" si="466"/>
        <v xml:space="preserve">,"Denomination":"5" </v>
      </c>
      <c r="AD1338" s="16" t="str">
        <f t="shared" si="467"/>
        <v>,"ItemInstances":[</v>
      </c>
      <c r="AE1338" s="16" t="str">
        <f t="shared" si="468"/>
        <v>{"CollectableType":"HomeCollector.Models.StampBase, HomeCollector, Version=1.0.0.0, Culture=neutral, PublicKeyToken=null"</v>
      </c>
      <c r="AF1338" s="16" t="str">
        <f t="shared" si="469"/>
        <v xml:space="preserve">,"ItemDetails":"" </v>
      </c>
      <c r="AG1338" s="16" t="str">
        <f t="shared" si="470"/>
        <v xml:space="preserve">,"IsFavorite":false </v>
      </c>
      <c r="AH1338" s="16" t="str">
        <f t="shared" si="471"/>
        <v xml:space="preserve">,"EstimatedValue":0 </v>
      </c>
      <c r="AI1338" s="16" t="str">
        <f t="shared" si="472"/>
        <v xml:space="preserve">,"IsMintCondition":false </v>
      </c>
      <c r="AJ1338" s="16" t="str">
        <f t="shared" si="473"/>
        <v xml:space="preserve">,"Condition":"UNDEFINED" </v>
      </c>
      <c r="AK1338" s="16" t="str">
        <f xml:space="preserve"> IF($D1338+$E1338&gt;0,  CONCATENATE($AD1338,$AE1338,$AF1338,$AG1338,$AH1338,$AI1338,$AJ1338)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38" s="16" t="str">
        <f t="shared" si="474"/>
        <v>,{"CollectableType":"HomeCollector.Models.StampBase, HomeCollector, Version=1.0.0.0, Culture=neutral, PublicKeyToken=null","DisplayName":"Davy Crockett" ,"Description":"" ,"Country":"USA" ,"IsPostageStamp":true ,"ScottNumber":"1330"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39" spans="1:38" x14ac:dyDescent="0.25">
      <c r="A1339" s="34" t="s">
        <v>2532</v>
      </c>
      <c r="B1339" s="29">
        <v>5</v>
      </c>
      <c r="C1339" s="30"/>
      <c r="D1339" s="31"/>
      <c r="E1339" s="32">
        <v>2</v>
      </c>
      <c r="F1339" s="28"/>
      <c r="G1339" s="30"/>
      <c r="H1339" s="19" t="s">
        <v>928</v>
      </c>
      <c r="I1339" s="29">
        <v>1967</v>
      </c>
      <c r="J1339" s="29">
        <v>1967</v>
      </c>
      <c r="K1339" s="33" t="s">
        <v>1337</v>
      </c>
      <c r="L1339" s="34">
        <v>0.65</v>
      </c>
      <c r="M1339" s="29">
        <v>0.15</v>
      </c>
      <c r="N1339" s="28" t="str">
        <f t="shared" si="475"/>
        <v>,{"CollectableType":"HomeCollector.Models.StampBase, HomeCollector, Version=1.0.0.0, Culture=neutral, PublicKeyToken=null"</v>
      </c>
      <c r="O1339" s="16" t="str">
        <f t="shared" si="454"/>
        <v xml:space="preserve">,"DisplayName":"Astronaut" </v>
      </c>
      <c r="P1339" s="16" t="str">
        <f t="shared" si="455"/>
        <v xml:space="preserve">,"Description":"" </v>
      </c>
      <c r="Q1339" s="16" t="str">
        <f t="shared" si="456"/>
        <v xml:space="preserve">,"Country":"USA" </v>
      </c>
      <c r="R1339" s="16" t="str">
        <f t="shared" si="457"/>
        <v xml:space="preserve">,"IsPostageStamp":true </v>
      </c>
      <c r="S1339" s="16" t="str">
        <f t="shared" si="458"/>
        <v xml:space="preserve">,"ScottNumber":"1331" </v>
      </c>
      <c r="T1339" s="16" t="str">
        <f t="shared" si="459"/>
        <v xml:space="preserve">,"AlternateId":"" </v>
      </c>
      <c r="U1339" s="16" t="str">
        <f t="shared" si="460"/>
        <v>,"IssueYearStart":1967</v>
      </c>
      <c r="V1339" s="16" t="str">
        <f t="shared" si="461"/>
        <v>,"IssueYearEnd":0</v>
      </c>
      <c r="W1339" s="16" t="str">
        <f t="shared" si="462"/>
        <v xml:space="preserve">,"FirstDayOfIssue":" " </v>
      </c>
      <c r="X1339" s="16" t="str">
        <f t="shared" si="476"/>
        <v xml:space="preserve">,"Perforation":"" </v>
      </c>
      <c r="Y1339" s="16" t="str">
        <f t="shared" si="463"/>
        <v xml:space="preserve">,"IsWatermarked":false </v>
      </c>
      <c r="Z1339" s="16" t="str">
        <f t="shared" si="464"/>
        <v xml:space="preserve">,"CatalogImageCode":"" </v>
      </c>
      <c r="AA1339" s="16" t="str">
        <f t="shared" si="465"/>
        <v xml:space="preserve">,"Color":"" </v>
      </c>
      <c r="AB1339" s="16" t="str">
        <f t="shared" si="466"/>
        <v xml:space="preserve">,"Denomination":"5" </v>
      </c>
      <c r="AD1339" s="16" t="str">
        <f t="shared" si="467"/>
        <v>,"ItemInstances":[</v>
      </c>
      <c r="AE1339" s="16" t="str">
        <f t="shared" si="468"/>
        <v>{"CollectableType":"HomeCollector.Models.StampBase, HomeCollector, Version=1.0.0.0, Culture=neutral, PublicKeyToken=null"</v>
      </c>
      <c r="AF1339" s="16" t="str">
        <f t="shared" si="469"/>
        <v xml:space="preserve">,"ItemDetails":"" </v>
      </c>
      <c r="AG1339" s="16" t="str">
        <f t="shared" si="470"/>
        <v xml:space="preserve">,"IsFavorite":false </v>
      </c>
      <c r="AH1339" s="16" t="str">
        <f t="shared" si="471"/>
        <v xml:space="preserve">,"EstimatedValue":0 </v>
      </c>
      <c r="AI1339" s="16" t="str">
        <f t="shared" si="472"/>
        <v xml:space="preserve">,"IsMintCondition":false </v>
      </c>
      <c r="AJ1339" s="16" t="str">
        <f t="shared" si="473"/>
        <v xml:space="preserve">,"Condition":"UNDEFINED" </v>
      </c>
      <c r="AK1339" s="16" t="str">
        <f xml:space="preserve"> IF($D1339+$E1339&gt;0,  CONCATENATE($AD1339,$AE1339,$AF1339,$AG1339,$AH1339,$AI1339,$AJ1339)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39" s="16" t="str">
        <f t="shared" si="474"/>
        <v>,{"CollectableType":"HomeCollector.Models.StampBase, HomeCollector, Version=1.0.0.0, Culture=neutral, PublicKeyToken=null","DisplayName":"Astronaut" ,"Description":"" ,"Country":"USA" ,"IsPostageStamp":true ,"ScottNumber":"1331"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40" spans="1:38" x14ac:dyDescent="0.25">
      <c r="A1340" s="17" t="s">
        <v>929</v>
      </c>
      <c r="B1340" s="29">
        <v>5</v>
      </c>
      <c r="C1340" s="30"/>
      <c r="D1340" s="31"/>
      <c r="E1340" s="32"/>
      <c r="F1340" s="28"/>
      <c r="G1340" s="38" t="s">
        <v>291</v>
      </c>
      <c r="H1340" s="19" t="s">
        <v>930</v>
      </c>
      <c r="I1340" s="29">
        <v>1967</v>
      </c>
      <c r="J1340" s="29">
        <v>1967</v>
      </c>
      <c r="K1340" s="33" t="s">
        <v>1337</v>
      </c>
      <c r="L1340" s="34">
        <v>1.4</v>
      </c>
      <c r="M1340" s="29">
        <v>1.25</v>
      </c>
      <c r="N1340" s="28" t="str">
        <f t="shared" si="475"/>
        <v>,{"CollectableType":"HomeCollector.Models.StampBase, HomeCollector, Version=1.0.0.0, Culture=neutral, PublicKeyToken=null"</v>
      </c>
      <c r="O1340" s="16" t="str">
        <f t="shared" si="454"/>
        <v xml:space="preserve">,"DisplayName":"Astronaut-Capsule" </v>
      </c>
      <c r="P1340" s="16" t="str">
        <f t="shared" si="455"/>
        <v xml:space="preserve">,"Description":"pair" </v>
      </c>
      <c r="Q1340" s="16" t="str">
        <f t="shared" si="456"/>
        <v xml:space="preserve">,"Country":"USA" </v>
      </c>
      <c r="R1340" s="16" t="str">
        <f t="shared" si="457"/>
        <v xml:space="preserve">,"IsPostageStamp":true </v>
      </c>
      <c r="S1340" s="16" t="str">
        <f t="shared" si="458"/>
        <v xml:space="preserve">,"ScottNumber":"1331a" </v>
      </c>
      <c r="T1340" s="16" t="str">
        <f t="shared" si="459"/>
        <v xml:space="preserve">,"AlternateId":"" </v>
      </c>
      <c r="U1340" s="16" t="str">
        <f t="shared" si="460"/>
        <v>,"IssueYearStart":1967</v>
      </c>
      <c r="V1340" s="16" t="str">
        <f t="shared" si="461"/>
        <v>,"IssueYearEnd":0</v>
      </c>
      <c r="W1340" s="16" t="str">
        <f t="shared" si="462"/>
        <v xml:space="preserve">,"FirstDayOfIssue":" " </v>
      </c>
      <c r="X1340" s="16" t="str">
        <f t="shared" si="476"/>
        <v xml:space="preserve">,"Perforation":"" </v>
      </c>
      <c r="Y1340" s="16" t="str">
        <f t="shared" si="463"/>
        <v xml:space="preserve">,"IsWatermarked":false </v>
      </c>
      <c r="Z1340" s="16" t="str">
        <f t="shared" si="464"/>
        <v xml:space="preserve">,"CatalogImageCode":"" </v>
      </c>
      <c r="AA1340" s="16" t="str">
        <f t="shared" si="465"/>
        <v xml:space="preserve">,"Color":"" </v>
      </c>
      <c r="AB1340" s="16" t="str">
        <f t="shared" si="466"/>
        <v xml:space="preserve">,"Denomination":"5" </v>
      </c>
      <c r="AD1340" s="16" t="str">
        <f t="shared" si="467"/>
        <v/>
      </c>
      <c r="AE1340" s="16" t="str">
        <f t="shared" si="468"/>
        <v>{"CollectableType":"HomeCollector.Models.StampBase, HomeCollector, Version=1.0.0.0, Culture=neutral, PublicKeyToken=null"</v>
      </c>
      <c r="AF1340" s="16" t="str">
        <f t="shared" si="469"/>
        <v xml:space="preserve">,"ItemDetails":"pair" </v>
      </c>
      <c r="AG1340" s="16" t="str">
        <f t="shared" si="470"/>
        <v xml:space="preserve">,"IsFavorite":false </v>
      </c>
      <c r="AH1340" s="16" t="str">
        <f t="shared" si="471"/>
        <v xml:space="preserve">,"EstimatedValue":0 </v>
      </c>
      <c r="AI1340" s="16" t="str">
        <f t="shared" si="472"/>
        <v xml:space="preserve">,"IsMintCondition":false </v>
      </c>
      <c r="AJ1340" s="16" t="str">
        <f t="shared" si="473"/>
        <v xml:space="preserve">,"Condition":"UNDEFINED" </v>
      </c>
      <c r="AK1340" s="16" t="str">
        <f xml:space="preserve"> IF($D1340+$E1340&gt;0,  CONCATENATE($AD1340,$AE1340,$AF1340,$AG1340,$AH1340,$AI1340,$AJ1340) &amp; "} ]}","}")</f>
        <v>}</v>
      </c>
      <c r="AL1340" s="16" t="str">
        <f t="shared" si="474"/>
        <v>,{"CollectableType":"HomeCollector.Models.StampBase, HomeCollector, Version=1.0.0.0, Culture=neutral, PublicKeyToken=null","DisplayName":"Astronaut-Capsule" ,"Description":"pair" ,"Country":"USA" ,"IsPostageStamp":true ,"ScottNumber":"1331a" ,"AlternateId":"" ,"IssueYearStart":1967,"IssueYearEnd":0,"FirstDayOfIssue":" " ,"Perforation":"" ,"IsWatermarked":false ,"CatalogImageCode":"" ,"Color":"" ,"Denomination":"5" }</v>
      </c>
    </row>
    <row r="1341" spans="1:38" x14ac:dyDescent="0.25">
      <c r="A1341" s="34" t="s">
        <v>2533</v>
      </c>
      <c r="B1341" s="29">
        <v>5</v>
      </c>
      <c r="C1341" s="30"/>
      <c r="D1341" s="31"/>
      <c r="E1341" s="32">
        <v>2</v>
      </c>
      <c r="F1341" s="28"/>
      <c r="G1341" s="30"/>
      <c r="H1341" s="19" t="s">
        <v>931</v>
      </c>
      <c r="I1341" s="29">
        <v>1967</v>
      </c>
      <c r="J1341" s="29">
        <v>1967</v>
      </c>
      <c r="K1341" s="33" t="s">
        <v>1337</v>
      </c>
      <c r="L1341" s="34">
        <v>0.65</v>
      </c>
      <c r="M1341" s="29">
        <v>0.15</v>
      </c>
      <c r="N1341" s="28" t="str">
        <f t="shared" si="475"/>
        <v>,{"CollectableType":"HomeCollector.Models.StampBase, HomeCollector, Version=1.0.0.0, Culture=neutral, PublicKeyToken=null"</v>
      </c>
      <c r="O1341" s="16" t="str">
        <f t="shared" si="454"/>
        <v xml:space="preserve">,"DisplayName":"Capsule" </v>
      </c>
      <c r="P1341" s="16" t="str">
        <f t="shared" si="455"/>
        <v xml:space="preserve">,"Description":"" </v>
      </c>
      <c r="Q1341" s="16" t="str">
        <f t="shared" si="456"/>
        <v xml:space="preserve">,"Country":"USA" </v>
      </c>
      <c r="R1341" s="16" t="str">
        <f t="shared" si="457"/>
        <v xml:space="preserve">,"IsPostageStamp":true </v>
      </c>
      <c r="S1341" s="16" t="str">
        <f t="shared" si="458"/>
        <v xml:space="preserve">,"ScottNumber":"1332" </v>
      </c>
      <c r="T1341" s="16" t="str">
        <f t="shared" si="459"/>
        <v xml:space="preserve">,"AlternateId":"" </v>
      </c>
      <c r="U1341" s="16" t="str">
        <f t="shared" si="460"/>
        <v>,"IssueYearStart":1967</v>
      </c>
      <c r="V1341" s="16" t="str">
        <f t="shared" si="461"/>
        <v>,"IssueYearEnd":0</v>
      </c>
      <c r="W1341" s="16" t="str">
        <f t="shared" si="462"/>
        <v xml:space="preserve">,"FirstDayOfIssue":" " </v>
      </c>
      <c r="X1341" s="16" t="str">
        <f t="shared" si="476"/>
        <v xml:space="preserve">,"Perforation":"" </v>
      </c>
      <c r="Y1341" s="16" t="str">
        <f t="shared" si="463"/>
        <v xml:space="preserve">,"IsWatermarked":false </v>
      </c>
      <c r="Z1341" s="16" t="str">
        <f t="shared" si="464"/>
        <v xml:space="preserve">,"CatalogImageCode":"" </v>
      </c>
      <c r="AA1341" s="16" t="str">
        <f t="shared" si="465"/>
        <v xml:space="preserve">,"Color":"" </v>
      </c>
      <c r="AB1341" s="16" t="str">
        <f t="shared" si="466"/>
        <v xml:space="preserve">,"Denomination":"5" </v>
      </c>
      <c r="AD1341" s="16" t="str">
        <f t="shared" si="467"/>
        <v>,"ItemInstances":[</v>
      </c>
      <c r="AE1341" s="16" t="str">
        <f t="shared" si="468"/>
        <v>{"CollectableType":"HomeCollector.Models.StampBase, HomeCollector, Version=1.0.0.0, Culture=neutral, PublicKeyToken=null"</v>
      </c>
      <c r="AF1341" s="16" t="str">
        <f t="shared" si="469"/>
        <v xml:space="preserve">,"ItemDetails":"" </v>
      </c>
      <c r="AG1341" s="16" t="str">
        <f t="shared" si="470"/>
        <v xml:space="preserve">,"IsFavorite":false </v>
      </c>
      <c r="AH1341" s="16" t="str">
        <f t="shared" si="471"/>
        <v xml:space="preserve">,"EstimatedValue":0 </v>
      </c>
      <c r="AI1341" s="16" t="str">
        <f t="shared" si="472"/>
        <v xml:space="preserve">,"IsMintCondition":false </v>
      </c>
      <c r="AJ1341" s="16" t="str">
        <f t="shared" si="473"/>
        <v xml:space="preserve">,"Condition":"UNDEFINED" </v>
      </c>
      <c r="AK1341" s="16" t="str">
        <f xml:space="preserve"> IF($D1341+$E1341&gt;0,  CONCATENATE($AD1341,$AE1341,$AF1341,$AG1341,$AH1341,$AI1341,$AJ1341)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41" s="16" t="str">
        <f t="shared" si="474"/>
        <v>,{"CollectableType":"HomeCollector.Models.StampBase, HomeCollector, Version=1.0.0.0, Culture=neutral, PublicKeyToken=null","DisplayName":"Capsule" ,"Description":"" ,"Country":"USA" ,"IsPostageStamp":true ,"ScottNumber":"1332"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42" spans="1:38" x14ac:dyDescent="0.25">
      <c r="A1342" s="34" t="s">
        <v>2534</v>
      </c>
      <c r="B1342" s="29">
        <v>5</v>
      </c>
      <c r="C1342" s="30"/>
      <c r="D1342" s="31"/>
      <c r="E1342" s="32">
        <v>2</v>
      </c>
      <c r="F1342" s="28"/>
      <c r="G1342" s="30"/>
      <c r="H1342" s="19" t="s">
        <v>932</v>
      </c>
      <c r="I1342" s="29">
        <v>1967</v>
      </c>
      <c r="J1342" s="29">
        <v>1967</v>
      </c>
      <c r="K1342" s="33" t="s">
        <v>1337</v>
      </c>
      <c r="L1342" s="34">
        <v>0.15</v>
      </c>
      <c r="M1342" s="29">
        <v>0.15</v>
      </c>
      <c r="N1342" s="28" t="str">
        <f t="shared" si="475"/>
        <v>,{"CollectableType":"HomeCollector.Models.StampBase, HomeCollector, Version=1.0.0.0, Culture=neutral, PublicKeyToken=null"</v>
      </c>
      <c r="O1342" s="16" t="str">
        <f t="shared" si="454"/>
        <v xml:space="preserve">,"DisplayName":"Urban Planning" </v>
      </c>
      <c r="P1342" s="16" t="str">
        <f t="shared" si="455"/>
        <v xml:space="preserve">,"Description":"" </v>
      </c>
      <c r="Q1342" s="16" t="str">
        <f t="shared" si="456"/>
        <v xml:space="preserve">,"Country":"USA" </v>
      </c>
      <c r="R1342" s="16" t="str">
        <f t="shared" si="457"/>
        <v xml:space="preserve">,"IsPostageStamp":true </v>
      </c>
      <c r="S1342" s="16" t="str">
        <f t="shared" si="458"/>
        <v xml:space="preserve">,"ScottNumber":"1333" </v>
      </c>
      <c r="T1342" s="16" t="str">
        <f t="shared" si="459"/>
        <v xml:space="preserve">,"AlternateId":"" </v>
      </c>
      <c r="U1342" s="16" t="str">
        <f t="shared" si="460"/>
        <v>,"IssueYearStart":1967</v>
      </c>
      <c r="V1342" s="16" t="str">
        <f t="shared" si="461"/>
        <v>,"IssueYearEnd":0</v>
      </c>
      <c r="W1342" s="16" t="str">
        <f t="shared" si="462"/>
        <v xml:space="preserve">,"FirstDayOfIssue":" " </v>
      </c>
      <c r="X1342" s="16" t="str">
        <f t="shared" si="476"/>
        <v xml:space="preserve">,"Perforation":"" </v>
      </c>
      <c r="Y1342" s="16" t="str">
        <f t="shared" si="463"/>
        <v xml:space="preserve">,"IsWatermarked":false </v>
      </c>
      <c r="Z1342" s="16" t="str">
        <f t="shared" si="464"/>
        <v xml:space="preserve">,"CatalogImageCode":"" </v>
      </c>
      <c r="AA1342" s="16" t="str">
        <f t="shared" si="465"/>
        <v xml:space="preserve">,"Color":"" </v>
      </c>
      <c r="AB1342" s="16" t="str">
        <f t="shared" si="466"/>
        <v xml:space="preserve">,"Denomination":"5" </v>
      </c>
      <c r="AD1342" s="16" t="str">
        <f t="shared" si="467"/>
        <v>,"ItemInstances":[</v>
      </c>
      <c r="AE1342" s="16" t="str">
        <f t="shared" si="468"/>
        <v>{"CollectableType":"HomeCollector.Models.StampBase, HomeCollector, Version=1.0.0.0, Culture=neutral, PublicKeyToken=null"</v>
      </c>
      <c r="AF1342" s="16" t="str">
        <f t="shared" si="469"/>
        <v xml:space="preserve">,"ItemDetails":"" </v>
      </c>
      <c r="AG1342" s="16" t="str">
        <f t="shared" si="470"/>
        <v xml:space="preserve">,"IsFavorite":false </v>
      </c>
      <c r="AH1342" s="16" t="str">
        <f t="shared" si="471"/>
        <v xml:space="preserve">,"EstimatedValue":0 </v>
      </c>
      <c r="AI1342" s="16" t="str">
        <f t="shared" si="472"/>
        <v xml:space="preserve">,"IsMintCondition":false </v>
      </c>
      <c r="AJ1342" s="16" t="str">
        <f t="shared" si="473"/>
        <v xml:space="preserve">,"Condition":"UNDEFINED" </v>
      </c>
      <c r="AK1342" s="16" t="str">
        <f xml:space="preserve"> IF($D1342+$E1342&gt;0,  CONCATENATE($AD1342,$AE1342,$AF1342,$AG1342,$AH1342,$AI1342,$AJ1342)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42" s="16" t="str">
        <f t="shared" si="474"/>
        <v>,{"CollectableType":"HomeCollector.Models.StampBase, HomeCollector, Version=1.0.0.0, Culture=neutral, PublicKeyToken=null","DisplayName":"Urban Planning" ,"Description":"" ,"Country":"USA" ,"IsPostageStamp":true ,"ScottNumber":"1333"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43" spans="1:38" x14ac:dyDescent="0.25">
      <c r="A1343" s="34" t="s">
        <v>2535</v>
      </c>
      <c r="B1343" s="29">
        <v>5</v>
      </c>
      <c r="C1343" s="30"/>
      <c r="D1343" s="31"/>
      <c r="E1343" s="32">
        <v>2</v>
      </c>
      <c r="F1343" s="28"/>
      <c r="G1343" s="30"/>
      <c r="H1343" s="19" t="s">
        <v>933</v>
      </c>
      <c r="I1343" s="29">
        <v>1967</v>
      </c>
      <c r="J1343" s="29">
        <v>1967</v>
      </c>
      <c r="K1343" s="33" t="s">
        <v>1337</v>
      </c>
      <c r="L1343" s="34">
        <v>0.15</v>
      </c>
      <c r="M1343" s="29">
        <v>0.15</v>
      </c>
      <c r="N1343" s="28" t="str">
        <f t="shared" si="475"/>
        <v>,{"CollectableType":"HomeCollector.Models.StampBase, HomeCollector, Version=1.0.0.0, Culture=neutral, PublicKeyToken=null"</v>
      </c>
      <c r="O1343" s="16" t="str">
        <f t="shared" si="454"/>
        <v xml:space="preserve">,"DisplayName":"Finland" </v>
      </c>
      <c r="P1343" s="16" t="str">
        <f t="shared" si="455"/>
        <v xml:space="preserve">,"Description":"" </v>
      </c>
      <c r="Q1343" s="16" t="str">
        <f t="shared" si="456"/>
        <v xml:space="preserve">,"Country":"USA" </v>
      </c>
      <c r="R1343" s="16" t="str">
        <f t="shared" si="457"/>
        <v xml:space="preserve">,"IsPostageStamp":true </v>
      </c>
      <c r="S1343" s="16" t="str">
        <f t="shared" si="458"/>
        <v xml:space="preserve">,"ScottNumber":"1334" </v>
      </c>
      <c r="T1343" s="16" t="str">
        <f t="shared" si="459"/>
        <v xml:space="preserve">,"AlternateId":"" </v>
      </c>
      <c r="U1343" s="16" t="str">
        <f t="shared" si="460"/>
        <v>,"IssueYearStart":1967</v>
      </c>
      <c r="V1343" s="16" t="str">
        <f t="shared" si="461"/>
        <v>,"IssueYearEnd":0</v>
      </c>
      <c r="W1343" s="16" t="str">
        <f t="shared" si="462"/>
        <v xml:space="preserve">,"FirstDayOfIssue":" " </v>
      </c>
      <c r="X1343" s="16" t="str">
        <f t="shared" si="476"/>
        <v xml:space="preserve">,"Perforation":"" </v>
      </c>
      <c r="Y1343" s="16" t="str">
        <f t="shared" si="463"/>
        <v xml:space="preserve">,"IsWatermarked":false </v>
      </c>
      <c r="Z1343" s="16" t="str">
        <f t="shared" si="464"/>
        <v xml:space="preserve">,"CatalogImageCode":"" </v>
      </c>
      <c r="AA1343" s="16" t="str">
        <f t="shared" si="465"/>
        <v xml:space="preserve">,"Color":"" </v>
      </c>
      <c r="AB1343" s="16" t="str">
        <f t="shared" si="466"/>
        <v xml:space="preserve">,"Denomination":"5" </v>
      </c>
      <c r="AD1343" s="16" t="str">
        <f t="shared" si="467"/>
        <v>,"ItemInstances":[</v>
      </c>
      <c r="AE1343" s="16" t="str">
        <f t="shared" si="468"/>
        <v>{"CollectableType":"HomeCollector.Models.StampBase, HomeCollector, Version=1.0.0.0, Culture=neutral, PublicKeyToken=null"</v>
      </c>
      <c r="AF1343" s="16" t="str">
        <f t="shared" si="469"/>
        <v xml:space="preserve">,"ItemDetails":"" </v>
      </c>
      <c r="AG1343" s="16" t="str">
        <f t="shared" si="470"/>
        <v xml:space="preserve">,"IsFavorite":false </v>
      </c>
      <c r="AH1343" s="16" t="str">
        <f t="shared" si="471"/>
        <v xml:space="preserve">,"EstimatedValue":0 </v>
      </c>
      <c r="AI1343" s="16" t="str">
        <f t="shared" si="472"/>
        <v xml:space="preserve">,"IsMintCondition":false </v>
      </c>
      <c r="AJ1343" s="16" t="str">
        <f t="shared" si="473"/>
        <v xml:space="preserve">,"Condition":"UNDEFINED" </v>
      </c>
      <c r="AK1343" s="16" t="str">
        <f xml:space="preserve"> IF($D1343+$E1343&gt;0,  CONCATENATE($AD1343,$AE1343,$AF1343,$AG1343,$AH1343,$AI1343,$AJ1343)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43" s="16" t="str">
        <f t="shared" si="474"/>
        <v>,{"CollectableType":"HomeCollector.Models.StampBase, HomeCollector, Version=1.0.0.0, Culture=neutral, PublicKeyToken=null","DisplayName":"Finland" ,"Description":"" ,"Country":"USA" ,"IsPostageStamp":true ,"ScottNumber":"1334"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44" spans="1:38" x14ac:dyDescent="0.25">
      <c r="A1344" s="34" t="s">
        <v>2536</v>
      </c>
      <c r="B1344" s="29">
        <v>5</v>
      </c>
      <c r="C1344" s="30"/>
      <c r="D1344" s="31"/>
      <c r="E1344" s="32">
        <v>2</v>
      </c>
      <c r="F1344" s="28"/>
      <c r="G1344" s="38" t="s">
        <v>934</v>
      </c>
      <c r="H1344" s="19" t="s">
        <v>935</v>
      </c>
      <c r="I1344" s="29">
        <v>1967</v>
      </c>
      <c r="J1344" s="29">
        <v>1967</v>
      </c>
      <c r="K1344" s="33" t="s">
        <v>1337</v>
      </c>
      <c r="L1344" s="34">
        <v>0.15</v>
      </c>
      <c r="M1344" s="29">
        <v>0.15</v>
      </c>
      <c r="N1344" s="28" t="str">
        <f t="shared" si="475"/>
        <v>,{"CollectableType":"HomeCollector.Models.StampBase, HomeCollector, Version=1.0.0.0, Culture=neutral, PublicKeyToken=null"</v>
      </c>
      <c r="O1344" s="16" t="str">
        <f t="shared" si="454"/>
        <v xml:space="preserve">,"DisplayName":"Eakins" </v>
      </c>
      <c r="P1344" s="16" t="str">
        <f t="shared" si="455"/>
        <v xml:space="preserve">,"Description":"gravure" </v>
      </c>
      <c r="Q1344" s="16" t="str">
        <f t="shared" si="456"/>
        <v xml:space="preserve">,"Country":"USA" </v>
      </c>
      <c r="R1344" s="16" t="str">
        <f t="shared" si="457"/>
        <v xml:space="preserve">,"IsPostageStamp":true </v>
      </c>
      <c r="S1344" s="16" t="str">
        <f t="shared" si="458"/>
        <v xml:space="preserve">,"ScottNumber":"1335" </v>
      </c>
      <c r="T1344" s="16" t="str">
        <f t="shared" si="459"/>
        <v xml:space="preserve">,"AlternateId":"" </v>
      </c>
      <c r="U1344" s="16" t="str">
        <f t="shared" si="460"/>
        <v>,"IssueYearStart":1967</v>
      </c>
      <c r="V1344" s="16" t="str">
        <f t="shared" si="461"/>
        <v>,"IssueYearEnd":0</v>
      </c>
      <c r="W1344" s="16" t="str">
        <f t="shared" si="462"/>
        <v xml:space="preserve">,"FirstDayOfIssue":" " </v>
      </c>
      <c r="X1344" s="16" t="str">
        <f t="shared" si="476"/>
        <v xml:space="preserve">,"Perforation":"" </v>
      </c>
      <c r="Y1344" s="16" t="str">
        <f t="shared" si="463"/>
        <v xml:space="preserve">,"IsWatermarked":false </v>
      </c>
      <c r="Z1344" s="16" t="str">
        <f t="shared" si="464"/>
        <v xml:space="preserve">,"CatalogImageCode":"" </v>
      </c>
      <c r="AA1344" s="16" t="str">
        <f t="shared" si="465"/>
        <v xml:space="preserve">,"Color":"" </v>
      </c>
      <c r="AB1344" s="16" t="str">
        <f t="shared" si="466"/>
        <v xml:space="preserve">,"Denomination":"5" </v>
      </c>
      <c r="AD1344" s="16" t="str">
        <f t="shared" si="467"/>
        <v>,"ItemInstances":[</v>
      </c>
      <c r="AE1344" s="16" t="str">
        <f t="shared" si="468"/>
        <v>{"CollectableType":"HomeCollector.Models.StampBase, HomeCollector, Version=1.0.0.0, Culture=neutral, PublicKeyToken=null"</v>
      </c>
      <c r="AF1344" s="16" t="str">
        <f t="shared" si="469"/>
        <v xml:space="preserve">,"ItemDetails":"gravure" </v>
      </c>
      <c r="AG1344" s="16" t="str">
        <f t="shared" si="470"/>
        <v xml:space="preserve">,"IsFavorite":false </v>
      </c>
      <c r="AH1344" s="16" t="str">
        <f t="shared" si="471"/>
        <v xml:space="preserve">,"EstimatedValue":0 </v>
      </c>
      <c r="AI1344" s="16" t="str">
        <f t="shared" si="472"/>
        <v xml:space="preserve">,"IsMintCondition":false </v>
      </c>
      <c r="AJ1344" s="16" t="str">
        <f t="shared" si="473"/>
        <v xml:space="preserve">,"Condition":"UNDEFINED" </v>
      </c>
      <c r="AK1344" s="16" t="str">
        <f xml:space="preserve"> IF($D1344+$E1344&gt;0,  CONCATENATE($AD1344,$AE1344,$AF1344,$AG1344,$AH1344,$AI1344,$AJ1344) &amp; "} ]}","}")</f>
        <v>,"ItemInstances":[{"CollectableType":"HomeCollector.Models.StampBase, HomeCollector, Version=1.0.0.0, Culture=neutral, PublicKeyToken=null","ItemDetails":"gravure" ,"IsFavorite":false ,"EstimatedValue":0 ,"IsMintCondition":false ,"Condition":"UNDEFINED" } ]}</v>
      </c>
      <c r="AL1344" s="16" t="str">
        <f t="shared" si="474"/>
        <v>,{"CollectableType":"HomeCollector.Models.StampBase, HomeCollector, Version=1.0.0.0, Culture=neutral, PublicKeyToken=null","DisplayName":"Eakins" ,"Description":"gravure" ,"Country":"USA" ,"IsPostageStamp":true ,"ScottNumber":"1335"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PublicKeyToken=null","ItemDetails":"gravure" ,"IsFavorite":false ,"EstimatedValue":0 ,"IsMintCondition":false ,"Condition":"UNDEFINED" } ]}</v>
      </c>
    </row>
    <row r="1345" spans="1:38" x14ac:dyDescent="0.25">
      <c r="A1345" s="34" t="s">
        <v>2537</v>
      </c>
      <c r="B1345" s="29">
        <v>5</v>
      </c>
      <c r="C1345" s="30"/>
      <c r="D1345" s="31"/>
      <c r="E1345" s="32">
        <v>2</v>
      </c>
      <c r="F1345" s="28"/>
      <c r="G1345" s="30"/>
      <c r="H1345" s="19" t="s">
        <v>919</v>
      </c>
      <c r="I1345" s="29">
        <v>1967</v>
      </c>
      <c r="J1345" s="29">
        <v>1967</v>
      </c>
      <c r="K1345" s="33" t="s">
        <v>1337</v>
      </c>
      <c r="L1345" s="34">
        <v>0.15</v>
      </c>
      <c r="M1345" s="29">
        <v>0.15</v>
      </c>
      <c r="N1345" s="28" t="str">
        <f t="shared" si="475"/>
        <v>,{"CollectableType":"HomeCollector.Models.StampBase, HomeCollector, Version=1.0.0.0, Culture=neutral, PublicKeyToken=null"</v>
      </c>
      <c r="O1345" s="16" t="str">
        <f t="shared" si="454"/>
        <v xml:space="preserve">,"DisplayName":"Madonna-Child" </v>
      </c>
      <c r="P1345" s="16" t="str">
        <f t="shared" si="455"/>
        <v xml:space="preserve">,"Description":"" </v>
      </c>
      <c r="Q1345" s="16" t="str">
        <f t="shared" si="456"/>
        <v xml:space="preserve">,"Country":"USA" </v>
      </c>
      <c r="R1345" s="16" t="str">
        <f t="shared" si="457"/>
        <v xml:space="preserve">,"IsPostageStamp":true </v>
      </c>
      <c r="S1345" s="16" t="str">
        <f t="shared" si="458"/>
        <v xml:space="preserve">,"ScottNumber":"1336" </v>
      </c>
      <c r="T1345" s="16" t="str">
        <f t="shared" si="459"/>
        <v xml:space="preserve">,"AlternateId":"" </v>
      </c>
      <c r="U1345" s="16" t="str">
        <f t="shared" si="460"/>
        <v>,"IssueYearStart":1967</v>
      </c>
      <c r="V1345" s="16" t="str">
        <f t="shared" si="461"/>
        <v>,"IssueYearEnd":0</v>
      </c>
      <c r="W1345" s="16" t="str">
        <f t="shared" si="462"/>
        <v xml:space="preserve">,"FirstDayOfIssue":" " </v>
      </c>
      <c r="X1345" s="16" t="str">
        <f t="shared" si="476"/>
        <v xml:space="preserve">,"Perforation":"" </v>
      </c>
      <c r="Y1345" s="16" t="str">
        <f t="shared" si="463"/>
        <v xml:space="preserve">,"IsWatermarked":false </v>
      </c>
      <c r="Z1345" s="16" t="str">
        <f t="shared" si="464"/>
        <v xml:space="preserve">,"CatalogImageCode":"" </v>
      </c>
      <c r="AA1345" s="16" t="str">
        <f t="shared" si="465"/>
        <v xml:space="preserve">,"Color":"" </v>
      </c>
      <c r="AB1345" s="16" t="str">
        <f t="shared" si="466"/>
        <v xml:space="preserve">,"Denomination":"5" </v>
      </c>
      <c r="AD1345" s="16" t="str">
        <f t="shared" si="467"/>
        <v>,"ItemInstances":[</v>
      </c>
      <c r="AE1345" s="16" t="str">
        <f t="shared" si="468"/>
        <v>{"CollectableType":"HomeCollector.Models.StampBase, HomeCollector, Version=1.0.0.0, Culture=neutral, PublicKeyToken=null"</v>
      </c>
      <c r="AF1345" s="16" t="str">
        <f t="shared" si="469"/>
        <v xml:space="preserve">,"ItemDetails":"" </v>
      </c>
      <c r="AG1345" s="16" t="str">
        <f t="shared" si="470"/>
        <v xml:space="preserve">,"IsFavorite":false </v>
      </c>
      <c r="AH1345" s="16" t="str">
        <f t="shared" si="471"/>
        <v xml:space="preserve">,"EstimatedValue":0 </v>
      </c>
      <c r="AI1345" s="16" t="str">
        <f t="shared" si="472"/>
        <v xml:space="preserve">,"IsMintCondition":false </v>
      </c>
      <c r="AJ1345" s="16" t="str">
        <f t="shared" si="473"/>
        <v xml:space="preserve">,"Condition":"UNDEFINED" </v>
      </c>
      <c r="AK1345" s="16" t="str">
        <f xml:space="preserve"> IF($D1345+$E1345&gt;0,  CONCATENATE($AD1345,$AE1345,$AF1345,$AG1345,$AH1345,$AI1345,$AJ1345)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45" s="16" t="str">
        <f t="shared" si="474"/>
        <v>,{"CollectableType":"HomeCollector.Models.StampBase, HomeCollector, Version=1.0.0.0, Culture=neutral, PublicKeyToken=null","DisplayName":"Madonna-Child" ,"Description":"" ,"Country":"USA" ,"IsPostageStamp":true ,"ScottNumber":"1336"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46" spans="1:38" x14ac:dyDescent="0.25">
      <c r="A1346" s="34" t="s">
        <v>2538</v>
      </c>
      <c r="B1346" s="29">
        <v>5</v>
      </c>
      <c r="C1346" s="30"/>
      <c r="D1346" s="31"/>
      <c r="E1346" s="32">
        <v>2</v>
      </c>
      <c r="F1346" s="28"/>
      <c r="G1346" s="30"/>
      <c r="H1346" s="19" t="s">
        <v>637</v>
      </c>
      <c r="I1346" s="29">
        <v>1967</v>
      </c>
      <c r="J1346" s="29">
        <v>1967</v>
      </c>
      <c r="K1346" s="33" t="s">
        <v>1337</v>
      </c>
      <c r="L1346" s="34">
        <v>0.15</v>
      </c>
      <c r="M1346" s="29">
        <v>0.15</v>
      </c>
      <c r="N1346" s="28" t="str">
        <f t="shared" si="475"/>
        <v>,{"CollectableType":"HomeCollector.Models.StampBase, HomeCollector, Version=1.0.0.0, Culture=neutral, PublicKeyToken=null"</v>
      </c>
      <c r="O1346" s="16" t="str">
        <f t="shared" si="454"/>
        <v xml:space="preserve">,"DisplayName":"Mississippi" </v>
      </c>
      <c r="P1346" s="16" t="str">
        <f t="shared" si="455"/>
        <v xml:space="preserve">,"Description":"" </v>
      </c>
      <c r="Q1346" s="16" t="str">
        <f t="shared" si="456"/>
        <v xml:space="preserve">,"Country":"USA" </v>
      </c>
      <c r="R1346" s="16" t="str">
        <f t="shared" si="457"/>
        <v xml:space="preserve">,"IsPostageStamp":true </v>
      </c>
      <c r="S1346" s="16" t="str">
        <f t="shared" si="458"/>
        <v xml:space="preserve">,"ScottNumber":"1337" </v>
      </c>
      <c r="T1346" s="16" t="str">
        <f t="shared" si="459"/>
        <v xml:space="preserve">,"AlternateId":"" </v>
      </c>
      <c r="U1346" s="16" t="str">
        <f t="shared" si="460"/>
        <v>,"IssueYearStart":1967</v>
      </c>
      <c r="V1346" s="16" t="str">
        <f t="shared" si="461"/>
        <v>,"IssueYearEnd":0</v>
      </c>
      <c r="W1346" s="16" t="str">
        <f t="shared" si="462"/>
        <v xml:space="preserve">,"FirstDayOfIssue":" " </v>
      </c>
      <c r="X1346" s="16" t="str">
        <f t="shared" si="476"/>
        <v xml:space="preserve">,"Perforation":"" </v>
      </c>
      <c r="Y1346" s="16" t="str">
        <f t="shared" si="463"/>
        <v xml:space="preserve">,"IsWatermarked":false </v>
      </c>
      <c r="Z1346" s="16" t="str">
        <f t="shared" si="464"/>
        <v xml:space="preserve">,"CatalogImageCode":"" </v>
      </c>
      <c r="AA1346" s="16" t="str">
        <f t="shared" si="465"/>
        <v xml:space="preserve">,"Color":"" </v>
      </c>
      <c r="AB1346" s="16" t="str">
        <f t="shared" si="466"/>
        <v xml:space="preserve">,"Denomination":"5" </v>
      </c>
      <c r="AD1346" s="16" t="str">
        <f t="shared" si="467"/>
        <v>,"ItemInstances":[</v>
      </c>
      <c r="AE1346" s="16" t="str">
        <f t="shared" si="468"/>
        <v>{"CollectableType":"HomeCollector.Models.StampBase, HomeCollector, Version=1.0.0.0, Culture=neutral, PublicKeyToken=null"</v>
      </c>
      <c r="AF1346" s="16" t="str">
        <f t="shared" si="469"/>
        <v xml:space="preserve">,"ItemDetails":"" </v>
      </c>
      <c r="AG1346" s="16" t="str">
        <f t="shared" si="470"/>
        <v xml:space="preserve">,"IsFavorite":false </v>
      </c>
      <c r="AH1346" s="16" t="str">
        <f t="shared" si="471"/>
        <v xml:space="preserve">,"EstimatedValue":0 </v>
      </c>
      <c r="AI1346" s="16" t="str">
        <f t="shared" si="472"/>
        <v xml:space="preserve">,"IsMintCondition":false </v>
      </c>
      <c r="AJ1346" s="16" t="str">
        <f t="shared" si="473"/>
        <v xml:space="preserve">,"Condition":"UNDEFINED" </v>
      </c>
      <c r="AK1346" s="16" t="str">
        <f xml:space="preserve"> IF($D1346+$E1346&gt;0,  CONCATENATE($AD1346,$AE1346,$AF1346,$AG1346,$AH1346,$AI1346,$AJ1346)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46" s="16" t="str">
        <f t="shared" si="474"/>
        <v>,{"CollectableType":"HomeCollector.Models.StampBase, HomeCollector, Version=1.0.0.0, Culture=neutral, PublicKeyToken=null","DisplayName":"Mississippi" ,"Description":"" ,"Country":"USA" ,"IsPostageStamp":true ,"ScottNumber":"1337" ,"AlternateId":"" ,"IssueYearStart":1967,"IssueYearEnd":0,"FirstDayOfIssue":"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47" spans="1:38" x14ac:dyDescent="0.25">
      <c r="A1347" s="34" t="s">
        <v>2539</v>
      </c>
      <c r="B1347" s="29">
        <v>6</v>
      </c>
      <c r="C1347" s="30"/>
      <c r="D1347" s="31"/>
      <c r="E1347" s="32">
        <v>2</v>
      </c>
      <c r="F1347" s="43" t="s">
        <v>1342</v>
      </c>
      <c r="G1347" s="38" t="s">
        <v>936</v>
      </c>
      <c r="H1347" s="19" t="s">
        <v>937</v>
      </c>
      <c r="I1347" s="29">
        <v>1968</v>
      </c>
      <c r="J1347" s="29">
        <v>1968</v>
      </c>
      <c r="K1347" s="33" t="s">
        <v>1337</v>
      </c>
      <c r="L1347" s="34">
        <v>0.15</v>
      </c>
      <c r="M1347" s="29">
        <v>0.15</v>
      </c>
      <c r="N1347" s="28" t="str">
        <f t="shared" si="475"/>
        <v>,{"CollectableType":"HomeCollector.Models.StampBase, HomeCollector, Version=1.0.0.0, Culture=neutral, PublicKeyToken=null"</v>
      </c>
      <c r="O1347" s="16" t="str">
        <f t="shared" si="454"/>
        <v xml:space="preserve">,"DisplayName":"Flag-Whit House" </v>
      </c>
      <c r="P1347" s="16" t="str">
        <f t="shared" si="455"/>
        <v xml:space="preserve">,"Description":"19x22mm" </v>
      </c>
      <c r="Q1347" s="16" t="str">
        <f t="shared" si="456"/>
        <v xml:space="preserve">,"Country":"USA" </v>
      </c>
      <c r="R1347" s="16" t="str">
        <f t="shared" si="457"/>
        <v xml:space="preserve">,"IsPostageStamp":true </v>
      </c>
      <c r="S1347" s="16" t="str">
        <f t="shared" si="458"/>
        <v xml:space="preserve">,"ScottNumber":"1338" </v>
      </c>
      <c r="T1347" s="16" t="str">
        <f t="shared" si="459"/>
        <v xml:space="preserve">,"AlternateId":"" </v>
      </c>
      <c r="U1347" s="16" t="str">
        <f t="shared" si="460"/>
        <v>,"IssueYearStart":1968</v>
      </c>
      <c r="V1347" s="16" t="str">
        <f t="shared" si="461"/>
        <v>,"IssueYearEnd":0</v>
      </c>
      <c r="W1347" s="16" t="str">
        <f t="shared" si="462"/>
        <v xml:space="preserve">,"FirstDayOfIssue":" " </v>
      </c>
      <c r="X1347" s="16" t="str">
        <f t="shared" si="476"/>
        <v xml:space="preserve">,"Perforation":"11" </v>
      </c>
      <c r="Y1347" s="16" t="str">
        <f t="shared" si="463"/>
        <v xml:space="preserve">,"IsWatermarked":false </v>
      </c>
      <c r="Z1347" s="16" t="str">
        <f t="shared" si="464"/>
        <v xml:space="preserve">,"CatalogImageCode":"" </v>
      </c>
      <c r="AA1347" s="16" t="str">
        <f t="shared" si="465"/>
        <v xml:space="preserve">,"Color":"" </v>
      </c>
      <c r="AB1347" s="16" t="str">
        <f t="shared" si="466"/>
        <v xml:space="preserve">,"Denomination":"6" </v>
      </c>
      <c r="AD1347" s="16" t="str">
        <f t="shared" si="467"/>
        <v>,"ItemInstances":[</v>
      </c>
      <c r="AE1347" s="16" t="str">
        <f t="shared" si="468"/>
        <v>{"CollectableType":"HomeCollector.Models.StampBase, HomeCollector, Version=1.0.0.0, Culture=neutral, PublicKeyToken=null"</v>
      </c>
      <c r="AF1347" s="16" t="str">
        <f t="shared" si="469"/>
        <v xml:space="preserve">,"ItemDetails":"19x22mm" </v>
      </c>
      <c r="AG1347" s="16" t="str">
        <f t="shared" si="470"/>
        <v xml:space="preserve">,"IsFavorite":false </v>
      </c>
      <c r="AH1347" s="16" t="str">
        <f t="shared" si="471"/>
        <v xml:space="preserve">,"EstimatedValue":0 </v>
      </c>
      <c r="AI1347" s="16" t="str">
        <f t="shared" si="472"/>
        <v xml:space="preserve">,"IsMintCondition":false </v>
      </c>
      <c r="AJ1347" s="16" t="str">
        <f t="shared" si="473"/>
        <v xml:space="preserve">,"Condition":"UNDEFINED" </v>
      </c>
      <c r="AK1347" s="16" t="str">
        <f xml:space="preserve"> IF($D1347+$E1347&gt;0,  CONCATENATE($AD1347,$AE1347,$AF1347,$AG1347,$AH1347,$AI1347,$AJ1347) &amp; "} ]}","}")</f>
        <v>,"ItemInstances":[{"CollectableType":"HomeCollector.Models.StampBase, HomeCollector, Version=1.0.0.0, Culture=neutral, PublicKeyToken=null","ItemDetails":"19x22mm" ,"IsFavorite":false ,"EstimatedValue":0 ,"IsMintCondition":false ,"Condition":"UNDEFINED" } ]}</v>
      </c>
      <c r="AL1347" s="16" t="str">
        <f t="shared" si="474"/>
        <v>,{"CollectableType":"HomeCollector.Models.StampBase, HomeCollector, Version=1.0.0.0, Culture=neutral, PublicKeyToken=null","DisplayName":"Flag-Whit House" ,"Description":"19x22mm" ,"Country":"USA" ,"IsPostageStamp":true ,"ScottNumber":"1338" ,"AlternateId":"" ,"IssueYearStart":1968,"IssueYearEnd":0,"FirstDayOfIssue":" " ,"Perforation":"11" ,"IsWatermarked":false ,"CatalogImageCode":"" ,"Color":"" ,"Denomination":"6" ,"ItemInstances":[{"CollectableType":"HomeCollector.Models.StampBase, HomeCollector, Version=1.0.0.0, Culture=neutral, PublicKeyToken=null","ItemDetails":"19x22mm" ,"IsFavorite":false ,"EstimatedValue":0 ,"IsMintCondition":false ,"Condition":"UNDEFINED" } ]}</v>
      </c>
    </row>
    <row r="1348" spans="1:38" x14ac:dyDescent="0.25">
      <c r="A1348" s="17" t="s">
        <v>938</v>
      </c>
      <c r="B1348" s="29">
        <v>6</v>
      </c>
      <c r="C1348" s="30"/>
      <c r="D1348" s="31"/>
      <c r="E1348" s="32">
        <v>4</v>
      </c>
      <c r="F1348" s="42" t="s">
        <v>322</v>
      </c>
      <c r="G1348" s="30"/>
      <c r="H1348" s="19" t="s">
        <v>937</v>
      </c>
      <c r="I1348" s="29">
        <v>1969</v>
      </c>
      <c r="J1348" s="29">
        <v>1969</v>
      </c>
      <c r="K1348" s="33" t="s">
        <v>1337</v>
      </c>
      <c r="L1348" s="34">
        <v>0.15</v>
      </c>
      <c r="M1348" s="29">
        <v>0.15</v>
      </c>
      <c r="N1348" s="28" t="str">
        <f t="shared" si="475"/>
        <v>,{"CollectableType":"HomeCollector.Models.StampBase, HomeCollector, Version=1.0.0.0, Culture=neutral, PublicKeyToken=null"</v>
      </c>
      <c r="O1348" s="16" t="str">
        <f t="shared" si="454"/>
        <v xml:space="preserve">,"DisplayName":"Flag-Whit House" </v>
      </c>
      <c r="P1348" s="16" t="str">
        <f t="shared" si="455"/>
        <v xml:space="preserve">,"Description":"" </v>
      </c>
      <c r="Q1348" s="16" t="str">
        <f t="shared" si="456"/>
        <v xml:space="preserve">,"Country":"USA" </v>
      </c>
      <c r="R1348" s="16" t="str">
        <f t="shared" si="457"/>
        <v xml:space="preserve">,"IsPostageStamp":true </v>
      </c>
      <c r="S1348" s="16" t="str">
        <f t="shared" si="458"/>
        <v xml:space="preserve">,"ScottNumber":"1338A" </v>
      </c>
      <c r="T1348" s="16" t="str">
        <f t="shared" si="459"/>
        <v xml:space="preserve">,"AlternateId":"" </v>
      </c>
      <c r="U1348" s="16" t="str">
        <f t="shared" si="460"/>
        <v>,"IssueYearStart":1969</v>
      </c>
      <c r="V1348" s="16" t="str">
        <f t="shared" si="461"/>
        <v>,"IssueYearEnd":0</v>
      </c>
      <c r="W1348" s="16" t="str">
        <f t="shared" si="462"/>
        <v xml:space="preserve">,"FirstDayOfIssue":" " </v>
      </c>
      <c r="X1348" s="16" t="str">
        <f t="shared" si="476"/>
        <v xml:space="preserve">,"Perforation":"v10" </v>
      </c>
      <c r="Y1348" s="16" t="str">
        <f t="shared" si="463"/>
        <v xml:space="preserve">,"IsWatermarked":false </v>
      </c>
      <c r="Z1348" s="16" t="str">
        <f t="shared" si="464"/>
        <v xml:space="preserve">,"CatalogImageCode":"" </v>
      </c>
      <c r="AA1348" s="16" t="str">
        <f t="shared" si="465"/>
        <v xml:space="preserve">,"Color":"" </v>
      </c>
      <c r="AB1348" s="16" t="str">
        <f t="shared" si="466"/>
        <v xml:space="preserve">,"Denomination":"6" </v>
      </c>
      <c r="AD1348" s="16" t="str">
        <f t="shared" si="467"/>
        <v>,"ItemInstances":[</v>
      </c>
      <c r="AE1348" s="16" t="str">
        <f t="shared" si="468"/>
        <v>{"CollectableType":"HomeCollector.Models.StampBase, HomeCollector, Version=1.0.0.0, Culture=neutral, PublicKeyToken=null"</v>
      </c>
      <c r="AF1348" s="16" t="str">
        <f t="shared" si="469"/>
        <v xml:space="preserve">,"ItemDetails":"" </v>
      </c>
      <c r="AG1348" s="16" t="str">
        <f t="shared" si="470"/>
        <v xml:space="preserve">,"IsFavorite":false </v>
      </c>
      <c r="AH1348" s="16" t="str">
        <f t="shared" si="471"/>
        <v xml:space="preserve">,"EstimatedValue":0 </v>
      </c>
      <c r="AI1348" s="16" t="str">
        <f t="shared" si="472"/>
        <v xml:space="preserve">,"IsMintCondition":false </v>
      </c>
      <c r="AJ1348" s="16" t="str">
        <f t="shared" si="473"/>
        <v xml:space="preserve">,"Condition":"UNDEFINED" </v>
      </c>
      <c r="AK1348" s="16" t="str">
        <f xml:space="preserve"> IF($D1348+$E1348&gt;0,  CONCATENATE($AD1348,$AE1348,$AF1348,$AG1348,$AH1348,$AI1348,$AJ1348)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48" s="16" t="str">
        <f t="shared" si="474"/>
        <v>,{"CollectableType":"HomeCollector.Models.StampBase, HomeCollector, Version=1.0.0.0, Culture=neutral, PublicKeyToken=null","DisplayName":"Flag-Whit House" ,"Description":"" ,"Country":"USA" ,"IsPostageStamp":true ,"ScottNumber":"1338A" ,"AlternateId":"" ,"IssueYearStart":1969,"IssueYearEnd":0,"FirstDayOfIssue":" " ,"Perforation":"v10"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49" spans="1:38" x14ac:dyDescent="0.25">
      <c r="A1349" s="17" t="s">
        <v>939</v>
      </c>
      <c r="B1349" s="29">
        <v>6</v>
      </c>
      <c r="C1349" s="30"/>
      <c r="D1349" s="31"/>
      <c r="E1349" s="32">
        <v>1</v>
      </c>
      <c r="F1349" s="42" t="s">
        <v>404</v>
      </c>
      <c r="G1349" s="38" t="s">
        <v>940</v>
      </c>
      <c r="H1349" s="19" t="s">
        <v>937</v>
      </c>
      <c r="I1349" s="29">
        <v>1970</v>
      </c>
      <c r="J1349" s="29">
        <v>1970</v>
      </c>
      <c r="K1349" s="33" t="s">
        <v>1337</v>
      </c>
      <c r="L1349" s="34">
        <v>0.15</v>
      </c>
      <c r="M1349" s="29">
        <v>0.15</v>
      </c>
      <c r="N1349" s="28" t="str">
        <f t="shared" si="475"/>
        <v>,{"CollectableType":"HomeCollector.Models.StampBase, HomeCollector, Version=1.0.0.0, Culture=neutral, PublicKeyToken=null"</v>
      </c>
      <c r="O1349" s="16" t="str">
        <f t="shared" ref="O1349:O1412" si="477">",""DisplayName"":""" &amp; $H1349 &amp; """ "</f>
        <v xml:space="preserve">,"DisplayName":"Flag-Whit House" </v>
      </c>
      <c r="P1349" s="16" t="str">
        <f t="shared" ref="P1349:P1412" si="478">",""Description"":""" &amp; IF(ISBLANK($G1349),"",$G1349) &amp; """ "</f>
        <v xml:space="preserve">,"Description":"18.25x21" </v>
      </c>
      <c r="Q1349" s="16" t="str">
        <f t="shared" ref="Q1349:Q1412" si="479">",""Country"":""" &amp; $B$1 &amp; """ "</f>
        <v xml:space="preserve">,"Country":"USA" </v>
      </c>
      <c r="R1349" s="16" t="str">
        <f t="shared" ref="R1349:R1412" si="480">",""IsPostageStamp"":" &amp; "true" &amp; " "</f>
        <v xml:space="preserve">,"IsPostageStamp":true </v>
      </c>
      <c r="S1349" s="16" t="str">
        <f t="shared" ref="S1349:S1412" si="481">",""ScottNumber"":""" &amp; $A1349 &amp; """ "</f>
        <v xml:space="preserve">,"ScottNumber":"1338D" </v>
      </c>
      <c r="T1349" s="16" t="str">
        <f t="shared" ref="T1349:T1412" si="482">",""AlternateId"":""" &amp; "" &amp; """ "</f>
        <v xml:space="preserve">,"AlternateId":"" </v>
      </c>
      <c r="U1349" s="16" t="str">
        <f t="shared" ref="U1349:U1412" si="483">",""IssueYearStart"":" &amp; TEXT(IF(ISNUMBER($J1349)=0,0,$J1349),"0")</f>
        <v>,"IssueYearStart":1970</v>
      </c>
      <c r="V1349" s="16" t="str">
        <f t="shared" ref="V1349:V1412" si="484">",""IssueYearEnd"":" &amp; TEXT(IF(ISNUMBER($K1349)=0,0,$K1349),"0")</f>
        <v>,"IssueYearEnd":0</v>
      </c>
      <c r="W1349" s="16" t="str">
        <f t="shared" ref="W1349:W1412" si="485">",""FirstDayOfIssue"":""" &amp; " " &amp; """ "</f>
        <v xml:space="preserve">,"FirstDayOfIssue":" " </v>
      </c>
      <c r="X1349" s="16" t="str">
        <f t="shared" si="476"/>
        <v xml:space="preserve">,"Perforation":"11x10.5" </v>
      </c>
      <c r="Y1349" s="16" t="str">
        <f t="shared" ref="Y1349:Y1412" si="486">",""IsWatermarked"":" &amp; IF(ISNUMBER(FIND("mk",$G1366)) =1,"true","false") &amp; " "</f>
        <v xml:space="preserve">,"IsWatermarked":false </v>
      </c>
      <c r="Z1349" s="16" t="str">
        <f t="shared" ref="Z1349:Z1412" si="487">",""CatalogImageCode"":""" &amp; "" &amp; """ "</f>
        <v xml:space="preserve">,"CatalogImageCode":"" </v>
      </c>
      <c r="AA1349" s="16" t="str">
        <f t="shared" ref="AA1349:AA1412" si="488">",""Color"":""" &amp; IF(ISBLANK($C1349)=1,"",$C1349) &amp; """ "</f>
        <v xml:space="preserve">,"Color":"" </v>
      </c>
      <c r="AB1349" s="16" t="str">
        <f t="shared" ref="AB1349:AB1412" si="489">",""Denomination"":""" &amp; IF(ISNUMBER($B1349),TEXT($B1349,"0"),$B1349) &amp; """ "</f>
        <v xml:space="preserve">,"Denomination":"6" </v>
      </c>
      <c r="AD1349" s="16" t="str">
        <f t="shared" ref="AD1349:AD1412" si="490" xml:space="preserve"> IF($D1349 + $E1349 &gt; 0,",""ItemInstances"":[","")</f>
        <v>,"ItemInstances":[</v>
      </c>
      <c r="AE1349" s="16" t="str">
        <f t="shared" ref="AE1349:AE1412" si="491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349" s="16" t="str">
        <f t="shared" ref="AF1349:AF1412" si="492">",""ItemDetails"":""" &amp; IF(ISBLANK($G1349)=1,"",$G1349) &amp; """ "</f>
        <v xml:space="preserve">,"ItemDetails":"18.25x21" </v>
      </c>
      <c r="AG1349" s="16" t="str">
        <f t="shared" ref="AG1349:AG1412" si="493">",""IsFavorite"":" &amp; "false" &amp; " "</f>
        <v xml:space="preserve">,"IsFavorite":false </v>
      </c>
      <c r="AH1349" s="16" t="str">
        <f t="shared" ref="AH1349:AH1412" si="494">",""EstimatedValue"":" &amp; "0" &amp; " "</f>
        <v xml:space="preserve">,"EstimatedValue":0 </v>
      </c>
      <c r="AI1349" s="16" t="str">
        <f t="shared" ref="AI1349:AI1412" si="495">",""IsMintCondition"":" &amp; IF($D1349&gt;0,"true","false") &amp; " "</f>
        <v xml:space="preserve">,"IsMintCondition":false </v>
      </c>
      <c r="AJ1349" s="16" t="str">
        <f t="shared" ref="AJ1349:AJ1412" si="496">",""Condition"":" &amp; """UNDEFINED""" &amp; " "</f>
        <v xml:space="preserve">,"Condition":"UNDEFINED" </v>
      </c>
      <c r="AK1349" s="16" t="str">
        <f xml:space="preserve"> IF($D1349+$E1349&gt;0,  CONCATENATE($AD1349,$AE1349,$AF1349,$AG1349,$AH1349,$AI1349,$AJ1349) &amp; "} ]}","}")</f>
        <v>,"ItemInstances":[{"CollectableType":"HomeCollector.Models.StampBase, HomeCollector, Version=1.0.0.0, Culture=neutral, PublicKeyToken=null","ItemDetails":"18.25x21" ,"IsFavorite":false ,"EstimatedValue":0 ,"IsMintCondition":false ,"Condition":"UNDEFINED" } ]}</v>
      </c>
      <c r="AL1349" s="16" t="str">
        <f t="shared" ref="AL1349:AL1412" si="497">CONCATENATE( $N1349, $O1349, $P1349,$Q1349,$R1349,$S1349,$T1349,$U1349,$V1349,$W1349,$X1349, $Y1349,$Z1349,$AA1349, $AB1349) &amp; $AK1349</f>
        <v>,{"CollectableType":"HomeCollector.Models.StampBase, HomeCollector, Version=1.0.0.0, Culture=neutral, PublicKeyToken=null","DisplayName":"Flag-Whit House" ,"Description":"18.25x21" ,"Country":"USA" ,"IsPostageStamp":true ,"ScottNumber":"1338D" ,"AlternateId":"" ,"IssueYearStart":1970,"IssueYearEnd":0,"FirstDayOfIssue":" " ,"Perforation":"11x10.5" ,"IsWatermarked":false ,"CatalogImageCode":"" ,"Color":"" ,"Denomination":"6" ,"ItemInstances":[{"CollectableType":"HomeCollector.Models.StampBase, HomeCollector, Version=1.0.0.0, Culture=neutral, PublicKeyToken=null","ItemDetails":"18.25x21" ,"IsFavorite":false ,"EstimatedValue":0 ,"IsMintCondition":false ,"Condition":"UNDEFINED" } ]}</v>
      </c>
    </row>
    <row r="1350" spans="1:38" x14ac:dyDescent="0.25">
      <c r="A1350" s="17" t="s">
        <v>941</v>
      </c>
      <c r="B1350" s="29">
        <v>8</v>
      </c>
      <c r="C1350" s="30"/>
      <c r="D1350" s="31"/>
      <c r="E1350" s="32">
        <v>3</v>
      </c>
      <c r="F1350" s="42" t="s">
        <v>404</v>
      </c>
      <c r="G1350" s="30"/>
      <c r="H1350" s="19" t="s">
        <v>937</v>
      </c>
      <c r="I1350" s="29">
        <v>1971</v>
      </c>
      <c r="J1350" s="29">
        <v>1971</v>
      </c>
      <c r="K1350" s="33" t="s">
        <v>1337</v>
      </c>
      <c r="L1350" s="34">
        <v>0.16</v>
      </c>
      <c r="M1350" s="29">
        <v>0.15</v>
      </c>
      <c r="N1350" s="28" t="str">
        <f t="shared" ref="N1350:N1413" si="498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350" s="16" t="str">
        <f t="shared" si="477"/>
        <v xml:space="preserve">,"DisplayName":"Flag-Whit House" </v>
      </c>
      <c r="P1350" s="16" t="str">
        <f t="shared" si="478"/>
        <v xml:space="preserve">,"Description":"" </v>
      </c>
      <c r="Q1350" s="16" t="str">
        <f t="shared" si="479"/>
        <v xml:space="preserve">,"Country":"USA" </v>
      </c>
      <c r="R1350" s="16" t="str">
        <f t="shared" si="480"/>
        <v xml:space="preserve">,"IsPostageStamp":true </v>
      </c>
      <c r="S1350" s="16" t="str">
        <f t="shared" si="481"/>
        <v xml:space="preserve">,"ScottNumber":"1338F" </v>
      </c>
      <c r="T1350" s="16" t="str">
        <f t="shared" si="482"/>
        <v xml:space="preserve">,"AlternateId":"" </v>
      </c>
      <c r="U1350" s="16" t="str">
        <f t="shared" si="483"/>
        <v>,"IssueYearStart":1971</v>
      </c>
      <c r="V1350" s="16" t="str">
        <f t="shared" si="484"/>
        <v>,"IssueYearEnd":0</v>
      </c>
      <c r="W1350" s="16" t="str">
        <f t="shared" si="485"/>
        <v xml:space="preserve">,"FirstDayOfIssue":" " </v>
      </c>
      <c r="X1350" s="16" t="str">
        <f t="shared" si="476"/>
        <v xml:space="preserve">,"Perforation":"11x10.5" </v>
      </c>
      <c r="Y1350" s="16" t="str">
        <f t="shared" si="486"/>
        <v xml:space="preserve">,"IsWatermarked":false </v>
      </c>
      <c r="Z1350" s="16" t="str">
        <f t="shared" si="487"/>
        <v xml:space="preserve">,"CatalogImageCode":"" </v>
      </c>
      <c r="AA1350" s="16" t="str">
        <f t="shared" si="488"/>
        <v xml:space="preserve">,"Color":"" </v>
      </c>
      <c r="AB1350" s="16" t="str">
        <f t="shared" si="489"/>
        <v xml:space="preserve">,"Denomination":"8" </v>
      </c>
      <c r="AD1350" s="16" t="str">
        <f t="shared" si="490"/>
        <v>,"ItemInstances":[</v>
      </c>
      <c r="AE1350" s="16" t="str">
        <f t="shared" si="491"/>
        <v>{"CollectableType":"HomeCollector.Models.StampBase, HomeCollector, Version=1.0.0.0, Culture=neutral, PublicKeyToken=null"</v>
      </c>
      <c r="AF1350" s="16" t="str">
        <f t="shared" si="492"/>
        <v xml:space="preserve">,"ItemDetails":"" </v>
      </c>
      <c r="AG1350" s="16" t="str">
        <f t="shared" si="493"/>
        <v xml:space="preserve">,"IsFavorite":false </v>
      </c>
      <c r="AH1350" s="16" t="str">
        <f t="shared" si="494"/>
        <v xml:space="preserve">,"EstimatedValue":0 </v>
      </c>
      <c r="AI1350" s="16" t="str">
        <f t="shared" si="495"/>
        <v xml:space="preserve">,"IsMintCondition":false </v>
      </c>
      <c r="AJ1350" s="16" t="str">
        <f t="shared" si="496"/>
        <v xml:space="preserve">,"Condition":"UNDEFINED" </v>
      </c>
      <c r="AK1350" s="16" t="str">
        <f xml:space="preserve"> IF($D1350+$E1350&gt;0,  CONCATENATE($AD1350,$AE1350,$AF1350,$AG1350,$AH1350,$AI1350,$AJ1350)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50" s="16" t="str">
        <f t="shared" si="497"/>
        <v>,{"CollectableType":"HomeCollector.Models.StampBase, HomeCollector, Version=1.0.0.0, Culture=neutral, PublicKeyToken=null","DisplayName":"Flag-Whit House" ,"Description":"" ,"Country":"USA" ,"IsPostageStamp":true ,"ScottNumber":"1338F" ,"AlternateId":"" ,"IssueYearStart":1971,"IssueYearEnd":0,"FirstDayOfIssue":" " ,"Perforation":"11x10.5"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51" spans="1:38" x14ac:dyDescent="0.25">
      <c r="A1351" s="17" t="s">
        <v>942</v>
      </c>
      <c r="B1351" s="29">
        <v>8</v>
      </c>
      <c r="C1351" s="30"/>
      <c r="D1351" s="31">
        <v>1</v>
      </c>
      <c r="E1351" s="32">
        <v>5</v>
      </c>
      <c r="F1351" s="42" t="s">
        <v>322</v>
      </c>
      <c r="G1351" s="30"/>
      <c r="H1351" s="19" t="s">
        <v>937</v>
      </c>
      <c r="I1351" s="29">
        <v>1971</v>
      </c>
      <c r="J1351" s="29">
        <v>1971</v>
      </c>
      <c r="K1351" s="33" t="s">
        <v>1337</v>
      </c>
      <c r="L1351" s="34">
        <v>0.18</v>
      </c>
      <c r="M1351" s="29">
        <v>0.15</v>
      </c>
      <c r="N1351" s="28" t="str">
        <f t="shared" si="498"/>
        <v>,{"CollectableType":"HomeCollector.Models.StampBase, HomeCollector, Version=1.0.0.0, Culture=neutral, PublicKeyToken=null"</v>
      </c>
      <c r="O1351" s="16" t="str">
        <f t="shared" si="477"/>
        <v xml:space="preserve">,"DisplayName":"Flag-Whit House" </v>
      </c>
      <c r="P1351" s="16" t="str">
        <f t="shared" si="478"/>
        <v xml:space="preserve">,"Description":"" </v>
      </c>
      <c r="Q1351" s="16" t="str">
        <f t="shared" si="479"/>
        <v xml:space="preserve">,"Country":"USA" </v>
      </c>
      <c r="R1351" s="16" t="str">
        <f t="shared" si="480"/>
        <v xml:space="preserve">,"IsPostageStamp":true </v>
      </c>
      <c r="S1351" s="16" t="str">
        <f t="shared" si="481"/>
        <v xml:space="preserve">,"ScottNumber":"1338G" </v>
      </c>
      <c r="T1351" s="16" t="str">
        <f t="shared" si="482"/>
        <v xml:space="preserve">,"AlternateId":"" </v>
      </c>
      <c r="U1351" s="16" t="str">
        <f t="shared" si="483"/>
        <v>,"IssueYearStart":1971</v>
      </c>
      <c r="V1351" s="16" t="str">
        <f t="shared" si="484"/>
        <v>,"IssueYearEnd":0</v>
      </c>
      <c r="W1351" s="16" t="str">
        <f t="shared" si="485"/>
        <v xml:space="preserve">,"FirstDayOfIssue":" " </v>
      </c>
      <c r="X1351" s="16" t="str">
        <f t="shared" si="476"/>
        <v xml:space="preserve">,"Perforation":"v10" </v>
      </c>
      <c r="Y1351" s="16" t="str">
        <f t="shared" si="486"/>
        <v xml:space="preserve">,"IsWatermarked":false </v>
      </c>
      <c r="Z1351" s="16" t="str">
        <f t="shared" si="487"/>
        <v xml:space="preserve">,"CatalogImageCode":"" </v>
      </c>
      <c r="AA1351" s="16" t="str">
        <f t="shared" si="488"/>
        <v xml:space="preserve">,"Color":"" </v>
      </c>
      <c r="AB1351" s="16" t="str">
        <f t="shared" si="489"/>
        <v xml:space="preserve">,"Denomination":"8" </v>
      </c>
      <c r="AD1351" s="16" t="str">
        <f t="shared" si="490"/>
        <v>,"ItemInstances":[</v>
      </c>
      <c r="AE1351" s="16" t="str">
        <f t="shared" si="491"/>
        <v>{"CollectableType":"HomeCollector.Models.StampBase, HomeCollector, Version=1.0.0.0, Culture=neutral, PublicKeyToken=null"</v>
      </c>
      <c r="AF1351" s="16" t="str">
        <f t="shared" si="492"/>
        <v xml:space="preserve">,"ItemDetails":"" </v>
      </c>
      <c r="AG1351" s="16" t="str">
        <f t="shared" si="493"/>
        <v xml:space="preserve">,"IsFavorite":false </v>
      </c>
      <c r="AH1351" s="16" t="str">
        <f t="shared" si="494"/>
        <v xml:space="preserve">,"EstimatedValue":0 </v>
      </c>
      <c r="AI1351" s="16" t="str">
        <f t="shared" si="495"/>
        <v xml:space="preserve">,"IsMintCondition":true </v>
      </c>
      <c r="AJ1351" s="16" t="str">
        <f t="shared" si="496"/>
        <v xml:space="preserve">,"Condition":"UNDEFINED" </v>
      </c>
      <c r="AK1351" s="16" t="str">
        <f xml:space="preserve"> IF($D1351+$E1351&gt;0,  CONCATENATE($AD1351,$AE1351,$AF1351,$AG1351,$AH1351,$AI1351,$AJ1351)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351" s="16" t="str">
        <f t="shared" si="497"/>
        <v>,{"CollectableType":"HomeCollector.Models.StampBase, HomeCollector, Version=1.0.0.0, Culture=neutral, PublicKeyToken=null","DisplayName":"Flag-Whit House" ,"Description":"" ,"Country":"USA" ,"IsPostageStamp":true ,"ScottNumber":"1338G" ,"AlternateId":"" ,"IssueYearStart":1971,"IssueYearEnd":0,"FirstDayOfIssue":" " ,"Perforation":"v10"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352" spans="1:38" x14ac:dyDescent="0.25">
      <c r="A1352" s="34" t="s">
        <v>2540</v>
      </c>
      <c r="B1352" s="29">
        <v>6</v>
      </c>
      <c r="C1352" s="30"/>
      <c r="D1352" s="31"/>
      <c r="E1352" s="32">
        <v>2</v>
      </c>
      <c r="F1352" s="28"/>
      <c r="G1352" s="30"/>
      <c r="H1352" s="19" t="s">
        <v>943</v>
      </c>
      <c r="I1352" s="29">
        <v>1968</v>
      </c>
      <c r="J1352" s="29">
        <v>1968</v>
      </c>
      <c r="K1352" s="33" t="s">
        <v>1337</v>
      </c>
      <c r="L1352" s="34">
        <v>0.15</v>
      </c>
      <c r="M1352" s="29">
        <v>0.15</v>
      </c>
      <c r="N1352" s="28" t="str">
        <f t="shared" si="498"/>
        <v>,{"CollectableType":"HomeCollector.Models.StampBase, HomeCollector, Version=1.0.0.0, Culture=neutral, PublicKeyToken=null"</v>
      </c>
      <c r="O1352" s="16" t="str">
        <f t="shared" si="477"/>
        <v xml:space="preserve">,"DisplayName":"Illinois" </v>
      </c>
      <c r="P1352" s="16" t="str">
        <f t="shared" si="478"/>
        <v xml:space="preserve">,"Description":"" </v>
      </c>
      <c r="Q1352" s="16" t="str">
        <f t="shared" si="479"/>
        <v xml:space="preserve">,"Country":"USA" </v>
      </c>
      <c r="R1352" s="16" t="str">
        <f t="shared" si="480"/>
        <v xml:space="preserve">,"IsPostageStamp":true </v>
      </c>
      <c r="S1352" s="16" t="str">
        <f t="shared" si="481"/>
        <v xml:space="preserve">,"ScottNumber":"1339" </v>
      </c>
      <c r="T1352" s="16" t="str">
        <f t="shared" si="482"/>
        <v xml:space="preserve">,"AlternateId":"" </v>
      </c>
      <c r="U1352" s="16" t="str">
        <f t="shared" si="483"/>
        <v>,"IssueYearStart":1968</v>
      </c>
      <c r="V1352" s="16" t="str">
        <f t="shared" si="484"/>
        <v>,"IssueYearEnd":0</v>
      </c>
      <c r="W1352" s="16" t="str">
        <f t="shared" si="485"/>
        <v xml:space="preserve">,"FirstDayOfIssue":" " </v>
      </c>
      <c r="X1352" s="16" t="str">
        <f t="shared" si="476"/>
        <v xml:space="preserve">,"Perforation":"" </v>
      </c>
      <c r="Y1352" s="16" t="str">
        <f t="shared" si="486"/>
        <v xml:space="preserve">,"IsWatermarked":false </v>
      </c>
      <c r="Z1352" s="16" t="str">
        <f t="shared" si="487"/>
        <v xml:space="preserve">,"CatalogImageCode":"" </v>
      </c>
      <c r="AA1352" s="16" t="str">
        <f t="shared" si="488"/>
        <v xml:space="preserve">,"Color":"" </v>
      </c>
      <c r="AB1352" s="16" t="str">
        <f t="shared" si="489"/>
        <v xml:space="preserve">,"Denomination":"6" </v>
      </c>
      <c r="AD1352" s="16" t="str">
        <f t="shared" si="490"/>
        <v>,"ItemInstances":[</v>
      </c>
      <c r="AE1352" s="16" t="str">
        <f t="shared" si="491"/>
        <v>{"CollectableType":"HomeCollector.Models.StampBase, HomeCollector, Version=1.0.0.0, Culture=neutral, PublicKeyToken=null"</v>
      </c>
      <c r="AF1352" s="16" t="str">
        <f t="shared" si="492"/>
        <v xml:space="preserve">,"ItemDetails":"" </v>
      </c>
      <c r="AG1352" s="16" t="str">
        <f t="shared" si="493"/>
        <v xml:space="preserve">,"IsFavorite":false </v>
      </c>
      <c r="AH1352" s="16" t="str">
        <f t="shared" si="494"/>
        <v xml:space="preserve">,"EstimatedValue":0 </v>
      </c>
      <c r="AI1352" s="16" t="str">
        <f t="shared" si="495"/>
        <v xml:space="preserve">,"IsMintCondition":false </v>
      </c>
      <c r="AJ1352" s="16" t="str">
        <f t="shared" si="496"/>
        <v xml:space="preserve">,"Condition":"UNDEFINED" </v>
      </c>
      <c r="AK1352" s="16" t="str">
        <f xml:space="preserve"> IF($D1352+$E1352&gt;0,  CONCATENATE($AD1352,$AE1352,$AF1352,$AG1352,$AH1352,$AI1352,$AJ1352)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52" s="16" t="str">
        <f t="shared" si="497"/>
        <v>,{"CollectableType":"HomeCollector.Models.StampBase, HomeCollector, Version=1.0.0.0, Culture=neutral, PublicKeyToken=null","DisplayName":"Illinois" ,"Description":"" ,"Country":"USA" ,"IsPostageStamp":true ,"ScottNumber":"1339"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53" spans="1:38" x14ac:dyDescent="0.25">
      <c r="A1353" s="34" t="s">
        <v>2541</v>
      </c>
      <c r="B1353" s="29">
        <v>6</v>
      </c>
      <c r="C1353" s="30"/>
      <c r="D1353" s="31"/>
      <c r="E1353" s="32">
        <v>2</v>
      </c>
      <c r="F1353" s="28"/>
      <c r="G1353" s="30"/>
      <c r="H1353" s="19" t="s">
        <v>944</v>
      </c>
      <c r="I1353" s="29">
        <v>1968</v>
      </c>
      <c r="J1353" s="29">
        <v>1968</v>
      </c>
      <c r="K1353" s="33" t="s">
        <v>1337</v>
      </c>
      <c r="L1353" s="34">
        <v>0.15</v>
      </c>
      <c r="M1353" s="29">
        <v>0.15</v>
      </c>
      <c r="N1353" s="28" t="str">
        <f t="shared" si="498"/>
        <v>,{"CollectableType":"HomeCollector.Models.StampBase, HomeCollector, Version=1.0.0.0, Culture=neutral, PublicKeyToken=null"</v>
      </c>
      <c r="O1353" s="16" t="str">
        <f t="shared" si="477"/>
        <v xml:space="preserve">,"DisplayName":"Hemisfair" </v>
      </c>
      <c r="P1353" s="16" t="str">
        <f t="shared" si="478"/>
        <v xml:space="preserve">,"Description":"" </v>
      </c>
      <c r="Q1353" s="16" t="str">
        <f t="shared" si="479"/>
        <v xml:space="preserve">,"Country":"USA" </v>
      </c>
      <c r="R1353" s="16" t="str">
        <f t="shared" si="480"/>
        <v xml:space="preserve">,"IsPostageStamp":true </v>
      </c>
      <c r="S1353" s="16" t="str">
        <f t="shared" si="481"/>
        <v xml:space="preserve">,"ScottNumber":"1340" </v>
      </c>
      <c r="T1353" s="16" t="str">
        <f t="shared" si="482"/>
        <v xml:space="preserve">,"AlternateId":"" </v>
      </c>
      <c r="U1353" s="16" t="str">
        <f t="shared" si="483"/>
        <v>,"IssueYearStart":1968</v>
      </c>
      <c r="V1353" s="16" t="str">
        <f t="shared" si="484"/>
        <v>,"IssueYearEnd":0</v>
      </c>
      <c r="W1353" s="16" t="str">
        <f t="shared" si="485"/>
        <v xml:space="preserve">,"FirstDayOfIssue":" " </v>
      </c>
      <c r="X1353" s="16" t="str">
        <f t="shared" si="476"/>
        <v xml:space="preserve">,"Perforation":"" </v>
      </c>
      <c r="Y1353" s="16" t="str">
        <f t="shared" si="486"/>
        <v xml:space="preserve">,"IsWatermarked":false </v>
      </c>
      <c r="Z1353" s="16" t="str">
        <f t="shared" si="487"/>
        <v xml:space="preserve">,"CatalogImageCode":"" </v>
      </c>
      <c r="AA1353" s="16" t="str">
        <f t="shared" si="488"/>
        <v xml:space="preserve">,"Color":"" </v>
      </c>
      <c r="AB1353" s="16" t="str">
        <f t="shared" si="489"/>
        <v xml:space="preserve">,"Denomination":"6" </v>
      </c>
      <c r="AD1353" s="16" t="str">
        <f t="shared" si="490"/>
        <v>,"ItemInstances":[</v>
      </c>
      <c r="AE1353" s="16" t="str">
        <f t="shared" si="491"/>
        <v>{"CollectableType":"HomeCollector.Models.StampBase, HomeCollector, Version=1.0.0.0, Culture=neutral, PublicKeyToken=null"</v>
      </c>
      <c r="AF1353" s="16" t="str">
        <f t="shared" si="492"/>
        <v xml:space="preserve">,"ItemDetails":"" </v>
      </c>
      <c r="AG1353" s="16" t="str">
        <f t="shared" si="493"/>
        <v xml:space="preserve">,"IsFavorite":false </v>
      </c>
      <c r="AH1353" s="16" t="str">
        <f t="shared" si="494"/>
        <v xml:space="preserve">,"EstimatedValue":0 </v>
      </c>
      <c r="AI1353" s="16" t="str">
        <f t="shared" si="495"/>
        <v xml:space="preserve">,"IsMintCondition":false </v>
      </c>
      <c r="AJ1353" s="16" t="str">
        <f t="shared" si="496"/>
        <v xml:space="preserve">,"Condition":"UNDEFINED" </v>
      </c>
      <c r="AK1353" s="16" t="str">
        <f xml:space="preserve"> IF($D1353+$E1353&gt;0,  CONCATENATE($AD1353,$AE1353,$AF1353,$AG1353,$AH1353,$AI1353,$AJ1353)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53" s="16" t="str">
        <f t="shared" si="497"/>
        <v>,{"CollectableType":"HomeCollector.Models.StampBase, HomeCollector, Version=1.0.0.0, Culture=neutral, PublicKeyToken=null","DisplayName":"Hemisfair" ,"Description":"" ,"Country":"USA" ,"IsPostageStamp":true ,"ScottNumber":"1340"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54" spans="1:38" x14ac:dyDescent="0.25">
      <c r="A1354" s="34" t="s">
        <v>2542</v>
      </c>
      <c r="B1354" s="19" t="s">
        <v>260</v>
      </c>
      <c r="C1354" s="30"/>
      <c r="D1354" s="31"/>
      <c r="E1354" s="32">
        <v>2</v>
      </c>
      <c r="F1354" s="28"/>
      <c r="G1354" s="30"/>
      <c r="H1354" s="19" t="s">
        <v>945</v>
      </c>
      <c r="I1354" s="29">
        <v>1968</v>
      </c>
      <c r="J1354" s="29">
        <v>1968</v>
      </c>
      <c r="K1354" s="33" t="s">
        <v>1337</v>
      </c>
      <c r="L1354" s="34">
        <v>2.5</v>
      </c>
      <c r="M1354" s="29">
        <v>1.25</v>
      </c>
      <c r="N1354" s="28" t="str">
        <f t="shared" si="498"/>
        <v>,{"CollectableType":"HomeCollector.Models.StampBase, HomeCollector, Version=1.0.0.0, Culture=neutral, PublicKeyToken=null"</v>
      </c>
      <c r="O1354" s="16" t="str">
        <f t="shared" si="477"/>
        <v xml:space="preserve">,"DisplayName":"Airlift" </v>
      </c>
      <c r="P1354" s="16" t="str">
        <f t="shared" si="478"/>
        <v xml:space="preserve">,"Description":"" </v>
      </c>
      <c r="Q1354" s="16" t="str">
        <f t="shared" si="479"/>
        <v xml:space="preserve">,"Country":"USA" </v>
      </c>
      <c r="R1354" s="16" t="str">
        <f t="shared" si="480"/>
        <v xml:space="preserve">,"IsPostageStamp":true </v>
      </c>
      <c r="S1354" s="16" t="str">
        <f t="shared" si="481"/>
        <v xml:space="preserve">,"ScottNumber":"1341" </v>
      </c>
      <c r="T1354" s="16" t="str">
        <f t="shared" si="482"/>
        <v xml:space="preserve">,"AlternateId":"" </v>
      </c>
      <c r="U1354" s="16" t="str">
        <f t="shared" si="483"/>
        <v>,"IssueYearStart":1968</v>
      </c>
      <c r="V1354" s="16" t="str">
        <f t="shared" si="484"/>
        <v>,"IssueYearEnd":0</v>
      </c>
      <c r="W1354" s="16" t="str">
        <f t="shared" si="485"/>
        <v xml:space="preserve">,"FirstDayOfIssue":" " </v>
      </c>
      <c r="X1354" s="16" t="str">
        <f t="shared" si="476"/>
        <v xml:space="preserve">,"Perforation":"" </v>
      </c>
      <c r="Y1354" s="16" t="str">
        <f t="shared" si="486"/>
        <v xml:space="preserve">,"IsWatermarked":false </v>
      </c>
      <c r="Z1354" s="16" t="str">
        <f t="shared" si="487"/>
        <v xml:space="preserve">,"CatalogImageCode":"" </v>
      </c>
      <c r="AA1354" s="16" t="str">
        <f t="shared" si="488"/>
        <v xml:space="preserve">,"Color":"" </v>
      </c>
      <c r="AB1354" s="16" t="str">
        <f t="shared" si="489"/>
        <v xml:space="preserve">,"Denomination":"$1" </v>
      </c>
      <c r="AD1354" s="16" t="str">
        <f t="shared" si="490"/>
        <v>,"ItemInstances":[</v>
      </c>
      <c r="AE1354" s="16" t="str">
        <f t="shared" si="491"/>
        <v>{"CollectableType":"HomeCollector.Models.StampBase, HomeCollector, Version=1.0.0.0, Culture=neutral, PublicKeyToken=null"</v>
      </c>
      <c r="AF1354" s="16" t="str">
        <f t="shared" si="492"/>
        <v xml:space="preserve">,"ItemDetails":"" </v>
      </c>
      <c r="AG1354" s="16" t="str">
        <f t="shared" si="493"/>
        <v xml:space="preserve">,"IsFavorite":false </v>
      </c>
      <c r="AH1354" s="16" t="str">
        <f t="shared" si="494"/>
        <v xml:space="preserve">,"EstimatedValue":0 </v>
      </c>
      <c r="AI1354" s="16" t="str">
        <f t="shared" si="495"/>
        <v xml:space="preserve">,"IsMintCondition":false </v>
      </c>
      <c r="AJ1354" s="16" t="str">
        <f t="shared" si="496"/>
        <v xml:space="preserve">,"Condition":"UNDEFINED" </v>
      </c>
      <c r="AK1354" s="16" t="str">
        <f xml:space="preserve"> IF($D1354+$E1354&gt;0,  CONCATENATE($AD1354,$AE1354,$AF1354,$AG1354,$AH1354,$AI1354,$AJ1354)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54" s="16" t="str">
        <f t="shared" si="497"/>
        <v>,{"CollectableType":"HomeCollector.Models.StampBase, HomeCollector, Version=1.0.0.0, Culture=neutral, PublicKeyToken=null","DisplayName":"Airlift" ,"Description":"" ,"Country":"USA" ,"IsPostageStamp":true ,"ScottNumber":"1341" ,"AlternateId":"" ,"IssueYearStart":1968,"IssueYearEnd":0,"FirstDayOfIssue":" " ,"Perforation":"" ,"IsWatermarked":false ,"CatalogImageCode":"" ,"Color":"" ,"Denomination":"$1"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55" spans="1:38" x14ac:dyDescent="0.25">
      <c r="A1355" s="34" t="s">
        <v>2543</v>
      </c>
      <c r="B1355" s="29">
        <v>6</v>
      </c>
      <c r="C1355" s="30"/>
      <c r="D1355" s="31"/>
      <c r="E1355" s="32">
        <v>2</v>
      </c>
      <c r="F1355" s="28"/>
      <c r="G1355" s="30"/>
      <c r="H1355" s="19" t="s">
        <v>645</v>
      </c>
      <c r="I1355" s="29">
        <v>1968</v>
      </c>
      <c r="J1355" s="29">
        <v>1968</v>
      </c>
      <c r="K1355" s="33" t="s">
        <v>1337</v>
      </c>
      <c r="L1355" s="34">
        <v>0.15</v>
      </c>
      <c r="M1355" s="29">
        <v>0.15</v>
      </c>
      <c r="N1355" s="28" t="str">
        <f t="shared" si="498"/>
        <v>,{"CollectableType":"HomeCollector.Models.StampBase, HomeCollector, Version=1.0.0.0, Culture=neutral, PublicKeyToken=null"</v>
      </c>
      <c r="O1355" s="16" t="str">
        <f t="shared" si="477"/>
        <v xml:space="preserve">,"DisplayName":"Youth" </v>
      </c>
      <c r="P1355" s="16" t="str">
        <f t="shared" si="478"/>
        <v xml:space="preserve">,"Description":"" </v>
      </c>
      <c r="Q1355" s="16" t="str">
        <f t="shared" si="479"/>
        <v xml:space="preserve">,"Country":"USA" </v>
      </c>
      <c r="R1355" s="16" t="str">
        <f t="shared" si="480"/>
        <v xml:space="preserve">,"IsPostageStamp":true </v>
      </c>
      <c r="S1355" s="16" t="str">
        <f t="shared" si="481"/>
        <v xml:space="preserve">,"ScottNumber":"1342" </v>
      </c>
      <c r="T1355" s="16" t="str">
        <f t="shared" si="482"/>
        <v xml:space="preserve">,"AlternateId":"" </v>
      </c>
      <c r="U1355" s="16" t="str">
        <f t="shared" si="483"/>
        <v>,"IssueYearStart":1968</v>
      </c>
      <c r="V1355" s="16" t="str">
        <f t="shared" si="484"/>
        <v>,"IssueYearEnd":0</v>
      </c>
      <c r="W1355" s="16" t="str">
        <f t="shared" si="485"/>
        <v xml:space="preserve">,"FirstDayOfIssue":" " </v>
      </c>
      <c r="X1355" s="16" t="str">
        <f t="shared" si="476"/>
        <v xml:space="preserve">,"Perforation":"" </v>
      </c>
      <c r="Y1355" s="16" t="str">
        <f t="shared" si="486"/>
        <v xml:space="preserve">,"IsWatermarked":false </v>
      </c>
      <c r="Z1355" s="16" t="str">
        <f t="shared" si="487"/>
        <v xml:space="preserve">,"CatalogImageCode":"" </v>
      </c>
      <c r="AA1355" s="16" t="str">
        <f t="shared" si="488"/>
        <v xml:space="preserve">,"Color":"" </v>
      </c>
      <c r="AB1355" s="16" t="str">
        <f t="shared" si="489"/>
        <v xml:space="preserve">,"Denomination":"6" </v>
      </c>
      <c r="AD1355" s="16" t="str">
        <f t="shared" si="490"/>
        <v>,"ItemInstances":[</v>
      </c>
      <c r="AE1355" s="16" t="str">
        <f t="shared" si="491"/>
        <v>{"CollectableType":"HomeCollector.Models.StampBase, HomeCollector, Version=1.0.0.0, Culture=neutral, PublicKeyToken=null"</v>
      </c>
      <c r="AF1355" s="16" t="str">
        <f t="shared" si="492"/>
        <v xml:space="preserve">,"ItemDetails":"" </v>
      </c>
      <c r="AG1355" s="16" t="str">
        <f t="shared" si="493"/>
        <v xml:space="preserve">,"IsFavorite":false </v>
      </c>
      <c r="AH1355" s="16" t="str">
        <f t="shared" si="494"/>
        <v xml:space="preserve">,"EstimatedValue":0 </v>
      </c>
      <c r="AI1355" s="16" t="str">
        <f t="shared" si="495"/>
        <v xml:space="preserve">,"IsMintCondition":false </v>
      </c>
      <c r="AJ1355" s="16" t="str">
        <f t="shared" si="496"/>
        <v xml:space="preserve">,"Condition":"UNDEFINED" </v>
      </c>
      <c r="AK1355" s="16" t="str">
        <f xml:space="preserve"> IF($D1355+$E1355&gt;0,  CONCATENATE($AD1355,$AE1355,$AF1355,$AG1355,$AH1355,$AI1355,$AJ1355)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55" s="16" t="str">
        <f t="shared" si="497"/>
        <v>,{"CollectableType":"HomeCollector.Models.StampBase, HomeCollector, Version=1.0.0.0, Culture=neutral, PublicKeyToken=null","DisplayName":"Youth" ,"Description":"" ,"Country":"USA" ,"IsPostageStamp":true ,"ScottNumber":"1342"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56" spans="1:38" x14ac:dyDescent="0.25">
      <c r="A1356" s="34" t="s">
        <v>2544</v>
      </c>
      <c r="B1356" s="29">
        <v>6</v>
      </c>
      <c r="C1356" s="30"/>
      <c r="D1356" s="31"/>
      <c r="E1356" s="32">
        <v>2</v>
      </c>
      <c r="F1356" s="28"/>
      <c r="G1356" s="30"/>
      <c r="H1356" s="19" t="s">
        <v>946</v>
      </c>
      <c r="I1356" s="29">
        <v>1968</v>
      </c>
      <c r="J1356" s="29">
        <v>1968</v>
      </c>
      <c r="K1356" s="33" t="s">
        <v>1337</v>
      </c>
      <c r="L1356" s="34">
        <v>0.15</v>
      </c>
      <c r="M1356" s="29">
        <v>0.15</v>
      </c>
      <c r="N1356" s="28" t="str">
        <f t="shared" si="498"/>
        <v>,{"CollectableType":"HomeCollector.Models.StampBase, HomeCollector, Version=1.0.0.0, Culture=neutral, PublicKeyToken=null"</v>
      </c>
      <c r="O1356" s="16" t="str">
        <f t="shared" si="477"/>
        <v xml:space="preserve">,"DisplayName":"Law" </v>
      </c>
      <c r="P1356" s="16" t="str">
        <f t="shared" si="478"/>
        <v xml:space="preserve">,"Description":"" </v>
      </c>
      <c r="Q1356" s="16" t="str">
        <f t="shared" si="479"/>
        <v xml:space="preserve">,"Country":"USA" </v>
      </c>
      <c r="R1356" s="16" t="str">
        <f t="shared" si="480"/>
        <v xml:space="preserve">,"IsPostageStamp":true </v>
      </c>
      <c r="S1356" s="16" t="str">
        <f t="shared" si="481"/>
        <v xml:space="preserve">,"ScottNumber":"1343" </v>
      </c>
      <c r="T1356" s="16" t="str">
        <f t="shared" si="482"/>
        <v xml:space="preserve">,"AlternateId":"" </v>
      </c>
      <c r="U1356" s="16" t="str">
        <f t="shared" si="483"/>
        <v>,"IssueYearStart":1968</v>
      </c>
      <c r="V1356" s="16" t="str">
        <f t="shared" si="484"/>
        <v>,"IssueYearEnd":0</v>
      </c>
      <c r="W1356" s="16" t="str">
        <f t="shared" si="485"/>
        <v xml:space="preserve">,"FirstDayOfIssue":" " </v>
      </c>
      <c r="X1356" s="16" t="str">
        <f t="shared" si="476"/>
        <v xml:space="preserve">,"Perforation":"" </v>
      </c>
      <c r="Y1356" s="16" t="str">
        <f t="shared" si="486"/>
        <v xml:space="preserve">,"IsWatermarked":false </v>
      </c>
      <c r="Z1356" s="16" t="str">
        <f t="shared" si="487"/>
        <v xml:space="preserve">,"CatalogImageCode":"" </v>
      </c>
      <c r="AA1356" s="16" t="str">
        <f t="shared" si="488"/>
        <v xml:space="preserve">,"Color":"" </v>
      </c>
      <c r="AB1356" s="16" t="str">
        <f t="shared" si="489"/>
        <v xml:space="preserve">,"Denomination":"6" </v>
      </c>
      <c r="AD1356" s="16" t="str">
        <f t="shared" si="490"/>
        <v>,"ItemInstances":[</v>
      </c>
      <c r="AE1356" s="16" t="str">
        <f t="shared" si="491"/>
        <v>{"CollectableType":"HomeCollector.Models.StampBase, HomeCollector, Version=1.0.0.0, Culture=neutral, PublicKeyToken=null"</v>
      </c>
      <c r="AF1356" s="16" t="str">
        <f t="shared" si="492"/>
        <v xml:space="preserve">,"ItemDetails":"" </v>
      </c>
      <c r="AG1356" s="16" t="str">
        <f t="shared" si="493"/>
        <v xml:space="preserve">,"IsFavorite":false </v>
      </c>
      <c r="AH1356" s="16" t="str">
        <f t="shared" si="494"/>
        <v xml:space="preserve">,"EstimatedValue":0 </v>
      </c>
      <c r="AI1356" s="16" t="str">
        <f t="shared" si="495"/>
        <v xml:space="preserve">,"IsMintCondition":false </v>
      </c>
      <c r="AJ1356" s="16" t="str">
        <f t="shared" si="496"/>
        <v xml:space="preserve">,"Condition":"UNDEFINED" </v>
      </c>
      <c r="AK1356" s="16" t="str">
        <f xml:space="preserve"> IF($D1356+$E1356&gt;0,  CONCATENATE($AD1356,$AE1356,$AF1356,$AG1356,$AH1356,$AI1356,$AJ1356)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56" s="16" t="str">
        <f t="shared" si="497"/>
        <v>,{"CollectableType":"HomeCollector.Models.StampBase, HomeCollector, Version=1.0.0.0, Culture=neutral, PublicKeyToken=null","DisplayName":"Law" ,"Description":"" ,"Country":"USA" ,"IsPostageStamp":true ,"ScottNumber":"1343"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57" spans="1:38" x14ac:dyDescent="0.25">
      <c r="A1357" s="34" t="s">
        <v>2545</v>
      </c>
      <c r="B1357" s="29">
        <v>6</v>
      </c>
      <c r="C1357" s="30"/>
      <c r="D1357" s="31"/>
      <c r="E1357" s="32">
        <v>2</v>
      </c>
      <c r="F1357" s="28"/>
      <c r="G1357" s="30"/>
      <c r="H1357" s="19" t="s">
        <v>947</v>
      </c>
      <c r="I1357" s="29">
        <v>1968</v>
      </c>
      <c r="J1357" s="29">
        <v>1968</v>
      </c>
      <c r="K1357" s="33" t="s">
        <v>1337</v>
      </c>
      <c r="L1357" s="34">
        <v>0.15</v>
      </c>
      <c r="M1357" s="29">
        <v>0.15</v>
      </c>
      <c r="N1357" s="28" t="str">
        <f t="shared" si="498"/>
        <v>,{"CollectableType":"HomeCollector.Models.StampBase, HomeCollector, Version=1.0.0.0, Culture=neutral, PublicKeyToken=null"</v>
      </c>
      <c r="O1357" s="16" t="str">
        <f t="shared" si="477"/>
        <v xml:space="preserve">,"DisplayName":"Vote" </v>
      </c>
      <c r="P1357" s="16" t="str">
        <f t="shared" si="478"/>
        <v xml:space="preserve">,"Description":"" </v>
      </c>
      <c r="Q1357" s="16" t="str">
        <f t="shared" si="479"/>
        <v xml:space="preserve">,"Country":"USA" </v>
      </c>
      <c r="R1357" s="16" t="str">
        <f t="shared" si="480"/>
        <v xml:space="preserve">,"IsPostageStamp":true </v>
      </c>
      <c r="S1357" s="16" t="str">
        <f t="shared" si="481"/>
        <v xml:space="preserve">,"ScottNumber":"1344" </v>
      </c>
      <c r="T1357" s="16" t="str">
        <f t="shared" si="482"/>
        <v xml:space="preserve">,"AlternateId":"" </v>
      </c>
      <c r="U1357" s="16" t="str">
        <f t="shared" si="483"/>
        <v>,"IssueYearStart":1968</v>
      </c>
      <c r="V1357" s="16" t="str">
        <f t="shared" si="484"/>
        <v>,"IssueYearEnd":0</v>
      </c>
      <c r="W1357" s="16" t="str">
        <f t="shared" si="485"/>
        <v xml:space="preserve">,"FirstDayOfIssue":" " </v>
      </c>
      <c r="X1357" s="16" t="str">
        <f t="shared" si="476"/>
        <v xml:space="preserve">,"Perforation":"" </v>
      </c>
      <c r="Y1357" s="16" t="str">
        <f t="shared" si="486"/>
        <v xml:space="preserve">,"IsWatermarked":false </v>
      </c>
      <c r="Z1357" s="16" t="str">
        <f t="shared" si="487"/>
        <v xml:space="preserve">,"CatalogImageCode":"" </v>
      </c>
      <c r="AA1357" s="16" t="str">
        <f t="shared" si="488"/>
        <v xml:space="preserve">,"Color":"" </v>
      </c>
      <c r="AB1357" s="16" t="str">
        <f t="shared" si="489"/>
        <v xml:space="preserve">,"Denomination":"6" </v>
      </c>
      <c r="AD1357" s="16" t="str">
        <f t="shared" si="490"/>
        <v>,"ItemInstances":[</v>
      </c>
      <c r="AE1357" s="16" t="str">
        <f t="shared" si="491"/>
        <v>{"CollectableType":"HomeCollector.Models.StampBase, HomeCollector, Version=1.0.0.0, Culture=neutral, PublicKeyToken=null"</v>
      </c>
      <c r="AF1357" s="16" t="str">
        <f t="shared" si="492"/>
        <v xml:space="preserve">,"ItemDetails":"" </v>
      </c>
      <c r="AG1357" s="16" t="str">
        <f t="shared" si="493"/>
        <v xml:space="preserve">,"IsFavorite":false </v>
      </c>
      <c r="AH1357" s="16" t="str">
        <f t="shared" si="494"/>
        <v xml:space="preserve">,"EstimatedValue":0 </v>
      </c>
      <c r="AI1357" s="16" t="str">
        <f t="shared" si="495"/>
        <v xml:space="preserve">,"IsMintCondition":false </v>
      </c>
      <c r="AJ1357" s="16" t="str">
        <f t="shared" si="496"/>
        <v xml:space="preserve">,"Condition":"UNDEFINED" </v>
      </c>
      <c r="AK1357" s="16" t="str">
        <f xml:space="preserve"> IF($D1357+$E1357&gt;0,  CONCATENATE($AD1357,$AE1357,$AF1357,$AG1357,$AH1357,$AI1357,$AJ1357)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57" s="16" t="str">
        <f t="shared" si="497"/>
        <v>,{"CollectableType":"HomeCollector.Models.StampBase, HomeCollector, Version=1.0.0.0, Culture=neutral, PublicKeyToken=null","DisplayName":"Vote" ,"Description":"" ,"Country":"USA" ,"IsPostageStamp":true ,"ScottNumber":"1344"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58" spans="1:38" x14ac:dyDescent="0.25">
      <c r="A1358" s="34" t="s">
        <v>2546</v>
      </c>
      <c r="B1358" s="29">
        <v>6</v>
      </c>
      <c r="C1358" s="30"/>
      <c r="D1358" s="31"/>
      <c r="E1358" s="32">
        <v>2</v>
      </c>
      <c r="F1358" s="28"/>
      <c r="G1358" s="30"/>
      <c r="H1358" s="19" t="s">
        <v>948</v>
      </c>
      <c r="I1358" s="29">
        <v>1968</v>
      </c>
      <c r="J1358" s="29">
        <v>1968</v>
      </c>
      <c r="K1358" s="33" t="s">
        <v>1337</v>
      </c>
      <c r="L1358" s="34">
        <v>0.5</v>
      </c>
      <c r="M1358" s="29">
        <v>0.25</v>
      </c>
      <c r="N1358" s="28" t="str">
        <f t="shared" si="498"/>
        <v>,{"CollectableType":"HomeCollector.Models.StampBase, HomeCollector, Version=1.0.0.0, Culture=neutral, PublicKeyToken=null"</v>
      </c>
      <c r="O1358" s="16" t="str">
        <f t="shared" si="477"/>
        <v xml:space="preserve">,"DisplayName":"Historic Flags" </v>
      </c>
      <c r="P1358" s="16" t="str">
        <f t="shared" si="478"/>
        <v xml:space="preserve">,"Description":"" </v>
      </c>
      <c r="Q1358" s="16" t="str">
        <f t="shared" si="479"/>
        <v xml:space="preserve">,"Country":"USA" </v>
      </c>
      <c r="R1358" s="16" t="str">
        <f t="shared" si="480"/>
        <v xml:space="preserve">,"IsPostageStamp":true </v>
      </c>
      <c r="S1358" s="16" t="str">
        <f t="shared" si="481"/>
        <v xml:space="preserve">,"ScottNumber":"1345" </v>
      </c>
      <c r="T1358" s="16" t="str">
        <f t="shared" si="482"/>
        <v xml:space="preserve">,"AlternateId":"" </v>
      </c>
      <c r="U1358" s="16" t="str">
        <f t="shared" si="483"/>
        <v>,"IssueYearStart":1968</v>
      </c>
      <c r="V1358" s="16" t="str">
        <f t="shared" si="484"/>
        <v>,"IssueYearEnd":0</v>
      </c>
      <c r="W1358" s="16" t="str">
        <f t="shared" si="485"/>
        <v xml:space="preserve">,"FirstDayOfIssue":" " </v>
      </c>
      <c r="X1358" s="16" t="str">
        <f t="shared" si="476"/>
        <v xml:space="preserve">,"Perforation":"" </v>
      </c>
      <c r="Y1358" s="16" t="str">
        <f t="shared" si="486"/>
        <v xml:space="preserve">,"IsWatermarked":false </v>
      </c>
      <c r="Z1358" s="16" t="str">
        <f t="shared" si="487"/>
        <v xml:space="preserve">,"CatalogImageCode":"" </v>
      </c>
      <c r="AA1358" s="16" t="str">
        <f t="shared" si="488"/>
        <v xml:space="preserve">,"Color":"" </v>
      </c>
      <c r="AB1358" s="16" t="str">
        <f t="shared" si="489"/>
        <v xml:space="preserve">,"Denomination":"6" </v>
      </c>
      <c r="AD1358" s="16" t="str">
        <f t="shared" si="490"/>
        <v>,"ItemInstances":[</v>
      </c>
      <c r="AE1358" s="16" t="str">
        <f t="shared" si="491"/>
        <v>{"CollectableType":"HomeCollector.Models.StampBase, HomeCollector, Version=1.0.0.0, Culture=neutral, PublicKeyToken=null"</v>
      </c>
      <c r="AF1358" s="16" t="str">
        <f t="shared" si="492"/>
        <v xml:space="preserve">,"ItemDetails":"" </v>
      </c>
      <c r="AG1358" s="16" t="str">
        <f t="shared" si="493"/>
        <v xml:space="preserve">,"IsFavorite":false </v>
      </c>
      <c r="AH1358" s="16" t="str">
        <f t="shared" si="494"/>
        <v xml:space="preserve">,"EstimatedValue":0 </v>
      </c>
      <c r="AI1358" s="16" t="str">
        <f t="shared" si="495"/>
        <v xml:space="preserve">,"IsMintCondition":false </v>
      </c>
      <c r="AJ1358" s="16" t="str">
        <f t="shared" si="496"/>
        <v xml:space="preserve">,"Condition":"UNDEFINED" </v>
      </c>
      <c r="AK1358" s="16" t="str">
        <f xml:space="preserve"> IF($D1358+$E1358&gt;0,  CONCATENATE($AD1358,$AE1358,$AF1358,$AG1358,$AH1358,$AI1358,$AJ1358)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58" s="16" t="str">
        <f t="shared" si="497"/>
        <v>,{"CollectableType":"HomeCollector.Models.StampBase, HomeCollector, Version=1.0.0.0, Culture=neutral, PublicKeyToken=null","DisplayName":"Historic Flags" ,"Description":"" ,"Country":"USA" ,"IsPostageStamp":true ,"ScottNumber":"1345"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59" spans="1:38" x14ac:dyDescent="0.25">
      <c r="A1359" s="34" t="s">
        <v>2547</v>
      </c>
      <c r="B1359" s="29">
        <v>6</v>
      </c>
      <c r="C1359" s="30"/>
      <c r="D1359" s="31"/>
      <c r="E1359" s="32">
        <v>2</v>
      </c>
      <c r="F1359" s="28"/>
      <c r="G1359" s="30"/>
      <c r="H1359" s="19" t="s">
        <v>948</v>
      </c>
      <c r="I1359" s="29">
        <v>1968</v>
      </c>
      <c r="J1359" s="29">
        <v>1968</v>
      </c>
      <c r="K1359" s="33" t="s">
        <v>1337</v>
      </c>
      <c r="L1359" s="34">
        <v>0.35</v>
      </c>
      <c r="M1359" s="29">
        <v>0.25</v>
      </c>
      <c r="N1359" s="28" t="str">
        <f t="shared" si="498"/>
        <v>,{"CollectableType":"HomeCollector.Models.StampBase, HomeCollector, Version=1.0.0.0, Culture=neutral, PublicKeyToken=null"</v>
      </c>
      <c r="O1359" s="16" t="str">
        <f t="shared" si="477"/>
        <v xml:space="preserve">,"DisplayName":"Historic Flags" </v>
      </c>
      <c r="P1359" s="16" t="str">
        <f t="shared" si="478"/>
        <v xml:space="preserve">,"Description":"" </v>
      </c>
      <c r="Q1359" s="16" t="str">
        <f t="shared" si="479"/>
        <v xml:space="preserve">,"Country":"USA" </v>
      </c>
      <c r="R1359" s="16" t="str">
        <f t="shared" si="480"/>
        <v xml:space="preserve">,"IsPostageStamp":true </v>
      </c>
      <c r="S1359" s="16" t="str">
        <f t="shared" si="481"/>
        <v xml:space="preserve">,"ScottNumber":"1346" </v>
      </c>
      <c r="T1359" s="16" t="str">
        <f t="shared" si="482"/>
        <v xml:space="preserve">,"AlternateId":"" </v>
      </c>
      <c r="U1359" s="16" t="str">
        <f t="shared" si="483"/>
        <v>,"IssueYearStart":1968</v>
      </c>
      <c r="V1359" s="16" t="str">
        <f t="shared" si="484"/>
        <v>,"IssueYearEnd":0</v>
      </c>
      <c r="W1359" s="16" t="str">
        <f t="shared" si="485"/>
        <v xml:space="preserve">,"FirstDayOfIssue":" " </v>
      </c>
      <c r="X1359" s="16" t="str">
        <f t="shared" si="476"/>
        <v xml:space="preserve">,"Perforation":"" </v>
      </c>
      <c r="Y1359" s="16" t="str">
        <f t="shared" si="486"/>
        <v xml:space="preserve">,"IsWatermarked":false </v>
      </c>
      <c r="Z1359" s="16" t="str">
        <f t="shared" si="487"/>
        <v xml:space="preserve">,"CatalogImageCode":"" </v>
      </c>
      <c r="AA1359" s="16" t="str">
        <f t="shared" si="488"/>
        <v xml:space="preserve">,"Color":"" </v>
      </c>
      <c r="AB1359" s="16" t="str">
        <f t="shared" si="489"/>
        <v xml:space="preserve">,"Denomination":"6" </v>
      </c>
      <c r="AD1359" s="16" t="str">
        <f t="shared" si="490"/>
        <v>,"ItemInstances":[</v>
      </c>
      <c r="AE1359" s="16" t="str">
        <f t="shared" si="491"/>
        <v>{"CollectableType":"HomeCollector.Models.StampBase, HomeCollector, Version=1.0.0.0, Culture=neutral, PublicKeyToken=null"</v>
      </c>
      <c r="AF1359" s="16" t="str">
        <f t="shared" si="492"/>
        <v xml:space="preserve">,"ItemDetails":"" </v>
      </c>
      <c r="AG1359" s="16" t="str">
        <f t="shared" si="493"/>
        <v xml:space="preserve">,"IsFavorite":false </v>
      </c>
      <c r="AH1359" s="16" t="str">
        <f t="shared" si="494"/>
        <v xml:space="preserve">,"EstimatedValue":0 </v>
      </c>
      <c r="AI1359" s="16" t="str">
        <f t="shared" si="495"/>
        <v xml:space="preserve">,"IsMintCondition":false </v>
      </c>
      <c r="AJ1359" s="16" t="str">
        <f t="shared" si="496"/>
        <v xml:space="preserve">,"Condition":"UNDEFINED" </v>
      </c>
      <c r="AK1359" s="16" t="str">
        <f xml:space="preserve"> IF($D1359+$E1359&gt;0,  CONCATENATE($AD1359,$AE1359,$AF1359,$AG1359,$AH1359,$AI1359,$AJ1359)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59" s="16" t="str">
        <f t="shared" si="497"/>
        <v>,{"CollectableType":"HomeCollector.Models.StampBase, HomeCollector, Version=1.0.0.0, Culture=neutral, PublicKeyToken=null","DisplayName":"Historic Flags" ,"Description":"" ,"Country":"USA" ,"IsPostageStamp":true ,"ScottNumber":"1346"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60" spans="1:38" x14ac:dyDescent="0.25">
      <c r="A1360" s="34" t="s">
        <v>2548</v>
      </c>
      <c r="B1360" s="29">
        <v>6</v>
      </c>
      <c r="C1360" s="30"/>
      <c r="D1360" s="31"/>
      <c r="E1360" s="32">
        <v>2</v>
      </c>
      <c r="F1360" s="28"/>
      <c r="G1360" s="30"/>
      <c r="H1360" s="19" t="s">
        <v>948</v>
      </c>
      <c r="I1360" s="29">
        <v>1968</v>
      </c>
      <c r="J1360" s="29">
        <v>1968</v>
      </c>
      <c r="K1360" s="33" t="s">
        <v>1337</v>
      </c>
      <c r="L1360" s="34">
        <v>0.3</v>
      </c>
      <c r="M1360" s="29">
        <v>0.25</v>
      </c>
      <c r="N1360" s="28" t="str">
        <f t="shared" si="498"/>
        <v>,{"CollectableType":"HomeCollector.Models.StampBase, HomeCollector, Version=1.0.0.0, Culture=neutral, PublicKeyToken=null"</v>
      </c>
      <c r="O1360" s="16" t="str">
        <f t="shared" si="477"/>
        <v xml:space="preserve">,"DisplayName":"Historic Flags" </v>
      </c>
      <c r="P1360" s="16" t="str">
        <f t="shared" si="478"/>
        <v xml:space="preserve">,"Description":"" </v>
      </c>
      <c r="Q1360" s="16" t="str">
        <f t="shared" si="479"/>
        <v xml:space="preserve">,"Country":"USA" </v>
      </c>
      <c r="R1360" s="16" t="str">
        <f t="shared" si="480"/>
        <v xml:space="preserve">,"IsPostageStamp":true </v>
      </c>
      <c r="S1360" s="16" t="str">
        <f t="shared" si="481"/>
        <v xml:space="preserve">,"ScottNumber":"1347" </v>
      </c>
      <c r="T1360" s="16" t="str">
        <f t="shared" si="482"/>
        <v xml:space="preserve">,"AlternateId":"" </v>
      </c>
      <c r="U1360" s="16" t="str">
        <f t="shared" si="483"/>
        <v>,"IssueYearStart":1968</v>
      </c>
      <c r="V1360" s="16" t="str">
        <f t="shared" si="484"/>
        <v>,"IssueYearEnd":0</v>
      </c>
      <c r="W1360" s="16" t="str">
        <f t="shared" si="485"/>
        <v xml:space="preserve">,"FirstDayOfIssue":" " </v>
      </c>
      <c r="X1360" s="16" t="str">
        <f t="shared" si="476"/>
        <v xml:space="preserve">,"Perforation":"" </v>
      </c>
      <c r="Y1360" s="16" t="str">
        <f t="shared" si="486"/>
        <v xml:space="preserve">,"IsWatermarked":false </v>
      </c>
      <c r="Z1360" s="16" t="str">
        <f t="shared" si="487"/>
        <v xml:space="preserve">,"CatalogImageCode":"" </v>
      </c>
      <c r="AA1360" s="16" t="str">
        <f t="shared" si="488"/>
        <v xml:space="preserve">,"Color":"" </v>
      </c>
      <c r="AB1360" s="16" t="str">
        <f t="shared" si="489"/>
        <v xml:space="preserve">,"Denomination":"6" </v>
      </c>
      <c r="AD1360" s="16" t="str">
        <f t="shared" si="490"/>
        <v>,"ItemInstances":[</v>
      </c>
      <c r="AE1360" s="16" t="str">
        <f t="shared" si="491"/>
        <v>{"CollectableType":"HomeCollector.Models.StampBase, HomeCollector, Version=1.0.0.0, Culture=neutral, PublicKeyToken=null"</v>
      </c>
      <c r="AF1360" s="16" t="str">
        <f t="shared" si="492"/>
        <v xml:space="preserve">,"ItemDetails":"" </v>
      </c>
      <c r="AG1360" s="16" t="str">
        <f t="shared" si="493"/>
        <v xml:space="preserve">,"IsFavorite":false </v>
      </c>
      <c r="AH1360" s="16" t="str">
        <f t="shared" si="494"/>
        <v xml:space="preserve">,"EstimatedValue":0 </v>
      </c>
      <c r="AI1360" s="16" t="str">
        <f t="shared" si="495"/>
        <v xml:space="preserve">,"IsMintCondition":false </v>
      </c>
      <c r="AJ1360" s="16" t="str">
        <f t="shared" si="496"/>
        <v xml:space="preserve">,"Condition":"UNDEFINED" </v>
      </c>
      <c r="AK1360" s="16" t="str">
        <f xml:space="preserve"> IF($D1360+$E1360&gt;0,  CONCATENATE($AD1360,$AE1360,$AF1360,$AG1360,$AH1360,$AI1360,$AJ1360)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60" s="16" t="str">
        <f t="shared" si="497"/>
        <v>,{"CollectableType":"HomeCollector.Models.StampBase, HomeCollector, Version=1.0.0.0, Culture=neutral, PublicKeyToken=null","DisplayName":"Historic Flags" ,"Description":"" ,"Country":"USA" ,"IsPostageStamp":true ,"ScottNumber":"1347"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61" spans="1:38" x14ac:dyDescent="0.25">
      <c r="A1361" s="34" t="s">
        <v>2549</v>
      </c>
      <c r="B1361" s="29">
        <v>6</v>
      </c>
      <c r="C1361" s="30"/>
      <c r="D1361" s="31"/>
      <c r="E1361" s="32">
        <v>2</v>
      </c>
      <c r="F1361" s="28"/>
      <c r="G1361" s="30"/>
      <c r="H1361" s="19" t="s">
        <v>948</v>
      </c>
      <c r="I1361" s="29">
        <v>1968</v>
      </c>
      <c r="J1361" s="29">
        <v>1968</v>
      </c>
      <c r="K1361" s="33" t="s">
        <v>1337</v>
      </c>
      <c r="L1361" s="34">
        <v>0.3</v>
      </c>
      <c r="M1361" s="29">
        <v>0.25</v>
      </c>
      <c r="N1361" s="28" t="str">
        <f t="shared" si="498"/>
        <v>,{"CollectableType":"HomeCollector.Models.StampBase, HomeCollector, Version=1.0.0.0, Culture=neutral, PublicKeyToken=null"</v>
      </c>
      <c r="O1361" s="16" t="str">
        <f t="shared" si="477"/>
        <v xml:space="preserve">,"DisplayName":"Historic Flags" </v>
      </c>
      <c r="P1361" s="16" t="str">
        <f t="shared" si="478"/>
        <v xml:space="preserve">,"Description":"" </v>
      </c>
      <c r="Q1361" s="16" t="str">
        <f t="shared" si="479"/>
        <v xml:space="preserve">,"Country":"USA" </v>
      </c>
      <c r="R1361" s="16" t="str">
        <f t="shared" si="480"/>
        <v xml:space="preserve">,"IsPostageStamp":true </v>
      </c>
      <c r="S1361" s="16" t="str">
        <f t="shared" si="481"/>
        <v xml:space="preserve">,"ScottNumber":"1348" </v>
      </c>
      <c r="T1361" s="16" t="str">
        <f t="shared" si="482"/>
        <v xml:space="preserve">,"AlternateId":"" </v>
      </c>
      <c r="U1361" s="16" t="str">
        <f t="shared" si="483"/>
        <v>,"IssueYearStart":1968</v>
      </c>
      <c r="V1361" s="16" t="str">
        <f t="shared" si="484"/>
        <v>,"IssueYearEnd":0</v>
      </c>
      <c r="W1361" s="16" t="str">
        <f t="shared" si="485"/>
        <v xml:space="preserve">,"FirstDayOfIssue":" " </v>
      </c>
      <c r="X1361" s="16" t="str">
        <f t="shared" si="476"/>
        <v xml:space="preserve">,"Perforation":"" </v>
      </c>
      <c r="Y1361" s="16" t="str">
        <f t="shared" si="486"/>
        <v xml:space="preserve">,"IsWatermarked":false </v>
      </c>
      <c r="Z1361" s="16" t="str">
        <f t="shared" si="487"/>
        <v xml:space="preserve">,"CatalogImageCode":"" </v>
      </c>
      <c r="AA1361" s="16" t="str">
        <f t="shared" si="488"/>
        <v xml:space="preserve">,"Color":"" </v>
      </c>
      <c r="AB1361" s="16" t="str">
        <f t="shared" si="489"/>
        <v xml:space="preserve">,"Denomination":"6" </v>
      </c>
      <c r="AD1361" s="16" t="str">
        <f t="shared" si="490"/>
        <v>,"ItemInstances":[</v>
      </c>
      <c r="AE1361" s="16" t="str">
        <f t="shared" si="491"/>
        <v>{"CollectableType":"HomeCollector.Models.StampBase, HomeCollector, Version=1.0.0.0, Culture=neutral, PublicKeyToken=null"</v>
      </c>
      <c r="AF1361" s="16" t="str">
        <f t="shared" si="492"/>
        <v xml:space="preserve">,"ItemDetails":"" </v>
      </c>
      <c r="AG1361" s="16" t="str">
        <f t="shared" si="493"/>
        <v xml:space="preserve">,"IsFavorite":false </v>
      </c>
      <c r="AH1361" s="16" t="str">
        <f t="shared" si="494"/>
        <v xml:space="preserve">,"EstimatedValue":0 </v>
      </c>
      <c r="AI1361" s="16" t="str">
        <f t="shared" si="495"/>
        <v xml:space="preserve">,"IsMintCondition":false </v>
      </c>
      <c r="AJ1361" s="16" t="str">
        <f t="shared" si="496"/>
        <v xml:space="preserve">,"Condition":"UNDEFINED" </v>
      </c>
      <c r="AK1361" s="16" t="str">
        <f xml:space="preserve"> IF($D1361+$E1361&gt;0,  CONCATENATE($AD1361,$AE1361,$AF1361,$AG1361,$AH1361,$AI1361,$AJ1361)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61" s="16" t="str">
        <f t="shared" si="497"/>
        <v>,{"CollectableType":"HomeCollector.Models.StampBase, HomeCollector, Version=1.0.0.0, Culture=neutral, PublicKeyToken=null","DisplayName":"Historic Flags" ,"Description":"" ,"Country":"USA" ,"IsPostageStamp":true ,"ScottNumber":"1348"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62" spans="1:38" x14ac:dyDescent="0.25">
      <c r="A1362" s="34" t="s">
        <v>2550</v>
      </c>
      <c r="B1362" s="29">
        <v>6</v>
      </c>
      <c r="C1362" s="30"/>
      <c r="D1362" s="31"/>
      <c r="E1362" s="32">
        <v>2</v>
      </c>
      <c r="F1362" s="28"/>
      <c r="G1362" s="30"/>
      <c r="H1362" s="19" t="s">
        <v>948</v>
      </c>
      <c r="I1362" s="29">
        <v>1968</v>
      </c>
      <c r="J1362" s="29">
        <v>1968</v>
      </c>
      <c r="K1362" s="33" t="s">
        <v>1337</v>
      </c>
      <c r="L1362" s="34">
        <v>0.3</v>
      </c>
      <c r="M1362" s="29">
        <v>0.25</v>
      </c>
      <c r="N1362" s="28" t="str">
        <f t="shared" si="498"/>
        <v>,{"CollectableType":"HomeCollector.Models.StampBase, HomeCollector, Version=1.0.0.0, Culture=neutral, PublicKeyToken=null"</v>
      </c>
      <c r="O1362" s="16" t="str">
        <f t="shared" si="477"/>
        <v xml:space="preserve">,"DisplayName":"Historic Flags" </v>
      </c>
      <c r="P1362" s="16" t="str">
        <f t="shared" si="478"/>
        <v xml:space="preserve">,"Description":"" </v>
      </c>
      <c r="Q1362" s="16" t="str">
        <f t="shared" si="479"/>
        <v xml:space="preserve">,"Country":"USA" </v>
      </c>
      <c r="R1362" s="16" t="str">
        <f t="shared" si="480"/>
        <v xml:space="preserve">,"IsPostageStamp":true </v>
      </c>
      <c r="S1362" s="16" t="str">
        <f t="shared" si="481"/>
        <v xml:space="preserve">,"ScottNumber":"1349" </v>
      </c>
      <c r="T1362" s="16" t="str">
        <f t="shared" si="482"/>
        <v xml:space="preserve">,"AlternateId":"" </v>
      </c>
      <c r="U1362" s="16" t="str">
        <f t="shared" si="483"/>
        <v>,"IssueYearStart":1968</v>
      </c>
      <c r="V1362" s="16" t="str">
        <f t="shared" si="484"/>
        <v>,"IssueYearEnd":0</v>
      </c>
      <c r="W1362" s="16" t="str">
        <f t="shared" si="485"/>
        <v xml:space="preserve">,"FirstDayOfIssue":" " </v>
      </c>
      <c r="X1362" s="16" t="str">
        <f t="shared" si="476"/>
        <v xml:space="preserve">,"Perforation":"" </v>
      </c>
      <c r="Y1362" s="16" t="str">
        <f t="shared" si="486"/>
        <v xml:space="preserve">,"IsWatermarked":false </v>
      </c>
      <c r="Z1362" s="16" t="str">
        <f t="shared" si="487"/>
        <v xml:space="preserve">,"CatalogImageCode":"" </v>
      </c>
      <c r="AA1362" s="16" t="str">
        <f t="shared" si="488"/>
        <v xml:space="preserve">,"Color":"" </v>
      </c>
      <c r="AB1362" s="16" t="str">
        <f t="shared" si="489"/>
        <v xml:space="preserve">,"Denomination":"6" </v>
      </c>
      <c r="AD1362" s="16" t="str">
        <f t="shared" si="490"/>
        <v>,"ItemInstances":[</v>
      </c>
      <c r="AE1362" s="16" t="str">
        <f t="shared" si="491"/>
        <v>{"CollectableType":"HomeCollector.Models.StampBase, HomeCollector, Version=1.0.0.0, Culture=neutral, PublicKeyToken=null"</v>
      </c>
      <c r="AF1362" s="16" t="str">
        <f t="shared" si="492"/>
        <v xml:space="preserve">,"ItemDetails":"" </v>
      </c>
      <c r="AG1362" s="16" t="str">
        <f t="shared" si="493"/>
        <v xml:space="preserve">,"IsFavorite":false </v>
      </c>
      <c r="AH1362" s="16" t="str">
        <f t="shared" si="494"/>
        <v xml:space="preserve">,"EstimatedValue":0 </v>
      </c>
      <c r="AI1362" s="16" t="str">
        <f t="shared" si="495"/>
        <v xml:space="preserve">,"IsMintCondition":false </v>
      </c>
      <c r="AJ1362" s="16" t="str">
        <f t="shared" si="496"/>
        <v xml:space="preserve">,"Condition":"UNDEFINED" </v>
      </c>
      <c r="AK1362" s="16" t="str">
        <f xml:space="preserve"> IF($D1362+$E1362&gt;0,  CONCATENATE($AD1362,$AE1362,$AF1362,$AG1362,$AH1362,$AI1362,$AJ1362)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62" s="16" t="str">
        <f t="shared" si="497"/>
        <v>,{"CollectableType":"HomeCollector.Models.StampBase, HomeCollector, Version=1.0.0.0, Culture=neutral, PublicKeyToken=null","DisplayName":"Historic Flags" ,"Description":"" ,"Country":"USA" ,"IsPostageStamp":true ,"ScottNumber":"1349"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63" spans="1:38" x14ac:dyDescent="0.25">
      <c r="A1363" s="34" t="s">
        <v>2551</v>
      </c>
      <c r="B1363" s="29">
        <v>6</v>
      </c>
      <c r="C1363" s="30"/>
      <c r="D1363" s="31"/>
      <c r="E1363" s="32">
        <v>2</v>
      </c>
      <c r="F1363" s="28"/>
      <c r="G1363" s="30"/>
      <c r="H1363" s="19" t="s">
        <v>948</v>
      </c>
      <c r="I1363" s="29">
        <v>1968</v>
      </c>
      <c r="J1363" s="29">
        <v>1968</v>
      </c>
      <c r="K1363" s="33" t="s">
        <v>1337</v>
      </c>
      <c r="L1363" s="34">
        <v>0.3</v>
      </c>
      <c r="M1363" s="29">
        <v>0.25</v>
      </c>
      <c r="N1363" s="28" t="str">
        <f t="shared" si="498"/>
        <v>,{"CollectableType":"HomeCollector.Models.StampBase, HomeCollector, Version=1.0.0.0, Culture=neutral, PublicKeyToken=null"</v>
      </c>
      <c r="O1363" s="16" t="str">
        <f t="shared" si="477"/>
        <v xml:space="preserve">,"DisplayName":"Historic Flags" </v>
      </c>
      <c r="P1363" s="16" t="str">
        <f t="shared" si="478"/>
        <v xml:space="preserve">,"Description":"" </v>
      </c>
      <c r="Q1363" s="16" t="str">
        <f t="shared" si="479"/>
        <v xml:space="preserve">,"Country":"USA" </v>
      </c>
      <c r="R1363" s="16" t="str">
        <f t="shared" si="480"/>
        <v xml:space="preserve">,"IsPostageStamp":true </v>
      </c>
      <c r="S1363" s="16" t="str">
        <f t="shared" si="481"/>
        <v xml:space="preserve">,"ScottNumber":"1350" </v>
      </c>
      <c r="T1363" s="16" t="str">
        <f t="shared" si="482"/>
        <v xml:space="preserve">,"AlternateId":"" </v>
      </c>
      <c r="U1363" s="16" t="str">
        <f t="shared" si="483"/>
        <v>,"IssueYearStart":1968</v>
      </c>
      <c r="V1363" s="16" t="str">
        <f t="shared" si="484"/>
        <v>,"IssueYearEnd":0</v>
      </c>
      <c r="W1363" s="16" t="str">
        <f t="shared" si="485"/>
        <v xml:space="preserve">,"FirstDayOfIssue":" " </v>
      </c>
      <c r="X1363" s="16" t="str">
        <f t="shared" si="476"/>
        <v xml:space="preserve">,"Perforation":"" </v>
      </c>
      <c r="Y1363" s="16" t="str">
        <f t="shared" si="486"/>
        <v xml:space="preserve">,"IsWatermarked":false </v>
      </c>
      <c r="Z1363" s="16" t="str">
        <f t="shared" si="487"/>
        <v xml:space="preserve">,"CatalogImageCode":"" </v>
      </c>
      <c r="AA1363" s="16" t="str">
        <f t="shared" si="488"/>
        <v xml:space="preserve">,"Color":"" </v>
      </c>
      <c r="AB1363" s="16" t="str">
        <f t="shared" si="489"/>
        <v xml:space="preserve">,"Denomination":"6" </v>
      </c>
      <c r="AD1363" s="16" t="str">
        <f t="shared" si="490"/>
        <v>,"ItemInstances":[</v>
      </c>
      <c r="AE1363" s="16" t="str">
        <f t="shared" si="491"/>
        <v>{"CollectableType":"HomeCollector.Models.StampBase, HomeCollector, Version=1.0.0.0, Culture=neutral, PublicKeyToken=null"</v>
      </c>
      <c r="AF1363" s="16" t="str">
        <f t="shared" si="492"/>
        <v xml:space="preserve">,"ItemDetails":"" </v>
      </c>
      <c r="AG1363" s="16" t="str">
        <f t="shared" si="493"/>
        <v xml:space="preserve">,"IsFavorite":false </v>
      </c>
      <c r="AH1363" s="16" t="str">
        <f t="shared" si="494"/>
        <v xml:space="preserve">,"EstimatedValue":0 </v>
      </c>
      <c r="AI1363" s="16" t="str">
        <f t="shared" si="495"/>
        <v xml:space="preserve">,"IsMintCondition":false </v>
      </c>
      <c r="AJ1363" s="16" t="str">
        <f t="shared" si="496"/>
        <v xml:space="preserve">,"Condition":"UNDEFINED" </v>
      </c>
      <c r="AK1363" s="16" t="str">
        <f xml:space="preserve"> IF($D1363+$E1363&gt;0,  CONCATENATE($AD1363,$AE1363,$AF1363,$AG1363,$AH1363,$AI1363,$AJ1363)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63" s="16" t="str">
        <f t="shared" si="497"/>
        <v>,{"CollectableType":"HomeCollector.Models.StampBase, HomeCollector, Version=1.0.0.0, Culture=neutral, PublicKeyToken=null","DisplayName":"Historic Flags" ,"Description":"" ,"Country":"USA" ,"IsPostageStamp":true ,"ScottNumber":"1350"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64" spans="1:38" x14ac:dyDescent="0.25">
      <c r="A1364" s="34" t="s">
        <v>2552</v>
      </c>
      <c r="B1364" s="29">
        <v>6</v>
      </c>
      <c r="C1364" s="30"/>
      <c r="D1364" s="31"/>
      <c r="E1364" s="32">
        <v>2</v>
      </c>
      <c r="F1364" s="28"/>
      <c r="G1364" s="30"/>
      <c r="H1364" s="19" t="s">
        <v>948</v>
      </c>
      <c r="I1364" s="29">
        <v>1968</v>
      </c>
      <c r="J1364" s="29">
        <v>1968</v>
      </c>
      <c r="K1364" s="33" t="s">
        <v>1337</v>
      </c>
      <c r="L1364" s="34">
        <v>0.3</v>
      </c>
      <c r="M1364" s="29">
        <v>0.25</v>
      </c>
      <c r="N1364" s="28" t="str">
        <f t="shared" si="498"/>
        <v>,{"CollectableType":"HomeCollector.Models.StampBase, HomeCollector, Version=1.0.0.0, Culture=neutral, PublicKeyToken=null"</v>
      </c>
      <c r="O1364" s="16" t="str">
        <f t="shared" si="477"/>
        <v xml:space="preserve">,"DisplayName":"Historic Flags" </v>
      </c>
      <c r="P1364" s="16" t="str">
        <f t="shared" si="478"/>
        <v xml:space="preserve">,"Description":"" </v>
      </c>
      <c r="Q1364" s="16" t="str">
        <f t="shared" si="479"/>
        <v xml:space="preserve">,"Country":"USA" </v>
      </c>
      <c r="R1364" s="16" t="str">
        <f t="shared" si="480"/>
        <v xml:space="preserve">,"IsPostageStamp":true </v>
      </c>
      <c r="S1364" s="16" t="str">
        <f t="shared" si="481"/>
        <v xml:space="preserve">,"ScottNumber":"1351" </v>
      </c>
      <c r="T1364" s="16" t="str">
        <f t="shared" si="482"/>
        <v xml:space="preserve">,"AlternateId":"" </v>
      </c>
      <c r="U1364" s="16" t="str">
        <f t="shared" si="483"/>
        <v>,"IssueYearStart":1968</v>
      </c>
      <c r="V1364" s="16" t="str">
        <f t="shared" si="484"/>
        <v>,"IssueYearEnd":0</v>
      </c>
      <c r="W1364" s="16" t="str">
        <f t="shared" si="485"/>
        <v xml:space="preserve">,"FirstDayOfIssue":" " </v>
      </c>
      <c r="X1364" s="16" t="str">
        <f t="shared" si="476"/>
        <v xml:space="preserve">,"Perforation":"" </v>
      </c>
      <c r="Y1364" s="16" t="str">
        <f t="shared" si="486"/>
        <v xml:space="preserve">,"IsWatermarked":false </v>
      </c>
      <c r="Z1364" s="16" t="str">
        <f t="shared" si="487"/>
        <v xml:space="preserve">,"CatalogImageCode":"" </v>
      </c>
      <c r="AA1364" s="16" t="str">
        <f t="shared" si="488"/>
        <v xml:space="preserve">,"Color":"" </v>
      </c>
      <c r="AB1364" s="16" t="str">
        <f t="shared" si="489"/>
        <v xml:space="preserve">,"Denomination":"6" </v>
      </c>
      <c r="AD1364" s="16" t="str">
        <f t="shared" si="490"/>
        <v>,"ItemInstances":[</v>
      </c>
      <c r="AE1364" s="16" t="str">
        <f t="shared" si="491"/>
        <v>{"CollectableType":"HomeCollector.Models.StampBase, HomeCollector, Version=1.0.0.0, Culture=neutral, PublicKeyToken=null"</v>
      </c>
      <c r="AF1364" s="16" t="str">
        <f t="shared" si="492"/>
        <v xml:space="preserve">,"ItemDetails":"" </v>
      </c>
      <c r="AG1364" s="16" t="str">
        <f t="shared" si="493"/>
        <v xml:space="preserve">,"IsFavorite":false </v>
      </c>
      <c r="AH1364" s="16" t="str">
        <f t="shared" si="494"/>
        <v xml:space="preserve">,"EstimatedValue":0 </v>
      </c>
      <c r="AI1364" s="16" t="str">
        <f t="shared" si="495"/>
        <v xml:space="preserve">,"IsMintCondition":false </v>
      </c>
      <c r="AJ1364" s="16" t="str">
        <f t="shared" si="496"/>
        <v xml:space="preserve">,"Condition":"UNDEFINED" </v>
      </c>
      <c r="AK1364" s="16" t="str">
        <f xml:space="preserve"> IF($D1364+$E1364&gt;0,  CONCATENATE($AD1364,$AE1364,$AF1364,$AG1364,$AH1364,$AI1364,$AJ1364)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64" s="16" t="str">
        <f t="shared" si="497"/>
        <v>,{"CollectableType":"HomeCollector.Models.StampBase, HomeCollector, Version=1.0.0.0, Culture=neutral, PublicKeyToken=null","DisplayName":"Historic Flags" ,"Description":"" ,"Country":"USA" ,"IsPostageStamp":true ,"ScottNumber":"1351"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65" spans="1:38" x14ac:dyDescent="0.25">
      <c r="A1365" s="34" t="s">
        <v>2553</v>
      </c>
      <c r="B1365" s="29">
        <v>6</v>
      </c>
      <c r="C1365" s="30"/>
      <c r="D1365" s="31"/>
      <c r="E1365" s="32">
        <v>2</v>
      </c>
      <c r="F1365" s="28"/>
      <c r="G1365" s="30"/>
      <c r="H1365" s="19" t="s">
        <v>948</v>
      </c>
      <c r="I1365" s="29">
        <v>1968</v>
      </c>
      <c r="J1365" s="29">
        <v>1968</v>
      </c>
      <c r="K1365" s="33" t="s">
        <v>1337</v>
      </c>
      <c r="L1365" s="34">
        <v>0.3</v>
      </c>
      <c r="M1365" s="29">
        <v>0.25</v>
      </c>
      <c r="N1365" s="28" t="str">
        <f t="shared" si="498"/>
        <v>,{"CollectableType":"HomeCollector.Models.StampBase, HomeCollector, Version=1.0.0.0, Culture=neutral, PublicKeyToken=null"</v>
      </c>
      <c r="O1365" s="16" t="str">
        <f t="shared" si="477"/>
        <v xml:space="preserve">,"DisplayName":"Historic Flags" </v>
      </c>
      <c r="P1365" s="16" t="str">
        <f t="shared" si="478"/>
        <v xml:space="preserve">,"Description":"" </v>
      </c>
      <c r="Q1365" s="16" t="str">
        <f t="shared" si="479"/>
        <v xml:space="preserve">,"Country":"USA" </v>
      </c>
      <c r="R1365" s="16" t="str">
        <f t="shared" si="480"/>
        <v xml:space="preserve">,"IsPostageStamp":true </v>
      </c>
      <c r="S1365" s="16" t="str">
        <f t="shared" si="481"/>
        <v xml:space="preserve">,"ScottNumber":"1352" </v>
      </c>
      <c r="T1365" s="16" t="str">
        <f t="shared" si="482"/>
        <v xml:space="preserve">,"AlternateId":"" </v>
      </c>
      <c r="U1365" s="16" t="str">
        <f t="shared" si="483"/>
        <v>,"IssueYearStart":1968</v>
      </c>
      <c r="V1365" s="16" t="str">
        <f t="shared" si="484"/>
        <v>,"IssueYearEnd":0</v>
      </c>
      <c r="W1365" s="16" t="str">
        <f t="shared" si="485"/>
        <v xml:space="preserve">,"FirstDayOfIssue":" " </v>
      </c>
      <c r="X1365" s="16" t="str">
        <f t="shared" si="476"/>
        <v xml:space="preserve">,"Perforation":"" </v>
      </c>
      <c r="Y1365" s="16" t="str">
        <f t="shared" si="486"/>
        <v xml:space="preserve">,"IsWatermarked":false </v>
      </c>
      <c r="Z1365" s="16" t="str">
        <f t="shared" si="487"/>
        <v xml:space="preserve">,"CatalogImageCode":"" </v>
      </c>
      <c r="AA1365" s="16" t="str">
        <f t="shared" si="488"/>
        <v xml:space="preserve">,"Color":"" </v>
      </c>
      <c r="AB1365" s="16" t="str">
        <f t="shared" si="489"/>
        <v xml:space="preserve">,"Denomination":"6" </v>
      </c>
      <c r="AD1365" s="16" t="str">
        <f t="shared" si="490"/>
        <v>,"ItemInstances":[</v>
      </c>
      <c r="AE1365" s="16" t="str">
        <f t="shared" si="491"/>
        <v>{"CollectableType":"HomeCollector.Models.StampBase, HomeCollector, Version=1.0.0.0, Culture=neutral, PublicKeyToken=null"</v>
      </c>
      <c r="AF1365" s="16" t="str">
        <f t="shared" si="492"/>
        <v xml:space="preserve">,"ItemDetails":"" </v>
      </c>
      <c r="AG1365" s="16" t="str">
        <f t="shared" si="493"/>
        <v xml:space="preserve">,"IsFavorite":false </v>
      </c>
      <c r="AH1365" s="16" t="str">
        <f t="shared" si="494"/>
        <v xml:space="preserve">,"EstimatedValue":0 </v>
      </c>
      <c r="AI1365" s="16" t="str">
        <f t="shared" si="495"/>
        <v xml:space="preserve">,"IsMintCondition":false </v>
      </c>
      <c r="AJ1365" s="16" t="str">
        <f t="shared" si="496"/>
        <v xml:space="preserve">,"Condition":"UNDEFINED" </v>
      </c>
      <c r="AK1365" s="16" t="str">
        <f xml:space="preserve"> IF($D1365+$E1365&gt;0,  CONCATENATE($AD1365,$AE1365,$AF1365,$AG1365,$AH1365,$AI1365,$AJ1365)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65" s="16" t="str">
        <f t="shared" si="497"/>
        <v>,{"CollectableType":"HomeCollector.Models.StampBase, HomeCollector, Version=1.0.0.0, Culture=neutral, PublicKeyToken=null","DisplayName":"Historic Flags" ,"Description":"" ,"Country":"USA" ,"IsPostageStamp":true ,"ScottNumber":"1352"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66" spans="1:38" x14ac:dyDescent="0.25">
      <c r="A1366" s="34" t="s">
        <v>2554</v>
      </c>
      <c r="B1366" s="29">
        <v>6</v>
      </c>
      <c r="C1366" s="30"/>
      <c r="D1366" s="31"/>
      <c r="E1366" s="32">
        <v>2</v>
      </c>
      <c r="F1366" s="28"/>
      <c r="G1366" s="30"/>
      <c r="H1366" s="19" t="s">
        <v>948</v>
      </c>
      <c r="I1366" s="29">
        <v>1968</v>
      </c>
      <c r="J1366" s="29">
        <v>1968</v>
      </c>
      <c r="K1366" s="33" t="s">
        <v>1337</v>
      </c>
      <c r="L1366" s="34">
        <v>0.3</v>
      </c>
      <c r="M1366" s="29">
        <v>0.25</v>
      </c>
      <c r="N1366" s="28" t="str">
        <f t="shared" si="498"/>
        <v>,{"CollectableType":"HomeCollector.Models.StampBase, HomeCollector, Version=1.0.0.0, Culture=neutral, PublicKeyToken=null"</v>
      </c>
      <c r="O1366" s="16" t="str">
        <f t="shared" si="477"/>
        <v xml:space="preserve">,"DisplayName":"Historic Flags" </v>
      </c>
      <c r="P1366" s="16" t="str">
        <f t="shared" si="478"/>
        <v xml:space="preserve">,"Description":"" </v>
      </c>
      <c r="Q1366" s="16" t="str">
        <f t="shared" si="479"/>
        <v xml:space="preserve">,"Country":"USA" </v>
      </c>
      <c r="R1366" s="16" t="str">
        <f t="shared" si="480"/>
        <v xml:space="preserve">,"IsPostageStamp":true </v>
      </c>
      <c r="S1366" s="16" t="str">
        <f t="shared" si="481"/>
        <v xml:space="preserve">,"ScottNumber":"1353" </v>
      </c>
      <c r="T1366" s="16" t="str">
        <f t="shared" si="482"/>
        <v xml:space="preserve">,"AlternateId":"" </v>
      </c>
      <c r="U1366" s="16" t="str">
        <f t="shared" si="483"/>
        <v>,"IssueYearStart":1968</v>
      </c>
      <c r="V1366" s="16" t="str">
        <f t="shared" si="484"/>
        <v>,"IssueYearEnd":0</v>
      </c>
      <c r="W1366" s="16" t="str">
        <f t="shared" si="485"/>
        <v xml:space="preserve">,"FirstDayOfIssue":" " </v>
      </c>
      <c r="X1366" s="16" t="str">
        <f t="shared" si="476"/>
        <v xml:space="preserve">,"Perforation":"" </v>
      </c>
      <c r="Y1366" s="16" t="str">
        <f t="shared" si="486"/>
        <v xml:space="preserve">,"IsWatermarked":false </v>
      </c>
      <c r="Z1366" s="16" t="str">
        <f t="shared" si="487"/>
        <v xml:space="preserve">,"CatalogImageCode":"" </v>
      </c>
      <c r="AA1366" s="16" t="str">
        <f t="shared" si="488"/>
        <v xml:space="preserve">,"Color":"" </v>
      </c>
      <c r="AB1366" s="16" t="str">
        <f t="shared" si="489"/>
        <v xml:space="preserve">,"Denomination":"6" </v>
      </c>
      <c r="AD1366" s="16" t="str">
        <f t="shared" si="490"/>
        <v>,"ItemInstances":[</v>
      </c>
      <c r="AE1366" s="16" t="str">
        <f t="shared" si="491"/>
        <v>{"CollectableType":"HomeCollector.Models.StampBase, HomeCollector, Version=1.0.0.0, Culture=neutral, PublicKeyToken=null"</v>
      </c>
      <c r="AF1366" s="16" t="str">
        <f t="shared" si="492"/>
        <v xml:space="preserve">,"ItemDetails":"" </v>
      </c>
      <c r="AG1366" s="16" t="str">
        <f t="shared" si="493"/>
        <v xml:space="preserve">,"IsFavorite":false </v>
      </c>
      <c r="AH1366" s="16" t="str">
        <f t="shared" si="494"/>
        <v xml:space="preserve">,"EstimatedValue":0 </v>
      </c>
      <c r="AI1366" s="16" t="str">
        <f t="shared" si="495"/>
        <v xml:space="preserve">,"IsMintCondition":false </v>
      </c>
      <c r="AJ1366" s="16" t="str">
        <f t="shared" si="496"/>
        <v xml:space="preserve">,"Condition":"UNDEFINED" </v>
      </c>
      <c r="AK1366" s="16" t="str">
        <f xml:space="preserve"> IF($D1366+$E1366&gt;0,  CONCATENATE($AD1366,$AE1366,$AF1366,$AG1366,$AH1366,$AI1366,$AJ1366)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66" s="16" t="str">
        <f t="shared" si="497"/>
        <v>,{"CollectableType":"HomeCollector.Models.StampBase, HomeCollector, Version=1.0.0.0, Culture=neutral, PublicKeyToken=null","DisplayName":"Historic Flags" ,"Description":"" ,"Country":"USA" ,"IsPostageStamp":true ,"ScottNumber":"1353"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67" spans="1:38" x14ac:dyDescent="0.25">
      <c r="A1367" s="34" t="s">
        <v>2555</v>
      </c>
      <c r="B1367" s="29">
        <v>6</v>
      </c>
      <c r="C1367" s="30"/>
      <c r="D1367" s="31"/>
      <c r="E1367" s="32">
        <v>2</v>
      </c>
      <c r="F1367" s="28"/>
      <c r="G1367" s="30"/>
      <c r="H1367" s="19" t="s">
        <v>948</v>
      </c>
      <c r="I1367" s="29">
        <v>1968</v>
      </c>
      <c r="J1367" s="29">
        <v>1968</v>
      </c>
      <c r="K1367" s="33" t="s">
        <v>1337</v>
      </c>
      <c r="L1367" s="34">
        <v>0.3</v>
      </c>
      <c r="M1367" s="29">
        <v>0.25</v>
      </c>
      <c r="N1367" s="28" t="str">
        <f t="shared" si="498"/>
        <v>,{"CollectableType":"HomeCollector.Models.StampBase, HomeCollector, Version=1.0.0.0, Culture=neutral, PublicKeyToken=null"</v>
      </c>
      <c r="O1367" s="16" t="str">
        <f t="shared" si="477"/>
        <v xml:space="preserve">,"DisplayName":"Historic Flags" </v>
      </c>
      <c r="P1367" s="16" t="str">
        <f t="shared" si="478"/>
        <v xml:space="preserve">,"Description":"" </v>
      </c>
      <c r="Q1367" s="16" t="str">
        <f t="shared" si="479"/>
        <v xml:space="preserve">,"Country":"USA" </v>
      </c>
      <c r="R1367" s="16" t="str">
        <f t="shared" si="480"/>
        <v xml:space="preserve">,"IsPostageStamp":true </v>
      </c>
      <c r="S1367" s="16" t="str">
        <f t="shared" si="481"/>
        <v xml:space="preserve">,"ScottNumber":"1354" </v>
      </c>
      <c r="T1367" s="16" t="str">
        <f t="shared" si="482"/>
        <v xml:space="preserve">,"AlternateId":"" </v>
      </c>
      <c r="U1367" s="16" t="str">
        <f t="shared" si="483"/>
        <v>,"IssueYearStart":1968</v>
      </c>
      <c r="V1367" s="16" t="str">
        <f t="shared" si="484"/>
        <v>,"IssueYearEnd":0</v>
      </c>
      <c r="W1367" s="16" t="str">
        <f t="shared" si="485"/>
        <v xml:space="preserve">,"FirstDayOfIssue":" " </v>
      </c>
      <c r="X1367" s="16" t="str">
        <f t="shared" si="476"/>
        <v xml:space="preserve">,"Perforation":"" </v>
      </c>
      <c r="Y1367" s="16" t="str">
        <f t="shared" si="486"/>
        <v xml:space="preserve">,"IsWatermarked":false </v>
      </c>
      <c r="Z1367" s="16" t="str">
        <f t="shared" si="487"/>
        <v xml:space="preserve">,"CatalogImageCode":"" </v>
      </c>
      <c r="AA1367" s="16" t="str">
        <f t="shared" si="488"/>
        <v xml:space="preserve">,"Color":"" </v>
      </c>
      <c r="AB1367" s="16" t="str">
        <f t="shared" si="489"/>
        <v xml:space="preserve">,"Denomination":"6" </v>
      </c>
      <c r="AD1367" s="16" t="str">
        <f t="shared" si="490"/>
        <v>,"ItemInstances":[</v>
      </c>
      <c r="AE1367" s="16" t="str">
        <f t="shared" si="491"/>
        <v>{"CollectableType":"HomeCollector.Models.StampBase, HomeCollector, Version=1.0.0.0, Culture=neutral, PublicKeyToken=null"</v>
      </c>
      <c r="AF1367" s="16" t="str">
        <f t="shared" si="492"/>
        <v xml:space="preserve">,"ItemDetails":"" </v>
      </c>
      <c r="AG1367" s="16" t="str">
        <f t="shared" si="493"/>
        <v xml:space="preserve">,"IsFavorite":false </v>
      </c>
      <c r="AH1367" s="16" t="str">
        <f t="shared" si="494"/>
        <v xml:space="preserve">,"EstimatedValue":0 </v>
      </c>
      <c r="AI1367" s="16" t="str">
        <f t="shared" si="495"/>
        <v xml:space="preserve">,"IsMintCondition":false </v>
      </c>
      <c r="AJ1367" s="16" t="str">
        <f t="shared" si="496"/>
        <v xml:space="preserve">,"Condition":"UNDEFINED" </v>
      </c>
      <c r="AK1367" s="16" t="str">
        <f xml:space="preserve"> IF($D1367+$E1367&gt;0,  CONCATENATE($AD1367,$AE1367,$AF1367,$AG1367,$AH1367,$AI1367,$AJ1367)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67" s="16" t="str">
        <f t="shared" si="497"/>
        <v>,{"CollectableType":"HomeCollector.Models.StampBase, HomeCollector, Version=1.0.0.0, Culture=neutral, PublicKeyToken=null","DisplayName":"Historic Flags" ,"Description":"" ,"Country":"USA" ,"IsPostageStamp":true ,"ScottNumber":"1354"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68" spans="1:38" x14ac:dyDescent="0.25">
      <c r="A1368" s="17" t="s">
        <v>949</v>
      </c>
      <c r="B1368" s="29">
        <v>6</v>
      </c>
      <c r="C1368" s="30"/>
      <c r="D1368" s="28"/>
      <c r="E1368" s="30"/>
      <c r="F1368" s="28"/>
      <c r="G1368" s="38" t="s">
        <v>950</v>
      </c>
      <c r="H1368" s="19" t="s">
        <v>948</v>
      </c>
      <c r="I1368" s="29">
        <v>1968</v>
      </c>
      <c r="J1368" s="29">
        <v>1968</v>
      </c>
      <c r="K1368" s="33" t="s">
        <v>1337</v>
      </c>
      <c r="L1368" s="34">
        <v>3.25</v>
      </c>
      <c r="M1368" s="29">
        <v>3</v>
      </c>
      <c r="N1368" s="28" t="str">
        <f t="shared" si="498"/>
        <v>,{"CollectableType":"HomeCollector.Models.StampBase, HomeCollector, Version=1.0.0.0, Culture=neutral, PublicKeyToken=null"</v>
      </c>
      <c r="O1368" s="16" t="str">
        <f t="shared" si="477"/>
        <v xml:space="preserve">,"DisplayName":"Historic Flags" </v>
      </c>
      <c r="P1368" s="16" t="str">
        <f t="shared" si="478"/>
        <v xml:space="preserve">,"Description":"strip 10" </v>
      </c>
      <c r="Q1368" s="16" t="str">
        <f t="shared" si="479"/>
        <v xml:space="preserve">,"Country":"USA" </v>
      </c>
      <c r="R1368" s="16" t="str">
        <f t="shared" si="480"/>
        <v xml:space="preserve">,"IsPostageStamp":true </v>
      </c>
      <c r="S1368" s="16" t="str">
        <f t="shared" si="481"/>
        <v xml:space="preserve">,"ScottNumber":"1354a" </v>
      </c>
      <c r="T1368" s="16" t="str">
        <f t="shared" si="482"/>
        <v xml:space="preserve">,"AlternateId":"" </v>
      </c>
      <c r="U1368" s="16" t="str">
        <f t="shared" si="483"/>
        <v>,"IssueYearStart":1968</v>
      </c>
      <c r="V1368" s="16" t="str">
        <f t="shared" si="484"/>
        <v>,"IssueYearEnd":0</v>
      </c>
      <c r="W1368" s="16" t="str">
        <f t="shared" si="485"/>
        <v xml:space="preserve">,"FirstDayOfIssue":" " </v>
      </c>
      <c r="X1368" s="16" t="str">
        <f t="shared" si="476"/>
        <v xml:space="preserve">,"Perforation":"" </v>
      </c>
      <c r="Y1368" s="16" t="str">
        <f t="shared" si="486"/>
        <v xml:space="preserve">,"IsWatermarked":false </v>
      </c>
      <c r="Z1368" s="16" t="str">
        <f t="shared" si="487"/>
        <v xml:space="preserve">,"CatalogImageCode":"" </v>
      </c>
      <c r="AA1368" s="16" t="str">
        <f t="shared" si="488"/>
        <v xml:space="preserve">,"Color":"" </v>
      </c>
      <c r="AB1368" s="16" t="str">
        <f t="shared" si="489"/>
        <v xml:space="preserve">,"Denomination":"6" </v>
      </c>
      <c r="AD1368" s="16" t="str">
        <f t="shared" si="490"/>
        <v/>
      </c>
      <c r="AE1368" s="16" t="str">
        <f t="shared" si="491"/>
        <v>{"CollectableType":"HomeCollector.Models.StampBase, HomeCollector, Version=1.0.0.0, Culture=neutral, PublicKeyToken=null"</v>
      </c>
      <c r="AF1368" s="16" t="str">
        <f t="shared" si="492"/>
        <v xml:space="preserve">,"ItemDetails":"strip 10" </v>
      </c>
      <c r="AG1368" s="16" t="str">
        <f t="shared" si="493"/>
        <v xml:space="preserve">,"IsFavorite":false </v>
      </c>
      <c r="AH1368" s="16" t="str">
        <f t="shared" si="494"/>
        <v xml:space="preserve">,"EstimatedValue":0 </v>
      </c>
      <c r="AI1368" s="16" t="str">
        <f t="shared" si="495"/>
        <v xml:space="preserve">,"IsMintCondition":false </v>
      </c>
      <c r="AJ1368" s="16" t="str">
        <f t="shared" si="496"/>
        <v xml:space="preserve">,"Condition":"UNDEFINED" </v>
      </c>
      <c r="AK1368" s="16" t="str">
        <f xml:space="preserve"> IF($D1368+$E1368&gt;0,  CONCATENATE($AD1368,$AE1368,$AF1368,$AG1368,$AH1368,$AI1368,$AJ1368) &amp; "} ]}","}")</f>
        <v>}</v>
      </c>
      <c r="AL1368" s="16" t="str">
        <f t="shared" si="497"/>
        <v>,{"CollectableType":"HomeCollector.Models.StampBase, HomeCollector, Version=1.0.0.0, Culture=neutral, PublicKeyToken=null","DisplayName":"Historic Flags" ,"Description":"strip 10" ,"Country":"USA" ,"IsPostageStamp":true ,"ScottNumber":"1354a" ,"AlternateId":"" ,"IssueYearStart":1968,"IssueYearEnd":0,"FirstDayOfIssue":" " ,"Perforation":"" ,"IsWatermarked":false ,"CatalogImageCode":"" ,"Color":"" ,"Denomination":"6" }</v>
      </c>
    </row>
    <row r="1369" spans="1:38" x14ac:dyDescent="0.25">
      <c r="A1369" s="34" t="s">
        <v>2556</v>
      </c>
      <c r="B1369" s="29">
        <v>6</v>
      </c>
      <c r="C1369" s="30"/>
      <c r="D1369" s="31"/>
      <c r="E1369" s="32">
        <v>8</v>
      </c>
      <c r="F1369" s="28"/>
      <c r="G1369" s="30"/>
      <c r="H1369" s="19" t="s">
        <v>951</v>
      </c>
      <c r="I1369" s="29">
        <v>1968</v>
      </c>
      <c r="J1369" s="29">
        <v>1968</v>
      </c>
      <c r="K1369" s="33" t="s">
        <v>1337</v>
      </c>
      <c r="L1369" s="34">
        <v>0.16</v>
      </c>
      <c r="M1369" s="29">
        <v>0.15</v>
      </c>
      <c r="N1369" s="28" t="str">
        <f t="shared" si="498"/>
        <v>,{"CollectableType":"HomeCollector.Models.StampBase, HomeCollector, Version=1.0.0.0, Culture=neutral, PublicKeyToken=null"</v>
      </c>
      <c r="O1369" s="16" t="str">
        <f t="shared" si="477"/>
        <v xml:space="preserve">,"DisplayName":"Disney" </v>
      </c>
      <c r="P1369" s="16" t="str">
        <f t="shared" si="478"/>
        <v xml:space="preserve">,"Description":"" </v>
      </c>
      <c r="Q1369" s="16" t="str">
        <f t="shared" si="479"/>
        <v xml:space="preserve">,"Country":"USA" </v>
      </c>
      <c r="R1369" s="16" t="str">
        <f t="shared" si="480"/>
        <v xml:space="preserve">,"IsPostageStamp":true </v>
      </c>
      <c r="S1369" s="16" t="str">
        <f t="shared" si="481"/>
        <v xml:space="preserve">,"ScottNumber":"1355" </v>
      </c>
      <c r="T1369" s="16" t="str">
        <f t="shared" si="482"/>
        <v xml:space="preserve">,"AlternateId":"" </v>
      </c>
      <c r="U1369" s="16" t="str">
        <f t="shared" si="483"/>
        <v>,"IssueYearStart":1968</v>
      </c>
      <c r="V1369" s="16" t="str">
        <f t="shared" si="484"/>
        <v>,"IssueYearEnd":0</v>
      </c>
      <c r="W1369" s="16" t="str">
        <f t="shared" si="485"/>
        <v xml:space="preserve">,"FirstDayOfIssue":" " </v>
      </c>
      <c r="X1369" s="16" t="str">
        <f t="shared" ref="X1369:X1432" si="499">",""Perforation"":""" &amp; IF(ISBLANK($F1369)=1,"",$F1369) &amp; """ "</f>
        <v xml:space="preserve">,"Perforation":"" </v>
      </c>
      <c r="Y1369" s="16" t="str">
        <f t="shared" si="486"/>
        <v xml:space="preserve">,"IsWatermarked":false </v>
      </c>
      <c r="Z1369" s="16" t="str">
        <f t="shared" si="487"/>
        <v xml:space="preserve">,"CatalogImageCode":"" </v>
      </c>
      <c r="AA1369" s="16" t="str">
        <f t="shared" si="488"/>
        <v xml:space="preserve">,"Color":"" </v>
      </c>
      <c r="AB1369" s="16" t="str">
        <f t="shared" si="489"/>
        <v xml:space="preserve">,"Denomination":"6" </v>
      </c>
      <c r="AD1369" s="16" t="str">
        <f t="shared" si="490"/>
        <v>,"ItemInstances":[</v>
      </c>
      <c r="AE1369" s="16" t="str">
        <f t="shared" si="491"/>
        <v>{"CollectableType":"HomeCollector.Models.StampBase, HomeCollector, Version=1.0.0.0, Culture=neutral, PublicKeyToken=null"</v>
      </c>
      <c r="AF1369" s="16" t="str">
        <f t="shared" si="492"/>
        <v xml:space="preserve">,"ItemDetails":"" </v>
      </c>
      <c r="AG1369" s="16" t="str">
        <f t="shared" si="493"/>
        <v xml:space="preserve">,"IsFavorite":false </v>
      </c>
      <c r="AH1369" s="16" t="str">
        <f t="shared" si="494"/>
        <v xml:space="preserve">,"EstimatedValue":0 </v>
      </c>
      <c r="AI1369" s="16" t="str">
        <f t="shared" si="495"/>
        <v xml:space="preserve">,"IsMintCondition":false </v>
      </c>
      <c r="AJ1369" s="16" t="str">
        <f t="shared" si="496"/>
        <v xml:space="preserve">,"Condition":"UNDEFINED" </v>
      </c>
      <c r="AK1369" s="16" t="str">
        <f xml:space="preserve"> IF($D1369+$E1369&gt;0,  CONCATENATE($AD1369,$AE1369,$AF1369,$AG1369,$AH1369,$AI1369,$AJ1369)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69" s="16" t="str">
        <f t="shared" si="497"/>
        <v>,{"CollectableType":"HomeCollector.Models.StampBase, HomeCollector, Version=1.0.0.0, Culture=neutral, PublicKeyToken=null","DisplayName":"Disney" ,"Description":"" ,"Country":"USA" ,"IsPostageStamp":true ,"ScottNumber":"1355"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70" spans="1:38" x14ac:dyDescent="0.25">
      <c r="A1370" s="34" t="s">
        <v>2557</v>
      </c>
      <c r="B1370" s="29">
        <v>6</v>
      </c>
      <c r="C1370" s="30"/>
      <c r="D1370" s="31"/>
      <c r="E1370" s="32">
        <v>2</v>
      </c>
      <c r="F1370" s="28"/>
      <c r="G1370" s="30"/>
      <c r="H1370" s="19" t="s">
        <v>952</v>
      </c>
      <c r="I1370" s="29">
        <v>1968</v>
      </c>
      <c r="J1370" s="29">
        <v>1968</v>
      </c>
      <c r="K1370" s="33" t="s">
        <v>1337</v>
      </c>
      <c r="L1370" s="34">
        <v>0.15</v>
      </c>
      <c r="M1370" s="29">
        <v>0.15</v>
      </c>
      <c r="N1370" s="28" t="str">
        <f t="shared" si="498"/>
        <v>,{"CollectableType":"HomeCollector.Models.StampBase, HomeCollector, Version=1.0.0.0, Culture=neutral, PublicKeyToken=null"</v>
      </c>
      <c r="O1370" s="16" t="str">
        <f t="shared" si="477"/>
        <v xml:space="preserve">,"DisplayName":"Marquette" </v>
      </c>
      <c r="P1370" s="16" t="str">
        <f t="shared" si="478"/>
        <v xml:space="preserve">,"Description":"" </v>
      </c>
      <c r="Q1370" s="16" t="str">
        <f t="shared" si="479"/>
        <v xml:space="preserve">,"Country":"USA" </v>
      </c>
      <c r="R1370" s="16" t="str">
        <f t="shared" si="480"/>
        <v xml:space="preserve">,"IsPostageStamp":true </v>
      </c>
      <c r="S1370" s="16" t="str">
        <f t="shared" si="481"/>
        <v xml:space="preserve">,"ScottNumber":"1356" </v>
      </c>
      <c r="T1370" s="16" t="str">
        <f t="shared" si="482"/>
        <v xml:space="preserve">,"AlternateId":"" </v>
      </c>
      <c r="U1370" s="16" t="str">
        <f t="shared" si="483"/>
        <v>,"IssueYearStart":1968</v>
      </c>
      <c r="V1370" s="16" t="str">
        <f t="shared" si="484"/>
        <v>,"IssueYearEnd":0</v>
      </c>
      <c r="W1370" s="16" t="str">
        <f t="shared" si="485"/>
        <v xml:space="preserve">,"FirstDayOfIssue":" " </v>
      </c>
      <c r="X1370" s="16" t="str">
        <f t="shared" si="499"/>
        <v xml:space="preserve">,"Perforation":"" </v>
      </c>
      <c r="Y1370" s="16" t="str">
        <f t="shared" si="486"/>
        <v xml:space="preserve">,"IsWatermarked":false </v>
      </c>
      <c r="Z1370" s="16" t="str">
        <f t="shared" si="487"/>
        <v xml:space="preserve">,"CatalogImageCode":"" </v>
      </c>
      <c r="AA1370" s="16" t="str">
        <f t="shared" si="488"/>
        <v xml:space="preserve">,"Color":"" </v>
      </c>
      <c r="AB1370" s="16" t="str">
        <f t="shared" si="489"/>
        <v xml:space="preserve">,"Denomination":"6" </v>
      </c>
      <c r="AD1370" s="16" t="str">
        <f t="shared" si="490"/>
        <v>,"ItemInstances":[</v>
      </c>
      <c r="AE1370" s="16" t="str">
        <f t="shared" si="491"/>
        <v>{"CollectableType":"HomeCollector.Models.StampBase, HomeCollector, Version=1.0.0.0, Culture=neutral, PublicKeyToken=null"</v>
      </c>
      <c r="AF1370" s="16" t="str">
        <f t="shared" si="492"/>
        <v xml:space="preserve">,"ItemDetails":"" </v>
      </c>
      <c r="AG1370" s="16" t="str">
        <f t="shared" si="493"/>
        <v xml:space="preserve">,"IsFavorite":false </v>
      </c>
      <c r="AH1370" s="16" t="str">
        <f t="shared" si="494"/>
        <v xml:space="preserve">,"EstimatedValue":0 </v>
      </c>
      <c r="AI1370" s="16" t="str">
        <f t="shared" si="495"/>
        <v xml:space="preserve">,"IsMintCondition":false </v>
      </c>
      <c r="AJ1370" s="16" t="str">
        <f t="shared" si="496"/>
        <v xml:space="preserve">,"Condition":"UNDEFINED" </v>
      </c>
      <c r="AK1370" s="16" t="str">
        <f xml:space="preserve"> IF($D1370+$E1370&gt;0,  CONCATENATE($AD1370,$AE1370,$AF1370,$AG1370,$AH1370,$AI1370,$AJ1370)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70" s="16" t="str">
        <f t="shared" si="497"/>
        <v>,{"CollectableType":"HomeCollector.Models.StampBase, HomeCollector, Version=1.0.0.0, Culture=neutral, PublicKeyToken=null","DisplayName":"Marquette" ,"Description":"" ,"Country":"USA" ,"IsPostageStamp":true ,"ScottNumber":"1356"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71" spans="1:38" x14ac:dyDescent="0.25">
      <c r="A1371" s="34" t="s">
        <v>2558</v>
      </c>
      <c r="B1371" s="29">
        <v>6</v>
      </c>
      <c r="C1371" s="30"/>
      <c r="D1371" s="31"/>
      <c r="E1371" s="32">
        <v>2</v>
      </c>
      <c r="F1371" s="28"/>
      <c r="G1371" s="30"/>
      <c r="H1371" s="19" t="s">
        <v>953</v>
      </c>
      <c r="I1371" s="29">
        <v>1968</v>
      </c>
      <c r="J1371" s="29">
        <v>1968</v>
      </c>
      <c r="K1371" s="33" t="s">
        <v>1337</v>
      </c>
      <c r="L1371" s="34">
        <v>0.15</v>
      </c>
      <c r="M1371" s="29">
        <v>0.15</v>
      </c>
      <c r="N1371" s="28" t="str">
        <f t="shared" si="498"/>
        <v>,{"CollectableType":"HomeCollector.Models.StampBase, HomeCollector, Version=1.0.0.0, Culture=neutral, PublicKeyToken=null"</v>
      </c>
      <c r="O1371" s="16" t="str">
        <f t="shared" si="477"/>
        <v xml:space="preserve">,"DisplayName":"Boone" </v>
      </c>
      <c r="P1371" s="16" t="str">
        <f t="shared" si="478"/>
        <v xml:space="preserve">,"Description":"" </v>
      </c>
      <c r="Q1371" s="16" t="str">
        <f t="shared" si="479"/>
        <v xml:space="preserve">,"Country":"USA" </v>
      </c>
      <c r="R1371" s="16" t="str">
        <f t="shared" si="480"/>
        <v xml:space="preserve">,"IsPostageStamp":true </v>
      </c>
      <c r="S1371" s="16" t="str">
        <f t="shared" si="481"/>
        <v xml:space="preserve">,"ScottNumber":"1357" </v>
      </c>
      <c r="T1371" s="16" t="str">
        <f t="shared" si="482"/>
        <v xml:space="preserve">,"AlternateId":"" </v>
      </c>
      <c r="U1371" s="16" t="str">
        <f t="shared" si="483"/>
        <v>,"IssueYearStart":1968</v>
      </c>
      <c r="V1371" s="16" t="str">
        <f t="shared" si="484"/>
        <v>,"IssueYearEnd":0</v>
      </c>
      <c r="W1371" s="16" t="str">
        <f t="shared" si="485"/>
        <v xml:space="preserve">,"FirstDayOfIssue":" " </v>
      </c>
      <c r="X1371" s="16" t="str">
        <f t="shared" si="499"/>
        <v xml:space="preserve">,"Perforation":"" </v>
      </c>
      <c r="Y1371" s="16" t="str">
        <f t="shared" si="486"/>
        <v xml:space="preserve">,"IsWatermarked":false </v>
      </c>
      <c r="Z1371" s="16" t="str">
        <f t="shared" si="487"/>
        <v xml:space="preserve">,"CatalogImageCode":"" </v>
      </c>
      <c r="AA1371" s="16" t="str">
        <f t="shared" si="488"/>
        <v xml:space="preserve">,"Color":"" </v>
      </c>
      <c r="AB1371" s="16" t="str">
        <f t="shared" si="489"/>
        <v xml:space="preserve">,"Denomination":"6" </v>
      </c>
      <c r="AD1371" s="16" t="str">
        <f t="shared" si="490"/>
        <v>,"ItemInstances":[</v>
      </c>
      <c r="AE1371" s="16" t="str">
        <f t="shared" si="491"/>
        <v>{"CollectableType":"HomeCollector.Models.StampBase, HomeCollector, Version=1.0.0.0, Culture=neutral, PublicKeyToken=null"</v>
      </c>
      <c r="AF1371" s="16" t="str">
        <f t="shared" si="492"/>
        <v xml:space="preserve">,"ItemDetails":"" </v>
      </c>
      <c r="AG1371" s="16" t="str">
        <f t="shared" si="493"/>
        <v xml:space="preserve">,"IsFavorite":false </v>
      </c>
      <c r="AH1371" s="16" t="str">
        <f t="shared" si="494"/>
        <v xml:space="preserve">,"EstimatedValue":0 </v>
      </c>
      <c r="AI1371" s="16" t="str">
        <f t="shared" si="495"/>
        <v xml:space="preserve">,"IsMintCondition":false </v>
      </c>
      <c r="AJ1371" s="16" t="str">
        <f t="shared" si="496"/>
        <v xml:space="preserve">,"Condition":"UNDEFINED" </v>
      </c>
      <c r="AK1371" s="16" t="str">
        <f xml:space="preserve"> IF($D1371+$E1371&gt;0,  CONCATENATE($AD1371,$AE1371,$AF1371,$AG1371,$AH1371,$AI1371,$AJ1371)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71" s="16" t="str">
        <f t="shared" si="497"/>
        <v>,{"CollectableType":"HomeCollector.Models.StampBase, HomeCollector, Version=1.0.0.0, Culture=neutral, PublicKeyToken=null","DisplayName":"Boone" ,"Description":"" ,"Country":"USA" ,"IsPostageStamp":true ,"ScottNumber":"1357"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72" spans="1:38" x14ac:dyDescent="0.25">
      <c r="A1372" s="34" t="s">
        <v>2559</v>
      </c>
      <c r="B1372" s="29">
        <v>6</v>
      </c>
      <c r="C1372" s="30"/>
      <c r="D1372" s="31"/>
      <c r="E1372" s="32">
        <v>2</v>
      </c>
      <c r="F1372" s="28"/>
      <c r="G1372" s="30"/>
      <c r="H1372" s="19" t="s">
        <v>954</v>
      </c>
      <c r="I1372" s="29">
        <v>1968</v>
      </c>
      <c r="J1372" s="29">
        <v>1968</v>
      </c>
      <c r="K1372" s="33" t="s">
        <v>1337</v>
      </c>
      <c r="L1372" s="34">
        <v>0.15</v>
      </c>
      <c r="M1372" s="29">
        <v>0.15</v>
      </c>
      <c r="N1372" s="28" t="str">
        <f t="shared" si="498"/>
        <v>,{"CollectableType":"HomeCollector.Models.StampBase, HomeCollector, Version=1.0.0.0, Culture=neutral, PublicKeyToken=null"</v>
      </c>
      <c r="O1372" s="16" t="str">
        <f t="shared" si="477"/>
        <v xml:space="preserve">,"DisplayName":"Arkansas River" </v>
      </c>
      <c r="P1372" s="16" t="str">
        <f t="shared" si="478"/>
        <v xml:space="preserve">,"Description":"" </v>
      </c>
      <c r="Q1372" s="16" t="str">
        <f t="shared" si="479"/>
        <v xml:space="preserve">,"Country":"USA" </v>
      </c>
      <c r="R1372" s="16" t="str">
        <f t="shared" si="480"/>
        <v xml:space="preserve">,"IsPostageStamp":true </v>
      </c>
      <c r="S1372" s="16" t="str">
        <f t="shared" si="481"/>
        <v xml:space="preserve">,"ScottNumber":"1358" </v>
      </c>
      <c r="T1372" s="16" t="str">
        <f t="shared" si="482"/>
        <v xml:space="preserve">,"AlternateId":"" </v>
      </c>
      <c r="U1372" s="16" t="str">
        <f t="shared" si="483"/>
        <v>,"IssueYearStart":1968</v>
      </c>
      <c r="V1372" s="16" t="str">
        <f t="shared" si="484"/>
        <v>,"IssueYearEnd":0</v>
      </c>
      <c r="W1372" s="16" t="str">
        <f t="shared" si="485"/>
        <v xml:space="preserve">,"FirstDayOfIssue":" " </v>
      </c>
      <c r="X1372" s="16" t="str">
        <f t="shared" si="499"/>
        <v xml:space="preserve">,"Perforation":"" </v>
      </c>
      <c r="Y1372" s="16" t="str">
        <f t="shared" si="486"/>
        <v xml:space="preserve">,"IsWatermarked":false </v>
      </c>
      <c r="Z1372" s="16" t="str">
        <f t="shared" si="487"/>
        <v xml:space="preserve">,"CatalogImageCode":"" </v>
      </c>
      <c r="AA1372" s="16" t="str">
        <f t="shared" si="488"/>
        <v xml:space="preserve">,"Color":"" </v>
      </c>
      <c r="AB1372" s="16" t="str">
        <f t="shared" si="489"/>
        <v xml:space="preserve">,"Denomination":"6" </v>
      </c>
      <c r="AD1372" s="16" t="str">
        <f t="shared" si="490"/>
        <v>,"ItemInstances":[</v>
      </c>
      <c r="AE1372" s="16" t="str">
        <f t="shared" si="491"/>
        <v>{"CollectableType":"HomeCollector.Models.StampBase, HomeCollector, Version=1.0.0.0, Culture=neutral, PublicKeyToken=null"</v>
      </c>
      <c r="AF1372" s="16" t="str">
        <f t="shared" si="492"/>
        <v xml:space="preserve">,"ItemDetails":"" </v>
      </c>
      <c r="AG1372" s="16" t="str">
        <f t="shared" si="493"/>
        <v xml:space="preserve">,"IsFavorite":false </v>
      </c>
      <c r="AH1372" s="16" t="str">
        <f t="shared" si="494"/>
        <v xml:space="preserve">,"EstimatedValue":0 </v>
      </c>
      <c r="AI1372" s="16" t="str">
        <f t="shared" si="495"/>
        <v xml:space="preserve">,"IsMintCondition":false </v>
      </c>
      <c r="AJ1372" s="16" t="str">
        <f t="shared" si="496"/>
        <v xml:space="preserve">,"Condition":"UNDEFINED" </v>
      </c>
      <c r="AK1372" s="16" t="str">
        <f xml:space="preserve"> IF($D1372+$E1372&gt;0,  CONCATENATE($AD1372,$AE1372,$AF1372,$AG1372,$AH1372,$AI1372,$AJ1372)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72" s="16" t="str">
        <f t="shared" si="497"/>
        <v>,{"CollectableType":"HomeCollector.Models.StampBase, HomeCollector, Version=1.0.0.0, Culture=neutral, PublicKeyToken=null","DisplayName":"Arkansas River" ,"Description":"" ,"Country":"USA" ,"IsPostageStamp":true ,"ScottNumber":"1358"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73" spans="1:38" x14ac:dyDescent="0.25">
      <c r="A1373" s="34" t="s">
        <v>2560</v>
      </c>
      <c r="B1373" s="29">
        <v>6</v>
      </c>
      <c r="C1373" s="30"/>
      <c r="D1373" s="31"/>
      <c r="E1373" s="32">
        <v>2</v>
      </c>
      <c r="F1373" s="28"/>
      <c r="G1373" s="30"/>
      <c r="H1373" s="19" t="s">
        <v>955</v>
      </c>
      <c r="I1373" s="29">
        <v>1968</v>
      </c>
      <c r="J1373" s="29">
        <v>1968</v>
      </c>
      <c r="K1373" s="33" t="s">
        <v>1337</v>
      </c>
      <c r="L1373" s="34">
        <v>0.15</v>
      </c>
      <c r="M1373" s="29">
        <v>0.15</v>
      </c>
      <c r="N1373" s="28" t="str">
        <f t="shared" si="498"/>
        <v>,{"CollectableType":"HomeCollector.Models.StampBase, HomeCollector, Version=1.0.0.0, Culture=neutral, PublicKeyToken=null"</v>
      </c>
      <c r="O1373" s="16" t="str">
        <f t="shared" si="477"/>
        <v xml:space="preserve">,"DisplayName":"Leif Erikson" </v>
      </c>
      <c r="P1373" s="16" t="str">
        <f t="shared" si="478"/>
        <v xml:space="preserve">,"Description":"" </v>
      </c>
      <c r="Q1373" s="16" t="str">
        <f t="shared" si="479"/>
        <v xml:space="preserve">,"Country":"USA" </v>
      </c>
      <c r="R1373" s="16" t="str">
        <f t="shared" si="480"/>
        <v xml:space="preserve">,"IsPostageStamp":true </v>
      </c>
      <c r="S1373" s="16" t="str">
        <f t="shared" si="481"/>
        <v xml:space="preserve">,"ScottNumber":"1359" </v>
      </c>
      <c r="T1373" s="16" t="str">
        <f t="shared" si="482"/>
        <v xml:space="preserve">,"AlternateId":"" </v>
      </c>
      <c r="U1373" s="16" t="str">
        <f t="shared" si="483"/>
        <v>,"IssueYearStart":1968</v>
      </c>
      <c r="V1373" s="16" t="str">
        <f t="shared" si="484"/>
        <v>,"IssueYearEnd":0</v>
      </c>
      <c r="W1373" s="16" t="str">
        <f t="shared" si="485"/>
        <v xml:space="preserve">,"FirstDayOfIssue":" " </v>
      </c>
      <c r="X1373" s="16" t="str">
        <f t="shared" si="499"/>
        <v xml:space="preserve">,"Perforation":"" </v>
      </c>
      <c r="Y1373" s="16" t="str">
        <f t="shared" si="486"/>
        <v xml:space="preserve">,"IsWatermarked":false </v>
      </c>
      <c r="Z1373" s="16" t="str">
        <f t="shared" si="487"/>
        <v xml:space="preserve">,"CatalogImageCode":"" </v>
      </c>
      <c r="AA1373" s="16" t="str">
        <f t="shared" si="488"/>
        <v xml:space="preserve">,"Color":"" </v>
      </c>
      <c r="AB1373" s="16" t="str">
        <f t="shared" si="489"/>
        <v xml:space="preserve">,"Denomination":"6" </v>
      </c>
      <c r="AD1373" s="16" t="str">
        <f t="shared" si="490"/>
        <v>,"ItemInstances":[</v>
      </c>
      <c r="AE1373" s="16" t="str">
        <f t="shared" si="491"/>
        <v>{"CollectableType":"HomeCollector.Models.StampBase, HomeCollector, Version=1.0.0.0, Culture=neutral, PublicKeyToken=null"</v>
      </c>
      <c r="AF1373" s="16" t="str">
        <f t="shared" si="492"/>
        <v xml:space="preserve">,"ItemDetails":"" </v>
      </c>
      <c r="AG1373" s="16" t="str">
        <f t="shared" si="493"/>
        <v xml:space="preserve">,"IsFavorite":false </v>
      </c>
      <c r="AH1373" s="16" t="str">
        <f t="shared" si="494"/>
        <v xml:space="preserve">,"EstimatedValue":0 </v>
      </c>
      <c r="AI1373" s="16" t="str">
        <f t="shared" si="495"/>
        <v xml:space="preserve">,"IsMintCondition":false </v>
      </c>
      <c r="AJ1373" s="16" t="str">
        <f t="shared" si="496"/>
        <v xml:space="preserve">,"Condition":"UNDEFINED" </v>
      </c>
      <c r="AK1373" s="16" t="str">
        <f xml:space="preserve"> IF($D1373+$E1373&gt;0,  CONCATENATE($AD1373,$AE1373,$AF1373,$AG1373,$AH1373,$AI1373,$AJ1373)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73" s="16" t="str">
        <f t="shared" si="497"/>
        <v>,{"CollectableType":"HomeCollector.Models.StampBase, HomeCollector, Version=1.0.0.0, Culture=neutral, PublicKeyToken=null","DisplayName":"Leif Erikson" ,"Description":"" ,"Country":"USA" ,"IsPostageStamp":true ,"ScottNumber":"1359"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74" spans="1:38" x14ac:dyDescent="0.25">
      <c r="A1374" s="34" t="s">
        <v>2561</v>
      </c>
      <c r="B1374" s="29">
        <v>6</v>
      </c>
      <c r="C1374" s="30"/>
      <c r="D1374" s="31"/>
      <c r="E1374" s="32">
        <v>1</v>
      </c>
      <c r="F1374" s="28"/>
      <c r="G1374" s="30"/>
      <c r="H1374" s="19" t="s">
        <v>956</v>
      </c>
      <c r="I1374" s="29">
        <v>1968</v>
      </c>
      <c r="J1374" s="29">
        <v>1968</v>
      </c>
      <c r="K1374" s="33" t="s">
        <v>1337</v>
      </c>
      <c r="L1374" s="34">
        <v>0.15</v>
      </c>
      <c r="M1374" s="29">
        <v>0.15</v>
      </c>
      <c r="N1374" s="28" t="str">
        <f t="shared" si="498"/>
        <v>,{"CollectableType":"HomeCollector.Models.StampBase, HomeCollector, Version=1.0.0.0, Culture=neutral, PublicKeyToken=null"</v>
      </c>
      <c r="O1374" s="16" t="str">
        <f t="shared" si="477"/>
        <v xml:space="preserve">,"DisplayName":"Cherokee Strip" </v>
      </c>
      <c r="P1374" s="16" t="str">
        <f t="shared" si="478"/>
        <v xml:space="preserve">,"Description":"" </v>
      </c>
      <c r="Q1374" s="16" t="str">
        <f t="shared" si="479"/>
        <v xml:space="preserve">,"Country":"USA" </v>
      </c>
      <c r="R1374" s="16" t="str">
        <f t="shared" si="480"/>
        <v xml:space="preserve">,"IsPostageStamp":true </v>
      </c>
      <c r="S1374" s="16" t="str">
        <f t="shared" si="481"/>
        <v xml:space="preserve">,"ScottNumber":"1360" </v>
      </c>
      <c r="T1374" s="16" t="str">
        <f t="shared" si="482"/>
        <v xml:space="preserve">,"AlternateId":"" </v>
      </c>
      <c r="U1374" s="16" t="str">
        <f t="shared" si="483"/>
        <v>,"IssueYearStart":1968</v>
      </c>
      <c r="V1374" s="16" t="str">
        <f t="shared" si="484"/>
        <v>,"IssueYearEnd":0</v>
      </c>
      <c r="W1374" s="16" t="str">
        <f t="shared" si="485"/>
        <v xml:space="preserve">,"FirstDayOfIssue":" " </v>
      </c>
      <c r="X1374" s="16" t="str">
        <f t="shared" si="499"/>
        <v xml:space="preserve">,"Perforation":"" </v>
      </c>
      <c r="Y1374" s="16" t="str">
        <f t="shared" si="486"/>
        <v xml:space="preserve">,"IsWatermarked":false </v>
      </c>
      <c r="Z1374" s="16" t="str">
        <f t="shared" si="487"/>
        <v xml:space="preserve">,"CatalogImageCode":"" </v>
      </c>
      <c r="AA1374" s="16" t="str">
        <f t="shared" si="488"/>
        <v xml:space="preserve">,"Color":"" </v>
      </c>
      <c r="AB1374" s="16" t="str">
        <f t="shared" si="489"/>
        <v xml:space="preserve">,"Denomination":"6" </v>
      </c>
      <c r="AD1374" s="16" t="str">
        <f t="shared" si="490"/>
        <v>,"ItemInstances":[</v>
      </c>
      <c r="AE1374" s="16" t="str">
        <f t="shared" si="491"/>
        <v>{"CollectableType":"HomeCollector.Models.StampBase, HomeCollector, Version=1.0.0.0, Culture=neutral, PublicKeyToken=null"</v>
      </c>
      <c r="AF1374" s="16" t="str">
        <f t="shared" si="492"/>
        <v xml:space="preserve">,"ItemDetails":"" </v>
      </c>
      <c r="AG1374" s="16" t="str">
        <f t="shared" si="493"/>
        <v xml:space="preserve">,"IsFavorite":false </v>
      </c>
      <c r="AH1374" s="16" t="str">
        <f t="shared" si="494"/>
        <v xml:space="preserve">,"EstimatedValue":0 </v>
      </c>
      <c r="AI1374" s="16" t="str">
        <f t="shared" si="495"/>
        <v xml:space="preserve">,"IsMintCondition":false </v>
      </c>
      <c r="AJ1374" s="16" t="str">
        <f t="shared" si="496"/>
        <v xml:space="preserve">,"Condition":"UNDEFINED" </v>
      </c>
      <c r="AK1374" s="16" t="str">
        <f xml:space="preserve"> IF($D1374+$E1374&gt;0,  CONCATENATE($AD1374,$AE1374,$AF1374,$AG1374,$AH1374,$AI1374,$AJ1374)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74" s="16" t="str">
        <f t="shared" si="497"/>
        <v>,{"CollectableType":"HomeCollector.Models.StampBase, HomeCollector, Version=1.0.0.0, Culture=neutral, PublicKeyToken=null","DisplayName":"Cherokee Strip" ,"Description":"" ,"Country":"USA" ,"IsPostageStamp":true ,"ScottNumber":"1360"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75" spans="1:38" x14ac:dyDescent="0.25">
      <c r="A1375" s="34" t="s">
        <v>2562</v>
      </c>
      <c r="B1375" s="29">
        <v>6</v>
      </c>
      <c r="C1375" s="30"/>
      <c r="D1375" s="31"/>
      <c r="E1375" s="32">
        <v>2</v>
      </c>
      <c r="F1375" s="28"/>
      <c r="G1375" s="30"/>
      <c r="H1375" s="19" t="s">
        <v>957</v>
      </c>
      <c r="I1375" s="29">
        <v>1968</v>
      </c>
      <c r="J1375" s="29">
        <v>1968</v>
      </c>
      <c r="K1375" s="33" t="s">
        <v>1337</v>
      </c>
      <c r="L1375" s="34">
        <v>0.15</v>
      </c>
      <c r="M1375" s="29">
        <v>0.15</v>
      </c>
      <c r="N1375" s="28" t="str">
        <f t="shared" si="498"/>
        <v>,{"CollectableType":"HomeCollector.Models.StampBase, HomeCollector, Version=1.0.0.0, Culture=neutral, PublicKeyToken=null"</v>
      </c>
      <c r="O1375" s="16" t="str">
        <f t="shared" si="477"/>
        <v xml:space="preserve">,"DisplayName":"Trumball" </v>
      </c>
      <c r="P1375" s="16" t="str">
        <f t="shared" si="478"/>
        <v xml:space="preserve">,"Description":"" </v>
      </c>
      <c r="Q1375" s="16" t="str">
        <f t="shared" si="479"/>
        <v xml:space="preserve">,"Country":"USA" </v>
      </c>
      <c r="R1375" s="16" t="str">
        <f t="shared" si="480"/>
        <v xml:space="preserve">,"IsPostageStamp":true </v>
      </c>
      <c r="S1375" s="16" t="str">
        <f t="shared" si="481"/>
        <v xml:space="preserve">,"ScottNumber":"1361" </v>
      </c>
      <c r="T1375" s="16" t="str">
        <f t="shared" si="482"/>
        <v xml:space="preserve">,"AlternateId":"" </v>
      </c>
      <c r="U1375" s="16" t="str">
        <f t="shared" si="483"/>
        <v>,"IssueYearStart":1968</v>
      </c>
      <c r="V1375" s="16" t="str">
        <f t="shared" si="484"/>
        <v>,"IssueYearEnd":0</v>
      </c>
      <c r="W1375" s="16" t="str">
        <f t="shared" si="485"/>
        <v xml:space="preserve">,"FirstDayOfIssue":" " </v>
      </c>
      <c r="X1375" s="16" t="str">
        <f t="shared" si="499"/>
        <v xml:space="preserve">,"Perforation":"" </v>
      </c>
      <c r="Y1375" s="16" t="str">
        <f t="shared" si="486"/>
        <v xml:space="preserve">,"IsWatermarked":false </v>
      </c>
      <c r="Z1375" s="16" t="str">
        <f t="shared" si="487"/>
        <v xml:space="preserve">,"CatalogImageCode":"" </v>
      </c>
      <c r="AA1375" s="16" t="str">
        <f t="shared" si="488"/>
        <v xml:space="preserve">,"Color":"" </v>
      </c>
      <c r="AB1375" s="16" t="str">
        <f t="shared" si="489"/>
        <v xml:space="preserve">,"Denomination":"6" </v>
      </c>
      <c r="AD1375" s="16" t="str">
        <f t="shared" si="490"/>
        <v>,"ItemInstances":[</v>
      </c>
      <c r="AE1375" s="16" t="str">
        <f t="shared" si="491"/>
        <v>{"CollectableType":"HomeCollector.Models.StampBase, HomeCollector, Version=1.0.0.0, Culture=neutral, PublicKeyToken=null"</v>
      </c>
      <c r="AF1375" s="16" t="str">
        <f t="shared" si="492"/>
        <v xml:space="preserve">,"ItemDetails":"" </v>
      </c>
      <c r="AG1375" s="16" t="str">
        <f t="shared" si="493"/>
        <v xml:space="preserve">,"IsFavorite":false </v>
      </c>
      <c r="AH1375" s="16" t="str">
        <f t="shared" si="494"/>
        <v xml:space="preserve">,"EstimatedValue":0 </v>
      </c>
      <c r="AI1375" s="16" t="str">
        <f t="shared" si="495"/>
        <v xml:space="preserve">,"IsMintCondition":false </v>
      </c>
      <c r="AJ1375" s="16" t="str">
        <f t="shared" si="496"/>
        <v xml:space="preserve">,"Condition":"UNDEFINED" </v>
      </c>
      <c r="AK1375" s="16" t="str">
        <f xml:space="preserve"> IF($D1375+$E1375&gt;0,  CONCATENATE($AD1375,$AE1375,$AF1375,$AG1375,$AH1375,$AI1375,$AJ1375)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75" s="16" t="str">
        <f t="shared" si="497"/>
        <v>,{"CollectableType":"HomeCollector.Models.StampBase, HomeCollector, Version=1.0.0.0, Culture=neutral, PublicKeyToken=null","DisplayName":"Trumball" ,"Description":"" ,"Country":"USA" ,"IsPostageStamp":true ,"ScottNumber":"1361"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76" spans="1:38" x14ac:dyDescent="0.25">
      <c r="A1376" s="34" t="s">
        <v>2563</v>
      </c>
      <c r="B1376" s="29">
        <v>6</v>
      </c>
      <c r="C1376" s="30"/>
      <c r="D1376" s="31"/>
      <c r="E1376" s="32">
        <v>2</v>
      </c>
      <c r="F1376" s="28"/>
      <c r="G1376" s="30"/>
      <c r="H1376" s="19" t="s">
        <v>958</v>
      </c>
      <c r="I1376" s="29">
        <v>1968</v>
      </c>
      <c r="J1376" s="29">
        <v>1968</v>
      </c>
      <c r="K1376" s="33" t="s">
        <v>1337</v>
      </c>
      <c r="L1376" s="34">
        <v>0.15</v>
      </c>
      <c r="M1376" s="29">
        <v>0.15</v>
      </c>
      <c r="N1376" s="28" t="str">
        <f t="shared" si="498"/>
        <v>,{"CollectableType":"HomeCollector.Models.StampBase, HomeCollector, Version=1.0.0.0, Culture=neutral, PublicKeyToken=null"</v>
      </c>
      <c r="O1376" s="16" t="str">
        <f t="shared" si="477"/>
        <v xml:space="preserve">,"DisplayName":"Waterfowl" </v>
      </c>
      <c r="P1376" s="16" t="str">
        <f t="shared" si="478"/>
        <v xml:space="preserve">,"Description":"" </v>
      </c>
      <c r="Q1376" s="16" t="str">
        <f t="shared" si="479"/>
        <v xml:space="preserve">,"Country":"USA" </v>
      </c>
      <c r="R1376" s="16" t="str">
        <f t="shared" si="480"/>
        <v xml:space="preserve">,"IsPostageStamp":true </v>
      </c>
      <c r="S1376" s="16" t="str">
        <f t="shared" si="481"/>
        <v xml:space="preserve">,"ScottNumber":"1362" </v>
      </c>
      <c r="T1376" s="16" t="str">
        <f t="shared" si="482"/>
        <v xml:space="preserve">,"AlternateId":"" </v>
      </c>
      <c r="U1376" s="16" t="str">
        <f t="shared" si="483"/>
        <v>,"IssueYearStart":1968</v>
      </c>
      <c r="V1376" s="16" t="str">
        <f t="shared" si="484"/>
        <v>,"IssueYearEnd":0</v>
      </c>
      <c r="W1376" s="16" t="str">
        <f t="shared" si="485"/>
        <v xml:space="preserve">,"FirstDayOfIssue":" " </v>
      </c>
      <c r="X1376" s="16" t="str">
        <f t="shared" si="499"/>
        <v xml:space="preserve">,"Perforation":"" </v>
      </c>
      <c r="Y1376" s="16" t="str">
        <f t="shared" si="486"/>
        <v xml:space="preserve">,"IsWatermarked":false </v>
      </c>
      <c r="Z1376" s="16" t="str">
        <f t="shared" si="487"/>
        <v xml:space="preserve">,"CatalogImageCode":"" </v>
      </c>
      <c r="AA1376" s="16" t="str">
        <f t="shared" si="488"/>
        <v xml:space="preserve">,"Color":"" </v>
      </c>
      <c r="AB1376" s="16" t="str">
        <f t="shared" si="489"/>
        <v xml:space="preserve">,"Denomination":"6" </v>
      </c>
      <c r="AD1376" s="16" t="str">
        <f t="shared" si="490"/>
        <v>,"ItemInstances":[</v>
      </c>
      <c r="AE1376" s="16" t="str">
        <f t="shared" si="491"/>
        <v>{"CollectableType":"HomeCollector.Models.StampBase, HomeCollector, Version=1.0.0.0, Culture=neutral, PublicKeyToken=null"</v>
      </c>
      <c r="AF1376" s="16" t="str">
        <f t="shared" si="492"/>
        <v xml:space="preserve">,"ItemDetails":"" </v>
      </c>
      <c r="AG1376" s="16" t="str">
        <f t="shared" si="493"/>
        <v xml:space="preserve">,"IsFavorite":false </v>
      </c>
      <c r="AH1376" s="16" t="str">
        <f t="shared" si="494"/>
        <v xml:space="preserve">,"EstimatedValue":0 </v>
      </c>
      <c r="AI1376" s="16" t="str">
        <f t="shared" si="495"/>
        <v xml:space="preserve">,"IsMintCondition":false </v>
      </c>
      <c r="AJ1376" s="16" t="str">
        <f t="shared" si="496"/>
        <v xml:space="preserve">,"Condition":"UNDEFINED" </v>
      </c>
      <c r="AK1376" s="16" t="str">
        <f xml:space="preserve"> IF($D1376+$E1376&gt;0,  CONCATENATE($AD1376,$AE1376,$AF1376,$AG1376,$AH1376,$AI1376,$AJ1376)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76" s="16" t="str">
        <f t="shared" si="497"/>
        <v>,{"CollectableType":"HomeCollector.Models.StampBase, HomeCollector, Version=1.0.0.0, Culture=neutral, PublicKeyToken=null","DisplayName":"Waterfowl" ,"Description":"" ,"Country":"USA" ,"IsPostageStamp":true ,"ScottNumber":"1362"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77" spans="1:38" x14ac:dyDescent="0.25">
      <c r="A1377" s="34" t="s">
        <v>2564</v>
      </c>
      <c r="B1377" s="29">
        <v>6</v>
      </c>
      <c r="C1377" s="30"/>
      <c r="D1377" s="31"/>
      <c r="E1377" s="32">
        <v>2</v>
      </c>
      <c r="F1377" s="28"/>
      <c r="G1377" s="30"/>
      <c r="H1377" s="19" t="s">
        <v>959</v>
      </c>
      <c r="I1377" s="29">
        <v>1968</v>
      </c>
      <c r="J1377" s="29">
        <v>1968</v>
      </c>
      <c r="K1377" s="33" t="s">
        <v>1337</v>
      </c>
      <c r="L1377" s="34">
        <v>0.15</v>
      </c>
      <c r="M1377" s="29">
        <v>0.15</v>
      </c>
      <c r="N1377" s="28" t="str">
        <f t="shared" si="498"/>
        <v>,{"CollectableType":"HomeCollector.Models.StampBase, HomeCollector, Version=1.0.0.0, Culture=neutral, PublicKeyToken=null"</v>
      </c>
      <c r="O1377" s="16" t="str">
        <f t="shared" si="477"/>
        <v xml:space="preserve">,"DisplayName":"Gabriel" </v>
      </c>
      <c r="P1377" s="16" t="str">
        <f t="shared" si="478"/>
        <v xml:space="preserve">,"Description":"" </v>
      </c>
      <c r="Q1377" s="16" t="str">
        <f t="shared" si="479"/>
        <v xml:space="preserve">,"Country":"USA" </v>
      </c>
      <c r="R1377" s="16" t="str">
        <f t="shared" si="480"/>
        <v xml:space="preserve">,"IsPostageStamp":true </v>
      </c>
      <c r="S1377" s="16" t="str">
        <f t="shared" si="481"/>
        <v xml:space="preserve">,"ScottNumber":"1363" </v>
      </c>
      <c r="T1377" s="16" t="str">
        <f t="shared" si="482"/>
        <v xml:space="preserve">,"AlternateId":"" </v>
      </c>
      <c r="U1377" s="16" t="str">
        <f t="shared" si="483"/>
        <v>,"IssueYearStart":1968</v>
      </c>
      <c r="V1377" s="16" t="str">
        <f t="shared" si="484"/>
        <v>,"IssueYearEnd":0</v>
      </c>
      <c r="W1377" s="16" t="str">
        <f t="shared" si="485"/>
        <v xml:space="preserve">,"FirstDayOfIssue":" " </v>
      </c>
      <c r="X1377" s="16" t="str">
        <f t="shared" si="499"/>
        <v xml:space="preserve">,"Perforation":"" </v>
      </c>
      <c r="Y1377" s="16" t="str">
        <f t="shared" si="486"/>
        <v xml:space="preserve">,"IsWatermarked":false </v>
      </c>
      <c r="Z1377" s="16" t="str">
        <f t="shared" si="487"/>
        <v xml:space="preserve">,"CatalogImageCode":"" </v>
      </c>
      <c r="AA1377" s="16" t="str">
        <f t="shared" si="488"/>
        <v xml:space="preserve">,"Color":"" </v>
      </c>
      <c r="AB1377" s="16" t="str">
        <f t="shared" si="489"/>
        <v xml:space="preserve">,"Denomination":"6" </v>
      </c>
      <c r="AD1377" s="16" t="str">
        <f t="shared" si="490"/>
        <v>,"ItemInstances":[</v>
      </c>
      <c r="AE1377" s="16" t="str">
        <f t="shared" si="491"/>
        <v>{"CollectableType":"HomeCollector.Models.StampBase, HomeCollector, Version=1.0.0.0, Culture=neutral, PublicKeyToken=null"</v>
      </c>
      <c r="AF1377" s="16" t="str">
        <f t="shared" si="492"/>
        <v xml:space="preserve">,"ItemDetails":"" </v>
      </c>
      <c r="AG1377" s="16" t="str">
        <f t="shared" si="493"/>
        <v xml:space="preserve">,"IsFavorite":false </v>
      </c>
      <c r="AH1377" s="16" t="str">
        <f t="shared" si="494"/>
        <v xml:space="preserve">,"EstimatedValue":0 </v>
      </c>
      <c r="AI1377" s="16" t="str">
        <f t="shared" si="495"/>
        <v xml:space="preserve">,"IsMintCondition":false </v>
      </c>
      <c r="AJ1377" s="16" t="str">
        <f t="shared" si="496"/>
        <v xml:space="preserve">,"Condition":"UNDEFINED" </v>
      </c>
      <c r="AK1377" s="16" t="str">
        <f xml:space="preserve"> IF($D1377+$E1377&gt;0,  CONCATENATE($AD1377,$AE1377,$AF1377,$AG1377,$AH1377,$AI1377,$AJ1377)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77" s="16" t="str">
        <f t="shared" si="497"/>
        <v>,{"CollectableType":"HomeCollector.Models.StampBase, HomeCollector, Version=1.0.0.0, Culture=neutral, PublicKeyToken=null","DisplayName":"Gabriel" ,"Description":"" ,"Country":"USA" ,"IsPostageStamp":true ,"ScottNumber":"1363"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78" spans="1:38" x14ac:dyDescent="0.25">
      <c r="A1378" s="34" t="s">
        <v>2565</v>
      </c>
      <c r="B1378" s="29">
        <v>6</v>
      </c>
      <c r="C1378" s="30"/>
      <c r="D1378" s="31">
        <v>1</v>
      </c>
      <c r="E1378" s="32">
        <v>2</v>
      </c>
      <c r="F1378" s="28"/>
      <c r="G1378" s="30"/>
      <c r="H1378" s="19" t="s">
        <v>434</v>
      </c>
      <c r="I1378" s="29">
        <v>1968</v>
      </c>
      <c r="J1378" s="29">
        <v>1968</v>
      </c>
      <c r="K1378" s="33" t="s">
        <v>1337</v>
      </c>
      <c r="L1378" s="34">
        <v>0.16</v>
      </c>
      <c r="M1378" s="29">
        <v>0.15</v>
      </c>
      <c r="N1378" s="28" t="str">
        <f t="shared" si="498"/>
        <v>,{"CollectableType":"HomeCollector.Models.StampBase, HomeCollector, Version=1.0.0.0, Culture=neutral, PublicKeyToken=null"</v>
      </c>
      <c r="O1378" s="16" t="str">
        <f t="shared" si="477"/>
        <v xml:space="preserve">,"DisplayName":"Indian" </v>
      </c>
      <c r="P1378" s="16" t="str">
        <f t="shared" si="478"/>
        <v xml:space="preserve">,"Description":"" </v>
      </c>
      <c r="Q1378" s="16" t="str">
        <f t="shared" si="479"/>
        <v xml:space="preserve">,"Country":"USA" </v>
      </c>
      <c r="R1378" s="16" t="str">
        <f t="shared" si="480"/>
        <v xml:space="preserve">,"IsPostageStamp":true </v>
      </c>
      <c r="S1378" s="16" t="str">
        <f t="shared" si="481"/>
        <v xml:space="preserve">,"ScottNumber":"1364" </v>
      </c>
      <c r="T1378" s="16" t="str">
        <f t="shared" si="482"/>
        <v xml:space="preserve">,"AlternateId":"" </v>
      </c>
      <c r="U1378" s="16" t="str">
        <f t="shared" si="483"/>
        <v>,"IssueYearStart":1968</v>
      </c>
      <c r="V1378" s="16" t="str">
        <f t="shared" si="484"/>
        <v>,"IssueYearEnd":0</v>
      </c>
      <c r="W1378" s="16" t="str">
        <f t="shared" si="485"/>
        <v xml:space="preserve">,"FirstDayOfIssue":" " </v>
      </c>
      <c r="X1378" s="16" t="str">
        <f t="shared" si="499"/>
        <v xml:space="preserve">,"Perforation":"" </v>
      </c>
      <c r="Y1378" s="16" t="str">
        <f t="shared" si="486"/>
        <v xml:space="preserve">,"IsWatermarked":false </v>
      </c>
      <c r="Z1378" s="16" t="str">
        <f t="shared" si="487"/>
        <v xml:space="preserve">,"CatalogImageCode":"" </v>
      </c>
      <c r="AA1378" s="16" t="str">
        <f t="shared" si="488"/>
        <v xml:space="preserve">,"Color":"" </v>
      </c>
      <c r="AB1378" s="16" t="str">
        <f t="shared" si="489"/>
        <v xml:space="preserve">,"Denomination":"6" </v>
      </c>
      <c r="AD1378" s="16" t="str">
        <f t="shared" si="490"/>
        <v>,"ItemInstances":[</v>
      </c>
      <c r="AE1378" s="16" t="str">
        <f t="shared" si="491"/>
        <v>{"CollectableType":"HomeCollector.Models.StampBase, HomeCollector, Version=1.0.0.0, Culture=neutral, PublicKeyToken=null"</v>
      </c>
      <c r="AF1378" s="16" t="str">
        <f t="shared" si="492"/>
        <v xml:space="preserve">,"ItemDetails":"" </v>
      </c>
      <c r="AG1378" s="16" t="str">
        <f t="shared" si="493"/>
        <v xml:space="preserve">,"IsFavorite":false </v>
      </c>
      <c r="AH1378" s="16" t="str">
        <f t="shared" si="494"/>
        <v xml:space="preserve">,"EstimatedValue":0 </v>
      </c>
      <c r="AI1378" s="16" t="str">
        <f t="shared" si="495"/>
        <v xml:space="preserve">,"IsMintCondition":true </v>
      </c>
      <c r="AJ1378" s="16" t="str">
        <f t="shared" si="496"/>
        <v xml:space="preserve">,"Condition":"UNDEFINED" </v>
      </c>
      <c r="AK1378" s="16" t="str">
        <f xml:space="preserve"> IF($D1378+$E1378&gt;0,  CONCATENATE($AD1378,$AE1378,$AF1378,$AG1378,$AH1378,$AI1378,$AJ1378)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378" s="16" t="str">
        <f t="shared" si="497"/>
        <v>,{"CollectableType":"HomeCollector.Models.StampBase, HomeCollector, Version=1.0.0.0, Culture=neutral, PublicKeyToken=null","DisplayName":"Indian" ,"Description":"" ,"Country":"USA" ,"IsPostageStamp":true ,"ScottNumber":"1364" ,"AlternateId":"" ,"IssueYearStart":1968,"IssueYearEnd":0,"FirstDayOfIssue":"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379" spans="1:38" x14ac:dyDescent="0.25">
      <c r="A1379" s="34" t="s">
        <v>2566</v>
      </c>
      <c r="B1379" s="29">
        <v>6</v>
      </c>
      <c r="C1379" s="30"/>
      <c r="D1379" s="31"/>
      <c r="E1379" s="32">
        <v>2</v>
      </c>
      <c r="F1379" s="28"/>
      <c r="G1379" s="30"/>
      <c r="H1379" s="19" t="s">
        <v>960</v>
      </c>
      <c r="I1379" s="29">
        <v>1969</v>
      </c>
      <c r="J1379" s="29">
        <v>1969</v>
      </c>
      <c r="K1379" s="33" t="s">
        <v>1337</v>
      </c>
      <c r="L1379" s="34">
        <v>0.4</v>
      </c>
      <c r="M1379" s="29">
        <v>0.15</v>
      </c>
      <c r="N1379" s="28" t="str">
        <f t="shared" si="498"/>
        <v>,{"CollectableType":"HomeCollector.Models.StampBase, HomeCollector, Version=1.0.0.0, Culture=neutral, PublicKeyToken=null"</v>
      </c>
      <c r="O1379" s="16" t="str">
        <f t="shared" si="477"/>
        <v xml:space="preserve">,"DisplayName":"Beautif. Am" </v>
      </c>
      <c r="P1379" s="16" t="str">
        <f t="shared" si="478"/>
        <v xml:space="preserve">,"Description":"" </v>
      </c>
      <c r="Q1379" s="16" t="str">
        <f t="shared" si="479"/>
        <v xml:space="preserve">,"Country":"USA" </v>
      </c>
      <c r="R1379" s="16" t="str">
        <f t="shared" si="480"/>
        <v xml:space="preserve">,"IsPostageStamp":true </v>
      </c>
      <c r="S1379" s="16" t="str">
        <f t="shared" si="481"/>
        <v xml:space="preserve">,"ScottNumber":"1365" </v>
      </c>
      <c r="T1379" s="16" t="str">
        <f t="shared" si="482"/>
        <v xml:space="preserve">,"AlternateId":"" </v>
      </c>
      <c r="U1379" s="16" t="str">
        <f t="shared" si="483"/>
        <v>,"IssueYearStart":1969</v>
      </c>
      <c r="V1379" s="16" t="str">
        <f t="shared" si="484"/>
        <v>,"IssueYearEnd":0</v>
      </c>
      <c r="W1379" s="16" t="str">
        <f t="shared" si="485"/>
        <v xml:space="preserve">,"FirstDayOfIssue":" " </v>
      </c>
      <c r="X1379" s="16" t="str">
        <f t="shared" si="499"/>
        <v xml:space="preserve">,"Perforation":"" </v>
      </c>
      <c r="Y1379" s="16" t="str">
        <f t="shared" si="486"/>
        <v xml:space="preserve">,"IsWatermarked":false </v>
      </c>
      <c r="Z1379" s="16" t="str">
        <f t="shared" si="487"/>
        <v xml:space="preserve">,"CatalogImageCode":"" </v>
      </c>
      <c r="AA1379" s="16" t="str">
        <f t="shared" si="488"/>
        <v xml:space="preserve">,"Color":"" </v>
      </c>
      <c r="AB1379" s="16" t="str">
        <f t="shared" si="489"/>
        <v xml:space="preserve">,"Denomination":"6" </v>
      </c>
      <c r="AD1379" s="16" t="str">
        <f t="shared" si="490"/>
        <v>,"ItemInstances":[</v>
      </c>
      <c r="AE1379" s="16" t="str">
        <f t="shared" si="491"/>
        <v>{"CollectableType":"HomeCollector.Models.StampBase, HomeCollector, Version=1.0.0.0, Culture=neutral, PublicKeyToken=null"</v>
      </c>
      <c r="AF1379" s="16" t="str">
        <f t="shared" si="492"/>
        <v xml:space="preserve">,"ItemDetails":"" </v>
      </c>
      <c r="AG1379" s="16" t="str">
        <f t="shared" si="493"/>
        <v xml:space="preserve">,"IsFavorite":false </v>
      </c>
      <c r="AH1379" s="16" t="str">
        <f t="shared" si="494"/>
        <v xml:space="preserve">,"EstimatedValue":0 </v>
      </c>
      <c r="AI1379" s="16" t="str">
        <f t="shared" si="495"/>
        <v xml:space="preserve">,"IsMintCondition":false </v>
      </c>
      <c r="AJ1379" s="16" t="str">
        <f t="shared" si="496"/>
        <v xml:space="preserve">,"Condition":"UNDEFINED" </v>
      </c>
      <c r="AK1379" s="16" t="str">
        <f xml:space="preserve"> IF($D1379+$E1379&gt;0,  CONCATENATE($AD1379,$AE1379,$AF1379,$AG1379,$AH1379,$AI1379,$AJ1379)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79" s="16" t="str">
        <f t="shared" si="497"/>
        <v>,{"CollectableType":"HomeCollector.Models.StampBase, HomeCollector, Version=1.0.0.0, Culture=neutral, PublicKeyToken=null","DisplayName":"Beautif. Am" ,"Description":"" ,"Country":"USA" ,"IsPostageStamp":true ,"ScottNumber":"1365"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80" spans="1:38" x14ac:dyDescent="0.25">
      <c r="A1380" s="34" t="s">
        <v>2567</v>
      </c>
      <c r="B1380" s="29">
        <v>6</v>
      </c>
      <c r="C1380" s="30"/>
      <c r="D1380" s="31"/>
      <c r="E1380" s="32">
        <v>2</v>
      </c>
      <c r="F1380" s="28"/>
      <c r="G1380" s="30"/>
      <c r="H1380" s="19" t="s">
        <v>960</v>
      </c>
      <c r="I1380" s="29">
        <v>1969</v>
      </c>
      <c r="J1380" s="29">
        <v>1969</v>
      </c>
      <c r="K1380" s="33" t="s">
        <v>1337</v>
      </c>
      <c r="L1380" s="34">
        <v>0.4</v>
      </c>
      <c r="M1380" s="29">
        <v>0.15</v>
      </c>
      <c r="N1380" s="28" t="str">
        <f t="shared" si="498"/>
        <v>,{"CollectableType":"HomeCollector.Models.StampBase, HomeCollector, Version=1.0.0.0, Culture=neutral, PublicKeyToken=null"</v>
      </c>
      <c r="O1380" s="16" t="str">
        <f t="shared" si="477"/>
        <v xml:space="preserve">,"DisplayName":"Beautif. Am" </v>
      </c>
      <c r="P1380" s="16" t="str">
        <f t="shared" si="478"/>
        <v xml:space="preserve">,"Description":"" </v>
      </c>
      <c r="Q1380" s="16" t="str">
        <f t="shared" si="479"/>
        <v xml:space="preserve">,"Country":"USA" </v>
      </c>
      <c r="R1380" s="16" t="str">
        <f t="shared" si="480"/>
        <v xml:space="preserve">,"IsPostageStamp":true </v>
      </c>
      <c r="S1380" s="16" t="str">
        <f t="shared" si="481"/>
        <v xml:space="preserve">,"ScottNumber":"1366" </v>
      </c>
      <c r="T1380" s="16" t="str">
        <f t="shared" si="482"/>
        <v xml:space="preserve">,"AlternateId":"" </v>
      </c>
      <c r="U1380" s="16" t="str">
        <f t="shared" si="483"/>
        <v>,"IssueYearStart":1969</v>
      </c>
      <c r="V1380" s="16" t="str">
        <f t="shared" si="484"/>
        <v>,"IssueYearEnd":0</v>
      </c>
      <c r="W1380" s="16" t="str">
        <f t="shared" si="485"/>
        <v xml:space="preserve">,"FirstDayOfIssue":" " </v>
      </c>
      <c r="X1380" s="16" t="str">
        <f t="shared" si="499"/>
        <v xml:space="preserve">,"Perforation":"" </v>
      </c>
      <c r="Y1380" s="16" t="str">
        <f t="shared" si="486"/>
        <v xml:space="preserve">,"IsWatermarked":false </v>
      </c>
      <c r="Z1380" s="16" t="str">
        <f t="shared" si="487"/>
        <v xml:space="preserve">,"CatalogImageCode":"" </v>
      </c>
      <c r="AA1380" s="16" t="str">
        <f t="shared" si="488"/>
        <v xml:space="preserve">,"Color":"" </v>
      </c>
      <c r="AB1380" s="16" t="str">
        <f t="shared" si="489"/>
        <v xml:space="preserve">,"Denomination":"6" </v>
      </c>
      <c r="AD1380" s="16" t="str">
        <f t="shared" si="490"/>
        <v>,"ItemInstances":[</v>
      </c>
      <c r="AE1380" s="16" t="str">
        <f t="shared" si="491"/>
        <v>{"CollectableType":"HomeCollector.Models.StampBase, HomeCollector, Version=1.0.0.0, Culture=neutral, PublicKeyToken=null"</v>
      </c>
      <c r="AF1380" s="16" t="str">
        <f t="shared" si="492"/>
        <v xml:space="preserve">,"ItemDetails":"" </v>
      </c>
      <c r="AG1380" s="16" t="str">
        <f t="shared" si="493"/>
        <v xml:space="preserve">,"IsFavorite":false </v>
      </c>
      <c r="AH1380" s="16" t="str">
        <f t="shared" si="494"/>
        <v xml:space="preserve">,"EstimatedValue":0 </v>
      </c>
      <c r="AI1380" s="16" t="str">
        <f t="shared" si="495"/>
        <v xml:space="preserve">,"IsMintCondition":false </v>
      </c>
      <c r="AJ1380" s="16" t="str">
        <f t="shared" si="496"/>
        <v xml:space="preserve">,"Condition":"UNDEFINED" </v>
      </c>
      <c r="AK1380" s="16" t="str">
        <f xml:space="preserve"> IF($D1380+$E1380&gt;0,  CONCATENATE($AD1380,$AE1380,$AF1380,$AG1380,$AH1380,$AI1380,$AJ1380)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80" s="16" t="str">
        <f t="shared" si="497"/>
        <v>,{"CollectableType":"HomeCollector.Models.StampBase, HomeCollector, Version=1.0.0.0, Culture=neutral, PublicKeyToken=null","DisplayName":"Beautif. Am" ,"Description":"" ,"Country":"USA" ,"IsPostageStamp":true ,"ScottNumber":"1366"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81" spans="1:38" x14ac:dyDescent="0.25">
      <c r="A1381" s="34" t="s">
        <v>2568</v>
      </c>
      <c r="B1381" s="29">
        <v>6</v>
      </c>
      <c r="C1381" s="30"/>
      <c r="D1381" s="31"/>
      <c r="E1381" s="32">
        <v>1</v>
      </c>
      <c r="F1381" s="28"/>
      <c r="G1381" s="30"/>
      <c r="H1381" s="19" t="s">
        <v>960</v>
      </c>
      <c r="I1381" s="29">
        <v>1969</v>
      </c>
      <c r="J1381" s="29">
        <v>1969</v>
      </c>
      <c r="K1381" s="33" t="s">
        <v>1337</v>
      </c>
      <c r="L1381" s="34">
        <v>0.4</v>
      </c>
      <c r="M1381" s="29">
        <v>0.15</v>
      </c>
      <c r="N1381" s="28" t="str">
        <f t="shared" si="498"/>
        <v>,{"CollectableType":"HomeCollector.Models.StampBase, HomeCollector, Version=1.0.0.0, Culture=neutral, PublicKeyToken=null"</v>
      </c>
      <c r="O1381" s="16" t="str">
        <f t="shared" si="477"/>
        <v xml:space="preserve">,"DisplayName":"Beautif. Am" </v>
      </c>
      <c r="P1381" s="16" t="str">
        <f t="shared" si="478"/>
        <v xml:space="preserve">,"Description":"" </v>
      </c>
      <c r="Q1381" s="16" t="str">
        <f t="shared" si="479"/>
        <v xml:space="preserve">,"Country":"USA" </v>
      </c>
      <c r="R1381" s="16" t="str">
        <f t="shared" si="480"/>
        <v xml:space="preserve">,"IsPostageStamp":true </v>
      </c>
      <c r="S1381" s="16" t="str">
        <f t="shared" si="481"/>
        <v xml:space="preserve">,"ScottNumber":"1367" </v>
      </c>
      <c r="T1381" s="16" t="str">
        <f t="shared" si="482"/>
        <v xml:space="preserve">,"AlternateId":"" </v>
      </c>
      <c r="U1381" s="16" t="str">
        <f t="shared" si="483"/>
        <v>,"IssueYearStart":1969</v>
      </c>
      <c r="V1381" s="16" t="str">
        <f t="shared" si="484"/>
        <v>,"IssueYearEnd":0</v>
      </c>
      <c r="W1381" s="16" t="str">
        <f t="shared" si="485"/>
        <v xml:space="preserve">,"FirstDayOfIssue":" " </v>
      </c>
      <c r="X1381" s="16" t="str">
        <f t="shared" si="499"/>
        <v xml:space="preserve">,"Perforation":"" </v>
      </c>
      <c r="Y1381" s="16" t="str">
        <f t="shared" si="486"/>
        <v xml:space="preserve">,"IsWatermarked":false </v>
      </c>
      <c r="Z1381" s="16" t="str">
        <f t="shared" si="487"/>
        <v xml:space="preserve">,"CatalogImageCode":"" </v>
      </c>
      <c r="AA1381" s="16" t="str">
        <f t="shared" si="488"/>
        <v xml:space="preserve">,"Color":"" </v>
      </c>
      <c r="AB1381" s="16" t="str">
        <f t="shared" si="489"/>
        <v xml:space="preserve">,"Denomination":"6" </v>
      </c>
      <c r="AD1381" s="16" t="str">
        <f t="shared" si="490"/>
        <v>,"ItemInstances":[</v>
      </c>
      <c r="AE1381" s="16" t="str">
        <f t="shared" si="491"/>
        <v>{"CollectableType":"HomeCollector.Models.StampBase, HomeCollector, Version=1.0.0.0, Culture=neutral, PublicKeyToken=null"</v>
      </c>
      <c r="AF1381" s="16" t="str">
        <f t="shared" si="492"/>
        <v xml:space="preserve">,"ItemDetails":"" </v>
      </c>
      <c r="AG1381" s="16" t="str">
        <f t="shared" si="493"/>
        <v xml:space="preserve">,"IsFavorite":false </v>
      </c>
      <c r="AH1381" s="16" t="str">
        <f t="shared" si="494"/>
        <v xml:space="preserve">,"EstimatedValue":0 </v>
      </c>
      <c r="AI1381" s="16" t="str">
        <f t="shared" si="495"/>
        <v xml:space="preserve">,"IsMintCondition":false </v>
      </c>
      <c r="AJ1381" s="16" t="str">
        <f t="shared" si="496"/>
        <v xml:space="preserve">,"Condition":"UNDEFINED" </v>
      </c>
      <c r="AK1381" s="16" t="str">
        <f xml:space="preserve"> IF($D1381+$E1381&gt;0,  CONCATENATE($AD1381,$AE1381,$AF1381,$AG1381,$AH1381,$AI1381,$AJ1381)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81" s="16" t="str">
        <f t="shared" si="497"/>
        <v>,{"CollectableType":"HomeCollector.Models.StampBase, HomeCollector, Version=1.0.0.0, Culture=neutral, PublicKeyToken=null","DisplayName":"Beautif. Am" ,"Description":"" ,"Country":"USA" ,"IsPostageStamp":true ,"ScottNumber":"1367"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82" spans="1:38" x14ac:dyDescent="0.25">
      <c r="A1382" s="34" t="s">
        <v>2569</v>
      </c>
      <c r="B1382" s="29">
        <v>6</v>
      </c>
      <c r="C1382" s="30"/>
      <c r="D1382" s="31"/>
      <c r="E1382" s="32">
        <v>2</v>
      </c>
      <c r="F1382" s="28"/>
      <c r="G1382" s="30"/>
      <c r="H1382" s="19" t="s">
        <v>960</v>
      </c>
      <c r="I1382" s="29">
        <v>1969</v>
      </c>
      <c r="J1382" s="29">
        <v>1969</v>
      </c>
      <c r="K1382" s="33" t="s">
        <v>1337</v>
      </c>
      <c r="L1382" s="34">
        <v>0.4</v>
      </c>
      <c r="M1382" s="29">
        <v>0.15</v>
      </c>
      <c r="N1382" s="28" t="str">
        <f t="shared" si="498"/>
        <v>,{"CollectableType":"HomeCollector.Models.StampBase, HomeCollector, Version=1.0.0.0, Culture=neutral, PublicKeyToken=null"</v>
      </c>
      <c r="O1382" s="16" t="str">
        <f t="shared" si="477"/>
        <v xml:space="preserve">,"DisplayName":"Beautif. Am" </v>
      </c>
      <c r="P1382" s="16" t="str">
        <f t="shared" si="478"/>
        <v xml:space="preserve">,"Description":"" </v>
      </c>
      <c r="Q1382" s="16" t="str">
        <f t="shared" si="479"/>
        <v xml:space="preserve">,"Country":"USA" </v>
      </c>
      <c r="R1382" s="16" t="str">
        <f t="shared" si="480"/>
        <v xml:space="preserve">,"IsPostageStamp":true </v>
      </c>
      <c r="S1382" s="16" t="str">
        <f t="shared" si="481"/>
        <v xml:space="preserve">,"ScottNumber":"1368" </v>
      </c>
      <c r="T1382" s="16" t="str">
        <f t="shared" si="482"/>
        <v xml:space="preserve">,"AlternateId":"" </v>
      </c>
      <c r="U1382" s="16" t="str">
        <f t="shared" si="483"/>
        <v>,"IssueYearStart":1969</v>
      </c>
      <c r="V1382" s="16" t="str">
        <f t="shared" si="484"/>
        <v>,"IssueYearEnd":0</v>
      </c>
      <c r="W1382" s="16" t="str">
        <f t="shared" si="485"/>
        <v xml:space="preserve">,"FirstDayOfIssue":" " </v>
      </c>
      <c r="X1382" s="16" t="str">
        <f t="shared" si="499"/>
        <v xml:space="preserve">,"Perforation":"" </v>
      </c>
      <c r="Y1382" s="16" t="str">
        <f t="shared" si="486"/>
        <v xml:space="preserve">,"IsWatermarked":false </v>
      </c>
      <c r="Z1382" s="16" t="str">
        <f t="shared" si="487"/>
        <v xml:space="preserve">,"CatalogImageCode":"" </v>
      </c>
      <c r="AA1382" s="16" t="str">
        <f t="shared" si="488"/>
        <v xml:space="preserve">,"Color":"" </v>
      </c>
      <c r="AB1382" s="16" t="str">
        <f t="shared" si="489"/>
        <v xml:space="preserve">,"Denomination":"6" </v>
      </c>
      <c r="AD1382" s="16" t="str">
        <f t="shared" si="490"/>
        <v>,"ItemInstances":[</v>
      </c>
      <c r="AE1382" s="16" t="str">
        <f t="shared" si="491"/>
        <v>{"CollectableType":"HomeCollector.Models.StampBase, HomeCollector, Version=1.0.0.0, Culture=neutral, PublicKeyToken=null"</v>
      </c>
      <c r="AF1382" s="16" t="str">
        <f t="shared" si="492"/>
        <v xml:space="preserve">,"ItemDetails":"" </v>
      </c>
      <c r="AG1382" s="16" t="str">
        <f t="shared" si="493"/>
        <v xml:space="preserve">,"IsFavorite":false </v>
      </c>
      <c r="AH1382" s="16" t="str">
        <f t="shared" si="494"/>
        <v xml:space="preserve">,"EstimatedValue":0 </v>
      </c>
      <c r="AI1382" s="16" t="str">
        <f t="shared" si="495"/>
        <v xml:space="preserve">,"IsMintCondition":false </v>
      </c>
      <c r="AJ1382" s="16" t="str">
        <f t="shared" si="496"/>
        <v xml:space="preserve">,"Condition":"UNDEFINED" </v>
      </c>
      <c r="AK1382" s="16" t="str">
        <f xml:space="preserve"> IF($D1382+$E1382&gt;0,  CONCATENATE($AD1382,$AE1382,$AF1382,$AG1382,$AH1382,$AI1382,$AJ1382)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82" s="16" t="str">
        <f t="shared" si="497"/>
        <v>,{"CollectableType":"HomeCollector.Models.StampBase, HomeCollector, Version=1.0.0.0, Culture=neutral, PublicKeyToken=null","DisplayName":"Beautif. Am" ,"Description":"" ,"Country":"USA" ,"IsPostageStamp":true ,"ScottNumber":"1368"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83" spans="1:38" x14ac:dyDescent="0.25">
      <c r="A1383" s="17" t="s">
        <v>961</v>
      </c>
      <c r="B1383" s="29">
        <v>6</v>
      </c>
      <c r="C1383" s="30"/>
      <c r="D1383" s="31"/>
      <c r="E1383" s="32"/>
      <c r="F1383" s="28"/>
      <c r="G1383" s="38" t="s">
        <v>962</v>
      </c>
      <c r="H1383" s="19" t="s">
        <v>960</v>
      </c>
      <c r="I1383" s="29">
        <v>1969</v>
      </c>
      <c r="J1383" s="29">
        <v>1969</v>
      </c>
      <c r="K1383" s="33" t="s">
        <v>1337</v>
      </c>
      <c r="L1383" s="34">
        <v>1.7</v>
      </c>
      <c r="M1383" s="29">
        <v>1.25</v>
      </c>
      <c r="N1383" s="28" t="str">
        <f t="shared" si="498"/>
        <v>,{"CollectableType":"HomeCollector.Models.StampBase, HomeCollector, Version=1.0.0.0, Culture=neutral, PublicKeyToken=null"</v>
      </c>
      <c r="O1383" s="16" t="str">
        <f t="shared" si="477"/>
        <v xml:space="preserve">,"DisplayName":"Beautif. Am" </v>
      </c>
      <c r="P1383" s="16" t="str">
        <f t="shared" si="478"/>
        <v xml:space="preserve">,"Description":"block 4" </v>
      </c>
      <c r="Q1383" s="16" t="str">
        <f t="shared" si="479"/>
        <v xml:space="preserve">,"Country":"USA" </v>
      </c>
      <c r="R1383" s="16" t="str">
        <f t="shared" si="480"/>
        <v xml:space="preserve">,"IsPostageStamp":true </v>
      </c>
      <c r="S1383" s="16" t="str">
        <f t="shared" si="481"/>
        <v xml:space="preserve">,"ScottNumber":"1368a" </v>
      </c>
      <c r="T1383" s="16" t="str">
        <f t="shared" si="482"/>
        <v xml:space="preserve">,"AlternateId":"" </v>
      </c>
      <c r="U1383" s="16" t="str">
        <f t="shared" si="483"/>
        <v>,"IssueYearStart":1969</v>
      </c>
      <c r="V1383" s="16" t="str">
        <f t="shared" si="484"/>
        <v>,"IssueYearEnd":0</v>
      </c>
      <c r="W1383" s="16" t="str">
        <f t="shared" si="485"/>
        <v xml:space="preserve">,"FirstDayOfIssue":" " </v>
      </c>
      <c r="X1383" s="16" t="str">
        <f t="shared" si="499"/>
        <v xml:space="preserve">,"Perforation":"" </v>
      </c>
      <c r="Y1383" s="16" t="str">
        <f t="shared" si="486"/>
        <v xml:space="preserve">,"IsWatermarked":false </v>
      </c>
      <c r="Z1383" s="16" t="str">
        <f t="shared" si="487"/>
        <v xml:space="preserve">,"CatalogImageCode":"" </v>
      </c>
      <c r="AA1383" s="16" t="str">
        <f t="shared" si="488"/>
        <v xml:space="preserve">,"Color":"" </v>
      </c>
      <c r="AB1383" s="16" t="str">
        <f t="shared" si="489"/>
        <v xml:space="preserve">,"Denomination":"6" </v>
      </c>
      <c r="AD1383" s="16" t="str">
        <f t="shared" si="490"/>
        <v/>
      </c>
      <c r="AE1383" s="16" t="str">
        <f t="shared" si="491"/>
        <v>{"CollectableType":"HomeCollector.Models.StampBase, HomeCollector, Version=1.0.0.0, Culture=neutral, PublicKeyToken=null"</v>
      </c>
      <c r="AF1383" s="16" t="str">
        <f t="shared" si="492"/>
        <v xml:space="preserve">,"ItemDetails":"block 4" </v>
      </c>
      <c r="AG1383" s="16" t="str">
        <f t="shared" si="493"/>
        <v xml:space="preserve">,"IsFavorite":false </v>
      </c>
      <c r="AH1383" s="16" t="str">
        <f t="shared" si="494"/>
        <v xml:space="preserve">,"EstimatedValue":0 </v>
      </c>
      <c r="AI1383" s="16" t="str">
        <f t="shared" si="495"/>
        <v xml:space="preserve">,"IsMintCondition":false </v>
      </c>
      <c r="AJ1383" s="16" t="str">
        <f t="shared" si="496"/>
        <v xml:space="preserve">,"Condition":"UNDEFINED" </v>
      </c>
      <c r="AK1383" s="16" t="str">
        <f xml:space="preserve"> IF($D1383+$E1383&gt;0,  CONCATENATE($AD1383,$AE1383,$AF1383,$AG1383,$AH1383,$AI1383,$AJ1383) &amp; "} ]}","}")</f>
        <v>}</v>
      </c>
      <c r="AL1383" s="16" t="str">
        <f t="shared" si="497"/>
        <v>,{"CollectableType":"HomeCollector.Models.StampBase, HomeCollector, Version=1.0.0.0, Culture=neutral, PublicKeyToken=null","DisplayName":"Beautif. Am" ,"Description":"block 4" ,"Country":"USA" ,"IsPostageStamp":true ,"ScottNumber":"1368a" ,"AlternateId":"" ,"IssueYearStart":1969,"IssueYearEnd":0,"FirstDayOfIssue":" " ,"Perforation":"" ,"IsWatermarked":false ,"CatalogImageCode":"" ,"Color":"" ,"Denomination":"6" }</v>
      </c>
    </row>
    <row r="1384" spans="1:38" x14ac:dyDescent="0.25">
      <c r="A1384" s="34" t="s">
        <v>2570</v>
      </c>
      <c r="B1384" s="29">
        <v>6</v>
      </c>
      <c r="C1384" s="30"/>
      <c r="D1384" s="31">
        <v>1</v>
      </c>
      <c r="E1384" s="32">
        <v>2</v>
      </c>
      <c r="F1384" s="28"/>
      <c r="G1384" s="30"/>
      <c r="H1384" s="19" t="s">
        <v>963</v>
      </c>
      <c r="I1384" s="29">
        <v>1969</v>
      </c>
      <c r="J1384" s="29">
        <v>1969</v>
      </c>
      <c r="K1384" s="33" t="s">
        <v>1337</v>
      </c>
      <c r="L1384" s="34">
        <v>0.15</v>
      </c>
      <c r="M1384" s="29">
        <v>0.15</v>
      </c>
      <c r="N1384" s="28" t="str">
        <f t="shared" si="498"/>
        <v>,{"CollectableType":"HomeCollector.Models.StampBase, HomeCollector, Version=1.0.0.0, Culture=neutral, PublicKeyToken=null"</v>
      </c>
      <c r="O1384" s="16" t="str">
        <f t="shared" si="477"/>
        <v xml:space="preserve">,"DisplayName":"Am Legion" </v>
      </c>
      <c r="P1384" s="16" t="str">
        <f t="shared" si="478"/>
        <v xml:space="preserve">,"Description":"" </v>
      </c>
      <c r="Q1384" s="16" t="str">
        <f t="shared" si="479"/>
        <v xml:space="preserve">,"Country":"USA" </v>
      </c>
      <c r="R1384" s="16" t="str">
        <f t="shared" si="480"/>
        <v xml:space="preserve">,"IsPostageStamp":true </v>
      </c>
      <c r="S1384" s="16" t="str">
        <f t="shared" si="481"/>
        <v xml:space="preserve">,"ScottNumber":"1369" </v>
      </c>
      <c r="T1384" s="16" t="str">
        <f t="shared" si="482"/>
        <v xml:space="preserve">,"AlternateId":"" </v>
      </c>
      <c r="U1384" s="16" t="str">
        <f t="shared" si="483"/>
        <v>,"IssueYearStart":1969</v>
      </c>
      <c r="V1384" s="16" t="str">
        <f t="shared" si="484"/>
        <v>,"IssueYearEnd":0</v>
      </c>
      <c r="W1384" s="16" t="str">
        <f t="shared" si="485"/>
        <v xml:space="preserve">,"FirstDayOfIssue":" " </v>
      </c>
      <c r="X1384" s="16" t="str">
        <f t="shared" si="499"/>
        <v xml:space="preserve">,"Perforation":"" </v>
      </c>
      <c r="Y1384" s="16" t="str">
        <f t="shared" si="486"/>
        <v xml:space="preserve">,"IsWatermarked":false </v>
      </c>
      <c r="Z1384" s="16" t="str">
        <f t="shared" si="487"/>
        <v xml:space="preserve">,"CatalogImageCode":"" </v>
      </c>
      <c r="AA1384" s="16" t="str">
        <f t="shared" si="488"/>
        <v xml:space="preserve">,"Color":"" </v>
      </c>
      <c r="AB1384" s="16" t="str">
        <f t="shared" si="489"/>
        <v xml:space="preserve">,"Denomination":"6" </v>
      </c>
      <c r="AD1384" s="16" t="str">
        <f t="shared" si="490"/>
        <v>,"ItemInstances":[</v>
      </c>
      <c r="AE1384" s="16" t="str">
        <f t="shared" si="491"/>
        <v>{"CollectableType":"HomeCollector.Models.StampBase, HomeCollector, Version=1.0.0.0, Culture=neutral, PublicKeyToken=null"</v>
      </c>
      <c r="AF1384" s="16" t="str">
        <f t="shared" si="492"/>
        <v xml:space="preserve">,"ItemDetails":"" </v>
      </c>
      <c r="AG1384" s="16" t="str">
        <f t="shared" si="493"/>
        <v xml:space="preserve">,"IsFavorite":false </v>
      </c>
      <c r="AH1384" s="16" t="str">
        <f t="shared" si="494"/>
        <v xml:space="preserve">,"EstimatedValue":0 </v>
      </c>
      <c r="AI1384" s="16" t="str">
        <f t="shared" si="495"/>
        <v xml:space="preserve">,"IsMintCondition":true </v>
      </c>
      <c r="AJ1384" s="16" t="str">
        <f t="shared" si="496"/>
        <v xml:space="preserve">,"Condition":"UNDEFINED" </v>
      </c>
      <c r="AK1384" s="16" t="str">
        <f xml:space="preserve"> IF($D1384+$E1384&gt;0,  CONCATENATE($AD1384,$AE1384,$AF1384,$AG1384,$AH1384,$AI1384,$AJ1384)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384" s="16" t="str">
        <f t="shared" si="497"/>
        <v>,{"CollectableType":"HomeCollector.Models.StampBase, HomeCollector, Version=1.0.0.0, Culture=neutral, PublicKeyToken=null","DisplayName":"Am Legion" ,"Description":"" ,"Country":"USA" ,"IsPostageStamp":true ,"ScottNumber":"1369"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385" spans="1:38" x14ac:dyDescent="0.25">
      <c r="A1385" s="34" t="s">
        <v>2571</v>
      </c>
      <c r="B1385" s="29">
        <v>6</v>
      </c>
      <c r="C1385" s="30"/>
      <c r="D1385" s="31"/>
      <c r="E1385" s="32">
        <v>1</v>
      </c>
      <c r="F1385" s="28"/>
      <c r="G1385" s="30"/>
      <c r="H1385" s="19" t="s">
        <v>964</v>
      </c>
      <c r="I1385" s="29">
        <v>1969</v>
      </c>
      <c r="J1385" s="29">
        <v>1969</v>
      </c>
      <c r="K1385" s="33" t="s">
        <v>1337</v>
      </c>
      <c r="L1385" s="34">
        <v>0.15</v>
      </c>
      <c r="M1385" s="29">
        <v>0.15</v>
      </c>
      <c r="N1385" s="28" t="str">
        <f t="shared" si="498"/>
        <v>,{"CollectableType":"HomeCollector.Models.StampBase, HomeCollector, Version=1.0.0.0, Culture=neutral, PublicKeyToken=null"</v>
      </c>
      <c r="O1385" s="16" t="str">
        <f t="shared" si="477"/>
        <v xml:space="preserve">,"DisplayName":"Gr. Moses" </v>
      </c>
      <c r="P1385" s="16" t="str">
        <f t="shared" si="478"/>
        <v xml:space="preserve">,"Description":"" </v>
      </c>
      <c r="Q1385" s="16" t="str">
        <f t="shared" si="479"/>
        <v xml:space="preserve">,"Country":"USA" </v>
      </c>
      <c r="R1385" s="16" t="str">
        <f t="shared" si="480"/>
        <v xml:space="preserve">,"IsPostageStamp":true </v>
      </c>
      <c r="S1385" s="16" t="str">
        <f t="shared" si="481"/>
        <v xml:space="preserve">,"ScottNumber":"1370" </v>
      </c>
      <c r="T1385" s="16" t="str">
        <f t="shared" si="482"/>
        <v xml:space="preserve">,"AlternateId":"" </v>
      </c>
      <c r="U1385" s="16" t="str">
        <f t="shared" si="483"/>
        <v>,"IssueYearStart":1969</v>
      </c>
      <c r="V1385" s="16" t="str">
        <f t="shared" si="484"/>
        <v>,"IssueYearEnd":0</v>
      </c>
      <c r="W1385" s="16" t="str">
        <f t="shared" si="485"/>
        <v xml:space="preserve">,"FirstDayOfIssue":" " </v>
      </c>
      <c r="X1385" s="16" t="str">
        <f t="shared" si="499"/>
        <v xml:space="preserve">,"Perforation":"" </v>
      </c>
      <c r="Y1385" s="16" t="str">
        <f t="shared" si="486"/>
        <v xml:space="preserve">,"IsWatermarked":false </v>
      </c>
      <c r="Z1385" s="16" t="str">
        <f t="shared" si="487"/>
        <v xml:space="preserve">,"CatalogImageCode":"" </v>
      </c>
      <c r="AA1385" s="16" t="str">
        <f t="shared" si="488"/>
        <v xml:space="preserve">,"Color":"" </v>
      </c>
      <c r="AB1385" s="16" t="str">
        <f t="shared" si="489"/>
        <v xml:space="preserve">,"Denomination":"6" </v>
      </c>
      <c r="AD1385" s="16" t="str">
        <f t="shared" si="490"/>
        <v>,"ItemInstances":[</v>
      </c>
      <c r="AE1385" s="16" t="str">
        <f t="shared" si="491"/>
        <v>{"CollectableType":"HomeCollector.Models.StampBase, HomeCollector, Version=1.0.0.0, Culture=neutral, PublicKeyToken=null"</v>
      </c>
      <c r="AF1385" s="16" t="str">
        <f t="shared" si="492"/>
        <v xml:space="preserve">,"ItemDetails":"" </v>
      </c>
      <c r="AG1385" s="16" t="str">
        <f t="shared" si="493"/>
        <v xml:space="preserve">,"IsFavorite":false </v>
      </c>
      <c r="AH1385" s="16" t="str">
        <f t="shared" si="494"/>
        <v xml:space="preserve">,"EstimatedValue":0 </v>
      </c>
      <c r="AI1385" s="16" t="str">
        <f t="shared" si="495"/>
        <v xml:space="preserve">,"IsMintCondition":false </v>
      </c>
      <c r="AJ1385" s="16" t="str">
        <f t="shared" si="496"/>
        <v xml:space="preserve">,"Condition":"UNDEFINED" </v>
      </c>
      <c r="AK1385" s="16" t="str">
        <f xml:space="preserve"> IF($D1385+$E1385&gt;0,  CONCATENATE($AD1385,$AE1385,$AF1385,$AG1385,$AH1385,$AI1385,$AJ1385)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85" s="16" t="str">
        <f t="shared" si="497"/>
        <v>,{"CollectableType":"HomeCollector.Models.StampBase, HomeCollector, Version=1.0.0.0, Culture=neutral, PublicKeyToken=null","DisplayName":"Gr. Moses" ,"Description":"" ,"Country":"USA" ,"IsPostageStamp":true ,"ScottNumber":"1370"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86" spans="1:38" x14ac:dyDescent="0.25">
      <c r="A1386" s="34" t="s">
        <v>2572</v>
      </c>
      <c r="B1386" s="29">
        <v>6</v>
      </c>
      <c r="C1386" s="30"/>
      <c r="D1386" s="31">
        <v>1</v>
      </c>
      <c r="E1386" s="32">
        <v>2</v>
      </c>
      <c r="F1386" s="28"/>
      <c r="G1386" s="30"/>
      <c r="H1386" s="19" t="s">
        <v>965</v>
      </c>
      <c r="I1386" s="29">
        <v>1969</v>
      </c>
      <c r="J1386" s="29">
        <v>1969</v>
      </c>
      <c r="K1386" s="33" t="s">
        <v>1337</v>
      </c>
      <c r="L1386" s="34">
        <v>0.15</v>
      </c>
      <c r="M1386" s="29">
        <v>0.15</v>
      </c>
      <c r="N1386" s="28" t="str">
        <f t="shared" si="498"/>
        <v>,{"CollectableType":"HomeCollector.Models.StampBase, HomeCollector, Version=1.0.0.0, Culture=neutral, PublicKeyToken=null"</v>
      </c>
      <c r="O1386" s="16" t="str">
        <f t="shared" si="477"/>
        <v xml:space="preserve">,"DisplayName":"Apollo" </v>
      </c>
      <c r="P1386" s="16" t="str">
        <f t="shared" si="478"/>
        <v xml:space="preserve">,"Description":"" </v>
      </c>
      <c r="Q1386" s="16" t="str">
        <f t="shared" si="479"/>
        <v xml:space="preserve">,"Country":"USA" </v>
      </c>
      <c r="R1386" s="16" t="str">
        <f t="shared" si="480"/>
        <v xml:space="preserve">,"IsPostageStamp":true </v>
      </c>
      <c r="S1386" s="16" t="str">
        <f t="shared" si="481"/>
        <v xml:space="preserve">,"ScottNumber":"1371" </v>
      </c>
      <c r="T1386" s="16" t="str">
        <f t="shared" si="482"/>
        <v xml:space="preserve">,"AlternateId":"" </v>
      </c>
      <c r="U1386" s="16" t="str">
        <f t="shared" si="483"/>
        <v>,"IssueYearStart":1969</v>
      </c>
      <c r="V1386" s="16" t="str">
        <f t="shared" si="484"/>
        <v>,"IssueYearEnd":0</v>
      </c>
      <c r="W1386" s="16" t="str">
        <f t="shared" si="485"/>
        <v xml:space="preserve">,"FirstDayOfIssue":" " </v>
      </c>
      <c r="X1386" s="16" t="str">
        <f t="shared" si="499"/>
        <v xml:space="preserve">,"Perforation":"" </v>
      </c>
      <c r="Y1386" s="16" t="str">
        <f t="shared" si="486"/>
        <v xml:space="preserve">,"IsWatermarked":false </v>
      </c>
      <c r="Z1386" s="16" t="str">
        <f t="shared" si="487"/>
        <v xml:space="preserve">,"CatalogImageCode":"" </v>
      </c>
      <c r="AA1386" s="16" t="str">
        <f t="shared" si="488"/>
        <v xml:space="preserve">,"Color":"" </v>
      </c>
      <c r="AB1386" s="16" t="str">
        <f t="shared" si="489"/>
        <v xml:space="preserve">,"Denomination":"6" </v>
      </c>
      <c r="AD1386" s="16" t="str">
        <f t="shared" si="490"/>
        <v>,"ItemInstances":[</v>
      </c>
      <c r="AE1386" s="16" t="str">
        <f t="shared" si="491"/>
        <v>{"CollectableType":"HomeCollector.Models.StampBase, HomeCollector, Version=1.0.0.0, Culture=neutral, PublicKeyToken=null"</v>
      </c>
      <c r="AF1386" s="16" t="str">
        <f t="shared" si="492"/>
        <v xml:space="preserve">,"ItemDetails":"" </v>
      </c>
      <c r="AG1386" s="16" t="str">
        <f t="shared" si="493"/>
        <v xml:space="preserve">,"IsFavorite":false </v>
      </c>
      <c r="AH1386" s="16" t="str">
        <f t="shared" si="494"/>
        <v xml:space="preserve">,"EstimatedValue":0 </v>
      </c>
      <c r="AI1386" s="16" t="str">
        <f t="shared" si="495"/>
        <v xml:space="preserve">,"IsMintCondition":true </v>
      </c>
      <c r="AJ1386" s="16" t="str">
        <f t="shared" si="496"/>
        <v xml:space="preserve">,"Condition":"UNDEFINED" </v>
      </c>
      <c r="AK1386" s="16" t="str">
        <f xml:space="preserve"> IF($D1386+$E1386&gt;0,  CONCATENATE($AD1386,$AE1386,$AF1386,$AG1386,$AH1386,$AI1386,$AJ1386)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386" s="16" t="str">
        <f t="shared" si="497"/>
        <v>,{"CollectableType":"HomeCollector.Models.StampBase, HomeCollector, Version=1.0.0.0, Culture=neutral, PublicKeyToken=null","DisplayName":"Apollo" ,"Description":"" ,"Country":"USA" ,"IsPostageStamp":true ,"ScottNumber":"1371"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387" spans="1:38" x14ac:dyDescent="0.25">
      <c r="A1387" s="34" t="s">
        <v>2573</v>
      </c>
      <c r="B1387" s="29">
        <v>6</v>
      </c>
      <c r="C1387" s="30"/>
      <c r="D1387" s="31"/>
      <c r="E1387" s="32">
        <v>2</v>
      </c>
      <c r="F1387" s="28"/>
      <c r="G1387" s="30"/>
      <c r="H1387" s="19" t="s">
        <v>966</v>
      </c>
      <c r="I1387" s="29">
        <v>1969</v>
      </c>
      <c r="J1387" s="29">
        <v>1969</v>
      </c>
      <c r="K1387" s="33" t="s">
        <v>1337</v>
      </c>
      <c r="L1387" s="34">
        <v>0.15</v>
      </c>
      <c r="M1387" s="29">
        <v>0.15</v>
      </c>
      <c r="N1387" s="28" t="str">
        <f t="shared" si="498"/>
        <v>,{"CollectableType":"HomeCollector.Models.StampBase, HomeCollector, Version=1.0.0.0, Culture=neutral, PublicKeyToken=null"</v>
      </c>
      <c r="O1387" s="16" t="str">
        <f t="shared" si="477"/>
        <v xml:space="preserve">,"DisplayName":"Handy" </v>
      </c>
      <c r="P1387" s="16" t="str">
        <f t="shared" si="478"/>
        <v xml:space="preserve">,"Description":"" </v>
      </c>
      <c r="Q1387" s="16" t="str">
        <f t="shared" si="479"/>
        <v xml:space="preserve">,"Country":"USA" </v>
      </c>
      <c r="R1387" s="16" t="str">
        <f t="shared" si="480"/>
        <v xml:space="preserve">,"IsPostageStamp":true </v>
      </c>
      <c r="S1387" s="16" t="str">
        <f t="shared" si="481"/>
        <v xml:space="preserve">,"ScottNumber":"1372" </v>
      </c>
      <c r="T1387" s="16" t="str">
        <f t="shared" si="482"/>
        <v xml:space="preserve">,"AlternateId":"" </v>
      </c>
      <c r="U1387" s="16" t="str">
        <f t="shared" si="483"/>
        <v>,"IssueYearStart":1969</v>
      </c>
      <c r="V1387" s="16" t="str">
        <f t="shared" si="484"/>
        <v>,"IssueYearEnd":0</v>
      </c>
      <c r="W1387" s="16" t="str">
        <f t="shared" si="485"/>
        <v xml:space="preserve">,"FirstDayOfIssue":" " </v>
      </c>
      <c r="X1387" s="16" t="str">
        <f t="shared" si="499"/>
        <v xml:space="preserve">,"Perforation":"" </v>
      </c>
      <c r="Y1387" s="16" t="str">
        <f t="shared" si="486"/>
        <v xml:space="preserve">,"IsWatermarked":false </v>
      </c>
      <c r="Z1387" s="16" t="str">
        <f t="shared" si="487"/>
        <v xml:space="preserve">,"CatalogImageCode":"" </v>
      </c>
      <c r="AA1387" s="16" t="str">
        <f t="shared" si="488"/>
        <v xml:space="preserve">,"Color":"" </v>
      </c>
      <c r="AB1387" s="16" t="str">
        <f t="shared" si="489"/>
        <v xml:space="preserve">,"Denomination":"6" </v>
      </c>
      <c r="AD1387" s="16" t="str">
        <f t="shared" si="490"/>
        <v>,"ItemInstances":[</v>
      </c>
      <c r="AE1387" s="16" t="str">
        <f t="shared" si="491"/>
        <v>{"CollectableType":"HomeCollector.Models.StampBase, HomeCollector, Version=1.0.0.0, Culture=neutral, PublicKeyToken=null"</v>
      </c>
      <c r="AF1387" s="16" t="str">
        <f t="shared" si="492"/>
        <v xml:space="preserve">,"ItemDetails":"" </v>
      </c>
      <c r="AG1387" s="16" t="str">
        <f t="shared" si="493"/>
        <v xml:space="preserve">,"IsFavorite":false </v>
      </c>
      <c r="AH1387" s="16" t="str">
        <f t="shared" si="494"/>
        <v xml:space="preserve">,"EstimatedValue":0 </v>
      </c>
      <c r="AI1387" s="16" t="str">
        <f t="shared" si="495"/>
        <v xml:space="preserve">,"IsMintCondition":false </v>
      </c>
      <c r="AJ1387" s="16" t="str">
        <f t="shared" si="496"/>
        <v xml:space="preserve">,"Condition":"UNDEFINED" </v>
      </c>
      <c r="AK1387" s="16" t="str">
        <f xml:space="preserve"> IF($D1387+$E1387&gt;0,  CONCATENATE($AD1387,$AE1387,$AF1387,$AG1387,$AH1387,$AI1387,$AJ1387)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87" s="16" t="str">
        <f t="shared" si="497"/>
        <v>,{"CollectableType":"HomeCollector.Models.StampBase, HomeCollector, Version=1.0.0.0, Culture=neutral, PublicKeyToken=null","DisplayName":"Handy" ,"Description":"" ,"Country":"USA" ,"IsPostageStamp":true ,"ScottNumber":"1372"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88" spans="1:38" x14ac:dyDescent="0.25">
      <c r="A1388" s="34" t="s">
        <v>2574</v>
      </c>
      <c r="B1388" s="29">
        <v>6</v>
      </c>
      <c r="C1388" s="30"/>
      <c r="D1388" s="31"/>
      <c r="E1388" s="32">
        <v>2</v>
      </c>
      <c r="F1388" s="28"/>
      <c r="G1388" s="30"/>
      <c r="H1388" s="19" t="s">
        <v>677</v>
      </c>
      <c r="I1388" s="29">
        <v>1969</v>
      </c>
      <c r="J1388" s="29">
        <v>1969</v>
      </c>
      <c r="K1388" s="33" t="s">
        <v>1337</v>
      </c>
      <c r="L1388" s="34">
        <v>0.15</v>
      </c>
      <c r="M1388" s="29">
        <v>0.15</v>
      </c>
      <c r="N1388" s="28" t="str">
        <f t="shared" si="498"/>
        <v>,{"CollectableType":"HomeCollector.Models.StampBase, HomeCollector, Version=1.0.0.0, Culture=neutral, PublicKeyToken=null"</v>
      </c>
      <c r="O1388" s="16" t="str">
        <f t="shared" si="477"/>
        <v xml:space="preserve">,"DisplayName":"California" </v>
      </c>
      <c r="P1388" s="16" t="str">
        <f t="shared" si="478"/>
        <v xml:space="preserve">,"Description":"" </v>
      </c>
      <c r="Q1388" s="16" t="str">
        <f t="shared" si="479"/>
        <v xml:space="preserve">,"Country":"USA" </v>
      </c>
      <c r="R1388" s="16" t="str">
        <f t="shared" si="480"/>
        <v xml:space="preserve">,"IsPostageStamp":true </v>
      </c>
      <c r="S1388" s="16" t="str">
        <f t="shared" si="481"/>
        <v xml:space="preserve">,"ScottNumber":"1373" </v>
      </c>
      <c r="T1388" s="16" t="str">
        <f t="shared" si="482"/>
        <v xml:space="preserve">,"AlternateId":"" </v>
      </c>
      <c r="U1388" s="16" t="str">
        <f t="shared" si="483"/>
        <v>,"IssueYearStart":1969</v>
      </c>
      <c r="V1388" s="16" t="str">
        <f t="shared" si="484"/>
        <v>,"IssueYearEnd":0</v>
      </c>
      <c r="W1388" s="16" t="str">
        <f t="shared" si="485"/>
        <v xml:space="preserve">,"FirstDayOfIssue":" " </v>
      </c>
      <c r="X1388" s="16" t="str">
        <f t="shared" si="499"/>
        <v xml:space="preserve">,"Perforation":"" </v>
      </c>
      <c r="Y1388" s="16" t="str">
        <f t="shared" si="486"/>
        <v xml:space="preserve">,"IsWatermarked":false </v>
      </c>
      <c r="Z1388" s="16" t="str">
        <f t="shared" si="487"/>
        <v xml:space="preserve">,"CatalogImageCode":"" </v>
      </c>
      <c r="AA1388" s="16" t="str">
        <f t="shared" si="488"/>
        <v xml:space="preserve">,"Color":"" </v>
      </c>
      <c r="AB1388" s="16" t="str">
        <f t="shared" si="489"/>
        <v xml:space="preserve">,"Denomination":"6" </v>
      </c>
      <c r="AD1388" s="16" t="str">
        <f t="shared" si="490"/>
        <v>,"ItemInstances":[</v>
      </c>
      <c r="AE1388" s="16" t="str">
        <f t="shared" si="491"/>
        <v>{"CollectableType":"HomeCollector.Models.StampBase, HomeCollector, Version=1.0.0.0, Culture=neutral, PublicKeyToken=null"</v>
      </c>
      <c r="AF1388" s="16" t="str">
        <f t="shared" si="492"/>
        <v xml:space="preserve">,"ItemDetails":"" </v>
      </c>
      <c r="AG1388" s="16" t="str">
        <f t="shared" si="493"/>
        <v xml:space="preserve">,"IsFavorite":false </v>
      </c>
      <c r="AH1388" s="16" t="str">
        <f t="shared" si="494"/>
        <v xml:space="preserve">,"EstimatedValue":0 </v>
      </c>
      <c r="AI1388" s="16" t="str">
        <f t="shared" si="495"/>
        <v xml:space="preserve">,"IsMintCondition":false </v>
      </c>
      <c r="AJ1388" s="16" t="str">
        <f t="shared" si="496"/>
        <v xml:space="preserve">,"Condition":"UNDEFINED" </v>
      </c>
      <c r="AK1388" s="16" t="str">
        <f xml:space="preserve"> IF($D1388+$E1388&gt;0,  CONCATENATE($AD1388,$AE1388,$AF1388,$AG1388,$AH1388,$AI1388,$AJ1388)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88" s="16" t="str">
        <f t="shared" si="497"/>
        <v>,{"CollectableType":"HomeCollector.Models.StampBase, HomeCollector, Version=1.0.0.0, Culture=neutral, PublicKeyToken=null","DisplayName":"California" ,"Description":"" ,"Country":"USA" ,"IsPostageStamp":true ,"ScottNumber":"1373"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89" spans="1:38" x14ac:dyDescent="0.25">
      <c r="A1389" s="34" t="s">
        <v>2575</v>
      </c>
      <c r="B1389" s="29">
        <v>6</v>
      </c>
      <c r="C1389" s="30"/>
      <c r="D1389" s="31"/>
      <c r="E1389" s="32">
        <v>2</v>
      </c>
      <c r="F1389" s="28"/>
      <c r="G1389" s="30"/>
      <c r="H1389" s="19" t="s">
        <v>967</v>
      </c>
      <c r="I1389" s="29">
        <v>1969</v>
      </c>
      <c r="J1389" s="29">
        <v>1969</v>
      </c>
      <c r="K1389" s="33" t="s">
        <v>1337</v>
      </c>
      <c r="L1389" s="34">
        <v>0.15</v>
      </c>
      <c r="M1389" s="29">
        <v>0.15</v>
      </c>
      <c r="N1389" s="28" t="str">
        <f t="shared" si="498"/>
        <v>,{"CollectableType":"HomeCollector.Models.StampBase, HomeCollector, Version=1.0.0.0, Culture=neutral, PublicKeyToken=null"</v>
      </c>
      <c r="O1389" s="16" t="str">
        <f t="shared" si="477"/>
        <v xml:space="preserve">,"DisplayName":"Wesley" </v>
      </c>
      <c r="P1389" s="16" t="str">
        <f t="shared" si="478"/>
        <v xml:space="preserve">,"Description":"" </v>
      </c>
      <c r="Q1389" s="16" t="str">
        <f t="shared" si="479"/>
        <v xml:space="preserve">,"Country":"USA" </v>
      </c>
      <c r="R1389" s="16" t="str">
        <f t="shared" si="480"/>
        <v xml:space="preserve">,"IsPostageStamp":true </v>
      </c>
      <c r="S1389" s="16" t="str">
        <f t="shared" si="481"/>
        <v xml:space="preserve">,"ScottNumber":"1374" </v>
      </c>
      <c r="T1389" s="16" t="str">
        <f t="shared" si="482"/>
        <v xml:space="preserve">,"AlternateId":"" </v>
      </c>
      <c r="U1389" s="16" t="str">
        <f t="shared" si="483"/>
        <v>,"IssueYearStart":1969</v>
      </c>
      <c r="V1389" s="16" t="str">
        <f t="shared" si="484"/>
        <v>,"IssueYearEnd":0</v>
      </c>
      <c r="W1389" s="16" t="str">
        <f t="shared" si="485"/>
        <v xml:space="preserve">,"FirstDayOfIssue":" " </v>
      </c>
      <c r="X1389" s="16" t="str">
        <f t="shared" si="499"/>
        <v xml:space="preserve">,"Perforation":"" </v>
      </c>
      <c r="Y1389" s="16" t="str">
        <f t="shared" si="486"/>
        <v xml:space="preserve">,"IsWatermarked":false </v>
      </c>
      <c r="Z1389" s="16" t="str">
        <f t="shared" si="487"/>
        <v xml:space="preserve">,"CatalogImageCode":"" </v>
      </c>
      <c r="AA1389" s="16" t="str">
        <f t="shared" si="488"/>
        <v xml:space="preserve">,"Color":"" </v>
      </c>
      <c r="AB1389" s="16" t="str">
        <f t="shared" si="489"/>
        <v xml:space="preserve">,"Denomination":"6" </v>
      </c>
      <c r="AD1389" s="16" t="str">
        <f t="shared" si="490"/>
        <v>,"ItemInstances":[</v>
      </c>
      <c r="AE1389" s="16" t="str">
        <f t="shared" si="491"/>
        <v>{"CollectableType":"HomeCollector.Models.StampBase, HomeCollector, Version=1.0.0.0, Culture=neutral, PublicKeyToken=null"</v>
      </c>
      <c r="AF1389" s="16" t="str">
        <f t="shared" si="492"/>
        <v xml:space="preserve">,"ItemDetails":"" </v>
      </c>
      <c r="AG1389" s="16" t="str">
        <f t="shared" si="493"/>
        <v xml:space="preserve">,"IsFavorite":false </v>
      </c>
      <c r="AH1389" s="16" t="str">
        <f t="shared" si="494"/>
        <v xml:space="preserve">,"EstimatedValue":0 </v>
      </c>
      <c r="AI1389" s="16" t="str">
        <f t="shared" si="495"/>
        <v xml:space="preserve">,"IsMintCondition":false </v>
      </c>
      <c r="AJ1389" s="16" t="str">
        <f t="shared" si="496"/>
        <v xml:space="preserve">,"Condition":"UNDEFINED" </v>
      </c>
      <c r="AK1389" s="16" t="str">
        <f xml:space="preserve"> IF($D1389+$E1389&gt;0,  CONCATENATE($AD1389,$AE1389,$AF1389,$AG1389,$AH1389,$AI1389,$AJ1389)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89" s="16" t="str">
        <f t="shared" si="497"/>
        <v>,{"CollectableType":"HomeCollector.Models.StampBase, HomeCollector, Version=1.0.0.0, Culture=neutral, PublicKeyToken=null","DisplayName":"Wesley" ,"Description":"" ,"Country":"USA" ,"IsPostageStamp":true ,"ScottNumber":"1374"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90" spans="1:38" x14ac:dyDescent="0.25">
      <c r="A1390" s="34" t="s">
        <v>2576</v>
      </c>
      <c r="B1390" s="29">
        <v>6</v>
      </c>
      <c r="C1390" s="30"/>
      <c r="D1390" s="31"/>
      <c r="E1390" s="32">
        <v>1</v>
      </c>
      <c r="F1390" s="28"/>
      <c r="G1390" s="30"/>
      <c r="H1390" s="19" t="s">
        <v>968</v>
      </c>
      <c r="I1390" s="29">
        <v>1969</v>
      </c>
      <c r="J1390" s="29">
        <v>1969</v>
      </c>
      <c r="K1390" s="33" t="s">
        <v>1337</v>
      </c>
      <c r="L1390" s="34">
        <v>0.15</v>
      </c>
      <c r="M1390" s="29">
        <v>0.15</v>
      </c>
      <c r="N1390" s="28" t="str">
        <f t="shared" si="498"/>
        <v>,{"CollectableType":"HomeCollector.Models.StampBase, HomeCollector, Version=1.0.0.0, Culture=neutral, PublicKeyToken=null"</v>
      </c>
      <c r="O1390" s="16" t="str">
        <f t="shared" si="477"/>
        <v xml:space="preserve">,"DisplayName":"Alabama" </v>
      </c>
      <c r="P1390" s="16" t="str">
        <f t="shared" si="478"/>
        <v xml:space="preserve">,"Description":"" </v>
      </c>
      <c r="Q1390" s="16" t="str">
        <f t="shared" si="479"/>
        <v xml:space="preserve">,"Country":"USA" </v>
      </c>
      <c r="R1390" s="16" t="str">
        <f t="shared" si="480"/>
        <v xml:space="preserve">,"IsPostageStamp":true </v>
      </c>
      <c r="S1390" s="16" t="str">
        <f t="shared" si="481"/>
        <v xml:space="preserve">,"ScottNumber":"1375" </v>
      </c>
      <c r="T1390" s="16" t="str">
        <f t="shared" si="482"/>
        <v xml:space="preserve">,"AlternateId":"" </v>
      </c>
      <c r="U1390" s="16" t="str">
        <f t="shared" si="483"/>
        <v>,"IssueYearStart":1969</v>
      </c>
      <c r="V1390" s="16" t="str">
        <f t="shared" si="484"/>
        <v>,"IssueYearEnd":0</v>
      </c>
      <c r="W1390" s="16" t="str">
        <f t="shared" si="485"/>
        <v xml:space="preserve">,"FirstDayOfIssue":" " </v>
      </c>
      <c r="X1390" s="16" t="str">
        <f t="shared" si="499"/>
        <v xml:space="preserve">,"Perforation":"" </v>
      </c>
      <c r="Y1390" s="16" t="str">
        <f t="shared" si="486"/>
        <v xml:space="preserve">,"IsWatermarked":false </v>
      </c>
      <c r="Z1390" s="16" t="str">
        <f t="shared" si="487"/>
        <v xml:space="preserve">,"CatalogImageCode":"" </v>
      </c>
      <c r="AA1390" s="16" t="str">
        <f t="shared" si="488"/>
        <v xml:space="preserve">,"Color":"" </v>
      </c>
      <c r="AB1390" s="16" t="str">
        <f t="shared" si="489"/>
        <v xml:space="preserve">,"Denomination":"6" </v>
      </c>
      <c r="AD1390" s="16" t="str">
        <f t="shared" si="490"/>
        <v>,"ItemInstances":[</v>
      </c>
      <c r="AE1390" s="16" t="str">
        <f t="shared" si="491"/>
        <v>{"CollectableType":"HomeCollector.Models.StampBase, HomeCollector, Version=1.0.0.0, Culture=neutral, PublicKeyToken=null"</v>
      </c>
      <c r="AF1390" s="16" t="str">
        <f t="shared" si="492"/>
        <v xml:space="preserve">,"ItemDetails":"" </v>
      </c>
      <c r="AG1390" s="16" t="str">
        <f t="shared" si="493"/>
        <v xml:space="preserve">,"IsFavorite":false </v>
      </c>
      <c r="AH1390" s="16" t="str">
        <f t="shared" si="494"/>
        <v xml:space="preserve">,"EstimatedValue":0 </v>
      </c>
      <c r="AI1390" s="16" t="str">
        <f t="shared" si="495"/>
        <v xml:space="preserve">,"IsMintCondition":false </v>
      </c>
      <c r="AJ1390" s="16" t="str">
        <f t="shared" si="496"/>
        <v xml:space="preserve">,"Condition":"UNDEFINED" </v>
      </c>
      <c r="AK1390" s="16" t="str">
        <f xml:space="preserve"> IF($D1390+$E1390&gt;0,  CONCATENATE($AD1390,$AE1390,$AF1390,$AG1390,$AH1390,$AI1390,$AJ1390)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90" s="16" t="str">
        <f t="shared" si="497"/>
        <v>,{"CollectableType":"HomeCollector.Models.StampBase, HomeCollector, Version=1.0.0.0, Culture=neutral, PublicKeyToken=null","DisplayName":"Alabama" ,"Description":"" ,"Country":"USA" ,"IsPostageStamp":true ,"ScottNumber":"1375"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91" spans="1:38" x14ac:dyDescent="0.25">
      <c r="A1391" s="34" t="s">
        <v>2577</v>
      </c>
      <c r="B1391" s="29">
        <v>6</v>
      </c>
      <c r="C1391" s="30"/>
      <c r="D1391" s="31"/>
      <c r="E1391" s="32">
        <v>1</v>
      </c>
      <c r="F1391" s="28"/>
      <c r="G1391" s="30"/>
      <c r="H1391" s="19" t="s">
        <v>969</v>
      </c>
      <c r="I1391" s="29">
        <v>1969</v>
      </c>
      <c r="J1391" s="29">
        <v>1969</v>
      </c>
      <c r="K1391" s="33" t="s">
        <v>1337</v>
      </c>
      <c r="L1391" s="34">
        <v>0.75</v>
      </c>
      <c r="M1391" s="29">
        <v>0.15</v>
      </c>
      <c r="N1391" s="28" t="str">
        <f t="shared" si="498"/>
        <v>,{"CollectableType":"HomeCollector.Models.StampBase, HomeCollector, Version=1.0.0.0, Culture=neutral, PublicKeyToken=null"</v>
      </c>
      <c r="O1391" s="16" t="str">
        <f t="shared" si="477"/>
        <v xml:space="preserve">,"DisplayName":"Bot. Congress" </v>
      </c>
      <c r="P1391" s="16" t="str">
        <f t="shared" si="478"/>
        <v xml:space="preserve">,"Description":"" </v>
      </c>
      <c r="Q1391" s="16" t="str">
        <f t="shared" si="479"/>
        <v xml:space="preserve">,"Country":"USA" </v>
      </c>
      <c r="R1391" s="16" t="str">
        <f t="shared" si="480"/>
        <v xml:space="preserve">,"IsPostageStamp":true </v>
      </c>
      <c r="S1391" s="16" t="str">
        <f t="shared" si="481"/>
        <v xml:space="preserve">,"ScottNumber":"1376" </v>
      </c>
      <c r="T1391" s="16" t="str">
        <f t="shared" si="482"/>
        <v xml:space="preserve">,"AlternateId":"" </v>
      </c>
      <c r="U1391" s="16" t="str">
        <f t="shared" si="483"/>
        <v>,"IssueYearStart":1969</v>
      </c>
      <c r="V1391" s="16" t="str">
        <f t="shared" si="484"/>
        <v>,"IssueYearEnd":0</v>
      </c>
      <c r="W1391" s="16" t="str">
        <f t="shared" si="485"/>
        <v xml:space="preserve">,"FirstDayOfIssue":" " </v>
      </c>
      <c r="X1391" s="16" t="str">
        <f t="shared" si="499"/>
        <v xml:space="preserve">,"Perforation":"" </v>
      </c>
      <c r="Y1391" s="16" t="str">
        <f t="shared" si="486"/>
        <v xml:space="preserve">,"IsWatermarked":false </v>
      </c>
      <c r="Z1391" s="16" t="str">
        <f t="shared" si="487"/>
        <v xml:space="preserve">,"CatalogImageCode":"" </v>
      </c>
      <c r="AA1391" s="16" t="str">
        <f t="shared" si="488"/>
        <v xml:space="preserve">,"Color":"" </v>
      </c>
      <c r="AB1391" s="16" t="str">
        <f t="shared" si="489"/>
        <v xml:space="preserve">,"Denomination":"6" </v>
      </c>
      <c r="AD1391" s="16" t="str">
        <f t="shared" si="490"/>
        <v>,"ItemInstances":[</v>
      </c>
      <c r="AE1391" s="16" t="str">
        <f t="shared" si="491"/>
        <v>{"CollectableType":"HomeCollector.Models.StampBase, HomeCollector, Version=1.0.0.0, Culture=neutral, PublicKeyToken=null"</v>
      </c>
      <c r="AF1391" s="16" t="str">
        <f t="shared" si="492"/>
        <v xml:space="preserve">,"ItemDetails":"" </v>
      </c>
      <c r="AG1391" s="16" t="str">
        <f t="shared" si="493"/>
        <v xml:space="preserve">,"IsFavorite":false </v>
      </c>
      <c r="AH1391" s="16" t="str">
        <f t="shared" si="494"/>
        <v xml:space="preserve">,"EstimatedValue":0 </v>
      </c>
      <c r="AI1391" s="16" t="str">
        <f t="shared" si="495"/>
        <v xml:space="preserve">,"IsMintCondition":false </v>
      </c>
      <c r="AJ1391" s="16" t="str">
        <f t="shared" si="496"/>
        <v xml:space="preserve">,"Condition":"UNDEFINED" </v>
      </c>
      <c r="AK1391" s="16" t="str">
        <f xml:space="preserve"> IF($D1391+$E1391&gt;0,  CONCATENATE($AD1391,$AE1391,$AF1391,$AG1391,$AH1391,$AI1391,$AJ1391)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91" s="16" t="str">
        <f t="shared" si="497"/>
        <v>,{"CollectableType":"HomeCollector.Models.StampBase, HomeCollector, Version=1.0.0.0, Culture=neutral, PublicKeyToken=null","DisplayName":"Bot. Congress" ,"Description":"" ,"Country":"USA" ,"IsPostageStamp":true ,"ScottNumber":"1376"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92" spans="1:38" x14ac:dyDescent="0.25">
      <c r="A1392" s="34" t="s">
        <v>2578</v>
      </c>
      <c r="B1392" s="29">
        <v>6</v>
      </c>
      <c r="C1392" s="30"/>
      <c r="D1392" s="31"/>
      <c r="E1392" s="32">
        <v>1</v>
      </c>
      <c r="F1392" s="28"/>
      <c r="G1392" s="30"/>
      <c r="H1392" s="19" t="s">
        <v>969</v>
      </c>
      <c r="I1392" s="29">
        <v>1969</v>
      </c>
      <c r="J1392" s="29">
        <v>1969</v>
      </c>
      <c r="K1392" s="33" t="s">
        <v>1337</v>
      </c>
      <c r="L1392" s="34">
        <v>0.75</v>
      </c>
      <c r="M1392" s="29">
        <v>0.15</v>
      </c>
      <c r="N1392" s="28" t="str">
        <f t="shared" si="498"/>
        <v>,{"CollectableType":"HomeCollector.Models.StampBase, HomeCollector, Version=1.0.0.0, Culture=neutral, PublicKeyToken=null"</v>
      </c>
      <c r="O1392" s="16" t="str">
        <f t="shared" si="477"/>
        <v xml:space="preserve">,"DisplayName":"Bot. Congress" </v>
      </c>
      <c r="P1392" s="16" t="str">
        <f t="shared" si="478"/>
        <v xml:space="preserve">,"Description":"" </v>
      </c>
      <c r="Q1392" s="16" t="str">
        <f t="shared" si="479"/>
        <v xml:space="preserve">,"Country":"USA" </v>
      </c>
      <c r="R1392" s="16" t="str">
        <f t="shared" si="480"/>
        <v xml:space="preserve">,"IsPostageStamp":true </v>
      </c>
      <c r="S1392" s="16" t="str">
        <f t="shared" si="481"/>
        <v xml:space="preserve">,"ScottNumber":"1377" </v>
      </c>
      <c r="T1392" s="16" t="str">
        <f t="shared" si="482"/>
        <v xml:space="preserve">,"AlternateId":"" </v>
      </c>
      <c r="U1392" s="16" t="str">
        <f t="shared" si="483"/>
        <v>,"IssueYearStart":1969</v>
      </c>
      <c r="V1392" s="16" t="str">
        <f t="shared" si="484"/>
        <v>,"IssueYearEnd":0</v>
      </c>
      <c r="W1392" s="16" t="str">
        <f t="shared" si="485"/>
        <v xml:space="preserve">,"FirstDayOfIssue":" " </v>
      </c>
      <c r="X1392" s="16" t="str">
        <f t="shared" si="499"/>
        <v xml:space="preserve">,"Perforation":"" </v>
      </c>
      <c r="Y1392" s="16" t="str">
        <f t="shared" si="486"/>
        <v xml:space="preserve">,"IsWatermarked":false </v>
      </c>
      <c r="Z1392" s="16" t="str">
        <f t="shared" si="487"/>
        <v xml:space="preserve">,"CatalogImageCode":"" </v>
      </c>
      <c r="AA1392" s="16" t="str">
        <f t="shared" si="488"/>
        <v xml:space="preserve">,"Color":"" </v>
      </c>
      <c r="AB1392" s="16" t="str">
        <f t="shared" si="489"/>
        <v xml:space="preserve">,"Denomination":"6" </v>
      </c>
      <c r="AD1392" s="16" t="str">
        <f t="shared" si="490"/>
        <v>,"ItemInstances":[</v>
      </c>
      <c r="AE1392" s="16" t="str">
        <f t="shared" si="491"/>
        <v>{"CollectableType":"HomeCollector.Models.StampBase, HomeCollector, Version=1.0.0.0, Culture=neutral, PublicKeyToken=null"</v>
      </c>
      <c r="AF1392" s="16" t="str">
        <f t="shared" si="492"/>
        <v xml:space="preserve">,"ItemDetails":"" </v>
      </c>
      <c r="AG1392" s="16" t="str">
        <f t="shared" si="493"/>
        <v xml:space="preserve">,"IsFavorite":false </v>
      </c>
      <c r="AH1392" s="16" t="str">
        <f t="shared" si="494"/>
        <v xml:space="preserve">,"EstimatedValue":0 </v>
      </c>
      <c r="AI1392" s="16" t="str">
        <f t="shared" si="495"/>
        <v xml:space="preserve">,"IsMintCondition":false </v>
      </c>
      <c r="AJ1392" s="16" t="str">
        <f t="shared" si="496"/>
        <v xml:space="preserve">,"Condition":"UNDEFINED" </v>
      </c>
      <c r="AK1392" s="16" t="str">
        <f xml:space="preserve"> IF($D1392+$E1392&gt;0,  CONCATENATE($AD1392,$AE1392,$AF1392,$AG1392,$AH1392,$AI1392,$AJ1392)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92" s="16" t="str">
        <f t="shared" si="497"/>
        <v>,{"CollectableType":"HomeCollector.Models.StampBase, HomeCollector, Version=1.0.0.0, Culture=neutral, PublicKeyToken=null","DisplayName":"Bot. Congress" ,"Description":"" ,"Country":"USA" ,"IsPostageStamp":true ,"ScottNumber":"1377"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93" spans="1:38" x14ac:dyDescent="0.25">
      <c r="A1393" s="34" t="s">
        <v>2579</v>
      </c>
      <c r="B1393" s="29">
        <v>6</v>
      </c>
      <c r="C1393" s="30"/>
      <c r="D1393" s="31"/>
      <c r="E1393" s="32">
        <v>1</v>
      </c>
      <c r="F1393" s="28"/>
      <c r="G1393" s="30"/>
      <c r="H1393" s="19" t="s">
        <v>969</v>
      </c>
      <c r="I1393" s="29">
        <v>1969</v>
      </c>
      <c r="J1393" s="29">
        <v>1969</v>
      </c>
      <c r="K1393" s="33" t="s">
        <v>1337</v>
      </c>
      <c r="L1393" s="34">
        <v>0.75</v>
      </c>
      <c r="M1393" s="29">
        <v>0.15</v>
      </c>
      <c r="N1393" s="28" t="str">
        <f t="shared" si="498"/>
        <v>,{"CollectableType":"HomeCollector.Models.StampBase, HomeCollector, Version=1.0.0.0, Culture=neutral, PublicKeyToken=null"</v>
      </c>
      <c r="O1393" s="16" t="str">
        <f t="shared" si="477"/>
        <v xml:space="preserve">,"DisplayName":"Bot. Congress" </v>
      </c>
      <c r="P1393" s="16" t="str">
        <f t="shared" si="478"/>
        <v xml:space="preserve">,"Description":"" </v>
      </c>
      <c r="Q1393" s="16" t="str">
        <f t="shared" si="479"/>
        <v xml:space="preserve">,"Country":"USA" </v>
      </c>
      <c r="R1393" s="16" t="str">
        <f t="shared" si="480"/>
        <v xml:space="preserve">,"IsPostageStamp":true </v>
      </c>
      <c r="S1393" s="16" t="str">
        <f t="shared" si="481"/>
        <v xml:space="preserve">,"ScottNumber":"1378" </v>
      </c>
      <c r="T1393" s="16" t="str">
        <f t="shared" si="482"/>
        <v xml:space="preserve">,"AlternateId":"" </v>
      </c>
      <c r="U1393" s="16" t="str">
        <f t="shared" si="483"/>
        <v>,"IssueYearStart":1969</v>
      </c>
      <c r="V1393" s="16" t="str">
        <f t="shared" si="484"/>
        <v>,"IssueYearEnd":0</v>
      </c>
      <c r="W1393" s="16" t="str">
        <f t="shared" si="485"/>
        <v xml:space="preserve">,"FirstDayOfIssue":" " </v>
      </c>
      <c r="X1393" s="16" t="str">
        <f t="shared" si="499"/>
        <v xml:space="preserve">,"Perforation":"" </v>
      </c>
      <c r="Y1393" s="16" t="str">
        <f t="shared" si="486"/>
        <v xml:space="preserve">,"IsWatermarked":false </v>
      </c>
      <c r="Z1393" s="16" t="str">
        <f t="shared" si="487"/>
        <v xml:space="preserve">,"CatalogImageCode":"" </v>
      </c>
      <c r="AA1393" s="16" t="str">
        <f t="shared" si="488"/>
        <v xml:space="preserve">,"Color":"" </v>
      </c>
      <c r="AB1393" s="16" t="str">
        <f t="shared" si="489"/>
        <v xml:space="preserve">,"Denomination":"6" </v>
      </c>
      <c r="AD1393" s="16" t="str">
        <f t="shared" si="490"/>
        <v>,"ItemInstances":[</v>
      </c>
      <c r="AE1393" s="16" t="str">
        <f t="shared" si="491"/>
        <v>{"CollectableType":"HomeCollector.Models.StampBase, HomeCollector, Version=1.0.0.0, Culture=neutral, PublicKeyToken=null"</v>
      </c>
      <c r="AF1393" s="16" t="str">
        <f t="shared" si="492"/>
        <v xml:space="preserve">,"ItemDetails":"" </v>
      </c>
      <c r="AG1393" s="16" t="str">
        <f t="shared" si="493"/>
        <v xml:space="preserve">,"IsFavorite":false </v>
      </c>
      <c r="AH1393" s="16" t="str">
        <f t="shared" si="494"/>
        <v xml:space="preserve">,"EstimatedValue":0 </v>
      </c>
      <c r="AI1393" s="16" t="str">
        <f t="shared" si="495"/>
        <v xml:space="preserve">,"IsMintCondition":false </v>
      </c>
      <c r="AJ1393" s="16" t="str">
        <f t="shared" si="496"/>
        <v xml:space="preserve">,"Condition":"UNDEFINED" </v>
      </c>
      <c r="AK1393" s="16" t="str">
        <f xml:space="preserve"> IF($D1393+$E1393&gt;0,  CONCATENATE($AD1393,$AE1393,$AF1393,$AG1393,$AH1393,$AI1393,$AJ1393)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93" s="16" t="str">
        <f t="shared" si="497"/>
        <v>,{"CollectableType":"HomeCollector.Models.StampBase, HomeCollector, Version=1.0.0.0, Culture=neutral, PublicKeyToken=null","DisplayName":"Bot. Congress" ,"Description":"" ,"Country":"USA" ,"IsPostageStamp":true ,"ScottNumber":"1378"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94" spans="1:38" x14ac:dyDescent="0.25">
      <c r="A1394" s="34" t="s">
        <v>2580</v>
      </c>
      <c r="B1394" s="29">
        <v>6</v>
      </c>
      <c r="C1394" s="30"/>
      <c r="D1394" s="31"/>
      <c r="E1394" s="32">
        <v>1</v>
      </c>
      <c r="F1394" s="28"/>
      <c r="G1394" s="30"/>
      <c r="H1394" s="19" t="s">
        <v>969</v>
      </c>
      <c r="I1394" s="29">
        <v>1969</v>
      </c>
      <c r="J1394" s="29">
        <v>1969</v>
      </c>
      <c r="K1394" s="33" t="s">
        <v>1337</v>
      </c>
      <c r="L1394" s="34">
        <v>0.75</v>
      </c>
      <c r="M1394" s="29">
        <v>0.15</v>
      </c>
      <c r="N1394" s="28" t="str">
        <f t="shared" si="498"/>
        <v>,{"CollectableType":"HomeCollector.Models.StampBase, HomeCollector, Version=1.0.0.0, Culture=neutral, PublicKeyToken=null"</v>
      </c>
      <c r="O1394" s="16" t="str">
        <f t="shared" si="477"/>
        <v xml:space="preserve">,"DisplayName":"Bot. Congress" </v>
      </c>
      <c r="P1394" s="16" t="str">
        <f t="shared" si="478"/>
        <v xml:space="preserve">,"Description":"" </v>
      </c>
      <c r="Q1394" s="16" t="str">
        <f t="shared" si="479"/>
        <v xml:space="preserve">,"Country":"USA" </v>
      </c>
      <c r="R1394" s="16" t="str">
        <f t="shared" si="480"/>
        <v xml:space="preserve">,"IsPostageStamp":true </v>
      </c>
      <c r="S1394" s="16" t="str">
        <f t="shared" si="481"/>
        <v xml:space="preserve">,"ScottNumber":"1379" </v>
      </c>
      <c r="T1394" s="16" t="str">
        <f t="shared" si="482"/>
        <v xml:space="preserve">,"AlternateId":"" </v>
      </c>
      <c r="U1394" s="16" t="str">
        <f t="shared" si="483"/>
        <v>,"IssueYearStart":1969</v>
      </c>
      <c r="V1394" s="16" t="str">
        <f t="shared" si="484"/>
        <v>,"IssueYearEnd":0</v>
      </c>
      <c r="W1394" s="16" t="str">
        <f t="shared" si="485"/>
        <v xml:space="preserve">,"FirstDayOfIssue":" " </v>
      </c>
      <c r="X1394" s="16" t="str">
        <f t="shared" si="499"/>
        <v xml:space="preserve">,"Perforation":"" </v>
      </c>
      <c r="Y1394" s="16" t="str">
        <f t="shared" si="486"/>
        <v xml:space="preserve">,"IsWatermarked":false </v>
      </c>
      <c r="Z1394" s="16" t="str">
        <f t="shared" si="487"/>
        <v xml:space="preserve">,"CatalogImageCode":"" </v>
      </c>
      <c r="AA1394" s="16" t="str">
        <f t="shared" si="488"/>
        <v xml:space="preserve">,"Color":"" </v>
      </c>
      <c r="AB1394" s="16" t="str">
        <f t="shared" si="489"/>
        <v xml:space="preserve">,"Denomination":"6" </v>
      </c>
      <c r="AD1394" s="16" t="str">
        <f t="shared" si="490"/>
        <v>,"ItemInstances":[</v>
      </c>
      <c r="AE1394" s="16" t="str">
        <f t="shared" si="491"/>
        <v>{"CollectableType":"HomeCollector.Models.StampBase, HomeCollector, Version=1.0.0.0, Culture=neutral, PublicKeyToken=null"</v>
      </c>
      <c r="AF1394" s="16" t="str">
        <f t="shared" si="492"/>
        <v xml:space="preserve">,"ItemDetails":"" </v>
      </c>
      <c r="AG1394" s="16" t="str">
        <f t="shared" si="493"/>
        <v xml:space="preserve">,"IsFavorite":false </v>
      </c>
      <c r="AH1394" s="16" t="str">
        <f t="shared" si="494"/>
        <v xml:space="preserve">,"EstimatedValue":0 </v>
      </c>
      <c r="AI1394" s="16" t="str">
        <f t="shared" si="495"/>
        <v xml:space="preserve">,"IsMintCondition":false </v>
      </c>
      <c r="AJ1394" s="16" t="str">
        <f t="shared" si="496"/>
        <v xml:space="preserve">,"Condition":"UNDEFINED" </v>
      </c>
      <c r="AK1394" s="16" t="str">
        <f xml:space="preserve"> IF($D1394+$E1394&gt;0,  CONCATENATE($AD1394,$AE1394,$AF1394,$AG1394,$AH1394,$AI1394,$AJ1394)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94" s="16" t="str">
        <f t="shared" si="497"/>
        <v>,{"CollectableType":"HomeCollector.Models.StampBase, HomeCollector, Version=1.0.0.0, Culture=neutral, PublicKeyToken=null","DisplayName":"Bot. Congress" ,"Description":"" ,"Country":"USA" ,"IsPostageStamp":true ,"ScottNumber":"1379"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95" spans="1:38" x14ac:dyDescent="0.25">
      <c r="A1395" s="17" t="s">
        <v>970</v>
      </c>
      <c r="B1395" s="29">
        <v>6</v>
      </c>
      <c r="C1395" s="30"/>
      <c r="D1395" s="31"/>
      <c r="E1395" s="32"/>
      <c r="F1395" s="28"/>
      <c r="G1395" s="38" t="s">
        <v>962</v>
      </c>
      <c r="H1395" s="19" t="s">
        <v>969</v>
      </c>
      <c r="I1395" s="29">
        <v>1969</v>
      </c>
      <c r="J1395" s="29">
        <v>1969</v>
      </c>
      <c r="K1395" s="33" t="s">
        <v>1337</v>
      </c>
      <c r="L1395" s="34">
        <v>3</v>
      </c>
      <c r="M1395" s="29">
        <v>3</v>
      </c>
      <c r="N1395" s="28" t="str">
        <f t="shared" si="498"/>
        <v>,{"CollectableType":"HomeCollector.Models.StampBase, HomeCollector, Version=1.0.0.0, Culture=neutral, PublicKeyToken=null"</v>
      </c>
      <c r="O1395" s="16" t="str">
        <f t="shared" si="477"/>
        <v xml:space="preserve">,"DisplayName":"Bot. Congress" </v>
      </c>
      <c r="P1395" s="16" t="str">
        <f t="shared" si="478"/>
        <v xml:space="preserve">,"Description":"block 4" </v>
      </c>
      <c r="Q1395" s="16" t="str">
        <f t="shared" si="479"/>
        <v xml:space="preserve">,"Country":"USA" </v>
      </c>
      <c r="R1395" s="16" t="str">
        <f t="shared" si="480"/>
        <v xml:space="preserve">,"IsPostageStamp":true </v>
      </c>
      <c r="S1395" s="16" t="str">
        <f t="shared" si="481"/>
        <v xml:space="preserve">,"ScottNumber":"1379a" </v>
      </c>
      <c r="T1395" s="16" t="str">
        <f t="shared" si="482"/>
        <v xml:space="preserve">,"AlternateId":"" </v>
      </c>
      <c r="U1395" s="16" t="str">
        <f t="shared" si="483"/>
        <v>,"IssueYearStart":1969</v>
      </c>
      <c r="V1395" s="16" t="str">
        <f t="shared" si="484"/>
        <v>,"IssueYearEnd":0</v>
      </c>
      <c r="W1395" s="16" t="str">
        <f t="shared" si="485"/>
        <v xml:space="preserve">,"FirstDayOfIssue":" " </v>
      </c>
      <c r="X1395" s="16" t="str">
        <f t="shared" si="499"/>
        <v xml:space="preserve">,"Perforation":"" </v>
      </c>
      <c r="Y1395" s="16" t="str">
        <f t="shared" si="486"/>
        <v xml:space="preserve">,"IsWatermarked":false </v>
      </c>
      <c r="Z1395" s="16" t="str">
        <f t="shared" si="487"/>
        <v xml:space="preserve">,"CatalogImageCode":"" </v>
      </c>
      <c r="AA1395" s="16" t="str">
        <f t="shared" si="488"/>
        <v xml:space="preserve">,"Color":"" </v>
      </c>
      <c r="AB1395" s="16" t="str">
        <f t="shared" si="489"/>
        <v xml:space="preserve">,"Denomination":"6" </v>
      </c>
      <c r="AD1395" s="16" t="str">
        <f t="shared" si="490"/>
        <v/>
      </c>
      <c r="AE1395" s="16" t="str">
        <f t="shared" si="491"/>
        <v>{"CollectableType":"HomeCollector.Models.StampBase, HomeCollector, Version=1.0.0.0, Culture=neutral, PublicKeyToken=null"</v>
      </c>
      <c r="AF1395" s="16" t="str">
        <f t="shared" si="492"/>
        <v xml:space="preserve">,"ItemDetails":"block 4" </v>
      </c>
      <c r="AG1395" s="16" t="str">
        <f t="shared" si="493"/>
        <v xml:space="preserve">,"IsFavorite":false </v>
      </c>
      <c r="AH1395" s="16" t="str">
        <f t="shared" si="494"/>
        <v xml:space="preserve">,"EstimatedValue":0 </v>
      </c>
      <c r="AI1395" s="16" t="str">
        <f t="shared" si="495"/>
        <v xml:space="preserve">,"IsMintCondition":false </v>
      </c>
      <c r="AJ1395" s="16" t="str">
        <f t="shared" si="496"/>
        <v xml:space="preserve">,"Condition":"UNDEFINED" </v>
      </c>
      <c r="AK1395" s="16" t="str">
        <f xml:space="preserve"> IF($D1395+$E1395&gt;0,  CONCATENATE($AD1395,$AE1395,$AF1395,$AG1395,$AH1395,$AI1395,$AJ1395) &amp; "} ]}","}")</f>
        <v>}</v>
      </c>
      <c r="AL1395" s="16" t="str">
        <f t="shared" si="497"/>
        <v>,{"CollectableType":"HomeCollector.Models.StampBase, HomeCollector, Version=1.0.0.0, Culture=neutral, PublicKeyToken=null","DisplayName":"Bot. Congress" ,"Description":"block 4" ,"Country":"USA" ,"IsPostageStamp":true ,"ScottNumber":"1379a" ,"AlternateId":"" ,"IssueYearStart":1969,"IssueYearEnd":0,"FirstDayOfIssue":" " ,"Perforation":"" ,"IsWatermarked":false ,"CatalogImageCode":"" ,"Color":"" ,"Denomination":"6" }</v>
      </c>
    </row>
    <row r="1396" spans="1:38" x14ac:dyDescent="0.25">
      <c r="A1396" s="34" t="s">
        <v>2581</v>
      </c>
      <c r="B1396" s="29">
        <v>6</v>
      </c>
      <c r="C1396" s="30"/>
      <c r="D1396" s="31"/>
      <c r="E1396" s="32">
        <v>2</v>
      </c>
      <c r="F1396" s="28"/>
      <c r="G1396" s="30"/>
      <c r="H1396" s="19" t="s">
        <v>971</v>
      </c>
      <c r="I1396" s="29">
        <v>1969</v>
      </c>
      <c r="J1396" s="29">
        <v>1969</v>
      </c>
      <c r="K1396" s="33" t="s">
        <v>1337</v>
      </c>
      <c r="L1396" s="34">
        <v>0.15</v>
      </c>
      <c r="M1396" s="29">
        <v>0.15</v>
      </c>
      <c r="N1396" s="28" t="str">
        <f t="shared" si="498"/>
        <v>,{"CollectableType":"HomeCollector.Models.StampBase, HomeCollector, Version=1.0.0.0, Culture=neutral, PublicKeyToken=null"</v>
      </c>
      <c r="O1396" s="16" t="str">
        <f t="shared" si="477"/>
        <v xml:space="preserve">,"DisplayName":"Dartmouth" </v>
      </c>
      <c r="P1396" s="16" t="str">
        <f t="shared" si="478"/>
        <v xml:space="preserve">,"Description":"" </v>
      </c>
      <c r="Q1396" s="16" t="str">
        <f t="shared" si="479"/>
        <v xml:space="preserve">,"Country":"USA" </v>
      </c>
      <c r="R1396" s="16" t="str">
        <f t="shared" si="480"/>
        <v xml:space="preserve">,"IsPostageStamp":true </v>
      </c>
      <c r="S1396" s="16" t="str">
        <f t="shared" si="481"/>
        <v xml:space="preserve">,"ScottNumber":"1380" </v>
      </c>
      <c r="T1396" s="16" t="str">
        <f t="shared" si="482"/>
        <v xml:space="preserve">,"AlternateId":"" </v>
      </c>
      <c r="U1396" s="16" t="str">
        <f t="shared" si="483"/>
        <v>,"IssueYearStart":1969</v>
      </c>
      <c r="V1396" s="16" t="str">
        <f t="shared" si="484"/>
        <v>,"IssueYearEnd":0</v>
      </c>
      <c r="W1396" s="16" t="str">
        <f t="shared" si="485"/>
        <v xml:space="preserve">,"FirstDayOfIssue":" " </v>
      </c>
      <c r="X1396" s="16" t="str">
        <f t="shared" si="499"/>
        <v xml:space="preserve">,"Perforation":"" </v>
      </c>
      <c r="Y1396" s="16" t="str">
        <f t="shared" si="486"/>
        <v xml:space="preserve">,"IsWatermarked":false </v>
      </c>
      <c r="Z1396" s="16" t="str">
        <f t="shared" si="487"/>
        <v xml:space="preserve">,"CatalogImageCode":"" </v>
      </c>
      <c r="AA1396" s="16" t="str">
        <f t="shared" si="488"/>
        <v xml:space="preserve">,"Color":"" </v>
      </c>
      <c r="AB1396" s="16" t="str">
        <f t="shared" si="489"/>
        <v xml:space="preserve">,"Denomination":"6" </v>
      </c>
      <c r="AD1396" s="16" t="str">
        <f t="shared" si="490"/>
        <v>,"ItemInstances":[</v>
      </c>
      <c r="AE1396" s="16" t="str">
        <f t="shared" si="491"/>
        <v>{"CollectableType":"HomeCollector.Models.StampBase, HomeCollector, Version=1.0.0.0, Culture=neutral, PublicKeyToken=null"</v>
      </c>
      <c r="AF1396" s="16" t="str">
        <f t="shared" si="492"/>
        <v xml:space="preserve">,"ItemDetails":"" </v>
      </c>
      <c r="AG1396" s="16" t="str">
        <f t="shared" si="493"/>
        <v xml:space="preserve">,"IsFavorite":false </v>
      </c>
      <c r="AH1396" s="16" t="str">
        <f t="shared" si="494"/>
        <v xml:space="preserve">,"EstimatedValue":0 </v>
      </c>
      <c r="AI1396" s="16" t="str">
        <f t="shared" si="495"/>
        <v xml:space="preserve">,"IsMintCondition":false </v>
      </c>
      <c r="AJ1396" s="16" t="str">
        <f t="shared" si="496"/>
        <v xml:space="preserve">,"Condition":"UNDEFINED" </v>
      </c>
      <c r="AK1396" s="16" t="str">
        <f xml:space="preserve"> IF($D1396+$E1396&gt;0,  CONCATENATE($AD1396,$AE1396,$AF1396,$AG1396,$AH1396,$AI1396,$AJ1396)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96" s="16" t="str">
        <f t="shared" si="497"/>
        <v>,{"CollectableType":"HomeCollector.Models.StampBase, HomeCollector, Version=1.0.0.0, Culture=neutral, PublicKeyToken=null","DisplayName":"Dartmouth" ,"Description":"" ,"Country":"USA" ,"IsPostageStamp":true ,"ScottNumber":"1380"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97" spans="1:38" x14ac:dyDescent="0.25">
      <c r="A1397" s="34" t="s">
        <v>2582</v>
      </c>
      <c r="B1397" s="29">
        <v>6</v>
      </c>
      <c r="C1397" s="30"/>
      <c r="D1397" s="31"/>
      <c r="E1397" s="32">
        <v>2</v>
      </c>
      <c r="F1397" s="28"/>
      <c r="G1397" s="30"/>
      <c r="H1397" s="19" t="s">
        <v>534</v>
      </c>
      <c r="I1397" s="29">
        <v>1969</v>
      </c>
      <c r="J1397" s="29">
        <v>1969</v>
      </c>
      <c r="K1397" s="33" t="s">
        <v>1337</v>
      </c>
      <c r="L1397" s="34">
        <v>0.45</v>
      </c>
      <c r="M1397" s="29">
        <v>0.15</v>
      </c>
      <c r="N1397" s="28" t="str">
        <f t="shared" si="498"/>
        <v>,{"CollectableType":"HomeCollector.Models.StampBase, HomeCollector, Version=1.0.0.0, Culture=neutral, PublicKeyToken=null"</v>
      </c>
      <c r="O1397" s="16" t="str">
        <f t="shared" si="477"/>
        <v xml:space="preserve">,"DisplayName":"Baseball" </v>
      </c>
      <c r="P1397" s="16" t="str">
        <f t="shared" si="478"/>
        <v xml:space="preserve">,"Description":"" </v>
      </c>
      <c r="Q1397" s="16" t="str">
        <f t="shared" si="479"/>
        <v xml:space="preserve">,"Country":"USA" </v>
      </c>
      <c r="R1397" s="16" t="str">
        <f t="shared" si="480"/>
        <v xml:space="preserve">,"IsPostageStamp":true </v>
      </c>
      <c r="S1397" s="16" t="str">
        <f t="shared" si="481"/>
        <v xml:space="preserve">,"ScottNumber":"1381" </v>
      </c>
      <c r="T1397" s="16" t="str">
        <f t="shared" si="482"/>
        <v xml:space="preserve">,"AlternateId":"" </v>
      </c>
      <c r="U1397" s="16" t="str">
        <f t="shared" si="483"/>
        <v>,"IssueYearStart":1969</v>
      </c>
      <c r="V1397" s="16" t="str">
        <f t="shared" si="484"/>
        <v>,"IssueYearEnd":0</v>
      </c>
      <c r="W1397" s="16" t="str">
        <f t="shared" si="485"/>
        <v xml:space="preserve">,"FirstDayOfIssue":" " </v>
      </c>
      <c r="X1397" s="16" t="str">
        <f t="shared" si="499"/>
        <v xml:space="preserve">,"Perforation":"" </v>
      </c>
      <c r="Y1397" s="16" t="str">
        <f t="shared" si="486"/>
        <v xml:space="preserve">,"IsWatermarked":false </v>
      </c>
      <c r="Z1397" s="16" t="str">
        <f t="shared" si="487"/>
        <v xml:space="preserve">,"CatalogImageCode":"" </v>
      </c>
      <c r="AA1397" s="16" t="str">
        <f t="shared" si="488"/>
        <v xml:space="preserve">,"Color":"" </v>
      </c>
      <c r="AB1397" s="16" t="str">
        <f t="shared" si="489"/>
        <v xml:space="preserve">,"Denomination":"6" </v>
      </c>
      <c r="AD1397" s="16" t="str">
        <f t="shared" si="490"/>
        <v>,"ItemInstances":[</v>
      </c>
      <c r="AE1397" s="16" t="str">
        <f t="shared" si="491"/>
        <v>{"CollectableType":"HomeCollector.Models.StampBase, HomeCollector, Version=1.0.0.0, Culture=neutral, PublicKeyToken=null"</v>
      </c>
      <c r="AF1397" s="16" t="str">
        <f t="shared" si="492"/>
        <v xml:space="preserve">,"ItemDetails":"" </v>
      </c>
      <c r="AG1397" s="16" t="str">
        <f t="shared" si="493"/>
        <v xml:space="preserve">,"IsFavorite":false </v>
      </c>
      <c r="AH1397" s="16" t="str">
        <f t="shared" si="494"/>
        <v xml:space="preserve">,"EstimatedValue":0 </v>
      </c>
      <c r="AI1397" s="16" t="str">
        <f t="shared" si="495"/>
        <v xml:space="preserve">,"IsMintCondition":false </v>
      </c>
      <c r="AJ1397" s="16" t="str">
        <f t="shared" si="496"/>
        <v xml:space="preserve">,"Condition":"UNDEFINED" </v>
      </c>
      <c r="AK1397" s="16" t="str">
        <f xml:space="preserve"> IF($D1397+$E1397&gt;0,  CONCATENATE($AD1397,$AE1397,$AF1397,$AG1397,$AH1397,$AI1397,$AJ1397)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97" s="16" t="str">
        <f t="shared" si="497"/>
        <v>,{"CollectableType":"HomeCollector.Models.StampBase, HomeCollector, Version=1.0.0.0, Culture=neutral, PublicKeyToken=null","DisplayName":"Baseball" ,"Description":"" ,"Country":"USA" ,"IsPostageStamp":true ,"ScottNumber":"1381"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98" spans="1:38" x14ac:dyDescent="0.25">
      <c r="A1398" s="34" t="s">
        <v>2583</v>
      </c>
      <c r="B1398" s="29">
        <v>6</v>
      </c>
      <c r="C1398" s="30"/>
      <c r="D1398" s="31"/>
      <c r="E1398" s="32">
        <v>2</v>
      </c>
      <c r="F1398" s="28"/>
      <c r="G1398" s="30"/>
      <c r="H1398" s="19" t="s">
        <v>972</v>
      </c>
      <c r="I1398" s="29">
        <v>1969</v>
      </c>
      <c r="J1398" s="29">
        <v>1969</v>
      </c>
      <c r="K1398" s="33" t="s">
        <v>1337</v>
      </c>
      <c r="L1398" s="34">
        <v>0.15</v>
      </c>
      <c r="M1398" s="29">
        <v>0.15</v>
      </c>
      <c r="N1398" s="28" t="str">
        <f t="shared" si="498"/>
        <v>,{"CollectableType":"HomeCollector.Models.StampBase, HomeCollector, Version=1.0.0.0, Culture=neutral, PublicKeyToken=null"</v>
      </c>
      <c r="O1398" s="16" t="str">
        <f t="shared" si="477"/>
        <v xml:space="preserve">,"DisplayName":"Colle. Football" </v>
      </c>
      <c r="P1398" s="16" t="str">
        <f t="shared" si="478"/>
        <v xml:space="preserve">,"Description":"" </v>
      </c>
      <c r="Q1398" s="16" t="str">
        <f t="shared" si="479"/>
        <v xml:space="preserve">,"Country":"USA" </v>
      </c>
      <c r="R1398" s="16" t="str">
        <f t="shared" si="480"/>
        <v xml:space="preserve">,"IsPostageStamp":true </v>
      </c>
      <c r="S1398" s="16" t="str">
        <f t="shared" si="481"/>
        <v xml:space="preserve">,"ScottNumber":"1382" </v>
      </c>
      <c r="T1398" s="16" t="str">
        <f t="shared" si="482"/>
        <v xml:space="preserve">,"AlternateId":"" </v>
      </c>
      <c r="U1398" s="16" t="str">
        <f t="shared" si="483"/>
        <v>,"IssueYearStart":1969</v>
      </c>
      <c r="V1398" s="16" t="str">
        <f t="shared" si="484"/>
        <v>,"IssueYearEnd":0</v>
      </c>
      <c r="W1398" s="16" t="str">
        <f t="shared" si="485"/>
        <v xml:space="preserve">,"FirstDayOfIssue":" " </v>
      </c>
      <c r="X1398" s="16" t="str">
        <f t="shared" si="499"/>
        <v xml:space="preserve">,"Perforation":"" </v>
      </c>
      <c r="Y1398" s="16" t="str">
        <f t="shared" si="486"/>
        <v xml:space="preserve">,"IsWatermarked":false </v>
      </c>
      <c r="Z1398" s="16" t="str">
        <f t="shared" si="487"/>
        <v xml:space="preserve">,"CatalogImageCode":"" </v>
      </c>
      <c r="AA1398" s="16" t="str">
        <f t="shared" si="488"/>
        <v xml:space="preserve">,"Color":"" </v>
      </c>
      <c r="AB1398" s="16" t="str">
        <f t="shared" si="489"/>
        <v xml:space="preserve">,"Denomination":"6" </v>
      </c>
      <c r="AD1398" s="16" t="str">
        <f t="shared" si="490"/>
        <v>,"ItemInstances":[</v>
      </c>
      <c r="AE1398" s="16" t="str">
        <f t="shared" si="491"/>
        <v>{"CollectableType":"HomeCollector.Models.StampBase, HomeCollector, Version=1.0.0.0, Culture=neutral, PublicKeyToken=null"</v>
      </c>
      <c r="AF1398" s="16" t="str">
        <f t="shared" si="492"/>
        <v xml:space="preserve">,"ItemDetails":"" </v>
      </c>
      <c r="AG1398" s="16" t="str">
        <f t="shared" si="493"/>
        <v xml:space="preserve">,"IsFavorite":false </v>
      </c>
      <c r="AH1398" s="16" t="str">
        <f t="shared" si="494"/>
        <v xml:space="preserve">,"EstimatedValue":0 </v>
      </c>
      <c r="AI1398" s="16" t="str">
        <f t="shared" si="495"/>
        <v xml:space="preserve">,"IsMintCondition":false </v>
      </c>
      <c r="AJ1398" s="16" t="str">
        <f t="shared" si="496"/>
        <v xml:space="preserve">,"Condition":"UNDEFINED" </v>
      </c>
      <c r="AK1398" s="16" t="str">
        <f xml:space="preserve"> IF($D1398+$E1398&gt;0,  CONCATENATE($AD1398,$AE1398,$AF1398,$AG1398,$AH1398,$AI1398,$AJ1398)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98" s="16" t="str">
        <f t="shared" si="497"/>
        <v>,{"CollectableType":"HomeCollector.Models.StampBase, HomeCollector, Version=1.0.0.0, Culture=neutral, PublicKeyToken=null","DisplayName":"Colle. Football" ,"Description":"" ,"Country":"USA" ,"IsPostageStamp":true ,"ScottNumber":"1382"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99" spans="1:38" x14ac:dyDescent="0.25">
      <c r="A1399" s="34" t="s">
        <v>2584</v>
      </c>
      <c r="B1399" s="29">
        <v>6</v>
      </c>
      <c r="C1399" s="30"/>
      <c r="D1399" s="31"/>
      <c r="E1399" s="32">
        <v>2</v>
      </c>
      <c r="F1399" s="28"/>
      <c r="G1399" s="30"/>
      <c r="H1399" s="19" t="s">
        <v>973</v>
      </c>
      <c r="I1399" s="29">
        <v>1969</v>
      </c>
      <c r="J1399" s="29">
        <v>1969</v>
      </c>
      <c r="K1399" s="33" t="s">
        <v>1337</v>
      </c>
      <c r="L1399" s="34">
        <v>0.15</v>
      </c>
      <c r="M1399" s="29">
        <v>0.15</v>
      </c>
      <c r="N1399" s="28" t="str">
        <f t="shared" si="498"/>
        <v>,{"CollectableType":"HomeCollector.Models.StampBase, HomeCollector, Version=1.0.0.0, Culture=neutral, PublicKeyToken=null"</v>
      </c>
      <c r="O1399" s="16" t="str">
        <f t="shared" si="477"/>
        <v xml:space="preserve">,"DisplayName":"Eisenhower" </v>
      </c>
      <c r="P1399" s="16" t="str">
        <f t="shared" si="478"/>
        <v xml:space="preserve">,"Description":"" </v>
      </c>
      <c r="Q1399" s="16" t="str">
        <f t="shared" si="479"/>
        <v xml:space="preserve">,"Country":"USA" </v>
      </c>
      <c r="R1399" s="16" t="str">
        <f t="shared" si="480"/>
        <v xml:space="preserve">,"IsPostageStamp":true </v>
      </c>
      <c r="S1399" s="16" t="str">
        <f t="shared" si="481"/>
        <v xml:space="preserve">,"ScottNumber":"1383" </v>
      </c>
      <c r="T1399" s="16" t="str">
        <f t="shared" si="482"/>
        <v xml:space="preserve">,"AlternateId":"" </v>
      </c>
      <c r="U1399" s="16" t="str">
        <f t="shared" si="483"/>
        <v>,"IssueYearStart":1969</v>
      </c>
      <c r="V1399" s="16" t="str">
        <f t="shared" si="484"/>
        <v>,"IssueYearEnd":0</v>
      </c>
      <c r="W1399" s="16" t="str">
        <f t="shared" si="485"/>
        <v xml:space="preserve">,"FirstDayOfIssue":" " </v>
      </c>
      <c r="X1399" s="16" t="str">
        <f t="shared" si="499"/>
        <v xml:space="preserve">,"Perforation":"" </v>
      </c>
      <c r="Y1399" s="16" t="str">
        <f t="shared" si="486"/>
        <v xml:space="preserve">,"IsWatermarked":false </v>
      </c>
      <c r="Z1399" s="16" t="str">
        <f t="shared" si="487"/>
        <v xml:space="preserve">,"CatalogImageCode":"" </v>
      </c>
      <c r="AA1399" s="16" t="str">
        <f t="shared" si="488"/>
        <v xml:space="preserve">,"Color":"" </v>
      </c>
      <c r="AB1399" s="16" t="str">
        <f t="shared" si="489"/>
        <v xml:space="preserve">,"Denomination":"6" </v>
      </c>
      <c r="AD1399" s="16" t="str">
        <f t="shared" si="490"/>
        <v>,"ItemInstances":[</v>
      </c>
      <c r="AE1399" s="16" t="str">
        <f t="shared" si="491"/>
        <v>{"CollectableType":"HomeCollector.Models.StampBase, HomeCollector, Version=1.0.0.0, Culture=neutral, PublicKeyToken=null"</v>
      </c>
      <c r="AF1399" s="16" t="str">
        <f t="shared" si="492"/>
        <v xml:space="preserve">,"ItemDetails":"" </v>
      </c>
      <c r="AG1399" s="16" t="str">
        <f t="shared" si="493"/>
        <v xml:space="preserve">,"IsFavorite":false </v>
      </c>
      <c r="AH1399" s="16" t="str">
        <f t="shared" si="494"/>
        <v xml:space="preserve">,"EstimatedValue":0 </v>
      </c>
      <c r="AI1399" s="16" t="str">
        <f t="shared" si="495"/>
        <v xml:space="preserve">,"IsMintCondition":false </v>
      </c>
      <c r="AJ1399" s="16" t="str">
        <f t="shared" si="496"/>
        <v xml:space="preserve">,"Condition":"UNDEFINED" </v>
      </c>
      <c r="AK1399" s="16" t="str">
        <f xml:space="preserve"> IF($D1399+$E1399&gt;0,  CONCATENATE($AD1399,$AE1399,$AF1399,$AG1399,$AH1399,$AI1399,$AJ1399)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99" s="16" t="str">
        <f t="shared" si="497"/>
        <v>,{"CollectableType":"HomeCollector.Models.StampBase, HomeCollector, Version=1.0.0.0, Culture=neutral, PublicKeyToken=null","DisplayName":"Eisenhower" ,"Description":"" ,"Country":"USA" ,"IsPostageStamp":true ,"ScottNumber":"1383"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00" spans="1:38" x14ac:dyDescent="0.25">
      <c r="A1400" s="34" t="s">
        <v>2585</v>
      </c>
      <c r="B1400" s="29">
        <v>6</v>
      </c>
      <c r="C1400" s="30"/>
      <c r="D1400" s="31"/>
      <c r="E1400" s="32">
        <v>2</v>
      </c>
      <c r="F1400" s="28"/>
      <c r="G1400" s="30"/>
      <c r="H1400" s="19" t="s">
        <v>856</v>
      </c>
      <c r="I1400" s="29">
        <v>1969</v>
      </c>
      <c r="J1400" s="29">
        <v>1969</v>
      </c>
      <c r="K1400" s="33" t="s">
        <v>1337</v>
      </c>
      <c r="L1400" s="34">
        <v>0.15</v>
      </c>
      <c r="M1400" s="29">
        <v>0.15</v>
      </c>
      <c r="N1400" s="28" t="str">
        <f t="shared" si="498"/>
        <v>,{"CollectableType":"HomeCollector.Models.StampBase, HomeCollector, Version=1.0.0.0, Culture=neutral, PublicKeyToken=null"</v>
      </c>
      <c r="O1400" s="16" t="str">
        <f t="shared" si="477"/>
        <v xml:space="preserve">,"DisplayName":"Christmas" </v>
      </c>
      <c r="P1400" s="16" t="str">
        <f t="shared" si="478"/>
        <v xml:space="preserve">,"Description":"" </v>
      </c>
      <c r="Q1400" s="16" t="str">
        <f t="shared" si="479"/>
        <v xml:space="preserve">,"Country":"USA" </v>
      </c>
      <c r="R1400" s="16" t="str">
        <f t="shared" si="480"/>
        <v xml:space="preserve">,"IsPostageStamp":true </v>
      </c>
      <c r="S1400" s="16" t="str">
        <f t="shared" si="481"/>
        <v xml:space="preserve">,"ScottNumber":"1384" </v>
      </c>
      <c r="T1400" s="16" t="str">
        <f t="shared" si="482"/>
        <v xml:space="preserve">,"AlternateId":"" </v>
      </c>
      <c r="U1400" s="16" t="str">
        <f t="shared" si="483"/>
        <v>,"IssueYearStart":1969</v>
      </c>
      <c r="V1400" s="16" t="str">
        <f t="shared" si="484"/>
        <v>,"IssueYearEnd":0</v>
      </c>
      <c r="W1400" s="16" t="str">
        <f t="shared" si="485"/>
        <v xml:space="preserve">,"FirstDayOfIssue":" " </v>
      </c>
      <c r="X1400" s="16" t="str">
        <f t="shared" si="499"/>
        <v xml:space="preserve">,"Perforation":"" </v>
      </c>
      <c r="Y1400" s="16" t="str">
        <f t="shared" si="486"/>
        <v xml:space="preserve">,"IsWatermarked":false </v>
      </c>
      <c r="Z1400" s="16" t="str">
        <f t="shared" si="487"/>
        <v xml:space="preserve">,"CatalogImageCode":"" </v>
      </c>
      <c r="AA1400" s="16" t="str">
        <f t="shared" si="488"/>
        <v xml:space="preserve">,"Color":"" </v>
      </c>
      <c r="AB1400" s="16" t="str">
        <f t="shared" si="489"/>
        <v xml:space="preserve">,"Denomination":"6" </v>
      </c>
      <c r="AD1400" s="16" t="str">
        <f t="shared" si="490"/>
        <v>,"ItemInstances":[</v>
      </c>
      <c r="AE1400" s="16" t="str">
        <f t="shared" si="491"/>
        <v>{"CollectableType":"HomeCollector.Models.StampBase, HomeCollector, Version=1.0.0.0, Culture=neutral, PublicKeyToken=null"</v>
      </c>
      <c r="AF1400" s="16" t="str">
        <f t="shared" si="492"/>
        <v xml:space="preserve">,"ItemDetails":"" </v>
      </c>
      <c r="AG1400" s="16" t="str">
        <f t="shared" si="493"/>
        <v xml:space="preserve">,"IsFavorite":false </v>
      </c>
      <c r="AH1400" s="16" t="str">
        <f t="shared" si="494"/>
        <v xml:space="preserve">,"EstimatedValue":0 </v>
      </c>
      <c r="AI1400" s="16" t="str">
        <f t="shared" si="495"/>
        <v xml:space="preserve">,"IsMintCondition":false </v>
      </c>
      <c r="AJ1400" s="16" t="str">
        <f t="shared" si="496"/>
        <v xml:space="preserve">,"Condition":"UNDEFINED" </v>
      </c>
      <c r="AK1400" s="16" t="str">
        <f xml:space="preserve"> IF($D1400+$E1400&gt;0,  CONCATENATE($AD1400,$AE1400,$AF1400,$AG1400,$AH1400,$AI1400,$AJ1400)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00" s="16" t="str">
        <f t="shared" si="497"/>
        <v>,{"CollectableType":"HomeCollector.Models.StampBase, HomeCollector, Version=1.0.0.0, Culture=neutral, PublicKeyToken=null","DisplayName":"Christmas" ,"Description":"" ,"Country":"USA" ,"IsPostageStamp":true ,"ScottNumber":"1384"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01" spans="1:38" x14ac:dyDescent="0.25">
      <c r="A1401" s="17" t="s">
        <v>974</v>
      </c>
      <c r="B1401" s="29">
        <v>6</v>
      </c>
      <c r="C1401" s="30"/>
      <c r="D1401" s="31"/>
      <c r="E1401" s="32"/>
      <c r="F1401" s="28"/>
      <c r="G1401" s="38" t="s">
        <v>975</v>
      </c>
      <c r="H1401" s="19" t="s">
        <v>856</v>
      </c>
      <c r="I1401" s="29">
        <v>1969</v>
      </c>
      <c r="J1401" s="29">
        <v>1969</v>
      </c>
      <c r="K1401" s="33" t="s">
        <v>1337</v>
      </c>
      <c r="L1401" s="34">
        <v>0.3</v>
      </c>
      <c r="M1401" s="29">
        <v>0.15</v>
      </c>
      <c r="N1401" s="28" t="str">
        <f t="shared" si="498"/>
        <v>,{"CollectableType":"HomeCollector.Models.StampBase, HomeCollector, Version=1.0.0.0, Culture=neutral, PublicKeyToken=null"</v>
      </c>
      <c r="O1401" s="16" t="str">
        <f t="shared" si="477"/>
        <v xml:space="preserve">,"DisplayName":"Christmas" </v>
      </c>
      <c r="P1401" s="16" t="str">
        <f t="shared" si="478"/>
        <v xml:space="preserve">,"Description":"precancel" </v>
      </c>
      <c r="Q1401" s="16" t="str">
        <f t="shared" si="479"/>
        <v xml:space="preserve">,"Country":"USA" </v>
      </c>
      <c r="R1401" s="16" t="str">
        <f t="shared" si="480"/>
        <v xml:space="preserve">,"IsPostageStamp":true </v>
      </c>
      <c r="S1401" s="16" t="str">
        <f t="shared" si="481"/>
        <v xml:space="preserve">,"ScottNumber":"1384a" </v>
      </c>
      <c r="T1401" s="16" t="str">
        <f t="shared" si="482"/>
        <v xml:space="preserve">,"AlternateId":"" </v>
      </c>
      <c r="U1401" s="16" t="str">
        <f t="shared" si="483"/>
        <v>,"IssueYearStart":1969</v>
      </c>
      <c r="V1401" s="16" t="str">
        <f t="shared" si="484"/>
        <v>,"IssueYearEnd":0</v>
      </c>
      <c r="W1401" s="16" t="str">
        <f t="shared" si="485"/>
        <v xml:space="preserve">,"FirstDayOfIssue":" " </v>
      </c>
      <c r="X1401" s="16" t="str">
        <f t="shared" si="499"/>
        <v xml:space="preserve">,"Perforation":"" </v>
      </c>
      <c r="Y1401" s="16" t="str">
        <f t="shared" si="486"/>
        <v xml:space="preserve">,"IsWatermarked":false </v>
      </c>
      <c r="Z1401" s="16" t="str">
        <f t="shared" si="487"/>
        <v xml:space="preserve">,"CatalogImageCode":"" </v>
      </c>
      <c r="AA1401" s="16" t="str">
        <f t="shared" si="488"/>
        <v xml:space="preserve">,"Color":"" </v>
      </c>
      <c r="AB1401" s="16" t="str">
        <f t="shared" si="489"/>
        <v xml:space="preserve">,"Denomination":"6" </v>
      </c>
      <c r="AD1401" s="16" t="str">
        <f t="shared" si="490"/>
        <v/>
      </c>
      <c r="AE1401" s="16" t="str">
        <f t="shared" si="491"/>
        <v>{"CollectableType":"HomeCollector.Models.StampBase, HomeCollector, Version=1.0.0.0, Culture=neutral, PublicKeyToken=null"</v>
      </c>
      <c r="AF1401" s="16" t="str">
        <f t="shared" si="492"/>
        <v xml:space="preserve">,"ItemDetails":"precancel" </v>
      </c>
      <c r="AG1401" s="16" t="str">
        <f t="shared" si="493"/>
        <v xml:space="preserve">,"IsFavorite":false </v>
      </c>
      <c r="AH1401" s="16" t="str">
        <f t="shared" si="494"/>
        <v xml:space="preserve">,"EstimatedValue":0 </v>
      </c>
      <c r="AI1401" s="16" t="str">
        <f t="shared" si="495"/>
        <v xml:space="preserve">,"IsMintCondition":false </v>
      </c>
      <c r="AJ1401" s="16" t="str">
        <f t="shared" si="496"/>
        <v xml:space="preserve">,"Condition":"UNDEFINED" </v>
      </c>
      <c r="AK1401" s="16" t="str">
        <f xml:space="preserve"> IF($D1401+$E1401&gt;0,  CONCATENATE($AD1401,$AE1401,$AF1401,$AG1401,$AH1401,$AI1401,$AJ1401) &amp; "} ]}","}")</f>
        <v>}</v>
      </c>
      <c r="AL1401" s="16" t="str">
        <f t="shared" si="497"/>
        <v>,{"CollectableType":"HomeCollector.Models.StampBase, HomeCollector, Version=1.0.0.0, Culture=neutral, PublicKeyToken=null","DisplayName":"Christmas" ,"Description":"precancel" ,"Country":"USA" ,"IsPostageStamp":true ,"ScottNumber":"1384a" ,"AlternateId":"" ,"IssueYearStart":1969,"IssueYearEnd":0,"FirstDayOfIssue":" " ,"Perforation":"" ,"IsWatermarked":false ,"CatalogImageCode":"" ,"Color":"" ,"Denomination":"6" }</v>
      </c>
    </row>
    <row r="1402" spans="1:38" x14ac:dyDescent="0.25">
      <c r="A1402" s="34" t="s">
        <v>2586</v>
      </c>
      <c r="B1402" s="29">
        <v>6</v>
      </c>
      <c r="C1402" s="30"/>
      <c r="D1402" s="31"/>
      <c r="E1402" s="32">
        <v>2</v>
      </c>
      <c r="F1402" s="28"/>
      <c r="G1402" s="30"/>
      <c r="H1402" s="19" t="s">
        <v>976</v>
      </c>
      <c r="I1402" s="29">
        <v>1969</v>
      </c>
      <c r="J1402" s="29">
        <v>1969</v>
      </c>
      <c r="K1402" s="33" t="s">
        <v>1337</v>
      </c>
      <c r="L1402" s="34">
        <v>0.15</v>
      </c>
      <c r="M1402" s="29">
        <v>0.15</v>
      </c>
      <c r="N1402" s="28" t="str">
        <f t="shared" si="498"/>
        <v>,{"CollectableType":"HomeCollector.Models.StampBase, HomeCollector, Version=1.0.0.0, Culture=neutral, PublicKeyToken=null"</v>
      </c>
      <c r="O1402" s="16" t="str">
        <f t="shared" si="477"/>
        <v xml:space="preserve">,"DisplayName":"Crippled Children" </v>
      </c>
      <c r="P1402" s="16" t="str">
        <f t="shared" si="478"/>
        <v xml:space="preserve">,"Description":"" </v>
      </c>
      <c r="Q1402" s="16" t="str">
        <f t="shared" si="479"/>
        <v xml:space="preserve">,"Country":"USA" </v>
      </c>
      <c r="R1402" s="16" t="str">
        <f t="shared" si="480"/>
        <v xml:space="preserve">,"IsPostageStamp":true </v>
      </c>
      <c r="S1402" s="16" t="str">
        <f t="shared" si="481"/>
        <v xml:space="preserve">,"ScottNumber":"1385" </v>
      </c>
      <c r="T1402" s="16" t="str">
        <f t="shared" si="482"/>
        <v xml:space="preserve">,"AlternateId":"" </v>
      </c>
      <c r="U1402" s="16" t="str">
        <f t="shared" si="483"/>
        <v>,"IssueYearStart":1969</v>
      </c>
      <c r="V1402" s="16" t="str">
        <f t="shared" si="484"/>
        <v>,"IssueYearEnd":0</v>
      </c>
      <c r="W1402" s="16" t="str">
        <f t="shared" si="485"/>
        <v xml:space="preserve">,"FirstDayOfIssue":" " </v>
      </c>
      <c r="X1402" s="16" t="str">
        <f t="shared" si="499"/>
        <v xml:space="preserve">,"Perforation":"" </v>
      </c>
      <c r="Y1402" s="16" t="str">
        <f t="shared" si="486"/>
        <v xml:space="preserve">,"IsWatermarked":false </v>
      </c>
      <c r="Z1402" s="16" t="str">
        <f t="shared" si="487"/>
        <v xml:space="preserve">,"CatalogImageCode":"" </v>
      </c>
      <c r="AA1402" s="16" t="str">
        <f t="shared" si="488"/>
        <v xml:space="preserve">,"Color":"" </v>
      </c>
      <c r="AB1402" s="16" t="str">
        <f t="shared" si="489"/>
        <v xml:space="preserve">,"Denomination":"6" </v>
      </c>
      <c r="AD1402" s="16" t="str">
        <f t="shared" si="490"/>
        <v>,"ItemInstances":[</v>
      </c>
      <c r="AE1402" s="16" t="str">
        <f t="shared" si="491"/>
        <v>{"CollectableType":"HomeCollector.Models.StampBase, HomeCollector, Version=1.0.0.0, Culture=neutral, PublicKeyToken=null"</v>
      </c>
      <c r="AF1402" s="16" t="str">
        <f t="shared" si="492"/>
        <v xml:space="preserve">,"ItemDetails":"" </v>
      </c>
      <c r="AG1402" s="16" t="str">
        <f t="shared" si="493"/>
        <v xml:space="preserve">,"IsFavorite":false </v>
      </c>
      <c r="AH1402" s="16" t="str">
        <f t="shared" si="494"/>
        <v xml:space="preserve">,"EstimatedValue":0 </v>
      </c>
      <c r="AI1402" s="16" t="str">
        <f t="shared" si="495"/>
        <v xml:space="preserve">,"IsMintCondition":false </v>
      </c>
      <c r="AJ1402" s="16" t="str">
        <f t="shared" si="496"/>
        <v xml:space="preserve">,"Condition":"UNDEFINED" </v>
      </c>
      <c r="AK1402" s="16" t="str">
        <f xml:space="preserve"> IF($D1402+$E1402&gt;0,  CONCATENATE($AD1402,$AE1402,$AF1402,$AG1402,$AH1402,$AI1402,$AJ1402)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02" s="16" t="str">
        <f t="shared" si="497"/>
        <v>,{"CollectableType":"HomeCollector.Models.StampBase, HomeCollector, Version=1.0.0.0, Culture=neutral, PublicKeyToken=null","DisplayName":"Crippled Children" ,"Description":"" ,"Country":"USA" ,"IsPostageStamp":true ,"ScottNumber":"1385"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03" spans="1:38" x14ac:dyDescent="0.25">
      <c r="A1403" s="34" t="s">
        <v>2587</v>
      </c>
      <c r="B1403" s="29">
        <v>6</v>
      </c>
      <c r="C1403" s="30"/>
      <c r="D1403" s="31">
        <v>1</v>
      </c>
      <c r="E1403" s="32">
        <v>2</v>
      </c>
      <c r="F1403" s="28"/>
      <c r="G1403" s="30"/>
      <c r="H1403" s="19" t="s">
        <v>977</v>
      </c>
      <c r="I1403" s="29">
        <v>1969</v>
      </c>
      <c r="J1403" s="29">
        <v>1969</v>
      </c>
      <c r="K1403" s="33" t="s">
        <v>1337</v>
      </c>
      <c r="L1403" s="34">
        <v>0.15</v>
      </c>
      <c r="M1403" s="29">
        <v>0.15</v>
      </c>
      <c r="N1403" s="28" t="str">
        <f t="shared" si="498"/>
        <v>,{"CollectableType":"HomeCollector.Models.StampBase, HomeCollector, Version=1.0.0.0, Culture=neutral, PublicKeyToken=null"</v>
      </c>
      <c r="O1403" s="16" t="str">
        <f t="shared" si="477"/>
        <v xml:space="preserve">,"DisplayName":"Harnett" </v>
      </c>
      <c r="P1403" s="16" t="str">
        <f t="shared" si="478"/>
        <v xml:space="preserve">,"Description":"" </v>
      </c>
      <c r="Q1403" s="16" t="str">
        <f t="shared" si="479"/>
        <v xml:space="preserve">,"Country":"USA" </v>
      </c>
      <c r="R1403" s="16" t="str">
        <f t="shared" si="480"/>
        <v xml:space="preserve">,"IsPostageStamp":true </v>
      </c>
      <c r="S1403" s="16" t="str">
        <f t="shared" si="481"/>
        <v xml:space="preserve">,"ScottNumber":"1386" </v>
      </c>
      <c r="T1403" s="16" t="str">
        <f t="shared" si="482"/>
        <v xml:space="preserve">,"AlternateId":"" </v>
      </c>
      <c r="U1403" s="16" t="str">
        <f t="shared" si="483"/>
        <v>,"IssueYearStart":1969</v>
      </c>
      <c r="V1403" s="16" t="str">
        <f t="shared" si="484"/>
        <v>,"IssueYearEnd":0</v>
      </c>
      <c r="W1403" s="16" t="str">
        <f t="shared" si="485"/>
        <v xml:space="preserve">,"FirstDayOfIssue":" " </v>
      </c>
      <c r="X1403" s="16" t="str">
        <f t="shared" si="499"/>
        <v xml:space="preserve">,"Perforation":"" </v>
      </c>
      <c r="Y1403" s="16" t="str">
        <f t="shared" si="486"/>
        <v xml:space="preserve">,"IsWatermarked":false </v>
      </c>
      <c r="Z1403" s="16" t="str">
        <f t="shared" si="487"/>
        <v xml:space="preserve">,"CatalogImageCode":"" </v>
      </c>
      <c r="AA1403" s="16" t="str">
        <f t="shared" si="488"/>
        <v xml:space="preserve">,"Color":"" </v>
      </c>
      <c r="AB1403" s="16" t="str">
        <f t="shared" si="489"/>
        <v xml:space="preserve">,"Denomination":"6" </v>
      </c>
      <c r="AD1403" s="16" t="str">
        <f t="shared" si="490"/>
        <v>,"ItemInstances":[</v>
      </c>
      <c r="AE1403" s="16" t="str">
        <f t="shared" si="491"/>
        <v>{"CollectableType":"HomeCollector.Models.StampBase, HomeCollector, Version=1.0.0.0, Culture=neutral, PublicKeyToken=null"</v>
      </c>
      <c r="AF1403" s="16" t="str">
        <f t="shared" si="492"/>
        <v xml:space="preserve">,"ItemDetails":"" </v>
      </c>
      <c r="AG1403" s="16" t="str">
        <f t="shared" si="493"/>
        <v xml:space="preserve">,"IsFavorite":false </v>
      </c>
      <c r="AH1403" s="16" t="str">
        <f t="shared" si="494"/>
        <v xml:space="preserve">,"EstimatedValue":0 </v>
      </c>
      <c r="AI1403" s="16" t="str">
        <f t="shared" si="495"/>
        <v xml:space="preserve">,"IsMintCondition":true </v>
      </c>
      <c r="AJ1403" s="16" t="str">
        <f t="shared" si="496"/>
        <v xml:space="preserve">,"Condition":"UNDEFINED" </v>
      </c>
      <c r="AK1403" s="16" t="str">
        <f xml:space="preserve"> IF($D1403+$E1403&gt;0,  CONCATENATE($AD1403,$AE1403,$AF1403,$AG1403,$AH1403,$AI1403,$AJ1403)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03" s="16" t="str">
        <f t="shared" si="497"/>
        <v>,{"CollectableType":"HomeCollector.Models.StampBase, HomeCollector, Version=1.0.0.0, Culture=neutral, PublicKeyToken=null","DisplayName":"Harnett" ,"Description":"" ,"Country":"USA" ,"IsPostageStamp":true ,"ScottNumber":"1386" ,"AlternateId":"" ,"IssueYearStart":1969,"IssueYearEnd":0,"FirstDayOfIssue":"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04" spans="1:38" x14ac:dyDescent="0.25">
      <c r="A1404" s="34" t="s">
        <v>2588</v>
      </c>
      <c r="B1404" s="29">
        <v>6</v>
      </c>
      <c r="C1404" s="30"/>
      <c r="D1404" s="31"/>
      <c r="E1404" s="32">
        <v>1</v>
      </c>
      <c r="F1404" s="28"/>
      <c r="G1404" s="30"/>
      <c r="H1404" s="19" t="s">
        <v>978</v>
      </c>
      <c r="I1404" s="29">
        <v>1970</v>
      </c>
      <c r="J1404" s="29">
        <v>1970</v>
      </c>
      <c r="K1404" s="33" t="s">
        <v>1337</v>
      </c>
      <c r="L1404" s="34">
        <v>0.15</v>
      </c>
      <c r="M1404" s="29">
        <v>0.15</v>
      </c>
      <c r="N1404" s="28" t="str">
        <f t="shared" si="498"/>
        <v>,{"CollectableType":"HomeCollector.Models.StampBase, HomeCollector, Version=1.0.0.0, Culture=neutral, PublicKeyToken=null"</v>
      </c>
      <c r="O1404" s="16" t="str">
        <f t="shared" si="477"/>
        <v xml:space="preserve">,"DisplayName":"Eagle" </v>
      </c>
      <c r="P1404" s="16" t="str">
        <f t="shared" si="478"/>
        <v xml:space="preserve">,"Description":"" </v>
      </c>
      <c r="Q1404" s="16" t="str">
        <f t="shared" si="479"/>
        <v xml:space="preserve">,"Country":"USA" </v>
      </c>
      <c r="R1404" s="16" t="str">
        <f t="shared" si="480"/>
        <v xml:space="preserve">,"IsPostageStamp":true </v>
      </c>
      <c r="S1404" s="16" t="str">
        <f t="shared" si="481"/>
        <v xml:space="preserve">,"ScottNumber":"1387" </v>
      </c>
      <c r="T1404" s="16" t="str">
        <f t="shared" si="482"/>
        <v xml:space="preserve">,"AlternateId":"" </v>
      </c>
      <c r="U1404" s="16" t="str">
        <f t="shared" si="483"/>
        <v>,"IssueYearStart":1970</v>
      </c>
      <c r="V1404" s="16" t="str">
        <f t="shared" si="484"/>
        <v>,"IssueYearEnd":0</v>
      </c>
      <c r="W1404" s="16" t="str">
        <f t="shared" si="485"/>
        <v xml:space="preserve">,"FirstDayOfIssue":" " </v>
      </c>
      <c r="X1404" s="16" t="str">
        <f t="shared" si="499"/>
        <v xml:space="preserve">,"Perforation":"" </v>
      </c>
      <c r="Y1404" s="16" t="str">
        <f t="shared" si="486"/>
        <v xml:space="preserve">,"IsWatermarked":false </v>
      </c>
      <c r="Z1404" s="16" t="str">
        <f t="shared" si="487"/>
        <v xml:space="preserve">,"CatalogImageCode":"" </v>
      </c>
      <c r="AA1404" s="16" t="str">
        <f t="shared" si="488"/>
        <v xml:space="preserve">,"Color":"" </v>
      </c>
      <c r="AB1404" s="16" t="str">
        <f t="shared" si="489"/>
        <v xml:space="preserve">,"Denomination":"6" </v>
      </c>
      <c r="AD1404" s="16" t="str">
        <f t="shared" si="490"/>
        <v>,"ItemInstances":[</v>
      </c>
      <c r="AE1404" s="16" t="str">
        <f t="shared" si="491"/>
        <v>{"CollectableType":"HomeCollector.Models.StampBase, HomeCollector, Version=1.0.0.0, Culture=neutral, PublicKeyToken=null"</v>
      </c>
      <c r="AF1404" s="16" t="str">
        <f t="shared" si="492"/>
        <v xml:space="preserve">,"ItemDetails":"" </v>
      </c>
      <c r="AG1404" s="16" t="str">
        <f t="shared" si="493"/>
        <v xml:space="preserve">,"IsFavorite":false </v>
      </c>
      <c r="AH1404" s="16" t="str">
        <f t="shared" si="494"/>
        <v xml:space="preserve">,"EstimatedValue":0 </v>
      </c>
      <c r="AI1404" s="16" t="str">
        <f t="shared" si="495"/>
        <v xml:space="preserve">,"IsMintCondition":false </v>
      </c>
      <c r="AJ1404" s="16" t="str">
        <f t="shared" si="496"/>
        <v xml:space="preserve">,"Condition":"UNDEFINED" </v>
      </c>
      <c r="AK1404" s="16" t="str">
        <f xml:space="preserve"> IF($D1404+$E1404&gt;0,  CONCATENATE($AD1404,$AE1404,$AF1404,$AG1404,$AH1404,$AI1404,$AJ1404)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04" s="16" t="str">
        <f t="shared" si="497"/>
        <v>,{"CollectableType":"HomeCollector.Models.StampBase, HomeCollector, Version=1.0.0.0, Culture=neutral, PublicKeyToken=null","DisplayName":"Eagle" ,"Description":"" ,"Country":"USA" ,"IsPostageStamp":true ,"ScottNumber":"1387"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05" spans="1:38" x14ac:dyDescent="0.25">
      <c r="A1405" s="34" t="s">
        <v>2589</v>
      </c>
      <c r="B1405" s="29">
        <v>6</v>
      </c>
      <c r="C1405" s="30"/>
      <c r="D1405" s="31"/>
      <c r="E1405" s="32">
        <v>1</v>
      </c>
      <c r="F1405" s="28"/>
      <c r="G1405" s="30"/>
      <c r="H1405" s="19" t="s">
        <v>979</v>
      </c>
      <c r="I1405" s="29">
        <v>1970</v>
      </c>
      <c r="J1405" s="29">
        <v>1970</v>
      </c>
      <c r="K1405" s="33" t="s">
        <v>1337</v>
      </c>
      <c r="L1405" s="34">
        <v>0.15</v>
      </c>
      <c r="M1405" s="29">
        <v>0.15</v>
      </c>
      <c r="N1405" s="28" t="str">
        <f t="shared" si="498"/>
        <v>,{"CollectableType":"HomeCollector.Models.StampBase, HomeCollector, Version=1.0.0.0, Culture=neutral, PublicKeyToken=null"</v>
      </c>
      <c r="O1405" s="16" t="str">
        <f t="shared" si="477"/>
        <v xml:space="preserve">,"DisplayName":"Elephants" </v>
      </c>
      <c r="P1405" s="16" t="str">
        <f t="shared" si="478"/>
        <v xml:space="preserve">,"Description":"" </v>
      </c>
      <c r="Q1405" s="16" t="str">
        <f t="shared" si="479"/>
        <v xml:space="preserve">,"Country":"USA" </v>
      </c>
      <c r="R1405" s="16" t="str">
        <f t="shared" si="480"/>
        <v xml:space="preserve">,"IsPostageStamp":true </v>
      </c>
      <c r="S1405" s="16" t="str">
        <f t="shared" si="481"/>
        <v xml:space="preserve">,"ScottNumber":"1388" </v>
      </c>
      <c r="T1405" s="16" t="str">
        <f t="shared" si="482"/>
        <v xml:space="preserve">,"AlternateId":"" </v>
      </c>
      <c r="U1405" s="16" t="str">
        <f t="shared" si="483"/>
        <v>,"IssueYearStart":1970</v>
      </c>
      <c r="V1405" s="16" t="str">
        <f t="shared" si="484"/>
        <v>,"IssueYearEnd":0</v>
      </c>
      <c r="W1405" s="16" t="str">
        <f t="shared" si="485"/>
        <v xml:space="preserve">,"FirstDayOfIssue":" " </v>
      </c>
      <c r="X1405" s="16" t="str">
        <f t="shared" si="499"/>
        <v xml:space="preserve">,"Perforation":"" </v>
      </c>
      <c r="Y1405" s="16" t="str">
        <f t="shared" si="486"/>
        <v xml:space="preserve">,"IsWatermarked":false </v>
      </c>
      <c r="Z1405" s="16" t="str">
        <f t="shared" si="487"/>
        <v xml:space="preserve">,"CatalogImageCode":"" </v>
      </c>
      <c r="AA1405" s="16" t="str">
        <f t="shared" si="488"/>
        <v xml:space="preserve">,"Color":"" </v>
      </c>
      <c r="AB1405" s="16" t="str">
        <f t="shared" si="489"/>
        <v xml:space="preserve">,"Denomination":"6" </v>
      </c>
      <c r="AD1405" s="16" t="str">
        <f t="shared" si="490"/>
        <v>,"ItemInstances":[</v>
      </c>
      <c r="AE1405" s="16" t="str">
        <f t="shared" si="491"/>
        <v>{"CollectableType":"HomeCollector.Models.StampBase, HomeCollector, Version=1.0.0.0, Culture=neutral, PublicKeyToken=null"</v>
      </c>
      <c r="AF1405" s="16" t="str">
        <f t="shared" si="492"/>
        <v xml:space="preserve">,"ItemDetails":"" </v>
      </c>
      <c r="AG1405" s="16" t="str">
        <f t="shared" si="493"/>
        <v xml:space="preserve">,"IsFavorite":false </v>
      </c>
      <c r="AH1405" s="16" t="str">
        <f t="shared" si="494"/>
        <v xml:space="preserve">,"EstimatedValue":0 </v>
      </c>
      <c r="AI1405" s="16" t="str">
        <f t="shared" si="495"/>
        <v xml:space="preserve">,"IsMintCondition":false </v>
      </c>
      <c r="AJ1405" s="16" t="str">
        <f t="shared" si="496"/>
        <v xml:space="preserve">,"Condition":"UNDEFINED" </v>
      </c>
      <c r="AK1405" s="16" t="str">
        <f xml:space="preserve"> IF($D1405+$E1405&gt;0,  CONCATENATE($AD1405,$AE1405,$AF1405,$AG1405,$AH1405,$AI1405,$AJ1405)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05" s="16" t="str">
        <f t="shared" si="497"/>
        <v>,{"CollectableType":"HomeCollector.Models.StampBase, HomeCollector, Version=1.0.0.0, Culture=neutral, PublicKeyToken=null","DisplayName":"Elephants" ,"Description":"" ,"Country":"USA" ,"IsPostageStamp":true ,"ScottNumber":"1388"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06" spans="1:38" x14ac:dyDescent="0.25">
      <c r="A1406" s="34" t="s">
        <v>2590</v>
      </c>
      <c r="B1406" s="29">
        <v>6</v>
      </c>
      <c r="C1406" s="30"/>
      <c r="D1406" s="31"/>
      <c r="E1406" s="32">
        <v>1</v>
      </c>
      <c r="F1406" s="28"/>
      <c r="G1406" s="30"/>
      <c r="H1406" s="19" t="s">
        <v>980</v>
      </c>
      <c r="I1406" s="29">
        <v>1970</v>
      </c>
      <c r="J1406" s="29">
        <v>1970</v>
      </c>
      <c r="K1406" s="33" t="s">
        <v>1337</v>
      </c>
      <c r="L1406" s="34">
        <v>0.15</v>
      </c>
      <c r="M1406" s="29">
        <v>0.15</v>
      </c>
      <c r="N1406" s="28" t="str">
        <f t="shared" si="498"/>
        <v>,{"CollectableType":"HomeCollector.Models.StampBase, HomeCollector, Version=1.0.0.0, Culture=neutral, PublicKeyToken=null"</v>
      </c>
      <c r="O1406" s="16" t="str">
        <f t="shared" si="477"/>
        <v xml:space="preserve">,"DisplayName":"Canoe" </v>
      </c>
      <c r="P1406" s="16" t="str">
        <f t="shared" si="478"/>
        <v xml:space="preserve">,"Description":"" </v>
      </c>
      <c r="Q1406" s="16" t="str">
        <f t="shared" si="479"/>
        <v xml:space="preserve">,"Country":"USA" </v>
      </c>
      <c r="R1406" s="16" t="str">
        <f t="shared" si="480"/>
        <v xml:space="preserve">,"IsPostageStamp":true </v>
      </c>
      <c r="S1406" s="16" t="str">
        <f t="shared" si="481"/>
        <v xml:space="preserve">,"ScottNumber":"1389" </v>
      </c>
      <c r="T1406" s="16" t="str">
        <f t="shared" si="482"/>
        <v xml:space="preserve">,"AlternateId":"" </v>
      </c>
      <c r="U1406" s="16" t="str">
        <f t="shared" si="483"/>
        <v>,"IssueYearStart":1970</v>
      </c>
      <c r="V1406" s="16" t="str">
        <f t="shared" si="484"/>
        <v>,"IssueYearEnd":0</v>
      </c>
      <c r="W1406" s="16" t="str">
        <f t="shared" si="485"/>
        <v xml:space="preserve">,"FirstDayOfIssue":" " </v>
      </c>
      <c r="X1406" s="16" t="str">
        <f t="shared" si="499"/>
        <v xml:space="preserve">,"Perforation":"" </v>
      </c>
      <c r="Y1406" s="16" t="str">
        <f t="shared" si="486"/>
        <v xml:space="preserve">,"IsWatermarked":false </v>
      </c>
      <c r="Z1406" s="16" t="str">
        <f t="shared" si="487"/>
        <v xml:space="preserve">,"CatalogImageCode":"" </v>
      </c>
      <c r="AA1406" s="16" t="str">
        <f t="shared" si="488"/>
        <v xml:space="preserve">,"Color":"" </v>
      </c>
      <c r="AB1406" s="16" t="str">
        <f t="shared" si="489"/>
        <v xml:space="preserve">,"Denomination":"6" </v>
      </c>
      <c r="AD1406" s="16" t="str">
        <f t="shared" si="490"/>
        <v>,"ItemInstances":[</v>
      </c>
      <c r="AE1406" s="16" t="str">
        <f t="shared" si="491"/>
        <v>{"CollectableType":"HomeCollector.Models.StampBase, HomeCollector, Version=1.0.0.0, Culture=neutral, PublicKeyToken=null"</v>
      </c>
      <c r="AF1406" s="16" t="str">
        <f t="shared" si="492"/>
        <v xml:space="preserve">,"ItemDetails":"" </v>
      </c>
      <c r="AG1406" s="16" t="str">
        <f t="shared" si="493"/>
        <v xml:space="preserve">,"IsFavorite":false </v>
      </c>
      <c r="AH1406" s="16" t="str">
        <f t="shared" si="494"/>
        <v xml:space="preserve">,"EstimatedValue":0 </v>
      </c>
      <c r="AI1406" s="16" t="str">
        <f t="shared" si="495"/>
        <v xml:space="preserve">,"IsMintCondition":false </v>
      </c>
      <c r="AJ1406" s="16" t="str">
        <f t="shared" si="496"/>
        <v xml:space="preserve">,"Condition":"UNDEFINED" </v>
      </c>
      <c r="AK1406" s="16" t="str">
        <f xml:space="preserve"> IF($D1406+$E1406&gt;0,  CONCATENATE($AD1406,$AE1406,$AF1406,$AG1406,$AH1406,$AI1406,$AJ1406)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06" s="16" t="str">
        <f t="shared" si="497"/>
        <v>,{"CollectableType":"HomeCollector.Models.StampBase, HomeCollector, Version=1.0.0.0, Culture=neutral, PublicKeyToken=null","DisplayName":"Canoe" ,"Description":"" ,"Country":"USA" ,"IsPostageStamp":true ,"ScottNumber":"1389"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07" spans="1:38" x14ac:dyDescent="0.25">
      <c r="A1407" s="34" t="s">
        <v>2591</v>
      </c>
      <c r="B1407" s="29">
        <v>6</v>
      </c>
      <c r="C1407" s="30"/>
      <c r="D1407" s="31"/>
      <c r="E1407" s="32">
        <v>1</v>
      </c>
      <c r="F1407" s="28"/>
      <c r="G1407" s="30"/>
      <c r="H1407" s="19" t="s">
        <v>981</v>
      </c>
      <c r="I1407" s="29">
        <v>1970</v>
      </c>
      <c r="J1407" s="29">
        <v>1970</v>
      </c>
      <c r="K1407" s="33" t="s">
        <v>1337</v>
      </c>
      <c r="L1407" s="34">
        <v>0.15</v>
      </c>
      <c r="M1407" s="29">
        <v>0.15</v>
      </c>
      <c r="N1407" s="28" t="str">
        <f t="shared" si="498"/>
        <v>,{"CollectableType":"HomeCollector.Models.StampBase, HomeCollector, Version=1.0.0.0, Culture=neutral, PublicKeyToken=null"</v>
      </c>
      <c r="O1407" s="16" t="str">
        <f t="shared" si="477"/>
        <v xml:space="preserve">,"DisplayName":"Reptiles" </v>
      </c>
      <c r="P1407" s="16" t="str">
        <f t="shared" si="478"/>
        <v xml:space="preserve">,"Description":"" </v>
      </c>
      <c r="Q1407" s="16" t="str">
        <f t="shared" si="479"/>
        <v xml:space="preserve">,"Country":"USA" </v>
      </c>
      <c r="R1407" s="16" t="str">
        <f t="shared" si="480"/>
        <v xml:space="preserve">,"IsPostageStamp":true </v>
      </c>
      <c r="S1407" s="16" t="str">
        <f t="shared" si="481"/>
        <v xml:space="preserve">,"ScottNumber":"1390" </v>
      </c>
      <c r="T1407" s="16" t="str">
        <f t="shared" si="482"/>
        <v xml:space="preserve">,"AlternateId":"" </v>
      </c>
      <c r="U1407" s="16" t="str">
        <f t="shared" si="483"/>
        <v>,"IssueYearStart":1970</v>
      </c>
      <c r="V1407" s="16" t="str">
        <f t="shared" si="484"/>
        <v>,"IssueYearEnd":0</v>
      </c>
      <c r="W1407" s="16" t="str">
        <f t="shared" si="485"/>
        <v xml:space="preserve">,"FirstDayOfIssue":" " </v>
      </c>
      <c r="X1407" s="16" t="str">
        <f t="shared" si="499"/>
        <v xml:space="preserve">,"Perforation":"" </v>
      </c>
      <c r="Y1407" s="16" t="str">
        <f t="shared" si="486"/>
        <v xml:space="preserve">,"IsWatermarked":false </v>
      </c>
      <c r="Z1407" s="16" t="str">
        <f t="shared" si="487"/>
        <v xml:space="preserve">,"CatalogImageCode":"" </v>
      </c>
      <c r="AA1407" s="16" t="str">
        <f t="shared" si="488"/>
        <v xml:space="preserve">,"Color":"" </v>
      </c>
      <c r="AB1407" s="16" t="str">
        <f t="shared" si="489"/>
        <v xml:space="preserve">,"Denomination":"6" </v>
      </c>
      <c r="AD1407" s="16" t="str">
        <f t="shared" si="490"/>
        <v>,"ItemInstances":[</v>
      </c>
      <c r="AE1407" s="16" t="str">
        <f t="shared" si="491"/>
        <v>{"CollectableType":"HomeCollector.Models.StampBase, HomeCollector, Version=1.0.0.0, Culture=neutral, PublicKeyToken=null"</v>
      </c>
      <c r="AF1407" s="16" t="str">
        <f t="shared" si="492"/>
        <v xml:space="preserve">,"ItemDetails":"" </v>
      </c>
      <c r="AG1407" s="16" t="str">
        <f t="shared" si="493"/>
        <v xml:space="preserve">,"IsFavorite":false </v>
      </c>
      <c r="AH1407" s="16" t="str">
        <f t="shared" si="494"/>
        <v xml:space="preserve">,"EstimatedValue":0 </v>
      </c>
      <c r="AI1407" s="16" t="str">
        <f t="shared" si="495"/>
        <v xml:space="preserve">,"IsMintCondition":false </v>
      </c>
      <c r="AJ1407" s="16" t="str">
        <f t="shared" si="496"/>
        <v xml:space="preserve">,"Condition":"UNDEFINED" </v>
      </c>
      <c r="AK1407" s="16" t="str">
        <f xml:space="preserve"> IF($D1407+$E1407&gt;0,  CONCATENATE($AD1407,$AE1407,$AF1407,$AG1407,$AH1407,$AI1407,$AJ1407)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07" s="16" t="str">
        <f t="shared" si="497"/>
        <v>,{"CollectableType":"HomeCollector.Models.StampBase, HomeCollector, Version=1.0.0.0, Culture=neutral, PublicKeyToken=null","DisplayName":"Reptiles" ,"Description":"" ,"Country":"USA" ,"IsPostageStamp":true ,"ScottNumber":"1390"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08" spans="1:38" x14ac:dyDescent="0.25">
      <c r="A1408" s="17" t="s">
        <v>982</v>
      </c>
      <c r="B1408" s="29">
        <v>6</v>
      </c>
      <c r="C1408" s="30"/>
      <c r="D1408" s="31">
        <v>1</v>
      </c>
      <c r="E1408" s="32"/>
      <c r="F1408" s="28"/>
      <c r="G1408" s="38" t="s">
        <v>962</v>
      </c>
      <c r="H1408" s="19" t="s">
        <v>983</v>
      </c>
      <c r="I1408" s="29">
        <v>1970</v>
      </c>
      <c r="J1408" s="29">
        <v>1970</v>
      </c>
      <c r="K1408" s="33" t="s">
        <v>1337</v>
      </c>
      <c r="L1408" s="34">
        <v>0.5</v>
      </c>
      <c r="M1408" s="29">
        <v>0.5</v>
      </c>
      <c r="N1408" s="28" t="str">
        <f t="shared" si="498"/>
        <v>,{"CollectableType":"HomeCollector.Models.StampBase, HomeCollector, Version=1.0.0.0, Culture=neutral, PublicKeyToken=null"</v>
      </c>
      <c r="O1408" s="16" t="str">
        <f t="shared" si="477"/>
        <v xml:space="preserve">,"DisplayName":"Natural Hist." </v>
      </c>
      <c r="P1408" s="16" t="str">
        <f t="shared" si="478"/>
        <v xml:space="preserve">,"Description":"block 4" </v>
      </c>
      <c r="Q1408" s="16" t="str">
        <f t="shared" si="479"/>
        <v xml:space="preserve">,"Country":"USA" </v>
      </c>
      <c r="R1408" s="16" t="str">
        <f t="shared" si="480"/>
        <v xml:space="preserve">,"IsPostageStamp":true </v>
      </c>
      <c r="S1408" s="16" t="str">
        <f t="shared" si="481"/>
        <v xml:space="preserve">,"ScottNumber":"1390a" </v>
      </c>
      <c r="T1408" s="16" t="str">
        <f t="shared" si="482"/>
        <v xml:space="preserve">,"AlternateId":"" </v>
      </c>
      <c r="U1408" s="16" t="str">
        <f t="shared" si="483"/>
        <v>,"IssueYearStart":1970</v>
      </c>
      <c r="V1408" s="16" t="str">
        <f t="shared" si="484"/>
        <v>,"IssueYearEnd":0</v>
      </c>
      <c r="W1408" s="16" t="str">
        <f t="shared" si="485"/>
        <v xml:space="preserve">,"FirstDayOfIssue":" " </v>
      </c>
      <c r="X1408" s="16" t="str">
        <f t="shared" si="499"/>
        <v xml:space="preserve">,"Perforation":"" </v>
      </c>
      <c r="Y1408" s="16" t="str">
        <f t="shared" si="486"/>
        <v xml:space="preserve">,"IsWatermarked":false </v>
      </c>
      <c r="Z1408" s="16" t="str">
        <f t="shared" si="487"/>
        <v xml:space="preserve">,"CatalogImageCode":"" </v>
      </c>
      <c r="AA1408" s="16" t="str">
        <f t="shared" si="488"/>
        <v xml:space="preserve">,"Color":"" </v>
      </c>
      <c r="AB1408" s="16" t="str">
        <f t="shared" si="489"/>
        <v xml:space="preserve">,"Denomination":"6" </v>
      </c>
      <c r="AD1408" s="16" t="str">
        <f t="shared" si="490"/>
        <v>,"ItemInstances":[</v>
      </c>
      <c r="AE1408" s="16" t="str">
        <f t="shared" si="491"/>
        <v>{"CollectableType":"HomeCollector.Models.StampBase, HomeCollector, Version=1.0.0.0, Culture=neutral, PublicKeyToken=null"</v>
      </c>
      <c r="AF1408" s="16" t="str">
        <f t="shared" si="492"/>
        <v xml:space="preserve">,"ItemDetails":"block 4" </v>
      </c>
      <c r="AG1408" s="16" t="str">
        <f t="shared" si="493"/>
        <v xml:space="preserve">,"IsFavorite":false </v>
      </c>
      <c r="AH1408" s="16" t="str">
        <f t="shared" si="494"/>
        <v xml:space="preserve">,"EstimatedValue":0 </v>
      </c>
      <c r="AI1408" s="16" t="str">
        <f t="shared" si="495"/>
        <v xml:space="preserve">,"IsMintCondition":true </v>
      </c>
      <c r="AJ1408" s="16" t="str">
        <f t="shared" si="496"/>
        <v xml:space="preserve">,"Condition":"UNDEFINED" </v>
      </c>
      <c r="AK1408" s="16" t="str">
        <f xml:space="preserve"> IF($D1408+$E1408&gt;0,  CONCATENATE($AD1408,$AE1408,$AF1408,$AG1408,$AH1408,$AI1408,$AJ1408)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408" s="16" t="str">
        <f t="shared" si="497"/>
        <v>,{"CollectableType":"HomeCollector.Models.StampBase, HomeCollector, Version=1.0.0.0, Culture=neutral, PublicKeyToken=null","DisplayName":"Natural Hist." ,"Description":"block 4" ,"Country":"USA" ,"IsPostageStamp":true ,"ScottNumber":"1390a"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409" spans="1:38" x14ac:dyDescent="0.25">
      <c r="A1409" s="34" t="s">
        <v>2592</v>
      </c>
      <c r="B1409" s="29">
        <v>6</v>
      </c>
      <c r="C1409" s="30"/>
      <c r="D1409" s="31">
        <v>1</v>
      </c>
      <c r="E1409" s="32">
        <v>1</v>
      </c>
      <c r="F1409" s="28"/>
      <c r="G1409" s="30"/>
      <c r="H1409" s="19" t="s">
        <v>984</v>
      </c>
      <c r="I1409" s="29">
        <v>1970</v>
      </c>
      <c r="J1409" s="29">
        <v>1970</v>
      </c>
      <c r="K1409" s="33" t="s">
        <v>1337</v>
      </c>
      <c r="L1409" s="34">
        <v>0.15</v>
      </c>
      <c r="M1409" s="29">
        <v>0.15</v>
      </c>
      <c r="N1409" s="28" t="str">
        <f t="shared" si="498"/>
        <v>,{"CollectableType":"HomeCollector.Models.StampBase, HomeCollector, Version=1.0.0.0, Culture=neutral, PublicKeyToken=null"</v>
      </c>
      <c r="O1409" s="16" t="str">
        <f t="shared" si="477"/>
        <v xml:space="preserve">,"DisplayName":"Maine" </v>
      </c>
      <c r="P1409" s="16" t="str">
        <f t="shared" si="478"/>
        <v xml:space="preserve">,"Description":"" </v>
      </c>
      <c r="Q1409" s="16" t="str">
        <f t="shared" si="479"/>
        <v xml:space="preserve">,"Country":"USA" </v>
      </c>
      <c r="R1409" s="16" t="str">
        <f t="shared" si="480"/>
        <v xml:space="preserve">,"IsPostageStamp":true </v>
      </c>
      <c r="S1409" s="16" t="str">
        <f t="shared" si="481"/>
        <v xml:space="preserve">,"ScottNumber":"1391" </v>
      </c>
      <c r="T1409" s="16" t="str">
        <f t="shared" si="482"/>
        <v xml:space="preserve">,"AlternateId":"" </v>
      </c>
      <c r="U1409" s="16" t="str">
        <f t="shared" si="483"/>
        <v>,"IssueYearStart":1970</v>
      </c>
      <c r="V1409" s="16" t="str">
        <f t="shared" si="484"/>
        <v>,"IssueYearEnd":0</v>
      </c>
      <c r="W1409" s="16" t="str">
        <f t="shared" si="485"/>
        <v xml:space="preserve">,"FirstDayOfIssue":" " </v>
      </c>
      <c r="X1409" s="16" t="str">
        <f t="shared" si="499"/>
        <v xml:space="preserve">,"Perforation":"" </v>
      </c>
      <c r="Y1409" s="16" t="str">
        <f t="shared" si="486"/>
        <v xml:space="preserve">,"IsWatermarked":false </v>
      </c>
      <c r="Z1409" s="16" t="str">
        <f t="shared" si="487"/>
        <v xml:space="preserve">,"CatalogImageCode":"" </v>
      </c>
      <c r="AA1409" s="16" t="str">
        <f t="shared" si="488"/>
        <v xml:space="preserve">,"Color":"" </v>
      </c>
      <c r="AB1409" s="16" t="str">
        <f t="shared" si="489"/>
        <v xml:space="preserve">,"Denomination":"6" </v>
      </c>
      <c r="AD1409" s="16" t="str">
        <f t="shared" si="490"/>
        <v>,"ItemInstances":[</v>
      </c>
      <c r="AE1409" s="16" t="str">
        <f t="shared" si="491"/>
        <v>{"CollectableType":"HomeCollector.Models.StampBase, HomeCollector, Version=1.0.0.0, Culture=neutral, PublicKeyToken=null"</v>
      </c>
      <c r="AF1409" s="16" t="str">
        <f t="shared" si="492"/>
        <v xml:space="preserve">,"ItemDetails":"" </v>
      </c>
      <c r="AG1409" s="16" t="str">
        <f t="shared" si="493"/>
        <v xml:space="preserve">,"IsFavorite":false </v>
      </c>
      <c r="AH1409" s="16" t="str">
        <f t="shared" si="494"/>
        <v xml:space="preserve">,"EstimatedValue":0 </v>
      </c>
      <c r="AI1409" s="16" t="str">
        <f t="shared" si="495"/>
        <v xml:space="preserve">,"IsMintCondition":true </v>
      </c>
      <c r="AJ1409" s="16" t="str">
        <f t="shared" si="496"/>
        <v xml:space="preserve">,"Condition":"UNDEFINED" </v>
      </c>
      <c r="AK1409" s="16" t="str">
        <f xml:space="preserve"> IF($D1409+$E1409&gt;0,  CONCATENATE($AD1409,$AE1409,$AF1409,$AG1409,$AH1409,$AI1409,$AJ1409)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09" s="16" t="str">
        <f t="shared" si="497"/>
        <v>,{"CollectableType":"HomeCollector.Models.StampBase, HomeCollector, Version=1.0.0.0, Culture=neutral, PublicKeyToken=null","DisplayName":"Maine" ,"Description":"" ,"Country":"USA" ,"IsPostageStamp":true ,"ScottNumber":"1391"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10" spans="1:38" x14ac:dyDescent="0.25">
      <c r="A1410" s="34" t="s">
        <v>2593</v>
      </c>
      <c r="B1410" s="29">
        <v>6</v>
      </c>
      <c r="C1410" s="30"/>
      <c r="D1410" s="31"/>
      <c r="E1410" s="32">
        <v>2</v>
      </c>
      <c r="F1410" s="28"/>
      <c r="G1410" s="30"/>
      <c r="H1410" s="19" t="s">
        <v>985</v>
      </c>
      <c r="I1410" s="29">
        <v>1970</v>
      </c>
      <c r="J1410" s="29">
        <v>1970</v>
      </c>
      <c r="K1410" s="33" t="s">
        <v>1337</v>
      </c>
      <c r="L1410" s="34">
        <v>0.15</v>
      </c>
      <c r="M1410" s="29">
        <v>0.15</v>
      </c>
      <c r="N1410" s="28" t="str">
        <f t="shared" si="498"/>
        <v>,{"CollectableType":"HomeCollector.Models.StampBase, HomeCollector, Version=1.0.0.0, Culture=neutral, PublicKeyToken=null"</v>
      </c>
      <c r="O1410" s="16" t="str">
        <f t="shared" si="477"/>
        <v xml:space="preserve">,"DisplayName":"Wildlife" </v>
      </c>
      <c r="P1410" s="16" t="str">
        <f t="shared" si="478"/>
        <v xml:space="preserve">,"Description":"" </v>
      </c>
      <c r="Q1410" s="16" t="str">
        <f t="shared" si="479"/>
        <v xml:space="preserve">,"Country":"USA" </v>
      </c>
      <c r="R1410" s="16" t="str">
        <f t="shared" si="480"/>
        <v xml:space="preserve">,"IsPostageStamp":true </v>
      </c>
      <c r="S1410" s="16" t="str">
        <f t="shared" si="481"/>
        <v xml:space="preserve">,"ScottNumber":"1392" </v>
      </c>
      <c r="T1410" s="16" t="str">
        <f t="shared" si="482"/>
        <v xml:space="preserve">,"AlternateId":"" </v>
      </c>
      <c r="U1410" s="16" t="str">
        <f t="shared" si="483"/>
        <v>,"IssueYearStart":1970</v>
      </c>
      <c r="V1410" s="16" t="str">
        <f t="shared" si="484"/>
        <v>,"IssueYearEnd":0</v>
      </c>
      <c r="W1410" s="16" t="str">
        <f t="shared" si="485"/>
        <v xml:space="preserve">,"FirstDayOfIssue":" " </v>
      </c>
      <c r="X1410" s="16" t="str">
        <f t="shared" si="499"/>
        <v xml:space="preserve">,"Perforation":"" </v>
      </c>
      <c r="Y1410" s="16" t="str">
        <f t="shared" si="486"/>
        <v xml:space="preserve">,"IsWatermarked":false </v>
      </c>
      <c r="Z1410" s="16" t="str">
        <f t="shared" si="487"/>
        <v xml:space="preserve">,"CatalogImageCode":"" </v>
      </c>
      <c r="AA1410" s="16" t="str">
        <f t="shared" si="488"/>
        <v xml:space="preserve">,"Color":"" </v>
      </c>
      <c r="AB1410" s="16" t="str">
        <f t="shared" si="489"/>
        <v xml:space="preserve">,"Denomination":"6" </v>
      </c>
      <c r="AD1410" s="16" t="str">
        <f t="shared" si="490"/>
        <v>,"ItemInstances":[</v>
      </c>
      <c r="AE1410" s="16" t="str">
        <f t="shared" si="491"/>
        <v>{"CollectableType":"HomeCollector.Models.StampBase, HomeCollector, Version=1.0.0.0, Culture=neutral, PublicKeyToken=null"</v>
      </c>
      <c r="AF1410" s="16" t="str">
        <f t="shared" si="492"/>
        <v xml:space="preserve">,"ItemDetails":"" </v>
      </c>
      <c r="AG1410" s="16" t="str">
        <f t="shared" si="493"/>
        <v xml:space="preserve">,"IsFavorite":false </v>
      </c>
      <c r="AH1410" s="16" t="str">
        <f t="shared" si="494"/>
        <v xml:space="preserve">,"EstimatedValue":0 </v>
      </c>
      <c r="AI1410" s="16" t="str">
        <f t="shared" si="495"/>
        <v xml:space="preserve">,"IsMintCondition":false </v>
      </c>
      <c r="AJ1410" s="16" t="str">
        <f t="shared" si="496"/>
        <v xml:space="preserve">,"Condition":"UNDEFINED" </v>
      </c>
      <c r="AK1410" s="16" t="str">
        <f xml:space="preserve"> IF($D1410+$E1410&gt;0,  CONCATENATE($AD1410,$AE1410,$AF1410,$AG1410,$AH1410,$AI1410,$AJ1410)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10" s="16" t="str">
        <f t="shared" si="497"/>
        <v>,{"CollectableType":"HomeCollector.Models.StampBase, HomeCollector, Version=1.0.0.0, Culture=neutral, PublicKeyToken=null","DisplayName":"Wildlife" ,"Description":"" ,"Country":"USA" ,"IsPostageStamp":true ,"ScottNumber":"1392"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11" spans="1:38" x14ac:dyDescent="0.25">
      <c r="A1411" s="34" t="s">
        <v>2594</v>
      </c>
      <c r="B1411" s="29">
        <v>6</v>
      </c>
      <c r="C1411" s="30"/>
      <c r="D1411" s="31"/>
      <c r="E1411" s="32">
        <v>4</v>
      </c>
      <c r="F1411" s="28"/>
      <c r="G1411" s="30"/>
      <c r="H1411" s="19" t="s">
        <v>973</v>
      </c>
      <c r="I1411" s="29">
        <v>1970</v>
      </c>
      <c r="J1411" s="29">
        <v>1970</v>
      </c>
      <c r="K1411" s="33" t="s">
        <v>1337</v>
      </c>
      <c r="L1411" s="34">
        <v>0.15</v>
      </c>
      <c r="M1411" s="29">
        <v>0.15</v>
      </c>
      <c r="N1411" s="28" t="str">
        <f t="shared" si="498"/>
        <v>,{"CollectableType":"HomeCollector.Models.StampBase, HomeCollector, Version=1.0.0.0, Culture=neutral, PublicKeyToken=null"</v>
      </c>
      <c r="O1411" s="16" t="str">
        <f t="shared" si="477"/>
        <v xml:space="preserve">,"DisplayName":"Eisenhower" </v>
      </c>
      <c r="P1411" s="16" t="str">
        <f t="shared" si="478"/>
        <v xml:space="preserve">,"Description":"" </v>
      </c>
      <c r="Q1411" s="16" t="str">
        <f t="shared" si="479"/>
        <v xml:space="preserve">,"Country":"USA" </v>
      </c>
      <c r="R1411" s="16" t="str">
        <f t="shared" si="480"/>
        <v xml:space="preserve">,"IsPostageStamp":true </v>
      </c>
      <c r="S1411" s="16" t="str">
        <f t="shared" si="481"/>
        <v xml:space="preserve">,"ScottNumber":"1393" </v>
      </c>
      <c r="T1411" s="16" t="str">
        <f t="shared" si="482"/>
        <v xml:space="preserve">,"AlternateId":"" </v>
      </c>
      <c r="U1411" s="16" t="str">
        <f t="shared" si="483"/>
        <v>,"IssueYearStart":1970</v>
      </c>
      <c r="V1411" s="16" t="str">
        <f t="shared" si="484"/>
        <v>,"IssueYearEnd":0</v>
      </c>
      <c r="W1411" s="16" t="str">
        <f t="shared" si="485"/>
        <v xml:space="preserve">,"FirstDayOfIssue":" " </v>
      </c>
      <c r="X1411" s="16" t="str">
        <f t="shared" si="499"/>
        <v xml:space="preserve">,"Perforation":"" </v>
      </c>
      <c r="Y1411" s="16" t="str">
        <f t="shared" si="486"/>
        <v xml:space="preserve">,"IsWatermarked":false </v>
      </c>
      <c r="Z1411" s="16" t="str">
        <f t="shared" si="487"/>
        <v xml:space="preserve">,"CatalogImageCode":"" </v>
      </c>
      <c r="AA1411" s="16" t="str">
        <f t="shared" si="488"/>
        <v xml:space="preserve">,"Color":"" </v>
      </c>
      <c r="AB1411" s="16" t="str">
        <f t="shared" si="489"/>
        <v xml:space="preserve">,"Denomination":"6" </v>
      </c>
      <c r="AD1411" s="16" t="str">
        <f t="shared" si="490"/>
        <v>,"ItemInstances":[</v>
      </c>
      <c r="AE1411" s="16" t="str">
        <f t="shared" si="491"/>
        <v>{"CollectableType":"HomeCollector.Models.StampBase, HomeCollector, Version=1.0.0.0, Culture=neutral, PublicKeyToken=null"</v>
      </c>
      <c r="AF1411" s="16" t="str">
        <f t="shared" si="492"/>
        <v xml:space="preserve">,"ItemDetails":"" </v>
      </c>
      <c r="AG1411" s="16" t="str">
        <f t="shared" si="493"/>
        <v xml:space="preserve">,"IsFavorite":false </v>
      </c>
      <c r="AH1411" s="16" t="str">
        <f t="shared" si="494"/>
        <v xml:space="preserve">,"EstimatedValue":0 </v>
      </c>
      <c r="AI1411" s="16" t="str">
        <f t="shared" si="495"/>
        <v xml:space="preserve">,"IsMintCondition":false </v>
      </c>
      <c r="AJ1411" s="16" t="str">
        <f t="shared" si="496"/>
        <v xml:space="preserve">,"Condition":"UNDEFINED" </v>
      </c>
      <c r="AK1411" s="16" t="str">
        <f xml:space="preserve"> IF($D1411+$E1411&gt;0,  CONCATENATE($AD1411,$AE1411,$AF1411,$AG1411,$AH1411,$AI1411,$AJ1411)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11" s="16" t="str">
        <f t="shared" si="497"/>
        <v>,{"CollectableType":"HomeCollector.Models.StampBase, HomeCollector, Version=1.0.0.0, Culture=neutral, PublicKeyToken=null","DisplayName":"Eisenhower" ,"Description":"" ,"Country":"USA" ,"IsPostageStamp":true ,"ScottNumber":"1393"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12" spans="1:38" x14ac:dyDescent="0.25">
      <c r="A1412" s="17" t="s">
        <v>986</v>
      </c>
      <c r="B1412" s="29">
        <v>7</v>
      </c>
      <c r="C1412" s="30"/>
      <c r="D1412" s="31">
        <v>4</v>
      </c>
      <c r="E1412" s="32">
        <v>1</v>
      </c>
      <c r="F1412" s="28"/>
      <c r="G1412" s="30"/>
      <c r="H1412" s="19" t="s">
        <v>13</v>
      </c>
      <c r="I1412" s="29">
        <v>1972</v>
      </c>
      <c r="J1412" s="29">
        <v>1972</v>
      </c>
      <c r="K1412" s="33" t="s">
        <v>1337</v>
      </c>
      <c r="L1412" s="34">
        <v>0.15</v>
      </c>
      <c r="M1412" s="29">
        <v>0.15</v>
      </c>
      <c r="N1412" s="28" t="str">
        <f t="shared" si="498"/>
        <v>,{"CollectableType":"HomeCollector.Models.StampBase, HomeCollector, Version=1.0.0.0, Culture=neutral, PublicKeyToken=null"</v>
      </c>
      <c r="O1412" s="16" t="str">
        <f t="shared" si="477"/>
        <v xml:space="preserve">,"DisplayName":"Franklin" </v>
      </c>
      <c r="P1412" s="16" t="str">
        <f t="shared" si="478"/>
        <v xml:space="preserve">,"Description":"" </v>
      </c>
      <c r="Q1412" s="16" t="str">
        <f t="shared" si="479"/>
        <v xml:space="preserve">,"Country":"USA" </v>
      </c>
      <c r="R1412" s="16" t="str">
        <f t="shared" si="480"/>
        <v xml:space="preserve">,"IsPostageStamp":true </v>
      </c>
      <c r="S1412" s="16" t="str">
        <f t="shared" si="481"/>
        <v xml:space="preserve">,"ScottNumber":"1393d" </v>
      </c>
      <c r="T1412" s="16" t="str">
        <f t="shared" si="482"/>
        <v xml:space="preserve">,"AlternateId":"" </v>
      </c>
      <c r="U1412" s="16" t="str">
        <f t="shared" si="483"/>
        <v>,"IssueYearStart":1972</v>
      </c>
      <c r="V1412" s="16" t="str">
        <f t="shared" si="484"/>
        <v>,"IssueYearEnd":0</v>
      </c>
      <c r="W1412" s="16" t="str">
        <f t="shared" si="485"/>
        <v xml:space="preserve">,"FirstDayOfIssue":" " </v>
      </c>
      <c r="X1412" s="16" t="str">
        <f t="shared" si="499"/>
        <v xml:space="preserve">,"Perforation":"" </v>
      </c>
      <c r="Y1412" s="16" t="str">
        <f t="shared" si="486"/>
        <v xml:space="preserve">,"IsWatermarked":false </v>
      </c>
      <c r="Z1412" s="16" t="str">
        <f t="shared" si="487"/>
        <v xml:space="preserve">,"CatalogImageCode":"" </v>
      </c>
      <c r="AA1412" s="16" t="str">
        <f t="shared" si="488"/>
        <v xml:space="preserve">,"Color":"" </v>
      </c>
      <c r="AB1412" s="16" t="str">
        <f t="shared" si="489"/>
        <v xml:space="preserve">,"Denomination":"7" </v>
      </c>
      <c r="AD1412" s="16" t="str">
        <f t="shared" si="490"/>
        <v>,"ItemInstances":[</v>
      </c>
      <c r="AE1412" s="16" t="str">
        <f t="shared" si="491"/>
        <v>{"CollectableType":"HomeCollector.Models.StampBase, HomeCollector, Version=1.0.0.0, Culture=neutral, PublicKeyToken=null"</v>
      </c>
      <c r="AF1412" s="16" t="str">
        <f t="shared" si="492"/>
        <v xml:space="preserve">,"ItemDetails":"" </v>
      </c>
      <c r="AG1412" s="16" t="str">
        <f t="shared" si="493"/>
        <v xml:space="preserve">,"IsFavorite":false </v>
      </c>
      <c r="AH1412" s="16" t="str">
        <f t="shared" si="494"/>
        <v xml:space="preserve">,"EstimatedValue":0 </v>
      </c>
      <c r="AI1412" s="16" t="str">
        <f t="shared" si="495"/>
        <v xml:space="preserve">,"IsMintCondition":true </v>
      </c>
      <c r="AJ1412" s="16" t="str">
        <f t="shared" si="496"/>
        <v xml:space="preserve">,"Condition":"UNDEFINED" </v>
      </c>
      <c r="AK1412" s="16" t="str">
        <f xml:space="preserve"> IF($D1412+$E1412&gt;0,  CONCATENATE($AD1412,$AE1412,$AF1412,$AG1412,$AH1412,$AI1412,$AJ1412)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12" s="16" t="str">
        <f t="shared" si="497"/>
        <v>,{"CollectableType":"HomeCollector.Models.StampBase, HomeCollector, Version=1.0.0.0, Culture=neutral, PublicKeyToken=null","DisplayName":"Franklin" ,"Description":"" ,"Country":"USA" ,"IsPostageStamp":true ,"ScottNumber":"1393d" ,"AlternateId":"" ,"IssueYearStart":1972,"IssueYearEnd":0,"FirstDayOfIssue":" " ,"Perforation":""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13" spans="1:38" x14ac:dyDescent="0.25">
      <c r="A1413" s="34" t="s">
        <v>2595</v>
      </c>
      <c r="B1413" s="29">
        <v>8</v>
      </c>
      <c r="C1413" s="30"/>
      <c r="D1413" s="31"/>
      <c r="E1413" s="32">
        <v>2</v>
      </c>
      <c r="F1413" s="28"/>
      <c r="G1413" s="30"/>
      <c r="H1413" s="19" t="s">
        <v>973</v>
      </c>
      <c r="I1413" s="29">
        <v>1971</v>
      </c>
      <c r="J1413" s="29">
        <v>1971</v>
      </c>
      <c r="K1413" s="33" t="s">
        <v>1337</v>
      </c>
      <c r="L1413" s="34">
        <v>0.16</v>
      </c>
      <c r="M1413" s="29">
        <v>0.15</v>
      </c>
      <c r="N1413" s="28" t="str">
        <f t="shared" si="498"/>
        <v>,{"CollectableType":"HomeCollector.Models.StampBase, HomeCollector, Version=1.0.0.0, Culture=neutral, PublicKeyToken=null"</v>
      </c>
      <c r="O1413" s="16" t="str">
        <f t="shared" ref="O1413:O1476" si="500">",""DisplayName"":""" &amp; $H1413 &amp; """ "</f>
        <v xml:space="preserve">,"DisplayName":"Eisenhower" </v>
      </c>
      <c r="P1413" s="16" t="str">
        <f t="shared" ref="P1413:P1476" si="501">",""Description"":""" &amp; IF(ISBLANK($G1413),"",$G1413) &amp; """ "</f>
        <v xml:space="preserve">,"Description":"" </v>
      </c>
      <c r="Q1413" s="16" t="str">
        <f t="shared" ref="Q1413:Q1476" si="502">",""Country"":""" &amp; $B$1 &amp; """ "</f>
        <v xml:space="preserve">,"Country":"USA" </v>
      </c>
      <c r="R1413" s="16" t="str">
        <f t="shared" ref="R1413:R1476" si="503">",""IsPostageStamp"":" &amp; "true" &amp; " "</f>
        <v xml:space="preserve">,"IsPostageStamp":true </v>
      </c>
      <c r="S1413" s="16" t="str">
        <f t="shared" ref="S1413:S1476" si="504">",""ScottNumber"":""" &amp; $A1413 &amp; """ "</f>
        <v xml:space="preserve">,"ScottNumber":"1394" </v>
      </c>
      <c r="T1413" s="16" t="str">
        <f t="shared" ref="T1413:T1476" si="505">",""AlternateId"":""" &amp; "" &amp; """ "</f>
        <v xml:space="preserve">,"AlternateId":"" </v>
      </c>
      <c r="U1413" s="16" t="str">
        <f t="shared" ref="U1413:U1476" si="506">",""IssueYearStart"":" &amp; TEXT(IF(ISNUMBER($J1413)=0,0,$J1413),"0")</f>
        <v>,"IssueYearStart":1971</v>
      </c>
      <c r="V1413" s="16" t="str">
        <f t="shared" ref="V1413:V1476" si="507">",""IssueYearEnd"":" &amp; TEXT(IF(ISNUMBER($K1413)=0,0,$K1413),"0")</f>
        <v>,"IssueYearEnd":0</v>
      </c>
      <c r="W1413" s="16" t="str">
        <f t="shared" ref="W1413:W1476" si="508">",""FirstDayOfIssue"":""" &amp; " " &amp; """ "</f>
        <v xml:space="preserve">,"FirstDayOfIssue":" " </v>
      </c>
      <c r="X1413" s="16" t="str">
        <f t="shared" si="499"/>
        <v xml:space="preserve">,"Perforation":"" </v>
      </c>
      <c r="Y1413" s="16" t="str">
        <f t="shared" ref="Y1413:Y1476" si="509">",""IsWatermarked"":" &amp; IF(ISNUMBER(FIND("mk",$G1430)) =1,"true","false") &amp; " "</f>
        <v xml:space="preserve">,"IsWatermarked":false </v>
      </c>
      <c r="Z1413" s="16" t="str">
        <f t="shared" ref="Z1413:Z1476" si="510">",""CatalogImageCode"":""" &amp; "" &amp; """ "</f>
        <v xml:space="preserve">,"CatalogImageCode":"" </v>
      </c>
      <c r="AA1413" s="16" t="str">
        <f t="shared" ref="AA1413:AA1476" si="511">",""Color"":""" &amp; IF(ISBLANK($C1413)=1,"",$C1413) &amp; """ "</f>
        <v xml:space="preserve">,"Color":"" </v>
      </c>
      <c r="AB1413" s="16" t="str">
        <f t="shared" ref="AB1413:AB1476" si="512">",""Denomination"":""" &amp; IF(ISNUMBER($B1413),TEXT($B1413,"0"),$B1413) &amp; """ "</f>
        <v xml:space="preserve">,"Denomination":"8" </v>
      </c>
      <c r="AD1413" s="16" t="str">
        <f t="shared" ref="AD1413:AD1476" si="513" xml:space="preserve"> IF($D1413 + $E1413 &gt; 0,",""ItemInstances"":[","")</f>
        <v>,"ItemInstances":[</v>
      </c>
      <c r="AE1413" s="16" t="str">
        <f t="shared" ref="AE1413:AE1476" si="514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413" s="16" t="str">
        <f t="shared" ref="AF1413:AF1476" si="515">",""ItemDetails"":""" &amp; IF(ISBLANK($G1413)=1,"",$G1413) &amp; """ "</f>
        <v xml:space="preserve">,"ItemDetails":"" </v>
      </c>
      <c r="AG1413" s="16" t="str">
        <f t="shared" ref="AG1413:AG1476" si="516">",""IsFavorite"":" &amp; "false" &amp; " "</f>
        <v xml:space="preserve">,"IsFavorite":false </v>
      </c>
      <c r="AH1413" s="16" t="str">
        <f t="shared" ref="AH1413:AH1476" si="517">",""EstimatedValue"":" &amp; "0" &amp; " "</f>
        <v xml:space="preserve">,"EstimatedValue":0 </v>
      </c>
      <c r="AI1413" s="16" t="str">
        <f t="shared" ref="AI1413:AI1476" si="518">",""IsMintCondition"":" &amp; IF($D1413&gt;0,"true","false") &amp; " "</f>
        <v xml:space="preserve">,"IsMintCondition":false </v>
      </c>
      <c r="AJ1413" s="16" t="str">
        <f t="shared" ref="AJ1413:AJ1476" si="519">",""Condition"":" &amp; """UNDEFINED""" &amp; " "</f>
        <v xml:space="preserve">,"Condition":"UNDEFINED" </v>
      </c>
      <c r="AK1413" s="16" t="str">
        <f xml:space="preserve"> IF($D1413+$E1413&gt;0,  CONCATENATE($AD1413,$AE1413,$AF1413,$AG1413,$AH1413,$AI1413,$AJ1413)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13" s="16" t="str">
        <f t="shared" ref="AL1413:AL1476" si="520">CONCATENATE( $N1413, $O1413, $P1413,$Q1413,$R1413,$S1413,$T1413,$U1413,$V1413,$W1413,$X1413, $Y1413,$Z1413,$AA1413, $AB1413) &amp; $AK1413</f>
        <v>,{"CollectableType":"HomeCollector.Models.StampBase, HomeCollector, Version=1.0.0.0, Culture=neutral, PublicKeyToken=null","DisplayName":"Eisenhower" ,"Description":"" ,"Country":"USA" ,"IsPostageStamp":true ,"ScottNumber":"1394"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14" spans="1:38" x14ac:dyDescent="0.25">
      <c r="A1414" s="34" t="s">
        <v>2596</v>
      </c>
      <c r="B1414" s="29">
        <v>8</v>
      </c>
      <c r="C1414" s="19" t="s">
        <v>987</v>
      </c>
      <c r="D1414" s="31"/>
      <c r="E1414" s="32">
        <v>2</v>
      </c>
      <c r="F1414" s="28"/>
      <c r="G1414" s="38" t="s">
        <v>988</v>
      </c>
      <c r="H1414" s="19" t="s">
        <v>973</v>
      </c>
      <c r="I1414" s="29">
        <v>1971</v>
      </c>
      <c r="J1414" s="29">
        <v>1971</v>
      </c>
      <c r="K1414" s="33" t="s">
        <v>1337</v>
      </c>
      <c r="L1414" s="34">
        <v>0.16</v>
      </c>
      <c r="M1414" s="29">
        <v>0.15</v>
      </c>
      <c r="N1414" s="28" t="str">
        <f t="shared" ref="N1414:N1477" si="521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414" s="16" t="str">
        <f t="shared" si="500"/>
        <v xml:space="preserve">,"DisplayName":"Eisenhower" </v>
      </c>
      <c r="P1414" s="16" t="str">
        <f t="shared" si="501"/>
        <v xml:space="preserve">,"Description":"booklet" </v>
      </c>
      <c r="Q1414" s="16" t="str">
        <f t="shared" si="502"/>
        <v xml:space="preserve">,"Country":"USA" </v>
      </c>
      <c r="R1414" s="16" t="str">
        <f t="shared" si="503"/>
        <v xml:space="preserve">,"IsPostageStamp":true </v>
      </c>
      <c r="S1414" s="16" t="str">
        <f t="shared" si="504"/>
        <v xml:space="preserve">,"ScottNumber":"1395" </v>
      </c>
      <c r="T1414" s="16" t="str">
        <f t="shared" si="505"/>
        <v xml:space="preserve">,"AlternateId":"" </v>
      </c>
      <c r="U1414" s="16" t="str">
        <f t="shared" si="506"/>
        <v>,"IssueYearStart":1971</v>
      </c>
      <c r="V1414" s="16" t="str">
        <f t="shared" si="507"/>
        <v>,"IssueYearEnd":0</v>
      </c>
      <c r="W1414" s="16" t="str">
        <f t="shared" si="508"/>
        <v xml:space="preserve">,"FirstDayOfIssue":" " </v>
      </c>
      <c r="X1414" s="16" t="str">
        <f t="shared" si="499"/>
        <v xml:space="preserve">,"Perforation":"" </v>
      </c>
      <c r="Y1414" s="16" t="str">
        <f t="shared" si="509"/>
        <v xml:space="preserve">,"IsWatermarked":false </v>
      </c>
      <c r="Z1414" s="16" t="str">
        <f t="shared" si="510"/>
        <v xml:space="preserve">,"CatalogImageCode":"" </v>
      </c>
      <c r="AA1414" s="16" t="str">
        <f t="shared" si="511"/>
        <v xml:space="preserve">,"Color":"dp claret" </v>
      </c>
      <c r="AB1414" s="16" t="str">
        <f t="shared" si="512"/>
        <v xml:space="preserve">,"Denomination":"8" </v>
      </c>
      <c r="AD1414" s="16" t="str">
        <f t="shared" si="513"/>
        <v>,"ItemInstances":[</v>
      </c>
      <c r="AE1414" s="16" t="str">
        <f t="shared" si="514"/>
        <v>{"CollectableType":"HomeCollector.Models.StampBase, HomeCollector, Version=1.0.0.0, Culture=neutral, PublicKeyToken=null"</v>
      </c>
      <c r="AF1414" s="16" t="str">
        <f t="shared" si="515"/>
        <v xml:space="preserve">,"ItemDetails":"booklet" </v>
      </c>
      <c r="AG1414" s="16" t="str">
        <f t="shared" si="516"/>
        <v xml:space="preserve">,"IsFavorite":false </v>
      </c>
      <c r="AH1414" s="16" t="str">
        <f t="shared" si="517"/>
        <v xml:space="preserve">,"EstimatedValue":0 </v>
      </c>
      <c r="AI1414" s="16" t="str">
        <f t="shared" si="518"/>
        <v xml:space="preserve">,"IsMintCondition":false </v>
      </c>
      <c r="AJ1414" s="16" t="str">
        <f t="shared" si="519"/>
        <v xml:space="preserve">,"Condition":"UNDEFINED" </v>
      </c>
      <c r="AK1414" s="16" t="str">
        <f xml:space="preserve"> IF($D1414+$E1414&gt;0,  CONCATENATE($AD1414,$AE1414,$AF1414,$AG1414,$AH1414,$AI1414,$AJ1414) &amp; "} ]}","}")</f>
        <v>,"ItemInstances":[{"CollectableType":"HomeCollector.Models.StampBase, HomeCollector, Version=1.0.0.0, Culture=neutral, PublicKeyToken=null","ItemDetails":"booklet" ,"IsFavorite":false ,"EstimatedValue":0 ,"IsMintCondition":false ,"Condition":"UNDEFINED" } ]}</v>
      </c>
      <c r="AL1414" s="16" t="str">
        <f t="shared" si="520"/>
        <v>,{"CollectableType":"HomeCollector.Models.StampBase, HomeCollector, Version=1.0.0.0, Culture=neutral, PublicKeyToken=null","DisplayName":"Eisenhower" ,"Description":"booklet" ,"Country":"USA" ,"IsPostageStamp":true ,"ScottNumber":"1395" ,"AlternateId":"" ,"IssueYearStart":1971,"IssueYearEnd":0,"FirstDayOfIssue":" " ,"Perforation":"" ,"IsWatermarked":false ,"CatalogImageCode":"" ,"Color":"dp claret" ,"Denomination":"8" ,"ItemInstances":[{"CollectableType":"HomeCollector.Models.StampBase, HomeCollector, Version=1.0.0.0, Culture=neutral, PublicKeyToken=null","ItemDetails":"booklet" ,"IsFavorite":false ,"EstimatedValue":0 ,"IsMintCondition":false ,"Condition":"UNDEFINED" } ]}</v>
      </c>
    </row>
    <row r="1415" spans="1:38" x14ac:dyDescent="0.25">
      <c r="A1415" s="34" t="s">
        <v>2597</v>
      </c>
      <c r="B1415" s="29">
        <v>8</v>
      </c>
      <c r="C1415" s="30"/>
      <c r="D1415" s="31">
        <v>1</v>
      </c>
      <c r="E1415" s="32">
        <v>2</v>
      </c>
      <c r="F1415" s="28"/>
      <c r="G1415" s="30"/>
      <c r="H1415" s="19" t="s">
        <v>989</v>
      </c>
      <c r="I1415" s="29">
        <v>1971</v>
      </c>
      <c r="J1415" s="29">
        <v>1971</v>
      </c>
      <c r="K1415" s="33" t="s">
        <v>1337</v>
      </c>
      <c r="L1415" s="34">
        <v>0.15</v>
      </c>
      <c r="M1415" s="29">
        <v>0.15</v>
      </c>
      <c r="N1415" s="28" t="str">
        <f t="shared" si="521"/>
        <v>,{"CollectableType":"HomeCollector.Models.StampBase, HomeCollector, Version=1.0.0.0, Culture=neutral, PublicKeyToken=null"</v>
      </c>
      <c r="O1415" s="16" t="str">
        <f t="shared" si="500"/>
        <v xml:space="preserve">,"DisplayName":"US Mail" </v>
      </c>
      <c r="P1415" s="16" t="str">
        <f t="shared" si="501"/>
        <v xml:space="preserve">,"Description":"" </v>
      </c>
      <c r="Q1415" s="16" t="str">
        <f t="shared" si="502"/>
        <v xml:space="preserve">,"Country":"USA" </v>
      </c>
      <c r="R1415" s="16" t="str">
        <f t="shared" si="503"/>
        <v xml:space="preserve">,"IsPostageStamp":true </v>
      </c>
      <c r="S1415" s="16" t="str">
        <f t="shared" si="504"/>
        <v xml:space="preserve">,"ScottNumber":"1396" </v>
      </c>
      <c r="T1415" s="16" t="str">
        <f t="shared" si="505"/>
        <v xml:space="preserve">,"AlternateId":"" </v>
      </c>
      <c r="U1415" s="16" t="str">
        <f t="shared" si="506"/>
        <v>,"IssueYearStart":1971</v>
      </c>
      <c r="V1415" s="16" t="str">
        <f t="shared" si="507"/>
        <v>,"IssueYearEnd":0</v>
      </c>
      <c r="W1415" s="16" t="str">
        <f t="shared" si="508"/>
        <v xml:space="preserve">,"FirstDayOfIssue":" " </v>
      </c>
      <c r="X1415" s="16" t="str">
        <f t="shared" si="499"/>
        <v xml:space="preserve">,"Perforation":"" </v>
      </c>
      <c r="Y1415" s="16" t="str">
        <f t="shared" si="509"/>
        <v xml:space="preserve">,"IsWatermarked":false </v>
      </c>
      <c r="Z1415" s="16" t="str">
        <f t="shared" si="510"/>
        <v xml:space="preserve">,"CatalogImageCode":"" </v>
      </c>
      <c r="AA1415" s="16" t="str">
        <f t="shared" si="511"/>
        <v xml:space="preserve">,"Color":"" </v>
      </c>
      <c r="AB1415" s="16" t="str">
        <f t="shared" si="512"/>
        <v xml:space="preserve">,"Denomination":"8" </v>
      </c>
      <c r="AD1415" s="16" t="str">
        <f t="shared" si="513"/>
        <v>,"ItemInstances":[</v>
      </c>
      <c r="AE1415" s="16" t="str">
        <f t="shared" si="514"/>
        <v>{"CollectableType":"HomeCollector.Models.StampBase, HomeCollector, Version=1.0.0.0, Culture=neutral, PublicKeyToken=null"</v>
      </c>
      <c r="AF1415" s="16" t="str">
        <f t="shared" si="515"/>
        <v xml:space="preserve">,"ItemDetails":"" </v>
      </c>
      <c r="AG1415" s="16" t="str">
        <f t="shared" si="516"/>
        <v xml:space="preserve">,"IsFavorite":false </v>
      </c>
      <c r="AH1415" s="16" t="str">
        <f t="shared" si="517"/>
        <v xml:space="preserve">,"EstimatedValue":0 </v>
      </c>
      <c r="AI1415" s="16" t="str">
        <f t="shared" si="518"/>
        <v xml:space="preserve">,"IsMintCondition":true </v>
      </c>
      <c r="AJ1415" s="16" t="str">
        <f t="shared" si="519"/>
        <v xml:space="preserve">,"Condition":"UNDEFINED" </v>
      </c>
      <c r="AK1415" s="16" t="str">
        <f xml:space="preserve"> IF($D1415+$E1415&gt;0,  CONCATENATE($AD1415,$AE1415,$AF1415,$AG1415,$AH1415,$AI1415,$AJ1415)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15" s="16" t="str">
        <f t="shared" si="520"/>
        <v>,{"CollectableType":"HomeCollector.Models.StampBase, HomeCollector, Version=1.0.0.0, Culture=neutral, PublicKeyToken=null","DisplayName":"US Mail" ,"Description":"" ,"Country":"USA" ,"IsPostageStamp":true ,"ScottNumber":"1396"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16" spans="1:38" x14ac:dyDescent="0.25">
      <c r="A1416" s="34" t="s">
        <v>2598</v>
      </c>
      <c r="B1416" s="29">
        <v>14</v>
      </c>
      <c r="C1416" s="30"/>
      <c r="D1416" s="31">
        <v>1</v>
      </c>
      <c r="E1416" s="32">
        <v>1</v>
      </c>
      <c r="F1416" s="28"/>
      <c r="G1416" s="30"/>
      <c r="H1416" s="19" t="s">
        <v>990</v>
      </c>
      <c r="I1416" s="29">
        <v>1972</v>
      </c>
      <c r="J1416" s="29">
        <v>1972</v>
      </c>
      <c r="K1416" s="33" t="s">
        <v>1337</v>
      </c>
      <c r="L1416" s="34">
        <v>0.25</v>
      </c>
      <c r="M1416" s="29">
        <v>0.15</v>
      </c>
      <c r="N1416" s="28" t="str">
        <f t="shared" si="521"/>
        <v>,{"CollectableType":"HomeCollector.Models.StampBase, HomeCollector, Version=1.0.0.0, Culture=neutral, PublicKeyToken=null"</v>
      </c>
      <c r="O1416" s="16" t="str">
        <f t="shared" si="500"/>
        <v xml:space="preserve">,"DisplayName":"LaGuardia" </v>
      </c>
      <c r="P1416" s="16" t="str">
        <f t="shared" si="501"/>
        <v xml:space="preserve">,"Description":"" </v>
      </c>
      <c r="Q1416" s="16" t="str">
        <f t="shared" si="502"/>
        <v xml:space="preserve">,"Country":"USA" </v>
      </c>
      <c r="R1416" s="16" t="str">
        <f t="shared" si="503"/>
        <v xml:space="preserve">,"IsPostageStamp":true </v>
      </c>
      <c r="S1416" s="16" t="str">
        <f t="shared" si="504"/>
        <v xml:space="preserve">,"ScottNumber":"1397" </v>
      </c>
      <c r="T1416" s="16" t="str">
        <f t="shared" si="505"/>
        <v xml:space="preserve">,"AlternateId":"" </v>
      </c>
      <c r="U1416" s="16" t="str">
        <f t="shared" si="506"/>
        <v>,"IssueYearStart":1972</v>
      </c>
      <c r="V1416" s="16" t="str">
        <f t="shared" si="507"/>
        <v>,"IssueYearEnd":0</v>
      </c>
      <c r="W1416" s="16" t="str">
        <f t="shared" si="508"/>
        <v xml:space="preserve">,"FirstDayOfIssue":" " </v>
      </c>
      <c r="X1416" s="16" t="str">
        <f t="shared" si="499"/>
        <v xml:space="preserve">,"Perforation":"" </v>
      </c>
      <c r="Y1416" s="16" t="str">
        <f t="shared" si="509"/>
        <v xml:space="preserve">,"IsWatermarked":false </v>
      </c>
      <c r="Z1416" s="16" t="str">
        <f t="shared" si="510"/>
        <v xml:space="preserve">,"CatalogImageCode":"" </v>
      </c>
      <c r="AA1416" s="16" t="str">
        <f t="shared" si="511"/>
        <v xml:space="preserve">,"Color":"" </v>
      </c>
      <c r="AB1416" s="16" t="str">
        <f t="shared" si="512"/>
        <v xml:space="preserve">,"Denomination":"14" </v>
      </c>
      <c r="AD1416" s="16" t="str">
        <f t="shared" si="513"/>
        <v>,"ItemInstances":[</v>
      </c>
      <c r="AE1416" s="16" t="str">
        <f t="shared" si="514"/>
        <v>{"CollectableType":"HomeCollector.Models.StampBase, HomeCollector, Version=1.0.0.0, Culture=neutral, PublicKeyToken=null"</v>
      </c>
      <c r="AF1416" s="16" t="str">
        <f t="shared" si="515"/>
        <v xml:space="preserve">,"ItemDetails":"" </v>
      </c>
      <c r="AG1416" s="16" t="str">
        <f t="shared" si="516"/>
        <v xml:space="preserve">,"IsFavorite":false </v>
      </c>
      <c r="AH1416" s="16" t="str">
        <f t="shared" si="517"/>
        <v xml:space="preserve">,"EstimatedValue":0 </v>
      </c>
      <c r="AI1416" s="16" t="str">
        <f t="shared" si="518"/>
        <v xml:space="preserve">,"IsMintCondition":true </v>
      </c>
      <c r="AJ1416" s="16" t="str">
        <f t="shared" si="519"/>
        <v xml:space="preserve">,"Condition":"UNDEFINED" </v>
      </c>
      <c r="AK1416" s="16" t="str">
        <f xml:space="preserve"> IF($D1416+$E1416&gt;0,  CONCATENATE($AD1416,$AE1416,$AF1416,$AG1416,$AH1416,$AI1416,$AJ1416)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16" s="16" t="str">
        <f t="shared" si="520"/>
        <v>,{"CollectableType":"HomeCollector.Models.StampBase, HomeCollector, Version=1.0.0.0, Culture=neutral, PublicKeyToken=null","DisplayName":"LaGuardia" ,"Description":"" ,"Country":"USA" ,"IsPostageStamp":true ,"ScottNumber":"1397" ,"AlternateId":"" ,"IssueYearStart":1972,"IssueYearEnd":0,"FirstDayOfIssue":" " ,"Perforation":"" ,"IsWatermarked":false ,"CatalogImageCode":"" ,"Color":"" ,"Denomination":"14"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17" spans="1:38" x14ac:dyDescent="0.25">
      <c r="A1417" s="34" t="s">
        <v>2599</v>
      </c>
      <c r="B1417" s="29">
        <v>16</v>
      </c>
      <c r="C1417" s="30"/>
      <c r="D1417" s="31"/>
      <c r="E1417" s="32">
        <v>5</v>
      </c>
      <c r="F1417" s="28"/>
      <c r="G1417" s="30"/>
      <c r="H1417" s="19" t="s">
        <v>991</v>
      </c>
      <c r="I1417" s="29">
        <v>1971</v>
      </c>
      <c r="J1417" s="29">
        <v>1971</v>
      </c>
      <c r="K1417" s="33" t="s">
        <v>1337</v>
      </c>
      <c r="L1417" s="34">
        <v>0.3</v>
      </c>
      <c r="M1417" s="29">
        <v>0.15</v>
      </c>
      <c r="N1417" s="28" t="str">
        <f t="shared" si="521"/>
        <v>,{"CollectableType":"HomeCollector.Models.StampBase, HomeCollector, Version=1.0.0.0, Culture=neutral, PublicKeyToken=null"</v>
      </c>
      <c r="O1417" s="16" t="str">
        <f t="shared" si="500"/>
        <v xml:space="preserve">,"DisplayName":"Pyle" </v>
      </c>
      <c r="P1417" s="16" t="str">
        <f t="shared" si="501"/>
        <v xml:space="preserve">,"Description":"" </v>
      </c>
      <c r="Q1417" s="16" t="str">
        <f t="shared" si="502"/>
        <v xml:space="preserve">,"Country":"USA" </v>
      </c>
      <c r="R1417" s="16" t="str">
        <f t="shared" si="503"/>
        <v xml:space="preserve">,"IsPostageStamp":true </v>
      </c>
      <c r="S1417" s="16" t="str">
        <f t="shared" si="504"/>
        <v xml:space="preserve">,"ScottNumber":"1398" </v>
      </c>
      <c r="T1417" s="16" t="str">
        <f t="shared" si="505"/>
        <v xml:space="preserve">,"AlternateId":"" </v>
      </c>
      <c r="U1417" s="16" t="str">
        <f t="shared" si="506"/>
        <v>,"IssueYearStart":1971</v>
      </c>
      <c r="V1417" s="16" t="str">
        <f t="shared" si="507"/>
        <v>,"IssueYearEnd":0</v>
      </c>
      <c r="W1417" s="16" t="str">
        <f t="shared" si="508"/>
        <v xml:space="preserve">,"FirstDayOfIssue":" " </v>
      </c>
      <c r="X1417" s="16" t="str">
        <f t="shared" si="499"/>
        <v xml:space="preserve">,"Perforation":"" </v>
      </c>
      <c r="Y1417" s="16" t="str">
        <f t="shared" si="509"/>
        <v xml:space="preserve">,"IsWatermarked":false </v>
      </c>
      <c r="Z1417" s="16" t="str">
        <f t="shared" si="510"/>
        <v xml:space="preserve">,"CatalogImageCode":"" </v>
      </c>
      <c r="AA1417" s="16" t="str">
        <f t="shared" si="511"/>
        <v xml:space="preserve">,"Color":"" </v>
      </c>
      <c r="AB1417" s="16" t="str">
        <f t="shared" si="512"/>
        <v xml:space="preserve">,"Denomination":"16" </v>
      </c>
      <c r="AD1417" s="16" t="str">
        <f t="shared" si="513"/>
        <v>,"ItemInstances":[</v>
      </c>
      <c r="AE1417" s="16" t="str">
        <f t="shared" si="514"/>
        <v>{"CollectableType":"HomeCollector.Models.StampBase, HomeCollector, Version=1.0.0.0, Culture=neutral, PublicKeyToken=null"</v>
      </c>
      <c r="AF1417" s="16" t="str">
        <f t="shared" si="515"/>
        <v xml:space="preserve">,"ItemDetails":"" </v>
      </c>
      <c r="AG1417" s="16" t="str">
        <f t="shared" si="516"/>
        <v xml:space="preserve">,"IsFavorite":false </v>
      </c>
      <c r="AH1417" s="16" t="str">
        <f t="shared" si="517"/>
        <v xml:space="preserve">,"EstimatedValue":0 </v>
      </c>
      <c r="AI1417" s="16" t="str">
        <f t="shared" si="518"/>
        <v xml:space="preserve">,"IsMintCondition":false </v>
      </c>
      <c r="AJ1417" s="16" t="str">
        <f t="shared" si="519"/>
        <v xml:space="preserve">,"Condition":"UNDEFINED" </v>
      </c>
      <c r="AK1417" s="16" t="str">
        <f xml:space="preserve"> IF($D1417+$E1417&gt;0,  CONCATENATE($AD1417,$AE1417,$AF1417,$AG1417,$AH1417,$AI1417,$AJ1417)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17" s="16" t="str">
        <f t="shared" si="520"/>
        <v>,{"CollectableType":"HomeCollector.Models.StampBase, HomeCollector, Version=1.0.0.0, Culture=neutral, PublicKeyToken=null","DisplayName":"Pyle" ,"Description":"" ,"Country":"USA" ,"IsPostageStamp":true ,"ScottNumber":"1398" ,"AlternateId":"" ,"IssueYearStart":1971,"IssueYearEnd":0,"FirstDayOfIssue":" " ,"Perforation":"" ,"IsWatermarked":false ,"CatalogImageCode":"" ,"Color":"" ,"Denomination":"16"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18" spans="1:38" x14ac:dyDescent="0.25">
      <c r="A1418" s="34" t="s">
        <v>2600</v>
      </c>
      <c r="B1418" s="29">
        <v>18</v>
      </c>
      <c r="C1418" s="30"/>
      <c r="D1418" s="31"/>
      <c r="E1418" s="32">
        <v>2</v>
      </c>
      <c r="F1418" s="28"/>
      <c r="G1418" s="30"/>
      <c r="H1418" s="19" t="s">
        <v>992</v>
      </c>
      <c r="I1418" s="29">
        <v>1974</v>
      </c>
      <c r="J1418" s="29">
        <v>1974</v>
      </c>
      <c r="K1418" s="33" t="s">
        <v>1337</v>
      </c>
      <c r="L1418" s="34">
        <v>0.32</v>
      </c>
      <c r="M1418" s="29">
        <v>0.15</v>
      </c>
      <c r="N1418" s="28" t="str">
        <f t="shared" si="521"/>
        <v>,{"CollectableType":"HomeCollector.Models.StampBase, HomeCollector, Version=1.0.0.0, Culture=neutral, PublicKeyToken=null"</v>
      </c>
      <c r="O1418" s="16" t="str">
        <f t="shared" si="500"/>
        <v xml:space="preserve">,"DisplayName":"Blackwell" </v>
      </c>
      <c r="P1418" s="16" t="str">
        <f t="shared" si="501"/>
        <v xml:space="preserve">,"Description":"" </v>
      </c>
      <c r="Q1418" s="16" t="str">
        <f t="shared" si="502"/>
        <v xml:space="preserve">,"Country":"USA" </v>
      </c>
      <c r="R1418" s="16" t="str">
        <f t="shared" si="503"/>
        <v xml:space="preserve">,"IsPostageStamp":true </v>
      </c>
      <c r="S1418" s="16" t="str">
        <f t="shared" si="504"/>
        <v xml:space="preserve">,"ScottNumber":"1399" </v>
      </c>
      <c r="T1418" s="16" t="str">
        <f t="shared" si="505"/>
        <v xml:space="preserve">,"AlternateId":"" </v>
      </c>
      <c r="U1418" s="16" t="str">
        <f t="shared" si="506"/>
        <v>,"IssueYearStart":1974</v>
      </c>
      <c r="V1418" s="16" t="str">
        <f t="shared" si="507"/>
        <v>,"IssueYearEnd":0</v>
      </c>
      <c r="W1418" s="16" t="str">
        <f t="shared" si="508"/>
        <v xml:space="preserve">,"FirstDayOfIssue":" " </v>
      </c>
      <c r="X1418" s="16" t="str">
        <f t="shared" si="499"/>
        <v xml:space="preserve">,"Perforation":"" </v>
      </c>
      <c r="Y1418" s="16" t="str">
        <f t="shared" si="509"/>
        <v xml:space="preserve">,"IsWatermarked":false </v>
      </c>
      <c r="Z1418" s="16" t="str">
        <f t="shared" si="510"/>
        <v xml:space="preserve">,"CatalogImageCode":"" </v>
      </c>
      <c r="AA1418" s="16" t="str">
        <f t="shared" si="511"/>
        <v xml:space="preserve">,"Color":"" </v>
      </c>
      <c r="AB1418" s="16" t="str">
        <f t="shared" si="512"/>
        <v xml:space="preserve">,"Denomination":"18" </v>
      </c>
      <c r="AD1418" s="16" t="str">
        <f t="shared" si="513"/>
        <v>,"ItemInstances":[</v>
      </c>
      <c r="AE1418" s="16" t="str">
        <f t="shared" si="514"/>
        <v>{"CollectableType":"HomeCollector.Models.StampBase, HomeCollector, Version=1.0.0.0, Culture=neutral, PublicKeyToken=null"</v>
      </c>
      <c r="AF1418" s="16" t="str">
        <f t="shared" si="515"/>
        <v xml:space="preserve">,"ItemDetails":"" </v>
      </c>
      <c r="AG1418" s="16" t="str">
        <f t="shared" si="516"/>
        <v xml:space="preserve">,"IsFavorite":false </v>
      </c>
      <c r="AH1418" s="16" t="str">
        <f t="shared" si="517"/>
        <v xml:space="preserve">,"EstimatedValue":0 </v>
      </c>
      <c r="AI1418" s="16" t="str">
        <f t="shared" si="518"/>
        <v xml:space="preserve">,"IsMintCondition":false </v>
      </c>
      <c r="AJ1418" s="16" t="str">
        <f t="shared" si="519"/>
        <v xml:space="preserve">,"Condition":"UNDEFINED" </v>
      </c>
      <c r="AK1418" s="16" t="str">
        <f xml:space="preserve"> IF($D1418+$E1418&gt;0,  CONCATENATE($AD1418,$AE1418,$AF1418,$AG1418,$AH1418,$AI1418,$AJ1418)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18" s="16" t="str">
        <f t="shared" si="520"/>
        <v>,{"CollectableType":"HomeCollector.Models.StampBase, HomeCollector, Version=1.0.0.0, Culture=neutral, PublicKeyToken=null","DisplayName":"Blackwell" ,"Description":"" ,"Country":"USA" ,"IsPostageStamp":true ,"ScottNumber":"1399" ,"AlternateId":"" ,"IssueYearStart":1974,"IssueYearEnd":0,"FirstDayOfIssue":"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19" spans="1:38" x14ac:dyDescent="0.25">
      <c r="A1419" s="34" t="s">
        <v>2601</v>
      </c>
      <c r="B1419" s="29">
        <v>21</v>
      </c>
      <c r="C1419" s="30"/>
      <c r="D1419" s="31"/>
      <c r="E1419" s="32">
        <v>1</v>
      </c>
      <c r="F1419" s="28"/>
      <c r="G1419" s="30"/>
      <c r="H1419" s="19" t="s">
        <v>993</v>
      </c>
      <c r="I1419" s="29">
        <v>1973</v>
      </c>
      <c r="J1419" s="29">
        <v>1973</v>
      </c>
      <c r="K1419" s="33" t="s">
        <v>1337</v>
      </c>
      <c r="L1419" s="34">
        <v>0.35</v>
      </c>
      <c r="M1419" s="29">
        <v>0.15</v>
      </c>
      <c r="N1419" s="28" t="str">
        <f t="shared" si="521"/>
        <v>,{"CollectableType":"HomeCollector.Models.StampBase, HomeCollector, Version=1.0.0.0, Culture=neutral, PublicKeyToken=null"</v>
      </c>
      <c r="O1419" s="16" t="str">
        <f t="shared" si="500"/>
        <v xml:space="preserve">,"DisplayName":"Giannini" </v>
      </c>
      <c r="P1419" s="16" t="str">
        <f t="shared" si="501"/>
        <v xml:space="preserve">,"Description":"" </v>
      </c>
      <c r="Q1419" s="16" t="str">
        <f t="shared" si="502"/>
        <v xml:space="preserve">,"Country":"USA" </v>
      </c>
      <c r="R1419" s="16" t="str">
        <f t="shared" si="503"/>
        <v xml:space="preserve">,"IsPostageStamp":true </v>
      </c>
      <c r="S1419" s="16" t="str">
        <f t="shared" si="504"/>
        <v xml:space="preserve">,"ScottNumber":"1400" </v>
      </c>
      <c r="T1419" s="16" t="str">
        <f t="shared" si="505"/>
        <v xml:space="preserve">,"AlternateId":"" </v>
      </c>
      <c r="U1419" s="16" t="str">
        <f t="shared" si="506"/>
        <v>,"IssueYearStart":1973</v>
      </c>
      <c r="V1419" s="16" t="str">
        <f t="shared" si="507"/>
        <v>,"IssueYearEnd":0</v>
      </c>
      <c r="W1419" s="16" t="str">
        <f t="shared" si="508"/>
        <v xml:space="preserve">,"FirstDayOfIssue":" " </v>
      </c>
      <c r="X1419" s="16" t="str">
        <f t="shared" si="499"/>
        <v xml:space="preserve">,"Perforation":"" </v>
      </c>
      <c r="Y1419" s="16" t="str">
        <f t="shared" si="509"/>
        <v xml:space="preserve">,"IsWatermarked":false </v>
      </c>
      <c r="Z1419" s="16" t="str">
        <f t="shared" si="510"/>
        <v xml:space="preserve">,"CatalogImageCode":"" </v>
      </c>
      <c r="AA1419" s="16" t="str">
        <f t="shared" si="511"/>
        <v xml:space="preserve">,"Color":"" </v>
      </c>
      <c r="AB1419" s="16" t="str">
        <f t="shared" si="512"/>
        <v xml:space="preserve">,"Denomination":"21" </v>
      </c>
      <c r="AD1419" s="16" t="str">
        <f t="shared" si="513"/>
        <v>,"ItemInstances":[</v>
      </c>
      <c r="AE1419" s="16" t="str">
        <f t="shared" si="514"/>
        <v>{"CollectableType":"HomeCollector.Models.StampBase, HomeCollector, Version=1.0.0.0, Culture=neutral, PublicKeyToken=null"</v>
      </c>
      <c r="AF1419" s="16" t="str">
        <f t="shared" si="515"/>
        <v xml:space="preserve">,"ItemDetails":"" </v>
      </c>
      <c r="AG1419" s="16" t="str">
        <f t="shared" si="516"/>
        <v xml:space="preserve">,"IsFavorite":false </v>
      </c>
      <c r="AH1419" s="16" t="str">
        <f t="shared" si="517"/>
        <v xml:space="preserve">,"EstimatedValue":0 </v>
      </c>
      <c r="AI1419" s="16" t="str">
        <f t="shared" si="518"/>
        <v xml:space="preserve">,"IsMintCondition":false </v>
      </c>
      <c r="AJ1419" s="16" t="str">
        <f t="shared" si="519"/>
        <v xml:space="preserve">,"Condition":"UNDEFINED" </v>
      </c>
      <c r="AK1419" s="16" t="str">
        <f xml:space="preserve"> IF($D1419+$E1419&gt;0,  CONCATENATE($AD1419,$AE1419,$AF1419,$AG1419,$AH1419,$AI1419,$AJ1419)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19" s="16" t="str">
        <f t="shared" si="520"/>
        <v>,{"CollectableType":"HomeCollector.Models.StampBase, HomeCollector, Version=1.0.0.0, Culture=neutral, PublicKeyToken=null","DisplayName":"Giannini" ,"Description":"" ,"Country":"USA" ,"IsPostageStamp":true ,"ScottNumber":"1400" ,"AlternateId":"" ,"IssueYearStart":1973,"IssueYearEnd":0,"FirstDayOfIssue":" " ,"Perforation":"" ,"IsWatermarked":false ,"CatalogImageCode":"" ,"Color":"" ,"Denomination":"21"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20" spans="1:38" x14ac:dyDescent="0.25">
      <c r="A1420" s="34" t="s">
        <v>2602</v>
      </c>
      <c r="B1420" s="29">
        <v>6</v>
      </c>
      <c r="C1420" s="30"/>
      <c r="D1420" s="31"/>
      <c r="E1420" s="32">
        <v>2</v>
      </c>
      <c r="F1420" s="42" t="s">
        <v>322</v>
      </c>
      <c r="G1420" s="30"/>
      <c r="H1420" s="19" t="s">
        <v>973</v>
      </c>
      <c r="I1420" s="29">
        <v>1970</v>
      </c>
      <c r="J1420" s="29">
        <v>1970</v>
      </c>
      <c r="K1420" s="33" t="s">
        <v>1337</v>
      </c>
      <c r="L1420" s="34">
        <v>0.15</v>
      </c>
      <c r="M1420" s="29">
        <v>0.15</v>
      </c>
      <c r="N1420" s="28" t="str">
        <f t="shared" si="521"/>
        <v>,{"CollectableType":"HomeCollector.Models.StampBase, HomeCollector, Version=1.0.0.0, Culture=neutral, PublicKeyToken=null"</v>
      </c>
      <c r="O1420" s="16" t="str">
        <f t="shared" si="500"/>
        <v xml:space="preserve">,"DisplayName":"Eisenhower" </v>
      </c>
      <c r="P1420" s="16" t="str">
        <f t="shared" si="501"/>
        <v xml:space="preserve">,"Description":"" </v>
      </c>
      <c r="Q1420" s="16" t="str">
        <f t="shared" si="502"/>
        <v xml:space="preserve">,"Country":"USA" </v>
      </c>
      <c r="R1420" s="16" t="str">
        <f t="shared" si="503"/>
        <v xml:space="preserve">,"IsPostageStamp":true </v>
      </c>
      <c r="S1420" s="16" t="str">
        <f t="shared" si="504"/>
        <v xml:space="preserve">,"ScottNumber":"1401" </v>
      </c>
      <c r="T1420" s="16" t="str">
        <f t="shared" si="505"/>
        <v xml:space="preserve">,"AlternateId":"" </v>
      </c>
      <c r="U1420" s="16" t="str">
        <f t="shared" si="506"/>
        <v>,"IssueYearStart":1970</v>
      </c>
      <c r="V1420" s="16" t="str">
        <f t="shared" si="507"/>
        <v>,"IssueYearEnd":0</v>
      </c>
      <c r="W1420" s="16" t="str">
        <f t="shared" si="508"/>
        <v xml:space="preserve">,"FirstDayOfIssue":" " </v>
      </c>
      <c r="X1420" s="16" t="str">
        <f t="shared" si="499"/>
        <v xml:space="preserve">,"Perforation":"v10" </v>
      </c>
      <c r="Y1420" s="16" t="str">
        <f t="shared" si="509"/>
        <v xml:space="preserve">,"IsWatermarked":false </v>
      </c>
      <c r="Z1420" s="16" t="str">
        <f t="shared" si="510"/>
        <v xml:space="preserve">,"CatalogImageCode":"" </v>
      </c>
      <c r="AA1420" s="16" t="str">
        <f t="shared" si="511"/>
        <v xml:space="preserve">,"Color":"" </v>
      </c>
      <c r="AB1420" s="16" t="str">
        <f t="shared" si="512"/>
        <v xml:space="preserve">,"Denomination":"6" </v>
      </c>
      <c r="AD1420" s="16" t="str">
        <f t="shared" si="513"/>
        <v>,"ItemInstances":[</v>
      </c>
      <c r="AE1420" s="16" t="str">
        <f t="shared" si="514"/>
        <v>{"CollectableType":"HomeCollector.Models.StampBase, HomeCollector, Version=1.0.0.0, Culture=neutral, PublicKeyToken=null"</v>
      </c>
      <c r="AF1420" s="16" t="str">
        <f t="shared" si="515"/>
        <v xml:space="preserve">,"ItemDetails":"" </v>
      </c>
      <c r="AG1420" s="16" t="str">
        <f t="shared" si="516"/>
        <v xml:space="preserve">,"IsFavorite":false </v>
      </c>
      <c r="AH1420" s="16" t="str">
        <f t="shared" si="517"/>
        <v xml:space="preserve">,"EstimatedValue":0 </v>
      </c>
      <c r="AI1420" s="16" t="str">
        <f t="shared" si="518"/>
        <v xml:space="preserve">,"IsMintCondition":false </v>
      </c>
      <c r="AJ1420" s="16" t="str">
        <f t="shared" si="519"/>
        <v xml:space="preserve">,"Condition":"UNDEFINED" </v>
      </c>
      <c r="AK1420" s="16" t="str">
        <f xml:space="preserve"> IF($D1420+$E1420&gt;0,  CONCATENATE($AD1420,$AE1420,$AF1420,$AG1420,$AH1420,$AI1420,$AJ1420)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20" s="16" t="str">
        <f t="shared" si="520"/>
        <v>,{"CollectableType":"HomeCollector.Models.StampBase, HomeCollector, Version=1.0.0.0, Culture=neutral, PublicKeyToken=null","DisplayName":"Eisenhower" ,"Description":"" ,"Country":"USA" ,"IsPostageStamp":true ,"ScottNumber":"1401" ,"AlternateId":"" ,"IssueYearStart":1970,"IssueYearEnd":0,"FirstDayOfIssue":" " ,"Perforation":"v10"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21" spans="1:38" x14ac:dyDescent="0.25">
      <c r="A1421" s="34" t="s">
        <v>2603</v>
      </c>
      <c r="B1421" s="29">
        <v>8</v>
      </c>
      <c r="C1421" s="19" t="s">
        <v>987</v>
      </c>
      <c r="D1421" s="31"/>
      <c r="E1421" s="32">
        <v>4</v>
      </c>
      <c r="F1421" s="42" t="s">
        <v>322</v>
      </c>
      <c r="G1421" s="30"/>
      <c r="H1421" s="19" t="s">
        <v>973</v>
      </c>
      <c r="I1421" s="29">
        <v>1971</v>
      </c>
      <c r="J1421" s="29">
        <v>1971</v>
      </c>
      <c r="K1421" s="33" t="s">
        <v>1337</v>
      </c>
      <c r="L1421" s="34">
        <v>0.15</v>
      </c>
      <c r="M1421" s="29">
        <v>0.15</v>
      </c>
      <c r="N1421" s="28" t="str">
        <f t="shared" si="521"/>
        <v>,{"CollectableType":"HomeCollector.Models.StampBase, HomeCollector, Version=1.0.0.0, Culture=neutral, PublicKeyToken=null"</v>
      </c>
      <c r="O1421" s="16" t="str">
        <f t="shared" si="500"/>
        <v xml:space="preserve">,"DisplayName":"Eisenhower" </v>
      </c>
      <c r="P1421" s="16" t="str">
        <f t="shared" si="501"/>
        <v xml:space="preserve">,"Description":"" </v>
      </c>
      <c r="Q1421" s="16" t="str">
        <f t="shared" si="502"/>
        <v xml:space="preserve">,"Country":"USA" </v>
      </c>
      <c r="R1421" s="16" t="str">
        <f t="shared" si="503"/>
        <v xml:space="preserve">,"IsPostageStamp":true </v>
      </c>
      <c r="S1421" s="16" t="str">
        <f t="shared" si="504"/>
        <v xml:space="preserve">,"ScottNumber":"1402" </v>
      </c>
      <c r="T1421" s="16" t="str">
        <f t="shared" si="505"/>
        <v xml:space="preserve">,"AlternateId":"" </v>
      </c>
      <c r="U1421" s="16" t="str">
        <f t="shared" si="506"/>
        <v>,"IssueYearStart":1971</v>
      </c>
      <c r="V1421" s="16" t="str">
        <f t="shared" si="507"/>
        <v>,"IssueYearEnd":0</v>
      </c>
      <c r="W1421" s="16" t="str">
        <f t="shared" si="508"/>
        <v xml:space="preserve">,"FirstDayOfIssue":" " </v>
      </c>
      <c r="X1421" s="16" t="str">
        <f t="shared" si="499"/>
        <v xml:space="preserve">,"Perforation":"v10" </v>
      </c>
      <c r="Y1421" s="16" t="str">
        <f t="shared" si="509"/>
        <v xml:space="preserve">,"IsWatermarked":false </v>
      </c>
      <c r="Z1421" s="16" t="str">
        <f t="shared" si="510"/>
        <v xml:space="preserve">,"CatalogImageCode":"" </v>
      </c>
      <c r="AA1421" s="16" t="str">
        <f t="shared" si="511"/>
        <v xml:space="preserve">,"Color":"dp claret" </v>
      </c>
      <c r="AB1421" s="16" t="str">
        <f t="shared" si="512"/>
        <v xml:space="preserve">,"Denomination":"8" </v>
      </c>
      <c r="AD1421" s="16" t="str">
        <f t="shared" si="513"/>
        <v>,"ItemInstances":[</v>
      </c>
      <c r="AE1421" s="16" t="str">
        <f t="shared" si="514"/>
        <v>{"CollectableType":"HomeCollector.Models.StampBase, HomeCollector, Version=1.0.0.0, Culture=neutral, PublicKeyToken=null"</v>
      </c>
      <c r="AF1421" s="16" t="str">
        <f t="shared" si="515"/>
        <v xml:space="preserve">,"ItemDetails":"" </v>
      </c>
      <c r="AG1421" s="16" t="str">
        <f t="shared" si="516"/>
        <v xml:space="preserve">,"IsFavorite":false </v>
      </c>
      <c r="AH1421" s="16" t="str">
        <f t="shared" si="517"/>
        <v xml:space="preserve">,"EstimatedValue":0 </v>
      </c>
      <c r="AI1421" s="16" t="str">
        <f t="shared" si="518"/>
        <v xml:space="preserve">,"IsMintCondition":false </v>
      </c>
      <c r="AJ1421" s="16" t="str">
        <f t="shared" si="519"/>
        <v xml:space="preserve">,"Condition":"UNDEFINED" </v>
      </c>
      <c r="AK1421" s="16" t="str">
        <f xml:space="preserve"> IF($D1421+$E1421&gt;0,  CONCATENATE($AD1421,$AE1421,$AF1421,$AG1421,$AH1421,$AI1421,$AJ1421)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21" s="16" t="str">
        <f t="shared" si="520"/>
        <v>,{"CollectableType":"HomeCollector.Models.StampBase, HomeCollector, Version=1.0.0.0, Culture=neutral, PublicKeyToken=null","DisplayName":"Eisenhower" ,"Description":"" ,"Country":"USA" ,"IsPostageStamp":true ,"ScottNumber":"1402" ,"AlternateId":"" ,"IssueYearStart":1971,"IssueYearEnd":0,"FirstDayOfIssue":" " ,"Perforation":"v10" ,"IsWatermarked":false ,"CatalogImageCode":"" ,"Color":"dp claret"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22" spans="1:38" x14ac:dyDescent="0.25">
      <c r="A1422" s="34" t="s">
        <v>2604</v>
      </c>
      <c r="B1422" s="29">
        <v>6</v>
      </c>
      <c r="C1422" s="30"/>
      <c r="D1422" s="31"/>
      <c r="E1422" s="32">
        <v>6</v>
      </c>
      <c r="F1422" s="28"/>
      <c r="G1422" s="30"/>
      <c r="H1422" s="19" t="s">
        <v>994</v>
      </c>
      <c r="I1422" s="29">
        <v>1970</v>
      </c>
      <c r="J1422" s="29">
        <v>1970</v>
      </c>
      <c r="K1422" s="33" t="s">
        <v>1337</v>
      </c>
      <c r="L1422" s="34">
        <v>0.15</v>
      </c>
      <c r="M1422" s="29">
        <v>0.15</v>
      </c>
      <c r="N1422" s="28" t="str">
        <f t="shared" si="521"/>
        <v>,{"CollectableType":"HomeCollector.Models.StampBase, HomeCollector, Version=1.0.0.0, Culture=neutral, PublicKeyToken=null"</v>
      </c>
      <c r="O1422" s="16" t="str">
        <f t="shared" si="500"/>
        <v xml:space="preserve">,"DisplayName":"Masters" </v>
      </c>
      <c r="P1422" s="16" t="str">
        <f t="shared" si="501"/>
        <v xml:space="preserve">,"Description":"" </v>
      </c>
      <c r="Q1422" s="16" t="str">
        <f t="shared" si="502"/>
        <v xml:space="preserve">,"Country":"USA" </v>
      </c>
      <c r="R1422" s="16" t="str">
        <f t="shared" si="503"/>
        <v xml:space="preserve">,"IsPostageStamp":true </v>
      </c>
      <c r="S1422" s="16" t="str">
        <f t="shared" si="504"/>
        <v xml:space="preserve">,"ScottNumber":"1405" </v>
      </c>
      <c r="T1422" s="16" t="str">
        <f t="shared" si="505"/>
        <v xml:space="preserve">,"AlternateId":"" </v>
      </c>
      <c r="U1422" s="16" t="str">
        <f t="shared" si="506"/>
        <v>,"IssueYearStart":1970</v>
      </c>
      <c r="V1422" s="16" t="str">
        <f t="shared" si="507"/>
        <v>,"IssueYearEnd":0</v>
      </c>
      <c r="W1422" s="16" t="str">
        <f t="shared" si="508"/>
        <v xml:space="preserve">,"FirstDayOfIssue":" " </v>
      </c>
      <c r="X1422" s="16" t="str">
        <f t="shared" si="499"/>
        <v xml:space="preserve">,"Perforation":"" </v>
      </c>
      <c r="Y1422" s="16" t="str">
        <f t="shared" si="509"/>
        <v xml:space="preserve">,"IsWatermarked":false </v>
      </c>
      <c r="Z1422" s="16" t="str">
        <f t="shared" si="510"/>
        <v xml:space="preserve">,"CatalogImageCode":"" </v>
      </c>
      <c r="AA1422" s="16" t="str">
        <f t="shared" si="511"/>
        <v xml:space="preserve">,"Color":"" </v>
      </c>
      <c r="AB1422" s="16" t="str">
        <f t="shared" si="512"/>
        <v xml:space="preserve">,"Denomination":"6" </v>
      </c>
      <c r="AD1422" s="16" t="str">
        <f t="shared" si="513"/>
        <v>,"ItemInstances":[</v>
      </c>
      <c r="AE1422" s="16" t="str">
        <f t="shared" si="514"/>
        <v>{"CollectableType":"HomeCollector.Models.StampBase, HomeCollector, Version=1.0.0.0, Culture=neutral, PublicKeyToken=null"</v>
      </c>
      <c r="AF1422" s="16" t="str">
        <f t="shared" si="515"/>
        <v xml:space="preserve">,"ItemDetails":"" </v>
      </c>
      <c r="AG1422" s="16" t="str">
        <f t="shared" si="516"/>
        <v xml:space="preserve">,"IsFavorite":false </v>
      </c>
      <c r="AH1422" s="16" t="str">
        <f t="shared" si="517"/>
        <v xml:space="preserve">,"EstimatedValue":0 </v>
      </c>
      <c r="AI1422" s="16" t="str">
        <f t="shared" si="518"/>
        <v xml:space="preserve">,"IsMintCondition":false </v>
      </c>
      <c r="AJ1422" s="16" t="str">
        <f t="shared" si="519"/>
        <v xml:space="preserve">,"Condition":"UNDEFINED" </v>
      </c>
      <c r="AK1422" s="16" t="str">
        <f xml:space="preserve"> IF($D1422+$E1422&gt;0,  CONCATENATE($AD1422,$AE1422,$AF1422,$AG1422,$AH1422,$AI1422,$AJ1422)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22" s="16" t="str">
        <f t="shared" si="520"/>
        <v>,{"CollectableType":"HomeCollector.Models.StampBase, HomeCollector, Version=1.0.0.0, Culture=neutral, PublicKeyToken=null","DisplayName":"Masters" ,"Description":"" ,"Country":"USA" ,"IsPostageStamp":true ,"ScottNumber":"1405"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23" spans="1:38" x14ac:dyDescent="0.25">
      <c r="A1423" s="34" t="s">
        <v>2605</v>
      </c>
      <c r="B1423" s="29">
        <v>6</v>
      </c>
      <c r="C1423" s="30"/>
      <c r="D1423" s="31"/>
      <c r="E1423" s="32">
        <v>2</v>
      </c>
      <c r="F1423" s="28"/>
      <c r="G1423" s="30"/>
      <c r="H1423" s="19" t="s">
        <v>995</v>
      </c>
      <c r="I1423" s="29">
        <v>1970</v>
      </c>
      <c r="J1423" s="29">
        <v>1970</v>
      </c>
      <c r="K1423" s="33" t="s">
        <v>1337</v>
      </c>
      <c r="L1423" s="34">
        <v>0.15</v>
      </c>
      <c r="M1423" s="29">
        <v>0.15</v>
      </c>
      <c r="N1423" s="28" t="str">
        <f t="shared" si="521"/>
        <v>,{"CollectableType":"HomeCollector.Models.StampBase, HomeCollector, Version=1.0.0.0, Culture=neutral, PublicKeyToken=null"</v>
      </c>
      <c r="O1423" s="16" t="str">
        <f t="shared" si="500"/>
        <v xml:space="preserve">,"DisplayName":"Woman Surfrage" </v>
      </c>
      <c r="P1423" s="16" t="str">
        <f t="shared" si="501"/>
        <v xml:space="preserve">,"Description":"" </v>
      </c>
      <c r="Q1423" s="16" t="str">
        <f t="shared" si="502"/>
        <v xml:space="preserve">,"Country":"USA" </v>
      </c>
      <c r="R1423" s="16" t="str">
        <f t="shared" si="503"/>
        <v xml:space="preserve">,"IsPostageStamp":true </v>
      </c>
      <c r="S1423" s="16" t="str">
        <f t="shared" si="504"/>
        <v xml:space="preserve">,"ScottNumber":"1406" </v>
      </c>
      <c r="T1423" s="16" t="str">
        <f t="shared" si="505"/>
        <v xml:space="preserve">,"AlternateId":"" </v>
      </c>
      <c r="U1423" s="16" t="str">
        <f t="shared" si="506"/>
        <v>,"IssueYearStart":1970</v>
      </c>
      <c r="V1423" s="16" t="str">
        <f t="shared" si="507"/>
        <v>,"IssueYearEnd":0</v>
      </c>
      <c r="W1423" s="16" t="str">
        <f t="shared" si="508"/>
        <v xml:space="preserve">,"FirstDayOfIssue":" " </v>
      </c>
      <c r="X1423" s="16" t="str">
        <f t="shared" si="499"/>
        <v xml:space="preserve">,"Perforation":"" </v>
      </c>
      <c r="Y1423" s="16" t="str">
        <f t="shared" si="509"/>
        <v xml:space="preserve">,"IsWatermarked":false </v>
      </c>
      <c r="Z1423" s="16" t="str">
        <f t="shared" si="510"/>
        <v xml:space="preserve">,"CatalogImageCode":"" </v>
      </c>
      <c r="AA1423" s="16" t="str">
        <f t="shared" si="511"/>
        <v xml:space="preserve">,"Color":"" </v>
      </c>
      <c r="AB1423" s="16" t="str">
        <f t="shared" si="512"/>
        <v xml:space="preserve">,"Denomination":"6" </v>
      </c>
      <c r="AD1423" s="16" t="str">
        <f t="shared" si="513"/>
        <v>,"ItemInstances":[</v>
      </c>
      <c r="AE1423" s="16" t="str">
        <f t="shared" si="514"/>
        <v>{"CollectableType":"HomeCollector.Models.StampBase, HomeCollector, Version=1.0.0.0, Culture=neutral, PublicKeyToken=null"</v>
      </c>
      <c r="AF1423" s="16" t="str">
        <f t="shared" si="515"/>
        <v xml:space="preserve">,"ItemDetails":"" </v>
      </c>
      <c r="AG1423" s="16" t="str">
        <f t="shared" si="516"/>
        <v xml:space="preserve">,"IsFavorite":false </v>
      </c>
      <c r="AH1423" s="16" t="str">
        <f t="shared" si="517"/>
        <v xml:space="preserve">,"EstimatedValue":0 </v>
      </c>
      <c r="AI1423" s="16" t="str">
        <f t="shared" si="518"/>
        <v xml:space="preserve">,"IsMintCondition":false </v>
      </c>
      <c r="AJ1423" s="16" t="str">
        <f t="shared" si="519"/>
        <v xml:space="preserve">,"Condition":"UNDEFINED" </v>
      </c>
      <c r="AK1423" s="16" t="str">
        <f xml:space="preserve"> IF($D1423+$E1423&gt;0,  CONCATENATE($AD1423,$AE1423,$AF1423,$AG1423,$AH1423,$AI1423,$AJ1423)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23" s="16" t="str">
        <f t="shared" si="520"/>
        <v>,{"CollectableType":"HomeCollector.Models.StampBase, HomeCollector, Version=1.0.0.0, Culture=neutral, PublicKeyToken=null","DisplayName":"Woman Surfrage" ,"Description":"" ,"Country":"USA" ,"IsPostageStamp":true ,"ScottNumber":"1406"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24" spans="1:38" x14ac:dyDescent="0.25">
      <c r="A1424" s="34" t="s">
        <v>2606</v>
      </c>
      <c r="B1424" s="29">
        <v>6</v>
      </c>
      <c r="C1424" s="30"/>
      <c r="D1424" s="31"/>
      <c r="E1424" s="32">
        <v>2</v>
      </c>
      <c r="F1424" s="28"/>
      <c r="G1424" s="30"/>
      <c r="H1424" s="19" t="s">
        <v>996</v>
      </c>
      <c r="I1424" s="29">
        <v>1970</v>
      </c>
      <c r="J1424" s="29">
        <v>1970</v>
      </c>
      <c r="K1424" s="33" t="s">
        <v>1337</v>
      </c>
      <c r="L1424" s="34">
        <v>0.15</v>
      </c>
      <c r="M1424" s="29">
        <v>0.15</v>
      </c>
      <c r="N1424" s="28" t="str">
        <f t="shared" si="521"/>
        <v>,{"CollectableType":"HomeCollector.Models.StampBase, HomeCollector, Version=1.0.0.0, Culture=neutral, PublicKeyToken=null"</v>
      </c>
      <c r="O1424" s="16" t="str">
        <f t="shared" si="500"/>
        <v xml:space="preserve">,"DisplayName":"S. Carolina" </v>
      </c>
      <c r="P1424" s="16" t="str">
        <f t="shared" si="501"/>
        <v xml:space="preserve">,"Description":"" </v>
      </c>
      <c r="Q1424" s="16" t="str">
        <f t="shared" si="502"/>
        <v xml:space="preserve">,"Country":"USA" </v>
      </c>
      <c r="R1424" s="16" t="str">
        <f t="shared" si="503"/>
        <v xml:space="preserve">,"IsPostageStamp":true </v>
      </c>
      <c r="S1424" s="16" t="str">
        <f t="shared" si="504"/>
        <v xml:space="preserve">,"ScottNumber":"1407" </v>
      </c>
      <c r="T1424" s="16" t="str">
        <f t="shared" si="505"/>
        <v xml:space="preserve">,"AlternateId":"" </v>
      </c>
      <c r="U1424" s="16" t="str">
        <f t="shared" si="506"/>
        <v>,"IssueYearStart":1970</v>
      </c>
      <c r="V1424" s="16" t="str">
        <f t="shared" si="507"/>
        <v>,"IssueYearEnd":0</v>
      </c>
      <c r="W1424" s="16" t="str">
        <f t="shared" si="508"/>
        <v xml:space="preserve">,"FirstDayOfIssue":" " </v>
      </c>
      <c r="X1424" s="16" t="str">
        <f t="shared" si="499"/>
        <v xml:space="preserve">,"Perforation":"" </v>
      </c>
      <c r="Y1424" s="16" t="str">
        <f t="shared" si="509"/>
        <v xml:space="preserve">,"IsWatermarked":false </v>
      </c>
      <c r="Z1424" s="16" t="str">
        <f t="shared" si="510"/>
        <v xml:space="preserve">,"CatalogImageCode":"" </v>
      </c>
      <c r="AA1424" s="16" t="str">
        <f t="shared" si="511"/>
        <v xml:space="preserve">,"Color":"" </v>
      </c>
      <c r="AB1424" s="16" t="str">
        <f t="shared" si="512"/>
        <v xml:space="preserve">,"Denomination":"6" </v>
      </c>
      <c r="AD1424" s="16" t="str">
        <f t="shared" si="513"/>
        <v>,"ItemInstances":[</v>
      </c>
      <c r="AE1424" s="16" t="str">
        <f t="shared" si="514"/>
        <v>{"CollectableType":"HomeCollector.Models.StampBase, HomeCollector, Version=1.0.0.0, Culture=neutral, PublicKeyToken=null"</v>
      </c>
      <c r="AF1424" s="16" t="str">
        <f t="shared" si="515"/>
        <v xml:space="preserve">,"ItemDetails":"" </v>
      </c>
      <c r="AG1424" s="16" t="str">
        <f t="shared" si="516"/>
        <v xml:space="preserve">,"IsFavorite":false </v>
      </c>
      <c r="AH1424" s="16" t="str">
        <f t="shared" si="517"/>
        <v xml:space="preserve">,"EstimatedValue":0 </v>
      </c>
      <c r="AI1424" s="16" t="str">
        <f t="shared" si="518"/>
        <v xml:space="preserve">,"IsMintCondition":false </v>
      </c>
      <c r="AJ1424" s="16" t="str">
        <f t="shared" si="519"/>
        <v xml:space="preserve">,"Condition":"UNDEFINED" </v>
      </c>
      <c r="AK1424" s="16" t="str">
        <f xml:space="preserve"> IF($D1424+$E1424&gt;0,  CONCATENATE($AD1424,$AE1424,$AF1424,$AG1424,$AH1424,$AI1424,$AJ1424)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24" s="16" t="str">
        <f t="shared" si="520"/>
        <v>,{"CollectableType":"HomeCollector.Models.StampBase, HomeCollector, Version=1.0.0.0, Culture=neutral, PublicKeyToken=null","DisplayName":"S. Carolina" ,"Description":"" ,"Country":"USA" ,"IsPostageStamp":true ,"ScottNumber":"1407"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25" spans="1:38" x14ac:dyDescent="0.25">
      <c r="A1425" s="34" t="s">
        <v>2607</v>
      </c>
      <c r="B1425" s="29">
        <v>6</v>
      </c>
      <c r="C1425" s="30"/>
      <c r="D1425" s="31"/>
      <c r="E1425" s="32">
        <v>2</v>
      </c>
      <c r="F1425" s="28"/>
      <c r="G1425" s="30"/>
      <c r="H1425" s="19" t="s">
        <v>997</v>
      </c>
      <c r="I1425" s="29">
        <v>1970</v>
      </c>
      <c r="J1425" s="29">
        <v>1970</v>
      </c>
      <c r="K1425" s="33" t="s">
        <v>1337</v>
      </c>
      <c r="L1425" s="34">
        <v>0.15</v>
      </c>
      <c r="M1425" s="29">
        <v>0.15</v>
      </c>
      <c r="N1425" s="28" t="str">
        <f t="shared" si="521"/>
        <v>,{"CollectableType":"HomeCollector.Models.StampBase, HomeCollector, Version=1.0.0.0, Culture=neutral, PublicKeyToken=null"</v>
      </c>
      <c r="O1425" s="16" t="str">
        <f t="shared" si="500"/>
        <v xml:space="preserve">,"DisplayName":"Stone Mtn" </v>
      </c>
      <c r="P1425" s="16" t="str">
        <f t="shared" si="501"/>
        <v xml:space="preserve">,"Description":"" </v>
      </c>
      <c r="Q1425" s="16" t="str">
        <f t="shared" si="502"/>
        <v xml:space="preserve">,"Country":"USA" </v>
      </c>
      <c r="R1425" s="16" t="str">
        <f t="shared" si="503"/>
        <v xml:space="preserve">,"IsPostageStamp":true </v>
      </c>
      <c r="S1425" s="16" t="str">
        <f t="shared" si="504"/>
        <v xml:space="preserve">,"ScottNumber":"1408" </v>
      </c>
      <c r="T1425" s="16" t="str">
        <f t="shared" si="505"/>
        <v xml:space="preserve">,"AlternateId":"" </v>
      </c>
      <c r="U1425" s="16" t="str">
        <f t="shared" si="506"/>
        <v>,"IssueYearStart":1970</v>
      </c>
      <c r="V1425" s="16" t="str">
        <f t="shared" si="507"/>
        <v>,"IssueYearEnd":0</v>
      </c>
      <c r="W1425" s="16" t="str">
        <f t="shared" si="508"/>
        <v xml:space="preserve">,"FirstDayOfIssue":" " </v>
      </c>
      <c r="X1425" s="16" t="str">
        <f t="shared" si="499"/>
        <v xml:space="preserve">,"Perforation":"" </v>
      </c>
      <c r="Y1425" s="16" t="str">
        <f t="shared" si="509"/>
        <v xml:space="preserve">,"IsWatermarked":false </v>
      </c>
      <c r="Z1425" s="16" t="str">
        <f t="shared" si="510"/>
        <v xml:space="preserve">,"CatalogImageCode":"" </v>
      </c>
      <c r="AA1425" s="16" t="str">
        <f t="shared" si="511"/>
        <v xml:space="preserve">,"Color":"" </v>
      </c>
      <c r="AB1425" s="16" t="str">
        <f t="shared" si="512"/>
        <v xml:space="preserve">,"Denomination":"6" </v>
      </c>
      <c r="AD1425" s="16" t="str">
        <f t="shared" si="513"/>
        <v>,"ItemInstances":[</v>
      </c>
      <c r="AE1425" s="16" t="str">
        <f t="shared" si="514"/>
        <v>{"CollectableType":"HomeCollector.Models.StampBase, HomeCollector, Version=1.0.0.0, Culture=neutral, PublicKeyToken=null"</v>
      </c>
      <c r="AF1425" s="16" t="str">
        <f t="shared" si="515"/>
        <v xml:space="preserve">,"ItemDetails":"" </v>
      </c>
      <c r="AG1425" s="16" t="str">
        <f t="shared" si="516"/>
        <v xml:space="preserve">,"IsFavorite":false </v>
      </c>
      <c r="AH1425" s="16" t="str">
        <f t="shared" si="517"/>
        <v xml:space="preserve">,"EstimatedValue":0 </v>
      </c>
      <c r="AI1425" s="16" t="str">
        <f t="shared" si="518"/>
        <v xml:space="preserve">,"IsMintCondition":false </v>
      </c>
      <c r="AJ1425" s="16" t="str">
        <f t="shared" si="519"/>
        <v xml:space="preserve">,"Condition":"UNDEFINED" </v>
      </c>
      <c r="AK1425" s="16" t="str">
        <f xml:space="preserve"> IF($D1425+$E1425&gt;0,  CONCATENATE($AD1425,$AE1425,$AF1425,$AG1425,$AH1425,$AI1425,$AJ1425)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25" s="16" t="str">
        <f t="shared" si="520"/>
        <v>,{"CollectableType":"HomeCollector.Models.StampBase, HomeCollector, Version=1.0.0.0, Culture=neutral, PublicKeyToken=null","DisplayName":"Stone Mtn" ,"Description":"" ,"Country":"USA" ,"IsPostageStamp":true ,"ScottNumber":"1408"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26" spans="1:38" x14ac:dyDescent="0.25">
      <c r="A1426" s="34" t="s">
        <v>2608</v>
      </c>
      <c r="B1426" s="29">
        <v>6</v>
      </c>
      <c r="C1426" s="30"/>
      <c r="D1426" s="31"/>
      <c r="E1426" s="32">
        <v>1</v>
      </c>
      <c r="F1426" s="28"/>
      <c r="G1426" s="30"/>
      <c r="H1426" s="19" t="s">
        <v>998</v>
      </c>
      <c r="I1426" s="29">
        <v>1970</v>
      </c>
      <c r="J1426" s="29">
        <v>1970</v>
      </c>
      <c r="K1426" s="33" t="s">
        <v>1337</v>
      </c>
      <c r="L1426" s="34">
        <v>0.15</v>
      </c>
      <c r="M1426" s="29">
        <v>0.15</v>
      </c>
      <c r="N1426" s="28" t="str">
        <f t="shared" si="521"/>
        <v>,{"CollectableType":"HomeCollector.Models.StampBase, HomeCollector, Version=1.0.0.0, Culture=neutral, PublicKeyToken=null"</v>
      </c>
      <c r="O1426" s="16" t="str">
        <f t="shared" si="500"/>
        <v xml:space="preserve">,"DisplayName":"Fort Snelling" </v>
      </c>
      <c r="P1426" s="16" t="str">
        <f t="shared" si="501"/>
        <v xml:space="preserve">,"Description":"" </v>
      </c>
      <c r="Q1426" s="16" t="str">
        <f t="shared" si="502"/>
        <v xml:space="preserve">,"Country":"USA" </v>
      </c>
      <c r="R1426" s="16" t="str">
        <f t="shared" si="503"/>
        <v xml:space="preserve">,"IsPostageStamp":true </v>
      </c>
      <c r="S1426" s="16" t="str">
        <f t="shared" si="504"/>
        <v xml:space="preserve">,"ScottNumber":"1409" </v>
      </c>
      <c r="T1426" s="16" t="str">
        <f t="shared" si="505"/>
        <v xml:space="preserve">,"AlternateId":"" </v>
      </c>
      <c r="U1426" s="16" t="str">
        <f t="shared" si="506"/>
        <v>,"IssueYearStart":1970</v>
      </c>
      <c r="V1426" s="16" t="str">
        <f t="shared" si="507"/>
        <v>,"IssueYearEnd":0</v>
      </c>
      <c r="W1426" s="16" t="str">
        <f t="shared" si="508"/>
        <v xml:space="preserve">,"FirstDayOfIssue":" " </v>
      </c>
      <c r="X1426" s="16" t="str">
        <f t="shared" si="499"/>
        <v xml:space="preserve">,"Perforation":"" </v>
      </c>
      <c r="Y1426" s="16" t="str">
        <f t="shared" si="509"/>
        <v xml:space="preserve">,"IsWatermarked":false </v>
      </c>
      <c r="Z1426" s="16" t="str">
        <f t="shared" si="510"/>
        <v xml:space="preserve">,"CatalogImageCode":"" </v>
      </c>
      <c r="AA1426" s="16" t="str">
        <f t="shared" si="511"/>
        <v xml:space="preserve">,"Color":"" </v>
      </c>
      <c r="AB1426" s="16" t="str">
        <f t="shared" si="512"/>
        <v xml:space="preserve">,"Denomination":"6" </v>
      </c>
      <c r="AD1426" s="16" t="str">
        <f t="shared" si="513"/>
        <v>,"ItemInstances":[</v>
      </c>
      <c r="AE1426" s="16" t="str">
        <f t="shared" si="514"/>
        <v>{"CollectableType":"HomeCollector.Models.StampBase, HomeCollector, Version=1.0.0.0, Culture=neutral, PublicKeyToken=null"</v>
      </c>
      <c r="AF1426" s="16" t="str">
        <f t="shared" si="515"/>
        <v xml:space="preserve">,"ItemDetails":"" </v>
      </c>
      <c r="AG1426" s="16" t="str">
        <f t="shared" si="516"/>
        <v xml:space="preserve">,"IsFavorite":false </v>
      </c>
      <c r="AH1426" s="16" t="str">
        <f t="shared" si="517"/>
        <v xml:space="preserve">,"EstimatedValue":0 </v>
      </c>
      <c r="AI1426" s="16" t="str">
        <f t="shared" si="518"/>
        <v xml:space="preserve">,"IsMintCondition":false </v>
      </c>
      <c r="AJ1426" s="16" t="str">
        <f t="shared" si="519"/>
        <v xml:space="preserve">,"Condition":"UNDEFINED" </v>
      </c>
      <c r="AK1426" s="16" t="str">
        <f xml:space="preserve"> IF($D1426+$E1426&gt;0,  CONCATENATE($AD1426,$AE1426,$AF1426,$AG1426,$AH1426,$AI1426,$AJ1426)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26" s="16" t="str">
        <f t="shared" si="520"/>
        <v>,{"CollectableType":"HomeCollector.Models.StampBase, HomeCollector, Version=1.0.0.0, Culture=neutral, PublicKeyToken=null","DisplayName":"Fort Snelling" ,"Description":"" ,"Country":"USA" ,"IsPostageStamp":true ,"ScottNumber":"1409"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27" spans="1:38" x14ac:dyDescent="0.25">
      <c r="A1427" s="34" t="s">
        <v>2609</v>
      </c>
      <c r="B1427" s="29">
        <v>6</v>
      </c>
      <c r="C1427" s="30"/>
      <c r="D1427" s="31"/>
      <c r="E1427" s="32">
        <v>2</v>
      </c>
      <c r="F1427" s="28"/>
      <c r="G1427" s="30"/>
      <c r="H1427" s="19" t="s">
        <v>999</v>
      </c>
      <c r="I1427" s="29">
        <v>1970</v>
      </c>
      <c r="J1427" s="29">
        <v>1970</v>
      </c>
      <c r="K1427" s="33" t="s">
        <v>1337</v>
      </c>
      <c r="L1427" s="34">
        <v>0.22</v>
      </c>
      <c r="M1427" s="29">
        <v>0.15</v>
      </c>
      <c r="N1427" s="28" t="str">
        <f t="shared" si="521"/>
        <v>,{"CollectableType":"HomeCollector.Models.StampBase, HomeCollector, Version=1.0.0.0, Culture=neutral, PublicKeyToken=null"</v>
      </c>
      <c r="O1427" s="16" t="str">
        <f t="shared" si="500"/>
        <v xml:space="preserve">,"DisplayName":"Anti-Pollution" </v>
      </c>
      <c r="P1427" s="16" t="str">
        <f t="shared" si="501"/>
        <v xml:space="preserve">,"Description":"" </v>
      </c>
      <c r="Q1427" s="16" t="str">
        <f t="shared" si="502"/>
        <v xml:space="preserve">,"Country":"USA" </v>
      </c>
      <c r="R1427" s="16" t="str">
        <f t="shared" si="503"/>
        <v xml:space="preserve">,"IsPostageStamp":true </v>
      </c>
      <c r="S1427" s="16" t="str">
        <f t="shared" si="504"/>
        <v xml:space="preserve">,"ScottNumber":"1410" </v>
      </c>
      <c r="T1427" s="16" t="str">
        <f t="shared" si="505"/>
        <v xml:space="preserve">,"AlternateId":"" </v>
      </c>
      <c r="U1427" s="16" t="str">
        <f t="shared" si="506"/>
        <v>,"IssueYearStart":1970</v>
      </c>
      <c r="V1427" s="16" t="str">
        <f t="shared" si="507"/>
        <v>,"IssueYearEnd":0</v>
      </c>
      <c r="W1427" s="16" t="str">
        <f t="shared" si="508"/>
        <v xml:space="preserve">,"FirstDayOfIssue":" " </v>
      </c>
      <c r="X1427" s="16" t="str">
        <f t="shared" si="499"/>
        <v xml:space="preserve">,"Perforation":"" </v>
      </c>
      <c r="Y1427" s="16" t="str">
        <f t="shared" si="509"/>
        <v xml:space="preserve">,"IsWatermarked":false </v>
      </c>
      <c r="Z1427" s="16" t="str">
        <f t="shared" si="510"/>
        <v xml:space="preserve">,"CatalogImageCode":"" </v>
      </c>
      <c r="AA1427" s="16" t="str">
        <f t="shared" si="511"/>
        <v xml:space="preserve">,"Color":"" </v>
      </c>
      <c r="AB1427" s="16" t="str">
        <f t="shared" si="512"/>
        <v xml:space="preserve">,"Denomination":"6" </v>
      </c>
      <c r="AD1427" s="16" t="str">
        <f t="shared" si="513"/>
        <v>,"ItemInstances":[</v>
      </c>
      <c r="AE1427" s="16" t="str">
        <f t="shared" si="514"/>
        <v>{"CollectableType":"HomeCollector.Models.StampBase, HomeCollector, Version=1.0.0.0, Culture=neutral, PublicKeyToken=null"</v>
      </c>
      <c r="AF1427" s="16" t="str">
        <f t="shared" si="515"/>
        <v xml:space="preserve">,"ItemDetails":"" </v>
      </c>
      <c r="AG1427" s="16" t="str">
        <f t="shared" si="516"/>
        <v xml:space="preserve">,"IsFavorite":false </v>
      </c>
      <c r="AH1427" s="16" t="str">
        <f t="shared" si="517"/>
        <v xml:space="preserve">,"EstimatedValue":0 </v>
      </c>
      <c r="AI1427" s="16" t="str">
        <f t="shared" si="518"/>
        <v xml:space="preserve">,"IsMintCondition":false </v>
      </c>
      <c r="AJ1427" s="16" t="str">
        <f t="shared" si="519"/>
        <v xml:space="preserve">,"Condition":"UNDEFINED" </v>
      </c>
      <c r="AK1427" s="16" t="str">
        <f xml:space="preserve"> IF($D1427+$E1427&gt;0,  CONCATENATE($AD1427,$AE1427,$AF1427,$AG1427,$AH1427,$AI1427,$AJ1427)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27" s="16" t="str">
        <f t="shared" si="520"/>
        <v>,{"CollectableType":"HomeCollector.Models.StampBase, HomeCollector, Version=1.0.0.0, Culture=neutral, PublicKeyToken=null","DisplayName":"Anti-Pollution" ,"Description":"" ,"Country":"USA" ,"IsPostageStamp":true ,"ScottNumber":"1410"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28" spans="1:38" x14ac:dyDescent="0.25">
      <c r="A1428" s="34" t="s">
        <v>2610</v>
      </c>
      <c r="B1428" s="29">
        <v>6</v>
      </c>
      <c r="C1428" s="30"/>
      <c r="D1428" s="31"/>
      <c r="E1428" s="32">
        <v>2</v>
      </c>
      <c r="F1428" s="28"/>
      <c r="G1428" s="30"/>
      <c r="H1428" s="19" t="s">
        <v>999</v>
      </c>
      <c r="I1428" s="29">
        <v>1970</v>
      </c>
      <c r="J1428" s="29">
        <v>1970</v>
      </c>
      <c r="K1428" s="33" t="s">
        <v>1337</v>
      </c>
      <c r="L1428" s="34">
        <v>0.22</v>
      </c>
      <c r="M1428" s="29">
        <v>0.15</v>
      </c>
      <c r="N1428" s="28" t="str">
        <f t="shared" si="521"/>
        <v>,{"CollectableType":"HomeCollector.Models.StampBase, HomeCollector, Version=1.0.0.0, Culture=neutral, PublicKeyToken=null"</v>
      </c>
      <c r="O1428" s="16" t="str">
        <f t="shared" si="500"/>
        <v xml:space="preserve">,"DisplayName":"Anti-Pollution" </v>
      </c>
      <c r="P1428" s="16" t="str">
        <f t="shared" si="501"/>
        <v xml:space="preserve">,"Description":"" </v>
      </c>
      <c r="Q1428" s="16" t="str">
        <f t="shared" si="502"/>
        <v xml:space="preserve">,"Country":"USA" </v>
      </c>
      <c r="R1428" s="16" t="str">
        <f t="shared" si="503"/>
        <v xml:space="preserve">,"IsPostageStamp":true </v>
      </c>
      <c r="S1428" s="16" t="str">
        <f t="shared" si="504"/>
        <v xml:space="preserve">,"ScottNumber":"1411" </v>
      </c>
      <c r="T1428" s="16" t="str">
        <f t="shared" si="505"/>
        <v xml:space="preserve">,"AlternateId":"" </v>
      </c>
      <c r="U1428" s="16" t="str">
        <f t="shared" si="506"/>
        <v>,"IssueYearStart":1970</v>
      </c>
      <c r="V1428" s="16" t="str">
        <f t="shared" si="507"/>
        <v>,"IssueYearEnd":0</v>
      </c>
      <c r="W1428" s="16" t="str">
        <f t="shared" si="508"/>
        <v xml:space="preserve">,"FirstDayOfIssue":" " </v>
      </c>
      <c r="X1428" s="16" t="str">
        <f t="shared" si="499"/>
        <v xml:space="preserve">,"Perforation":"" </v>
      </c>
      <c r="Y1428" s="16" t="str">
        <f t="shared" si="509"/>
        <v xml:space="preserve">,"IsWatermarked":false </v>
      </c>
      <c r="Z1428" s="16" t="str">
        <f t="shared" si="510"/>
        <v xml:space="preserve">,"CatalogImageCode":"" </v>
      </c>
      <c r="AA1428" s="16" t="str">
        <f t="shared" si="511"/>
        <v xml:space="preserve">,"Color":"" </v>
      </c>
      <c r="AB1428" s="16" t="str">
        <f t="shared" si="512"/>
        <v xml:space="preserve">,"Denomination":"6" </v>
      </c>
      <c r="AD1428" s="16" t="str">
        <f t="shared" si="513"/>
        <v>,"ItemInstances":[</v>
      </c>
      <c r="AE1428" s="16" t="str">
        <f t="shared" si="514"/>
        <v>{"CollectableType":"HomeCollector.Models.StampBase, HomeCollector, Version=1.0.0.0, Culture=neutral, PublicKeyToken=null"</v>
      </c>
      <c r="AF1428" s="16" t="str">
        <f t="shared" si="515"/>
        <v xml:space="preserve">,"ItemDetails":"" </v>
      </c>
      <c r="AG1428" s="16" t="str">
        <f t="shared" si="516"/>
        <v xml:space="preserve">,"IsFavorite":false </v>
      </c>
      <c r="AH1428" s="16" t="str">
        <f t="shared" si="517"/>
        <v xml:space="preserve">,"EstimatedValue":0 </v>
      </c>
      <c r="AI1428" s="16" t="str">
        <f t="shared" si="518"/>
        <v xml:space="preserve">,"IsMintCondition":false </v>
      </c>
      <c r="AJ1428" s="16" t="str">
        <f t="shared" si="519"/>
        <v xml:space="preserve">,"Condition":"UNDEFINED" </v>
      </c>
      <c r="AK1428" s="16" t="str">
        <f xml:space="preserve"> IF($D1428+$E1428&gt;0,  CONCATENATE($AD1428,$AE1428,$AF1428,$AG1428,$AH1428,$AI1428,$AJ1428)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28" s="16" t="str">
        <f t="shared" si="520"/>
        <v>,{"CollectableType":"HomeCollector.Models.StampBase, HomeCollector, Version=1.0.0.0, Culture=neutral, PublicKeyToken=null","DisplayName":"Anti-Pollution" ,"Description":"" ,"Country":"USA" ,"IsPostageStamp":true ,"ScottNumber":"1411"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29" spans="1:38" x14ac:dyDescent="0.25">
      <c r="A1429" s="34" t="s">
        <v>2611</v>
      </c>
      <c r="B1429" s="29">
        <v>6</v>
      </c>
      <c r="C1429" s="30"/>
      <c r="D1429" s="31"/>
      <c r="E1429" s="32">
        <v>1</v>
      </c>
      <c r="F1429" s="28"/>
      <c r="G1429" s="30"/>
      <c r="H1429" s="19" t="s">
        <v>999</v>
      </c>
      <c r="I1429" s="29">
        <v>1970</v>
      </c>
      <c r="J1429" s="29">
        <v>1970</v>
      </c>
      <c r="K1429" s="33" t="s">
        <v>1337</v>
      </c>
      <c r="L1429" s="34">
        <v>0.22</v>
      </c>
      <c r="M1429" s="29">
        <v>0.15</v>
      </c>
      <c r="N1429" s="28" t="str">
        <f t="shared" si="521"/>
        <v>,{"CollectableType":"HomeCollector.Models.StampBase, HomeCollector, Version=1.0.0.0, Culture=neutral, PublicKeyToken=null"</v>
      </c>
      <c r="O1429" s="16" t="str">
        <f t="shared" si="500"/>
        <v xml:space="preserve">,"DisplayName":"Anti-Pollution" </v>
      </c>
      <c r="P1429" s="16" t="str">
        <f t="shared" si="501"/>
        <v xml:space="preserve">,"Description":"" </v>
      </c>
      <c r="Q1429" s="16" t="str">
        <f t="shared" si="502"/>
        <v xml:space="preserve">,"Country":"USA" </v>
      </c>
      <c r="R1429" s="16" t="str">
        <f t="shared" si="503"/>
        <v xml:space="preserve">,"IsPostageStamp":true </v>
      </c>
      <c r="S1429" s="16" t="str">
        <f t="shared" si="504"/>
        <v xml:space="preserve">,"ScottNumber":"1412" </v>
      </c>
      <c r="T1429" s="16" t="str">
        <f t="shared" si="505"/>
        <v xml:space="preserve">,"AlternateId":"" </v>
      </c>
      <c r="U1429" s="16" t="str">
        <f t="shared" si="506"/>
        <v>,"IssueYearStart":1970</v>
      </c>
      <c r="V1429" s="16" t="str">
        <f t="shared" si="507"/>
        <v>,"IssueYearEnd":0</v>
      </c>
      <c r="W1429" s="16" t="str">
        <f t="shared" si="508"/>
        <v xml:space="preserve">,"FirstDayOfIssue":" " </v>
      </c>
      <c r="X1429" s="16" t="str">
        <f t="shared" si="499"/>
        <v xml:space="preserve">,"Perforation":"" </v>
      </c>
      <c r="Y1429" s="16" t="str">
        <f t="shared" si="509"/>
        <v xml:space="preserve">,"IsWatermarked":false </v>
      </c>
      <c r="Z1429" s="16" t="str">
        <f t="shared" si="510"/>
        <v xml:space="preserve">,"CatalogImageCode":"" </v>
      </c>
      <c r="AA1429" s="16" t="str">
        <f t="shared" si="511"/>
        <v xml:space="preserve">,"Color":"" </v>
      </c>
      <c r="AB1429" s="16" t="str">
        <f t="shared" si="512"/>
        <v xml:space="preserve">,"Denomination":"6" </v>
      </c>
      <c r="AD1429" s="16" t="str">
        <f t="shared" si="513"/>
        <v>,"ItemInstances":[</v>
      </c>
      <c r="AE1429" s="16" t="str">
        <f t="shared" si="514"/>
        <v>{"CollectableType":"HomeCollector.Models.StampBase, HomeCollector, Version=1.0.0.0, Culture=neutral, PublicKeyToken=null"</v>
      </c>
      <c r="AF1429" s="16" t="str">
        <f t="shared" si="515"/>
        <v xml:space="preserve">,"ItemDetails":"" </v>
      </c>
      <c r="AG1429" s="16" t="str">
        <f t="shared" si="516"/>
        <v xml:space="preserve">,"IsFavorite":false </v>
      </c>
      <c r="AH1429" s="16" t="str">
        <f t="shared" si="517"/>
        <v xml:space="preserve">,"EstimatedValue":0 </v>
      </c>
      <c r="AI1429" s="16" t="str">
        <f t="shared" si="518"/>
        <v xml:space="preserve">,"IsMintCondition":false </v>
      </c>
      <c r="AJ1429" s="16" t="str">
        <f t="shared" si="519"/>
        <v xml:space="preserve">,"Condition":"UNDEFINED" </v>
      </c>
      <c r="AK1429" s="16" t="str">
        <f xml:space="preserve"> IF($D1429+$E1429&gt;0,  CONCATENATE($AD1429,$AE1429,$AF1429,$AG1429,$AH1429,$AI1429,$AJ1429)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29" s="16" t="str">
        <f t="shared" si="520"/>
        <v>,{"CollectableType":"HomeCollector.Models.StampBase, HomeCollector, Version=1.0.0.0, Culture=neutral, PublicKeyToken=null","DisplayName":"Anti-Pollution" ,"Description":"" ,"Country":"USA" ,"IsPostageStamp":true ,"ScottNumber":"1412"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30" spans="1:38" x14ac:dyDescent="0.25">
      <c r="A1430" s="34" t="s">
        <v>2612</v>
      </c>
      <c r="B1430" s="29">
        <v>6</v>
      </c>
      <c r="C1430" s="30"/>
      <c r="D1430" s="31"/>
      <c r="E1430" s="32">
        <v>2</v>
      </c>
      <c r="F1430" s="28"/>
      <c r="G1430" s="30"/>
      <c r="H1430" s="19" t="s">
        <v>999</v>
      </c>
      <c r="I1430" s="29">
        <v>1970</v>
      </c>
      <c r="J1430" s="29">
        <v>1970</v>
      </c>
      <c r="K1430" s="33" t="s">
        <v>1337</v>
      </c>
      <c r="L1430" s="34">
        <v>0.22</v>
      </c>
      <c r="M1430" s="29">
        <v>0.15</v>
      </c>
      <c r="N1430" s="28" t="str">
        <f t="shared" si="521"/>
        <v>,{"CollectableType":"HomeCollector.Models.StampBase, HomeCollector, Version=1.0.0.0, Culture=neutral, PublicKeyToken=null"</v>
      </c>
      <c r="O1430" s="16" t="str">
        <f t="shared" si="500"/>
        <v xml:space="preserve">,"DisplayName":"Anti-Pollution" </v>
      </c>
      <c r="P1430" s="16" t="str">
        <f t="shared" si="501"/>
        <v xml:space="preserve">,"Description":"" </v>
      </c>
      <c r="Q1430" s="16" t="str">
        <f t="shared" si="502"/>
        <v xml:space="preserve">,"Country":"USA" </v>
      </c>
      <c r="R1430" s="16" t="str">
        <f t="shared" si="503"/>
        <v xml:space="preserve">,"IsPostageStamp":true </v>
      </c>
      <c r="S1430" s="16" t="str">
        <f t="shared" si="504"/>
        <v xml:space="preserve">,"ScottNumber":"1413" </v>
      </c>
      <c r="T1430" s="16" t="str">
        <f t="shared" si="505"/>
        <v xml:space="preserve">,"AlternateId":"" </v>
      </c>
      <c r="U1430" s="16" t="str">
        <f t="shared" si="506"/>
        <v>,"IssueYearStart":1970</v>
      </c>
      <c r="V1430" s="16" t="str">
        <f t="shared" si="507"/>
        <v>,"IssueYearEnd":0</v>
      </c>
      <c r="W1430" s="16" t="str">
        <f t="shared" si="508"/>
        <v xml:space="preserve">,"FirstDayOfIssue":" " </v>
      </c>
      <c r="X1430" s="16" t="str">
        <f t="shared" si="499"/>
        <v xml:space="preserve">,"Perforation":"" </v>
      </c>
      <c r="Y1430" s="16" t="str">
        <f t="shared" si="509"/>
        <v xml:space="preserve">,"IsWatermarked":false </v>
      </c>
      <c r="Z1430" s="16" t="str">
        <f t="shared" si="510"/>
        <v xml:space="preserve">,"CatalogImageCode":"" </v>
      </c>
      <c r="AA1430" s="16" t="str">
        <f t="shared" si="511"/>
        <v xml:space="preserve">,"Color":"" </v>
      </c>
      <c r="AB1430" s="16" t="str">
        <f t="shared" si="512"/>
        <v xml:space="preserve">,"Denomination":"6" </v>
      </c>
      <c r="AD1430" s="16" t="str">
        <f t="shared" si="513"/>
        <v>,"ItemInstances":[</v>
      </c>
      <c r="AE1430" s="16" t="str">
        <f t="shared" si="514"/>
        <v>{"CollectableType":"HomeCollector.Models.StampBase, HomeCollector, Version=1.0.0.0, Culture=neutral, PublicKeyToken=null"</v>
      </c>
      <c r="AF1430" s="16" t="str">
        <f t="shared" si="515"/>
        <v xml:space="preserve">,"ItemDetails":"" </v>
      </c>
      <c r="AG1430" s="16" t="str">
        <f t="shared" si="516"/>
        <v xml:space="preserve">,"IsFavorite":false </v>
      </c>
      <c r="AH1430" s="16" t="str">
        <f t="shared" si="517"/>
        <v xml:space="preserve">,"EstimatedValue":0 </v>
      </c>
      <c r="AI1430" s="16" t="str">
        <f t="shared" si="518"/>
        <v xml:space="preserve">,"IsMintCondition":false </v>
      </c>
      <c r="AJ1430" s="16" t="str">
        <f t="shared" si="519"/>
        <v xml:space="preserve">,"Condition":"UNDEFINED" </v>
      </c>
      <c r="AK1430" s="16" t="str">
        <f xml:space="preserve"> IF($D1430+$E1430&gt;0,  CONCATENATE($AD1430,$AE1430,$AF1430,$AG1430,$AH1430,$AI1430,$AJ1430)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30" s="16" t="str">
        <f t="shared" si="520"/>
        <v>,{"CollectableType":"HomeCollector.Models.StampBase, HomeCollector, Version=1.0.0.0, Culture=neutral, PublicKeyToken=null","DisplayName":"Anti-Pollution" ,"Description":"" ,"Country":"USA" ,"IsPostageStamp":true ,"ScottNumber":"1413"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31" spans="1:38" x14ac:dyDescent="0.25">
      <c r="A1431" s="17" t="s">
        <v>1000</v>
      </c>
      <c r="B1431" s="29">
        <v>6</v>
      </c>
      <c r="C1431" s="30"/>
      <c r="D1431" s="31"/>
      <c r="E1431" s="32"/>
      <c r="F1431" s="28"/>
      <c r="G1431" s="38" t="s">
        <v>962</v>
      </c>
      <c r="H1431" s="19" t="s">
        <v>999</v>
      </c>
      <c r="I1431" s="29">
        <v>1970</v>
      </c>
      <c r="J1431" s="29">
        <v>1970</v>
      </c>
      <c r="K1431" s="33" t="s">
        <v>1337</v>
      </c>
      <c r="L1431" s="34">
        <v>1</v>
      </c>
      <c r="M1431" s="29">
        <v>1</v>
      </c>
      <c r="N1431" s="28" t="str">
        <f t="shared" si="521"/>
        <v>,{"CollectableType":"HomeCollector.Models.StampBase, HomeCollector, Version=1.0.0.0, Culture=neutral, PublicKeyToken=null"</v>
      </c>
      <c r="O1431" s="16" t="str">
        <f t="shared" si="500"/>
        <v xml:space="preserve">,"DisplayName":"Anti-Pollution" </v>
      </c>
      <c r="P1431" s="16" t="str">
        <f t="shared" si="501"/>
        <v xml:space="preserve">,"Description":"block 4" </v>
      </c>
      <c r="Q1431" s="16" t="str">
        <f t="shared" si="502"/>
        <v xml:space="preserve">,"Country":"USA" </v>
      </c>
      <c r="R1431" s="16" t="str">
        <f t="shared" si="503"/>
        <v xml:space="preserve">,"IsPostageStamp":true </v>
      </c>
      <c r="S1431" s="16" t="str">
        <f t="shared" si="504"/>
        <v xml:space="preserve">,"ScottNumber":"1413a" </v>
      </c>
      <c r="T1431" s="16" t="str">
        <f t="shared" si="505"/>
        <v xml:space="preserve">,"AlternateId":"" </v>
      </c>
      <c r="U1431" s="16" t="str">
        <f t="shared" si="506"/>
        <v>,"IssueYearStart":1970</v>
      </c>
      <c r="V1431" s="16" t="str">
        <f t="shared" si="507"/>
        <v>,"IssueYearEnd":0</v>
      </c>
      <c r="W1431" s="16" t="str">
        <f t="shared" si="508"/>
        <v xml:space="preserve">,"FirstDayOfIssue":" " </v>
      </c>
      <c r="X1431" s="16" t="str">
        <f t="shared" si="499"/>
        <v xml:space="preserve">,"Perforation":"" </v>
      </c>
      <c r="Y1431" s="16" t="str">
        <f t="shared" si="509"/>
        <v xml:space="preserve">,"IsWatermarked":false </v>
      </c>
      <c r="Z1431" s="16" t="str">
        <f t="shared" si="510"/>
        <v xml:space="preserve">,"CatalogImageCode":"" </v>
      </c>
      <c r="AA1431" s="16" t="str">
        <f t="shared" si="511"/>
        <v xml:space="preserve">,"Color":"" </v>
      </c>
      <c r="AB1431" s="16" t="str">
        <f t="shared" si="512"/>
        <v xml:space="preserve">,"Denomination":"6" </v>
      </c>
      <c r="AD1431" s="16" t="str">
        <f t="shared" si="513"/>
        <v/>
      </c>
      <c r="AE1431" s="16" t="str">
        <f t="shared" si="514"/>
        <v>{"CollectableType":"HomeCollector.Models.StampBase, HomeCollector, Version=1.0.0.0, Culture=neutral, PublicKeyToken=null"</v>
      </c>
      <c r="AF1431" s="16" t="str">
        <f t="shared" si="515"/>
        <v xml:space="preserve">,"ItemDetails":"block 4" </v>
      </c>
      <c r="AG1431" s="16" t="str">
        <f t="shared" si="516"/>
        <v xml:space="preserve">,"IsFavorite":false </v>
      </c>
      <c r="AH1431" s="16" t="str">
        <f t="shared" si="517"/>
        <v xml:space="preserve">,"EstimatedValue":0 </v>
      </c>
      <c r="AI1431" s="16" t="str">
        <f t="shared" si="518"/>
        <v xml:space="preserve">,"IsMintCondition":false </v>
      </c>
      <c r="AJ1431" s="16" t="str">
        <f t="shared" si="519"/>
        <v xml:space="preserve">,"Condition":"UNDEFINED" </v>
      </c>
      <c r="AK1431" s="16" t="str">
        <f xml:space="preserve"> IF($D1431+$E1431&gt;0,  CONCATENATE($AD1431,$AE1431,$AF1431,$AG1431,$AH1431,$AI1431,$AJ1431) &amp; "} ]}","}")</f>
        <v>}</v>
      </c>
      <c r="AL1431" s="16" t="str">
        <f t="shared" si="520"/>
        <v>,{"CollectableType":"HomeCollector.Models.StampBase, HomeCollector, Version=1.0.0.0, Culture=neutral, PublicKeyToken=null","DisplayName":"Anti-Pollution" ,"Description":"block 4" ,"Country":"USA" ,"IsPostageStamp":true ,"ScottNumber":"1413a" ,"AlternateId":"" ,"IssueYearStart":1970,"IssueYearEnd":0,"FirstDayOfIssue":" " ,"Perforation":"" ,"IsWatermarked":false ,"CatalogImageCode":"" ,"Color":"" ,"Denomination":"6" }</v>
      </c>
    </row>
    <row r="1432" spans="1:38" x14ac:dyDescent="0.25">
      <c r="A1432" s="34" t="s">
        <v>2613</v>
      </c>
      <c r="B1432" s="29">
        <v>6</v>
      </c>
      <c r="C1432" s="30"/>
      <c r="D1432" s="31"/>
      <c r="E1432" s="32">
        <v>2</v>
      </c>
      <c r="F1432" s="28"/>
      <c r="G1432" s="30"/>
      <c r="H1432" s="19" t="s">
        <v>1001</v>
      </c>
      <c r="I1432" s="29">
        <v>1970</v>
      </c>
      <c r="J1432" s="29">
        <v>1970</v>
      </c>
      <c r="K1432" s="33" t="s">
        <v>1337</v>
      </c>
      <c r="L1432" s="34">
        <v>0.15</v>
      </c>
      <c r="M1432" s="29">
        <v>0.15</v>
      </c>
      <c r="N1432" s="28" t="str">
        <f t="shared" si="521"/>
        <v>,{"CollectableType":"HomeCollector.Models.StampBase, HomeCollector, Version=1.0.0.0, Culture=neutral, PublicKeyToken=null"</v>
      </c>
      <c r="O1432" s="16" t="str">
        <f t="shared" si="500"/>
        <v xml:space="preserve">,"DisplayName":"Nativity" </v>
      </c>
      <c r="P1432" s="16" t="str">
        <f t="shared" si="501"/>
        <v xml:space="preserve">,"Description":"" </v>
      </c>
      <c r="Q1432" s="16" t="str">
        <f t="shared" si="502"/>
        <v xml:space="preserve">,"Country":"USA" </v>
      </c>
      <c r="R1432" s="16" t="str">
        <f t="shared" si="503"/>
        <v xml:space="preserve">,"IsPostageStamp":true </v>
      </c>
      <c r="S1432" s="16" t="str">
        <f t="shared" si="504"/>
        <v xml:space="preserve">,"ScottNumber":"1414" </v>
      </c>
      <c r="T1432" s="16" t="str">
        <f t="shared" si="505"/>
        <v xml:space="preserve">,"AlternateId":"" </v>
      </c>
      <c r="U1432" s="16" t="str">
        <f t="shared" si="506"/>
        <v>,"IssueYearStart":1970</v>
      </c>
      <c r="V1432" s="16" t="str">
        <f t="shared" si="507"/>
        <v>,"IssueYearEnd":0</v>
      </c>
      <c r="W1432" s="16" t="str">
        <f t="shared" si="508"/>
        <v xml:space="preserve">,"FirstDayOfIssue":" " </v>
      </c>
      <c r="X1432" s="16" t="str">
        <f t="shared" si="499"/>
        <v xml:space="preserve">,"Perforation":"" </v>
      </c>
      <c r="Y1432" s="16" t="str">
        <f t="shared" si="509"/>
        <v xml:space="preserve">,"IsWatermarked":false </v>
      </c>
      <c r="Z1432" s="16" t="str">
        <f t="shared" si="510"/>
        <v xml:space="preserve">,"CatalogImageCode":"" </v>
      </c>
      <c r="AA1432" s="16" t="str">
        <f t="shared" si="511"/>
        <v xml:space="preserve">,"Color":"" </v>
      </c>
      <c r="AB1432" s="16" t="str">
        <f t="shared" si="512"/>
        <v xml:space="preserve">,"Denomination":"6" </v>
      </c>
      <c r="AD1432" s="16" t="str">
        <f t="shared" si="513"/>
        <v>,"ItemInstances":[</v>
      </c>
      <c r="AE1432" s="16" t="str">
        <f t="shared" si="514"/>
        <v>{"CollectableType":"HomeCollector.Models.StampBase, HomeCollector, Version=1.0.0.0, Culture=neutral, PublicKeyToken=null"</v>
      </c>
      <c r="AF1432" s="16" t="str">
        <f t="shared" si="515"/>
        <v xml:space="preserve">,"ItemDetails":"" </v>
      </c>
      <c r="AG1432" s="16" t="str">
        <f t="shared" si="516"/>
        <v xml:space="preserve">,"IsFavorite":false </v>
      </c>
      <c r="AH1432" s="16" t="str">
        <f t="shared" si="517"/>
        <v xml:space="preserve">,"EstimatedValue":0 </v>
      </c>
      <c r="AI1432" s="16" t="str">
        <f t="shared" si="518"/>
        <v xml:space="preserve">,"IsMintCondition":false </v>
      </c>
      <c r="AJ1432" s="16" t="str">
        <f t="shared" si="519"/>
        <v xml:space="preserve">,"Condition":"UNDEFINED" </v>
      </c>
      <c r="AK1432" s="16" t="str">
        <f xml:space="preserve"> IF($D1432+$E1432&gt;0,  CONCATENATE($AD1432,$AE1432,$AF1432,$AG1432,$AH1432,$AI1432,$AJ1432)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32" s="16" t="str">
        <f t="shared" si="520"/>
        <v>,{"CollectableType":"HomeCollector.Models.StampBase, HomeCollector, Version=1.0.0.0, Culture=neutral, PublicKeyToken=null","DisplayName":"Nativity" ,"Description":"" ,"Country":"USA" ,"IsPostageStamp":true ,"ScottNumber":"1414"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33" spans="1:38" x14ac:dyDescent="0.25">
      <c r="A1433" s="17" t="s">
        <v>1002</v>
      </c>
      <c r="B1433" s="29">
        <v>6</v>
      </c>
      <c r="C1433" s="30"/>
      <c r="D1433" s="31"/>
      <c r="E1433" s="32">
        <v>1</v>
      </c>
      <c r="F1433" s="28"/>
      <c r="G1433" s="38" t="s">
        <v>975</v>
      </c>
      <c r="H1433" s="19" t="s">
        <v>1001</v>
      </c>
      <c r="I1433" s="29">
        <v>1970</v>
      </c>
      <c r="J1433" s="29">
        <v>1970</v>
      </c>
      <c r="K1433" s="33" t="s">
        <v>1337</v>
      </c>
      <c r="L1433" s="34">
        <v>0.15</v>
      </c>
      <c r="M1433" s="29">
        <v>0.15</v>
      </c>
      <c r="N1433" s="28" t="str">
        <f t="shared" si="521"/>
        <v>,{"CollectableType":"HomeCollector.Models.StampBase, HomeCollector, Version=1.0.0.0, Culture=neutral, PublicKeyToken=null"</v>
      </c>
      <c r="O1433" s="16" t="str">
        <f t="shared" si="500"/>
        <v xml:space="preserve">,"DisplayName":"Nativity" </v>
      </c>
      <c r="P1433" s="16" t="str">
        <f t="shared" si="501"/>
        <v xml:space="preserve">,"Description":"precancel" </v>
      </c>
      <c r="Q1433" s="16" t="str">
        <f t="shared" si="502"/>
        <v xml:space="preserve">,"Country":"USA" </v>
      </c>
      <c r="R1433" s="16" t="str">
        <f t="shared" si="503"/>
        <v xml:space="preserve">,"IsPostageStamp":true </v>
      </c>
      <c r="S1433" s="16" t="str">
        <f t="shared" si="504"/>
        <v xml:space="preserve">,"ScottNumber":"1414a" </v>
      </c>
      <c r="T1433" s="16" t="str">
        <f t="shared" si="505"/>
        <v xml:space="preserve">,"AlternateId":"" </v>
      </c>
      <c r="U1433" s="16" t="str">
        <f t="shared" si="506"/>
        <v>,"IssueYearStart":1970</v>
      </c>
      <c r="V1433" s="16" t="str">
        <f t="shared" si="507"/>
        <v>,"IssueYearEnd":0</v>
      </c>
      <c r="W1433" s="16" t="str">
        <f t="shared" si="508"/>
        <v xml:space="preserve">,"FirstDayOfIssue":" " </v>
      </c>
      <c r="X1433" s="16" t="str">
        <f t="shared" ref="X1433:X1496" si="522">",""Perforation"":""" &amp; IF(ISBLANK($F1433)=1,"",$F1433) &amp; """ "</f>
        <v xml:space="preserve">,"Perforation":"" </v>
      </c>
      <c r="Y1433" s="16" t="str">
        <f t="shared" si="509"/>
        <v xml:space="preserve">,"IsWatermarked":false </v>
      </c>
      <c r="Z1433" s="16" t="str">
        <f t="shared" si="510"/>
        <v xml:space="preserve">,"CatalogImageCode":"" </v>
      </c>
      <c r="AA1433" s="16" t="str">
        <f t="shared" si="511"/>
        <v xml:space="preserve">,"Color":"" </v>
      </c>
      <c r="AB1433" s="16" t="str">
        <f t="shared" si="512"/>
        <v xml:space="preserve">,"Denomination":"6" </v>
      </c>
      <c r="AD1433" s="16" t="str">
        <f t="shared" si="513"/>
        <v>,"ItemInstances":[</v>
      </c>
      <c r="AE1433" s="16" t="str">
        <f t="shared" si="514"/>
        <v>{"CollectableType":"HomeCollector.Models.StampBase, HomeCollector, Version=1.0.0.0, Culture=neutral, PublicKeyToken=null"</v>
      </c>
      <c r="AF1433" s="16" t="str">
        <f t="shared" si="515"/>
        <v xml:space="preserve">,"ItemDetails":"precancel" </v>
      </c>
      <c r="AG1433" s="16" t="str">
        <f t="shared" si="516"/>
        <v xml:space="preserve">,"IsFavorite":false </v>
      </c>
      <c r="AH1433" s="16" t="str">
        <f t="shared" si="517"/>
        <v xml:space="preserve">,"EstimatedValue":0 </v>
      </c>
      <c r="AI1433" s="16" t="str">
        <f t="shared" si="518"/>
        <v xml:space="preserve">,"IsMintCondition":false </v>
      </c>
      <c r="AJ1433" s="16" t="str">
        <f t="shared" si="519"/>
        <v xml:space="preserve">,"Condition":"UNDEFINED" </v>
      </c>
      <c r="AK1433" s="16" t="str">
        <f xml:space="preserve"> IF($D1433+$E1433&gt;0,  CONCATENATE($AD1433,$AE1433,$AF1433,$AG1433,$AH1433,$AI1433,$AJ1433)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1433" s="16" t="str">
        <f t="shared" si="520"/>
        <v>,{"CollectableType":"HomeCollector.Models.StampBase, HomeCollector, Version=1.0.0.0, Culture=neutral, PublicKeyToken=null","DisplayName":"Nativity" ,"Description":"precancel" ,"Country":"USA" ,"IsPostageStamp":true ,"ScottNumber":"1414a"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1434" spans="1:38" x14ac:dyDescent="0.25">
      <c r="A1434" s="34" t="s">
        <v>2614</v>
      </c>
      <c r="B1434" s="29">
        <v>6</v>
      </c>
      <c r="C1434" s="30"/>
      <c r="D1434" s="31"/>
      <c r="E1434" s="32">
        <v>2</v>
      </c>
      <c r="F1434" s="28"/>
      <c r="G1434" s="30"/>
      <c r="H1434" s="19" t="s">
        <v>856</v>
      </c>
      <c r="I1434" s="29">
        <v>1970</v>
      </c>
      <c r="J1434" s="29">
        <v>1970</v>
      </c>
      <c r="K1434" s="33" t="s">
        <v>1337</v>
      </c>
      <c r="L1434" s="34">
        <v>0.4</v>
      </c>
      <c r="M1434" s="29">
        <v>0.15</v>
      </c>
      <c r="N1434" s="28" t="str">
        <f t="shared" si="521"/>
        <v>,{"CollectableType":"HomeCollector.Models.StampBase, HomeCollector, Version=1.0.0.0, Culture=neutral, PublicKeyToken=null"</v>
      </c>
      <c r="O1434" s="16" t="str">
        <f t="shared" si="500"/>
        <v xml:space="preserve">,"DisplayName":"Christmas" </v>
      </c>
      <c r="P1434" s="16" t="str">
        <f t="shared" si="501"/>
        <v xml:space="preserve">,"Description":"" </v>
      </c>
      <c r="Q1434" s="16" t="str">
        <f t="shared" si="502"/>
        <v xml:space="preserve">,"Country":"USA" </v>
      </c>
      <c r="R1434" s="16" t="str">
        <f t="shared" si="503"/>
        <v xml:space="preserve">,"IsPostageStamp":true </v>
      </c>
      <c r="S1434" s="16" t="str">
        <f t="shared" si="504"/>
        <v xml:space="preserve">,"ScottNumber":"1415" </v>
      </c>
      <c r="T1434" s="16" t="str">
        <f t="shared" si="505"/>
        <v xml:space="preserve">,"AlternateId":"" </v>
      </c>
      <c r="U1434" s="16" t="str">
        <f t="shared" si="506"/>
        <v>,"IssueYearStart":1970</v>
      </c>
      <c r="V1434" s="16" t="str">
        <f t="shared" si="507"/>
        <v>,"IssueYearEnd":0</v>
      </c>
      <c r="W1434" s="16" t="str">
        <f t="shared" si="508"/>
        <v xml:space="preserve">,"FirstDayOfIssue":" " </v>
      </c>
      <c r="X1434" s="16" t="str">
        <f t="shared" si="522"/>
        <v xml:space="preserve">,"Perforation":"" </v>
      </c>
      <c r="Y1434" s="16" t="str">
        <f t="shared" si="509"/>
        <v xml:space="preserve">,"IsWatermarked":false </v>
      </c>
      <c r="Z1434" s="16" t="str">
        <f t="shared" si="510"/>
        <v xml:space="preserve">,"CatalogImageCode":"" </v>
      </c>
      <c r="AA1434" s="16" t="str">
        <f t="shared" si="511"/>
        <v xml:space="preserve">,"Color":"" </v>
      </c>
      <c r="AB1434" s="16" t="str">
        <f t="shared" si="512"/>
        <v xml:space="preserve">,"Denomination":"6" </v>
      </c>
      <c r="AD1434" s="16" t="str">
        <f t="shared" si="513"/>
        <v>,"ItemInstances":[</v>
      </c>
      <c r="AE1434" s="16" t="str">
        <f t="shared" si="514"/>
        <v>{"CollectableType":"HomeCollector.Models.StampBase, HomeCollector, Version=1.0.0.0, Culture=neutral, PublicKeyToken=null"</v>
      </c>
      <c r="AF1434" s="16" t="str">
        <f t="shared" si="515"/>
        <v xml:space="preserve">,"ItemDetails":"" </v>
      </c>
      <c r="AG1434" s="16" t="str">
        <f t="shared" si="516"/>
        <v xml:space="preserve">,"IsFavorite":false </v>
      </c>
      <c r="AH1434" s="16" t="str">
        <f t="shared" si="517"/>
        <v xml:space="preserve">,"EstimatedValue":0 </v>
      </c>
      <c r="AI1434" s="16" t="str">
        <f t="shared" si="518"/>
        <v xml:space="preserve">,"IsMintCondition":false </v>
      </c>
      <c r="AJ1434" s="16" t="str">
        <f t="shared" si="519"/>
        <v xml:space="preserve">,"Condition":"UNDEFINED" </v>
      </c>
      <c r="AK1434" s="16" t="str">
        <f xml:space="preserve"> IF($D1434+$E1434&gt;0,  CONCATENATE($AD1434,$AE1434,$AF1434,$AG1434,$AH1434,$AI1434,$AJ1434)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34" s="16" t="str">
        <f t="shared" si="520"/>
        <v>,{"CollectableType":"HomeCollector.Models.StampBase, HomeCollector, Version=1.0.0.0, Culture=neutral, PublicKeyToken=null","DisplayName":"Christmas" ,"Description":"" ,"Country":"USA" ,"IsPostageStamp":true ,"ScottNumber":"1415"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35" spans="1:38" x14ac:dyDescent="0.25">
      <c r="A1435" s="17" t="s">
        <v>1003</v>
      </c>
      <c r="B1435" s="29">
        <v>6</v>
      </c>
      <c r="C1435" s="30"/>
      <c r="D1435" s="31"/>
      <c r="E1435" s="32">
        <v>2</v>
      </c>
      <c r="F1435" s="28"/>
      <c r="G1435" s="38" t="s">
        <v>975</v>
      </c>
      <c r="H1435" s="19" t="s">
        <v>856</v>
      </c>
      <c r="I1435" s="29">
        <v>1970</v>
      </c>
      <c r="J1435" s="29">
        <v>1970</v>
      </c>
      <c r="K1435" s="33" t="s">
        <v>1337</v>
      </c>
      <c r="L1435" s="34">
        <v>0.9</v>
      </c>
      <c r="M1435" s="29">
        <v>0.15</v>
      </c>
      <c r="N1435" s="28" t="str">
        <f t="shared" si="521"/>
        <v>,{"CollectableType":"HomeCollector.Models.StampBase, HomeCollector, Version=1.0.0.0, Culture=neutral, PublicKeyToken=null"</v>
      </c>
      <c r="O1435" s="16" t="str">
        <f t="shared" si="500"/>
        <v xml:space="preserve">,"DisplayName":"Christmas" </v>
      </c>
      <c r="P1435" s="16" t="str">
        <f t="shared" si="501"/>
        <v xml:space="preserve">,"Description":"precancel" </v>
      </c>
      <c r="Q1435" s="16" t="str">
        <f t="shared" si="502"/>
        <v xml:space="preserve">,"Country":"USA" </v>
      </c>
      <c r="R1435" s="16" t="str">
        <f t="shared" si="503"/>
        <v xml:space="preserve">,"IsPostageStamp":true </v>
      </c>
      <c r="S1435" s="16" t="str">
        <f t="shared" si="504"/>
        <v xml:space="preserve">,"ScottNumber":"1415a" </v>
      </c>
      <c r="T1435" s="16" t="str">
        <f t="shared" si="505"/>
        <v xml:space="preserve">,"AlternateId":"" </v>
      </c>
      <c r="U1435" s="16" t="str">
        <f t="shared" si="506"/>
        <v>,"IssueYearStart":1970</v>
      </c>
      <c r="V1435" s="16" t="str">
        <f t="shared" si="507"/>
        <v>,"IssueYearEnd":0</v>
      </c>
      <c r="W1435" s="16" t="str">
        <f t="shared" si="508"/>
        <v xml:space="preserve">,"FirstDayOfIssue":" " </v>
      </c>
      <c r="X1435" s="16" t="str">
        <f t="shared" si="522"/>
        <v xml:space="preserve">,"Perforation":"" </v>
      </c>
      <c r="Y1435" s="16" t="str">
        <f t="shared" si="509"/>
        <v xml:space="preserve">,"IsWatermarked":false </v>
      </c>
      <c r="Z1435" s="16" t="str">
        <f t="shared" si="510"/>
        <v xml:space="preserve">,"CatalogImageCode":"" </v>
      </c>
      <c r="AA1435" s="16" t="str">
        <f t="shared" si="511"/>
        <v xml:space="preserve">,"Color":"" </v>
      </c>
      <c r="AB1435" s="16" t="str">
        <f t="shared" si="512"/>
        <v xml:space="preserve">,"Denomination":"6" </v>
      </c>
      <c r="AD1435" s="16" t="str">
        <f t="shared" si="513"/>
        <v>,"ItemInstances":[</v>
      </c>
      <c r="AE1435" s="16" t="str">
        <f t="shared" si="514"/>
        <v>{"CollectableType":"HomeCollector.Models.StampBase, HomeCollector, Version=1.0.0.0, Culture=neutral, PublicKeyToken=null"</v>
      </c>
      <c r="AF1435" s="16" t="str">
        <f t="shared" si="515"/>
        <v xml:space="preserve">,"ItemDetails":"precancel" </v>
      </c>
      <c r="AG1435" s="16" t="str">
        <f t="shared" si="516"/>
        <v xml:space="preserve">,"IsFavorite":false </v>
      </c>
      <c r="AH1435" s="16" t="str">
        <f t="shared" si="517"/>
        <v xml:space="preserve">,"EstimatedValue":0 </v>
      </c>
      <c r="AI1435" s="16" t="str">
        <f t="shared" si="518"/>
        <v xml:space="preserve">,"IsMintCondition":false </v>
      </c>
      <c r="AJ1435" s="16" t="str">
        <f t="shared" si="519"/>
        <v xml:space="preserve">,"Condition":"UNDEFINED" </v>
      </c>
      <c r="AK1435" s="16" t="str">
        <f xml:space="preserve"> IF($D1435+$E1435&gt;0,  CONCATENATE($AD1435,$AE1435,$AF1435,$AG1435,$AH1435,$AI1435,$AJ1435)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1435" s="16" t="str">
        <f t="shared" si="520"/>
        <v>,{"CollectableType":"HomeCollector.Models.StampBase, HomeCollector, Version=1.0.0.0, Culture=neutral, PublicKeyToken=null","DisplayName":"Christmas" ,"Description":"precancel" ,"Country":"USA" ,"IsPostageStamp":true ,"ScottNumber":"1415a"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1436" spans="1:38" x14ac:dyDescent="0.25">
      <c r="A1436" s="34" t="s">
        <v>2615</v>
      </c>
      <c r="B1436" s="29">
        <v>6</v>
      </c>
      <c r="C1436" s="30"/>
      <c r="D1436" s="31"/>
      <c r="E1436" s="32">
        <v>1</v>
      </c>
      <c r="F1436" s="28"/>
      <c r="G1436" s="30"/>
      <c r="H1436" s="19" t="s">
        <v>856</v>
      </c>
      <c r="I1436" s="29">
        <v>1970</v>
      </c>
      <c r="J1436" s="29">
        <v>1970</v>
      </c>
      <c r="K1436" s="33" t="s">
        <v>1337</v>
      </c>
      <c r="L1436" s="34">
        <v>0.4</v>
      </c>
      <c r="M1436" s="29">
        <v>0.15</v>
      </c>
      <c r="N1436" s="28" t="str">
        <f t="shared" si="521"/>
        <v>,{"CollectableType":"HomeCollector.Models.StampBase, HomeCollector, Version=1.0.0.0, Culture=neutral, PublicKeyToken=null"</v>
      </c>
      <c r="O1436" s="16" t="str">
        <f t="shared" si="500"/>
        <v xml:space="preserve">,"DisplayName":"Christmas" </v>
      </c>
      <c r="P1436" s="16" t="str">
        <f t="shared" si="501"/>
        <v xml:space="preserve">,"Description":"" </v>
      </c>
      <c r="Q1436" s="16" t="str">
        <f t="shared" si="502"/>
        <v xml:space="preserve">,"Country":"USA" </v>
      </c>
      <c r="R1436" s="16" t="str">
        <f t="shared" si="503"/>
        <v xml:space="preserve">,"IsPostageStamp":true </v>
      </c>
      <c r="S1436" s="16" t="str">
        <f t="shared" si="504"/>
        <v xml:space="preserve">,"ScottNumber":"1416" </v>
      </c>
      <c r="T1436" s="16" t="str">
        <f t="shared" si="505"/>
        <v xml:space="preserve">,"AlternateId":"" </v>
      </c>
      <c r="U1436" s="16" t="str">
        <f t="shared" si="506"/>
        <v>,"IssueYearStart":1970</v>
      </c>
      <c r="V1436" s="16" t="str">
        <f t="shared" si="507"/>
        <v>,"IssueYearEnd":0</v>
      </c>
      <c r="W1436" s="16" t="str">
        <f t="shared" si="508"/>
        <v xml:space="preserve">,"FirstDayOfIssue":" " </v>
      </c>
      <c r="X1436" s="16" t="str">
        <f t="shared" si="522"/>
        <v xml:space="preserve">,"Perforation":"" </v>
      </c>
      <c r="Y1436" s="16" t="str">
        <f t="shared" si="509"/>
        <v xml:space="preserve">,"IsWatermarked":false </v>
      </c>
      <c r="Z1436" s="16" t="str">
        <f t="shared" si="510"/>
        <v xml:space="preserve">,"CatalogImageCode":"" </v>
      </c>
      <c r="AA1436" s="16" t="str">
        <f t="shared" si="511"/>
        <v xml:space="preserve">,"Color":"" </v>
      </c>
      <c r="AB1436" s="16" t="str">
        <f t="shared" si="512"/>
        <v xml:space="preserve">,"Denomination":"6" </v>
      </c>
      <c r="AD1436" s="16" t="str">
        <f t="shared" si="513"/>
        <v>,"ItemInstances":[</v>
      </c>
      <c r="AE1436" s="16" t="str">
        <f t="shared" si="514"/>
        <v>{"CollectableType":"HomeCollector.Models.StampBase, HomeCollector, Version=1.0.0.0, Culture=neutral, PublicKeyToken=null"</v>
      </c>
      <c r="AF1436" s="16" t="str">
        <f t="shared" si="515"/>
        <v xml:space="preserve">,"ItemDetails":"" </v>
      </c>
      <c r="AG1436" s="16" t="str">
        <f t="shared" si="516"/>
        <v xml:space="preserve">,"IsFavorite":false </v>
      </c>
      <c r="AH1436" s="16" t="str">
        <f t="shared" si="517"/>
        <v xml:space="preserve">,"EstimatedValue":0 </v>
      </c>
      <c r="AI1436" s="16" t="str">
        <f t="shared" si="518"/>
        <v xml:space="preserve">,"IsMintCondition":false </v>
      </c>
      <c r="AJ1436" s="16" t="str">
        <f t="shared" si="519"/>
        <v xml:space="preserve">,"Condition":"UNDEFINED" </v>
      </c>
      <c r="AK1436" s="16" t="str">
        <f xml:space="preserve"> IF($D1436+$E1436&gt;0,  CONCATENATE($AD1436,$AE1436,$AF1436,$AG1436,$AH1436,$AI1436,$AJ1436)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36" s="16" t="str">
        <f t="shared" si="520"/>
        <v>,{"CollectableType":"HomeCollector.Models.StampBase, HomeCollector, Version=1.0.0.0, Culture=neutral, PublicKeyToken=null","DisplayName":"Christmas" ,"Description":"" ,"Country":"USA" ,"IsPostageStamp":true ,"ScottNumber":"1416"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37" spans="1:38" x14ac:dyDescent="0.25">
      <c r="A1437" s="17" t="s">
        <v>1004</v>
      </c>
      <c r="B1437" s="29">
        <v>6</v>
      </c>
      <c r="C1437" s="30"/>
      <c r="D1437" s="31"/>
      <c r="E1437" s="32">
        <v>2</v>
      </c>
      <c r="F1437" s="28"/>
      <c r="G1437" s="38" t="s">
        <v>975</v>
      </c>
      <c r="H1437" s="19" t="s">
        <v>856</v>
      </c>
      <c r="I1437" s="29">
        <v>1970</v>
      </c>
      <c r="J1437" s="29">
        <v>1970</v>
      </c>
      <c r="K1437" s="33" t="s">
        <v>1337</v>
      </c>
      <c r="L1437" s="34">
        <v>0.9</v>
      </c>
      <c r="M1437" s="29">
        <v>0.15</v>
      </c>
      <c r="N1437" s="28" t="str">
        <f t="shared" si="521"/>
        <v>,{"CollectableType":"HomeCollector.Models.StampBase, HomeCollector, Version=1.0.0.0, Culture=neutral, PublicKeyToken=null"</v>
      </c>
      <c r="O1437" s="16" t="str">
        <f t="shared" si="500"/>
        <v xml:space="preserve">,"DisplayName":"Christmas" </v>
      </c>
      <c r="P1437" s="16" t="str">
        <f t="shared" si="501"/>
        <v xml:space="preserve">,"Description":"precancel" </v>
      </c>
      <c r="Q1437" s="16" t="str">
        <f t="shared" si="502"/>
        <v xml:space="preserve">,"Country":"USA" </v>
      </c>
      <c r="R1437" s="16" t="str">
        <f t="shared" si="503"/>
        <v xml:space="preserve">,"IsPostageStamp":true </v>
      </c>
      <c r="S1437" s="16" t="str">
        <f t="shared" si="504"/>
        <v xml:space="preserve">,"ScottNumber":"1416a" </v>
      </c>
      <c r="T1437" s="16" t="str">
        <f t="shared" si="505"/>
        <v xml:space="preserve">,"AlternateId":"" </v>
      </c>
      <c r="U1437" s="16" t="str">
        <f t="shared" si="506"/>
        <v>,"IssueYearStart":1970</v>
      </c>
      <c r="V1437" s="16" t="str">
        <f t="shared" si="507"/>
        <v>,"IssueYearEnd":0</v>
      </c>
      <c r="W1437" s="16" t="str">
        <f t="shared" si="508"/>
        <v xml:space="preserve">,"FirstDayOfIssue":" " </v>
      </c>
      <c r="X1437" s="16" t="str">
        <f t="shared" si="522"/>
        <v xml:space="preserve">,"Perforation":"" </v>
      </c>
      <c r="Y1437" s="16" t="str">
        <f t="shared" si="509"/>
        <v xml:space="preserve">,"IsWatermarked":false </v>
      </c>
      <c r="Z1437" s="16" t="str">
        <f t="shared" si="510"/>
        <v xml:space="preserve">,"CatalogImageCode":"" </v>
      </c>
      <c r="AA1437" s="16" t="str">
        <f t="shared" si="511"/>
        <v xml:space="preserve">,"Color":"" </v>
      </c>
      <c r="AB1437" s="16" t="str">
        <f t="shared" si="512"/>
        <v xml:space="preserve">,"Denomination":"6" </v>
      </c>
      <c r="AD1437" s="16" t="str">
        <f t="shared" si="513"/>
        <v>,"ItemInstances":[</v>
      </c>
      <c r="AE1437" s="16" t="str">
        <f t="shared" si="514"/>
        <v>{"CollectableType":"HomeCollector.Models.StampBase, HomeCollector, Version=1.0.0.0, Culture=neutral, PublicKeyToken=null"</v>
      </c>
      <c r="AF1437" s="16" t="str">
        <f t="shared" si="515"/>
        <v xml:space="preserve">,"ItemDetails":"precancel" </v>
      </c>
      <c r="AG1437" s="16" t="str">
        <f t="shared" si="516"/>
        <v xml:space="preserve">,"IsFavorite":false </v>
      </c>
      <c r="AH1437" s="16" t="str">
        <f t="shared" si="517"/>
        <v xml:space="preserve">,"EstimatedValue":0 </v>
      </c>
      <c r="AI1437" s="16" t="str">
        <f t="shared" si="518"/>
        <v xml:space="preserve">,"IsMintCondition":false </v>
      </c>
      <c r="AJ1437" s="16" t="str">
        <f t="shared" si="519"/>
        <v xml:space="preserve">,"Condition":"UNDEFINED" </v>
      </c>
      <c r="AK1437" s="16" t="str">
        <f xml:space="preserve"> IF($D1437+$E1437&gt;0,  CONCATENATE($AD1437,$AE1437,$AF1437,$AG1437,$AH1437,$AI1437,$AJ1437)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1437" s="16" t="str">
        <f t="shared" si="520"/>
        <v>,{"CollectableType":"HomeCollector.Models.StampBase, HomeCollector, Version=1.0.0.0, Culture=neutral, PublicKeyToken=null","DisplayName":"Christmas" ,"Description":"precancel" ,"Country":"USA" ,"IsPostageStamp":true ,"ScottNumber":"1416a"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1438" spans="1:38" x14ac:dyDescent="0.25">
      <c r="A1438" s="34" t="s">
        <v>2616</v>
      </c>
      <c r="B1438" s="29">
        <v>6</v>
      </c>
      <c r="C1438" s="30"/>
      <c r="D1438" s="31"/>
      <c r="E1438" s="32">
        <v>2</v>
      </c>
      <c r="F1438" s="28"/>
      <c r="G1438" s="30"/>
      <c r="H1438" s="19" t="s">
        <v>856</v>
      </c>
      <c r="I1438" s="29">
        <v>1970</v>
      </c>
      <c r="J1438" s="29">
        <v>1970</v>
      </c>
      <c r="K1438" s="33" t="s">
        <v>1337</v>
      </c>
      <c r="L1438" s="34">
        <v>0.4</v>
      </c>
      <c r="M1438" s="29">
        <v>0.15</v>
      </c>
      <c r="N1438" s="28" t="str">
        <f t="shared" si="521"/>
        <v>,{"CollectableType":"HomeCollector.Models.StampBase, HomeCollector, Version=1.0.0.0, Culture=neutral, PublicKeyToken=null"</v>
      </c>
      <c r="O1438" s="16" t="str">
        <f t="shared" si="500"/>
        <v xml:space="preserve">,"DisplayName":"Christmas" </v>
      </c>
      <c r="P1438" s="16" t="str">
        <f t="shared" si="501"/>
        <v xml:space="preserve">,"Description":"" </v>
      </c>
      <c r="Q1438" s="16" t="str">
        <f t="shared" si="502"/>
        <v xml:space="preserve">,"Country":"USA" </v>
      </c>
      <c r="R1438" s="16" t="str">
        <f t="shared" si="503"/>
        <v xml:space="preserve">,"IsPostageStamp":true </v>
      </c>
      <c r="S1438" s="16" t="str">
        <f t="shared" si="504"/>
        <v xml:space="preserve">,"ScottNumber":"1417" </v>
      </c>
      <c r="T1438" s="16" t="str">
        <f t="shared" si="505"/>
        <v xml:space="preserve">,"AlternateId":"" </v>
      </c>
      <c r="U1438" s="16" t="str">
        <f t="shared" si="506"/>
        <v>,"IssueYearStart":1970</v>
      </c>
      <c r="V1438" s="16" t="str">
        <f t="shared" si="507"/>
        <v>,"IssueYearEnd":0</v>
      </c>
      <c r="W1438" s="16" t="str">
        <f t="shared" si="508"/>
        <v xml:space="preserve">,"FirstDayOfIssue":" " </v>
      </c>
      <c r="X1438" s="16" t="str">
        <f t="shared" si="522"/>
        <v xml:space="preserve">,"Perforation":"" </v>
      </c>
      <c r="Y1438" s="16" t="str">
        <f t="shared" si="509"/>
        <v xml:space="preserve">,"IsWatermarked":false </v>
      </c>
      <c r="Z1438" s="16" t="str">
        <f t="shared" si="510"/>
        <v xml:space="preserve">,"CatalogImageCode":"" </v>
      </c>
      <c r="AA1438" s="16" t="str">
        <f t="shared" si="511"/>
        <v xml:space="preserve">,"Color":"" </v>
      </c>
      <c r="AB1438" s="16" t="str">
        <f t="shared" si="512"/>
        <v xml:space="preserve">,"Denomination":"6" </v>
      </c>
      <c r="AD1438" s="16" t="str">
        <f t="shared" si="513"/>
        <v>,"ItemInstances":[</v>
      </c>
      <c r="AE1438" s="16" t="str">
        <f t="shared" si="514"/>
        <v>{"CollectableType":"HomeCollector.Models.StampBase, HomeCollector, Version=1.0.0.0, Culture=neutral, PublicKeyToken=null"</v>
      </c>
      <c r="AF1438" s="16" t="str">
        <f t="shared" si="515"/>
        <v xml:space="preserve">,"ItemDetails":"" </v>
      </c>
      <c r="AG1438" s="16" t="str">
        <f t="shared" si="516"/>
        <v xml:space="preserve">,"IsFavorite":false </v>
      </c>
      <c r="AH1438" s="16" t="str">
        <f t="shared" si="517"/>
        <v xml:space="preserve">,"EstimatedValue":0 </v>
      </c>
      <c r="AI1438" s="16" t="str">
        <f t="shared" si="518"/>
        <v xml:space="preserve">,"IsMintCondition":false </v>
      </c>
      <c r="AJ1438" s="16" t="str">
        <f t="shared" si="519"/>
        <v xml:space="preserve">,"Condition":"UNDEFINED" </v>
      </c>
      <c r="AK1438" s="16" t="str">
        <f xml:space="preserve"> IF($D1438+$E1438&gt;0,  CONCATENATE($AD1438,$AE1438,$AF1438,$AG1438,$AH1438,$AI1438,$AJ1438)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38" s="16" t="str">
        <f t="shared" si="520"/>
        <v>,{"CollectableType":"HomeCollector.Models.StampBase, HomeCollector, Version=1.0.0.0, Culture=neutral, PublicKeyToken=null","DisplayName":"Christmas" ,"Description":"" ,"Country":"USA" ,"IsPostageStamp":true ,"ScottNumber":"1417"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39" spans="1:38" x14ac:dyDescent="0.25">
      <c r="A1439" s="17" t="s">
        <v>1005</v>
      </c>
      <c r="B1439" s="29">
        <v>6</v>
      </c>
      <c r="C1439" s="30"/>
      <c r="D1439" s="31"/>
      <c r="E1439" s="32">
        <v>1</v>
      </c>
      <c r="F1439" s="28"/>
      <c r="G1439" s="38" t="s">
        <v>975</v>
      </c>
      <c r="H1439" s="19" t="s">
        <v>856</v>
      </c>
      <c r="I1439" s="29">
        <v>1970</v>
      </c>
      <c r="J1439" s="29">
        <v>1970</v>
      </c>
      <c r="K1439" s="33" t="s">
        <v>1337</v>
      </c>
      <c r="L1439" s="34">
        <v>0.9</v>
      </c>
      <c r="M1439" s="29">
        <v>0.15</v>
      </c>
      <c r="N1439" s="28" t="str">
        <f t="shared" si="521"/>
        <v>,{"CollectableType":"HomeCollector.Models.StampBase, HomeCollector, Version=1.0.0.0, Culture=neutral, PublicKeyToken=null"</v>
      </c>
      <c r="O1439" s="16" t="str">
        <f t="shared" si="500"/>
        <v xml:space="preserve">,"DisplayName":"Christmas" </v>
      </c>
      <c r="P1439" s="16" t="str">
        <f t="shared" si="501"/>
        <v xml:space="preserve">,"Description":"precancel" </v>
      </c>
      <c r="Q1439" s="16" t="str">
        <f t="shared" si="502"/>
        <v xml:space="preserve">,"Country":"USA" </v>
      </c>
      <c r="R1439" s="16" t="str">
        <f t="shared" si="503"/>
        <v xml:space="preserve">,"IsPostageStamp":true </v>
      </c>
      <c r="S1439" s="16" t="str">
        <f t="shared" si="504"/>
        <v xml:space="preserve">,"ScottNumber":"1417a" </v>
      </c>
      <c r="T1439" s="16" t="str">
        <f t="shared" si="505"/>
        <v xml:space="preserve">,"AlternateId":"" </v>
      </c>
      <c r="U1439" s="16" t="str">
        <f t="shared" si="506"/>
        <v>,"IssueYearStart":1970</v>
      </c>
      <c r="V1439" s="16" t="str">
        <f t="shared" si="507"/>
        <v>,"IssueYearEnd":0</v>
      </c>
      <c r="W1439" s="16" t="str">
        <f t="shared" si="508"/>
        <v xml:space="preserve">,"FirstDayOfIssue":" " </v>
      </c>
      <c r="X1439" s="16" t="str">
        <f t="shared" si="522"/>
        <v xml:space="preserve">,"Perforation":"" </v>
      </c>
      <c r="Y1439" s="16" t="str">
        <f t="shared" si="509"/>
        <v xml:space="preserve">,"IsWatermarked":false </v>
      </c>
      <c r="Z1439" s="16" t="str">
        <f t="shared" si="510"/>
        <v xml:space="preserve">,"CatalogImageCode":"" </v>
      </c>
      <c r="AA1439" s="16" t="str">
        <f t="shared" si="511"/>
        <v xml:space="preserve">,"Color":"" </v>
      </c>
      <c r="AB1439" s="16" t="str">
        <f t="shared" si="512"/>
        <v xml:space="preserve">,"Denomination":"6" </v>
      </c>
      <c r="AD1439" s="16" t="str">
        <f t="shared" si="513"/>
        <v>,"ItemInstances":[</v>
      </c>
      <c r="AE1439" s="16" t="str">
        <f t="shared" si="514"/>
        <v>{"CollectableType":"HomeCollector.Models.StampBase, HomeCollector, Version=1.0.0.0, Culture=neutral, PublicKeyToken=null"</v>
      </c>
      <c r="AF1439" s="16" t="str">
        <f t="shared" si="515"/>
        <v xml:space="preserve">,"ItemDetails":"precancel" </v>
      </c>
      <c r="AG1439" s="16" t="str">
        <f t="shared" si="516"/>
        <v xml:space="preserve">,"IsFavorite":false </v>
      </c>
      <c r="AH1439" s="16" t="str">
        <f t="shared" si="517"/>
        <v xml:space="preserve">,"EstimatedValue":0 </v>
      </c>
      <c r="AI1439" s="16" t="str">
        <f t="shared" si="518"/>
        <v xml:space="preserve">,"IsMintCondition":false </v>
      </c>
      <c r="AJ1439" s="16" t="str">
        <f t="shared" si="519"/>
        <v xml:space="preserve">,"Condition":"UNDEFINED" </v>
      </c>
      <c r="AK1439" s="16" t="str">
        <f xml:space="preserve"> IF($D1439+$E1439&gt;0,  CONCATENATE($AD1439,$AE1439,$AF1439,$AG1439,$AH1439,$AI1439,$AJ1439)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1439" s="16" t="str">
        <f t="shared" si="520"/>
        <v>,{"CollectableType":"HomeCollector.Models.StampBase, HomeCollector, Version=1.0.0.0, Culture=neutral, PublicKeyToken=null","DisplayName":"Christmas" ,"Description":"precancel" ,"Country":"USA" ,"IsPostageStamp":true ,"ScottNumber":"1417a"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1440" spans="1:38" x14ac:dyDescent="0.25">
      <c r="A1440" s="34" t="s">
        <v>2617</v>
      </c>
      <c r="B1440" s="29">
        <v>6</v>
      </c>
      <c r="C1440" s="30"/>
      <c r="D1440" s="31"/>
      <c r="E1440" s="32">
        <v>2</v>
      </c>
      <c r="F1440" s="28"/>
      <c r="G1440" s="30"/>
      <c r="H1440" s="19" t="s">
        <v>856</v>
      </c>
      <c r="I1440" s="29">
        <v>1970</v>
      </c>
      <c r="J1440" s="29">
        <v>1970</v>
      </c>
      <c r="K1440" s="33" t="s">
        <v>1337</v>
      </c>
      <c r="L1440" s="34">
        <v>0.4</v>
      </c>
      <c r="M1440" s="29">
        <v>0.15</v>
      </c>
      <c r="N1440" s="28" t="str">
        <f t="shared" si="521"/>
        <v>,{"CollectableType":"HomeCollector.Models.StampBase, HomeCollector, Version=1.0.0.0, Culture=neutral, PublicKeyToken=null"</v>
      </c>
      <c r="O1440" s="16" t="str">
        <f t="shared" si="500"/>
        <v xml:space="preserve">,"DisplayName":"Christmas" </v>
      </c>
      <c r="P1440" s="16" t="str">
        <f t="shared" si="501"/>
        <v xml:space="preserve">,"Description":"" </v>
      </c>
      <c r="Q1440" s="16" t="str">
        <f t="shared" si="502"/>
        <v xml:space="preserve">,"Country":"USA" </v>
      </c>
      <c r="R1440" s="16" t="str">
        <f t="shared" si="503"/>
        <v xml:space="preserve">,"IsPostageStamp":true </v>
      </c>
      <c r="S1440" s="16" t="str">
        <f t="shared" si="504"/>
        <v xml:space="preserve">,"ScottNumber":"1418" </v>
      </c>
      <c r="T1440" s="16" t="str">
        <f t="shared" si="505"/>
        <v xml:space="preserve">,"AlternateId":"" </v>
      </c>
      <c r="U1440" s="16" t="str">
        <f t="shared" si="506"/>
        <v>,"IssueYearStart":1970</v>
      </c>
      <c r="V1440" s="16" t="str">
        <f t="shared" si="507"/>
        <v>,"IssueYearEnd":0</v>
      </c>
      <c r="W1440" s="16" t="str">
        <f t="shared" si="508"/>
        <v xml:space="preserve">,"FirstDayOfIssue":" " </v>
      </c>
      <c r="X1440" s="16" t="str">
        <f t="shared" si="522"/>
        <v xml:space="preserve">,"Perforation":"" </v>
      </c>
      <c r="Y1440" s="16" t="str">
        <f t="shared" si="509"/>
        <v xml:space="preserve">,"IsWatermarked":false </v>
      </c>
      <c r="Z1440" s="16" t="str">
        <f t="shared" si="510"/>
        <v xml:space="preserve">,"CatalogImageCode":"" </v>
      </c>
      <c r="AA1440" s="16" t="str">
        <f t="shared" si="511"/>
        <v xml:space="preserve">,"Color":"" </v>
      </c>
      <c r="AB1440" s="16" t="str">
        <f t="shared" si="512"/>
        <v xml:space="preserve">,"Denomination":"6" </v>
      </c>
      <c r="AD1440" s="16" t="str">
        <f t="shared" si="513"/>
        <v>,"ItemInstances":[</v>
      </c>
      <c r="AE1440" s="16" t="str">
        <f t="shared" si="514"/>
        <v>{"CollectableType":"HomeCollector.Models.StampBase, HomeCollector, Version=1.0.0.0, Culture=neutral, PublicKeyToken=null"</v>
      </c>
      <c r="AF1440" s="16" t="str">
        <f t="shared" si="515"/>
        <v xml:space="preserve">,"ItemDetails":"" </v>
      </c>
      <c r="AG1440" s="16" t="str">
        <f t="shared" si="516"/>
        <v xml:space="preserve">,"IsFavorite":false </v>
      </c>
      <c r="AH1440" s="16" t="str">
        <f t="shared" si="517"/>
        <v xml:space="preserve">,"EstimatedValue":0 </v>
      </c>
      <c r="AI1440" s="16" t="str">
        <f t="shared" si="518"/>
        <v xml:space="preserve">,"IsMintCondition":false </v>
      </c>
      <c r="AJ1440" s="16" t="str">
        <f t="shared" si="519"/>
        <v xml:space="preserve">,"Condition":"UNDEFINED" </v>
      </c>
      <c r="AK1440" s="16" t="str">
        <f xml:space="preserve"> IF($D1440+$E1440&gt;0,  CONCATENATE($AD1440,$AE1440,$AF1440,$AG1440,$AH1440,$AI1440,$AJ1440)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40" s="16" t="str">
        <f t="shared" si="520"/>
        <v>,{"CollectableType":"HomeCollector.Models.StampBase, HomeCollector, Version=1.0.0.0, Culture=neutral, PublicKeyToken=null","DisplayName":"Christmas" ,"Description":"" ,"Country":"USA" ,"IsPostageStamp":true ,"ScottNumber":"1418"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41" spans="1:38" x14ac:dyDescent="0.25">
      <c r="A1441" s="17" t="s">
        <v>1006</v>
      </c>
      <c r="B1441" s="29">
        <v>6</v>
      </c>
      <c r="C1441" s="30"/>
      <c r="D1441" s="31"/>
      <c r="E1441" s="32">
        <v>1</v>
      </c>
      <c r="F1441" s="28"/>
      <c r="G1441" s="38" t="s">
        <v>975</v>
      </c>
      <c r="H1441" s="19" t="s">
        <v>856</v>
      </c>
      <c r="I1441" s="29">
        <v>1970</v>
      </c>
      <c r="J1441" s="29">
        <v>1970</v>
      </c>
      <c r="K1441" s="33" t="s">
        <v>1337</v>
      </c>
      <c r="L1441" s="34">
        <v>0.9</v>
      </c>
      <c r="M1441" s="29">
        <v>0.15</v>
      </c>
      <c r="N1441" s="28" t="str">
        <f t="shared" si="521"/>
        <v>,{"CollectableType":"HomeCollector.Models.StampBase, HomeCollector, Version=1.0.0.0, Culture=neutral, PublicKeyToken=null"</v>
      </c>
      <c r="O1441" s="16" t="str">
        <f t="shared" si="500"/>
        <v xml:space="preserve">,"DisplayName":"Christmas" </v>
      </c>
      <c r="P1441" s="16" t="str">
        <f t="shared" si="501"/>
        <v xml:space="preserve">,"Description":"precancel" </v>
      </c>
      <c r="Q1441" s="16" t="str">
        <f t="shared" si="502"/>
        <v xml:space="preserve">,"Country":"USA" </v>
      </c>
      <c r="R1441" s="16" t="str">
        <f t="shared" si="503"/>
        <v xml:space="preserve">,"IsPostageStamp":true </v>
      </c>
      <c r="S1441" s="16" t="str">
        <f t="shared" si="504"/>
        <v xml:space="preserve">,"ScottNumber":"1418a" </v>
      </c>
      <c r="T1441" s="16" t="str">
        <f t="shared" si="505"/>
        <v xml:space="preserve">,"AlternateId":"" </v>
      </c>
      <c r="U1441" s="16" t="str">
        <f t="shared" si="506"/>
        <v>,"IssueYearStart":1970</v>
      </c>
      <c r="V1441" s="16" t="str">
        <f t="shared" si="507"/>
        <v>,"IssueYearEnd":0</v>
      </c>
      <c r="W1441" s="16" t="str">
        <f t="shared" si="508"/>
        <v xml:space="preserve">,"FirstDayOfIssue":" " </v>
      </c>
      <c r="X1441" s="16" t="str">
        <f t="shared" si="522"/>
        <v xml:space="preserve">,"Perforation":"" </v>
      </c>
      <c r="Y1441" s="16" t="str">
        <f t="shared" si="509"/>
        <v xml:space="preserve">,"IsWatermarked":false </v>
      </c>
      <c r="Z1441" s="16" t="str">
        <f t="shared" si="510"/>
        <v xml:space="preserve">,"CatalogImageCode":"" </v>
      </c>
      <c r="AA1441" s="16" t="str">
        <f t="shared" si="511"/>
        <v xml:space="preserve">,"Color":"" </v>
      </c>
      <c r="AB1441" s="16" t="str">
        <f t="shared" si="512"/>
        <v xml:space="preserve">,"Denomination":"6" </v>
      </c>
      <c r="AD1441" s="16" t="str">
        <f t="shared" si="513"/>
        <v>,"ItemInstances":[</v>
      </c>
      <c r="AE1441" s="16" t="str">
        <f t="shared" si="514"/>
        <v>{"CollectableType":"HomeCollector.Models.StampBase, HomeCollector, Version=1.0.0.0, Culture=neutral, PublicKeyToken=null"</v>
      </c>
      <c r="AF1441" s="16" t="str">
        <f t="shared" si="515"/>
        <v xml:space="preserve">,"ItemDetails":"precancel" </v>
      </c>
      <c r="AG1441" s="16" t="str">
        <f t="shared" si="516"/>
        <v xml:space="preserve">,"IsFavorite":false </v>
      </c>
      <c r="AH1441" s="16" t="str">
        <f t="shared" si="517"/>
        <v xml:space="preserve">,"EstimatedValue":0 </v>
      </c>
      <c r="AI1441" s="16" t="str">
        <f t="shared" si="518"/>
        <v xml:space="preserve">,"IsMintCondition":false </v>
      </c>
      <c r="AJ1441" s="16" t="str">
        <f t="shared" si="519"/>
        <v xml:space="preserve">,"Condition":"UNDEFINED" </v>
      </c>
      <c r="AK1441" s="16" t="str">
        <f xml:space="preserve"> IF($D1441+$E1441&gt;0,  CONCATENATE($AD1441,$AE1441,$AF1441,$AG1441,$AH1441,$AI1441,$AJ1441)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1441" s="16" t="str">
        <f t="shared" si="520"/>
        <v>,{"CollectableType":"HomeCollector.Models.StampBase, HomeCollector, Version=1.0.0.0, Culture=neutral, PublicKeyToken=null","DisplayName":"Christmas" ,"Description":"precancel" ,"Country":"USA" ,"IsPostageStamp":true ,"ScottNumber":"1418a"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1442" spans="1:38" x14ac:dyDescent="0.25">
      <c r="A1442" s="17" t="s">
        <v>1007</v>
      </c>
      <c r="B1442" s="29">
        <v>6</v>
      </c>
      <c r="C1442" s="30"/>
      <c r="D1442" s="31"/>
      <c r="E1442" s="32"/>
      <c r="F1442" s="28"/>
      <c r="G1442" s="38" t="s">
        <v>962</v>
      </c>
      <c r="H1442" s="19" t="s">
        <v>856</v>
      </c>
      <c r="I1442" s="29">
        <v>1970</v>
      </c>
      <c r="J1442" s="29">
        <v>1970</v>
      </c>
      <c r="K1442" s="33" t="s">
        <v>1337</v>
      </c>
      <c r="L1442" s="34">
        <v>1.9</v>
      </c>
      <c r="M1442" s="29">
        <v>1.75</v>
      </c>
      <c r="N1442" s="28" t="str">
        <f t="shared" si="521"/>
        <v>,{"CollectableType":"HomeCollector.Models.StampBase, HomeCollector, Version=1.0.0.0, Culture=neutral, PublicKeyToken=null"</v>
      </c>
      <c r="O1442" s="16" t="str">
        <f t="shared" si="500"/>
        <v xml:space="preserve">,"DisplayName":"Christmas" </v>
      </c>
      <c r="P1442" s="16" t="str">
        <f t="shared" si="501"/>
        <v xml:space="preserve">,"Description":"block 4" </v>
      </c>
      <c r="Q1442" s="16" t="str">
        <f t="shared" si="502"/>
        <v xml:space="preserve">,"Country":"USA" </v>
      </c>
      <c r="R1442" s="16" t="str">
        <f t="shared" si="503"/>
        <v xml:space="preserve">,"IsPostageStamp":true </v>
      </c>
      <c r="S1442" s="16" t="str">
        <f t="shared" si="504"/>
        <v xml:space="preserve">,"ScottNumber":"1418b" </v>
      </c>
      <c r="T1442" s="16" t="str">
        <f t="shared" si="505"/>
        <v xml:space="preserve">,"AlternateId":"" </v>
      </c>
      <c r="U1442" s="16" t="str">
        <f t="shared" si="506"/>
        <v>,"IssueYearStart":1970</v>
      </c>
      <c r="V1442" s="16" t="str">
        <f t="shared" si="507"/>
        <v>,"IssueYearEnd":0</v>
      </c>
      <c r="W1442" s="16" t="str">
        <f t="shared" si="508"/>
        <v xml:space="preserve">,"FirstDayOfIssue":" " </v>
      </c>
      <c r="X1442" s="16" t="str">
        <f t="shared" si="522"/>
        <v xml:space="preserve">,"Perforation":"" </v>
      </c>
      <c r="Y1442" s="16" t="str">
        <f t="shared" si="509"/>
        <v xml:space="preserve">,"IsWatermarked":false </v>
      </c>
      <c r="Z1442" s="16" t="str">
        <f t="shared" si="510"/>
        <v xml:space="preserve">,"CatalogImageCode":"" </v>
      </c>
      <c r="AA1442" s="16" t="str">
        <f t="shared" si="511"/>
        <v xml:space="preserve">,"Color":"" </v>
      </c>
      <c r="AB1442" s="16" t="str">
        <f t="shared" si="512"/>
        <v xml:space="preserve">,"Denomination":"6" </v>
      </c>
      <c r="AD1442" s="16" t="str">
        <f t="shared" si="513"/>
        <v/>
      </c>
      <c r="AE1442" s="16" t="str">
        <f t="shared" si="514"/>
        <v>{"CollectableType":"HomeCollector.Models.StampBase, HomeCollector, Version=1.0.0.0, Culture=neutral, PublicKeyToken=null"</v>
      </c>
      <c r="AF1442" s="16" t="str">
        <f t="shared" si="515"/>
        <v xml:space="preserve">,"ItemDetails":"block 4" </v>
      </c>
      <c r="AG1442" s="16" t="str">
        <f t="shared" si="516"/>
        <v xml:space="preserve">,"IsFavorite":false </v>
      </c>
      <c r="AH1442" s="16" t="str">
        <f t="shared" si="517"/>
        <v xml:space="preserve">,"EstimatedValue":0 </v>
      </c>
      <c r="AI1442" s="16" t="str">
        <f t="shared" si="518"/>
        <v xml:space="preserve">,"IsMintCondition":false </v>
      </c>
      <c r="AJ1442" s="16" t="str">
        <f t="shared" si="519"/>
        <v xml:space="preserve">,"Condition":"UNDEFINED" </v>
      </c>
      <c r="AK1442" s="16" t="str">
        <f xml:space="preserve"> IF($D1442+$E1442&gt;0,  CONCATENATE($AD1442,$AE1442,$AF1442,$AG1442,$AH1442,$AI1442,$AJ1442) &amp; "} ]}","}")</f>
        <v>}</v>
      </c>
      <c r="AL1442" s="16" t="str">
        <f t="shared" si="520"/>
        <v>,{"CollectableType":"HomeCollector.Models.StampBase, HomeCollector, Version=1.0.0.0, Culture=neutral, PublicKeyToken=null","DisplayName":"Christmas" ,"Description":"block 4" ,"Country":"USA" ,"IsPostageStamp":true ,"ScottNumber":"1418b" ,"AlternateId":"" ,"IssueYearStart":1970,"IssueYearEnd":0,"FirstDayOfIssue":" " ,"Perforation":"" ,"IsWatermarked":false ,"CatalogImageCode":"" ,"Color":"" ,"Denomination":"6" }</v>
      </c>
    </row>
    <row r="1443" spans="1:38" x14ac:dyDescent="0.25">
      <c r="A1443" s="17" t="s">
        <v>1008</v>
      </c>
      <c r="B1443" s="29">
        <v>6</v>
      </c>
      <c r="C1443" s="30"/>
      <c r="D1443" s="31"/>
      <c r="E1443" s="32"/>
      <c r="F1443" s="28"/>
      <c r="G1443" s="38" t="s">
        <v>1009</v>
      </c>
      <c r="H1443" s="19" t="s">
        <v>856</v>
      </c>
      <c r="I1443" s="29">
        <v>1970</v>
      </c>
      <c r="J1443" s="29">
        <v>1970</v>
      </c>
      <c r="K1443" s="33" t="s">
        <v>1337</v>
      </c>
      <c r="L1443" s="34">
        <v>3.75</v>
      </c>
      <c r="M1443" s="29">
        <v>3.5</v>
      </c>
      <c r="N1443" s="28" t="str">
        <f t="shared" si="521"/>
        <v>,{"CollectableType":"HomeCollector.Models.StampBase, HomeCollector, Version=1.0.0.0, Culture=neutral, PublicKeyToken=null"</v>
      </c>
      <c r="O1443" s="16" t="str">
        <f t="shared" si="500"/>
        <v xml:space="preserve">,"DisplayName":"Christmas" </v>
      </c>
      <c r="P1443" s="16" t="str">
        <f t="shared" si="501"/>
        <v xml:space="preserve">,"Description":"pre, blk 4" </v>
      </c>
      <c r="Q1443" s="16" t="str">
        <f t="shared" si="502"/>
        <v xml:space="preserve">,"Country":"USA" </v>
      </c>
      <c r="R1443" s="16" t="str">
        <f t="shared" si="503"/>
        <v xml:space="preserve">,"IsPostageStamp":true </v>
      </c>
      <c r="S1443" s="16" t="str">
        <f t="shared" si="504"/>
        <v xml:space="preserve">,"ScottNumber":"1418c" </v>
      </c>
      <c r="T1443" s="16" t="str">
        <f t="shared" si="505"/>
        <v xml:space="preserve">,"AlternateId":"" </v>
      </c>
      <c r="U1443" s="16" t="str">
        <f t="shared" si="506"/>
        <v>,"IssueYearStart":1970</v>
      </c>
      <c r="V1443" s="16" t="str">
        <f t="shared" si="507"/>
        <v>,"IssueYearEnd":0</v>
      </c>
      <c r="W1443" s="16" t="str">
        <f t="shared" si="508"/>
        <v xml:space="preserve">,"FirstDayOfIssue":" " </v>
      </c>
      <c r="X1443" s="16" t="str">
        <f t="shared" si="522"/>
        <v xml:space="preserve">,"Perforation":"" </v>
      </c>
      <c r="Y1443" s="16" t="str">
        <f t="shared" si="509"/>
        <v xml:space="preserve">,"IsWatermarked":false </v>
      </c>
      <c r="Z1443" s="16" t="str">
        <f t="shared" si="510"/>
        <v xml:space="preserve">,"CatalogImageCode":"" </v>
      </c>
      <c r="AA1443" s="16" t="str">
        <f t="shared" si="511"/>
        <v xml:space="preserve">,"Color":"" </v>
      </c>
      <c r="AB1443" s="16" t="str">
        <f t="shared" si="512"/>
        <v xml:space="preserve">,"Denomination":"6" </v>
      </c>
      <c r="AD1443" s="16" t="str">
        <f t="shared" si="513"/>
        <v/>
      </c>
      <c r="AE1443" s="16" t="str">
        <f t="shared" si="514"/>
        <v>{"CollectableType":"HomeCollector.Models.StampBase, HomeCollector, Version=1.0.0.0, Culture=neutral, PublicKeyToken=null"</v>
      </c>
      <c r="AF1443" s="16" t="str">
        <f t="shared" si="515"/>
        <v xml:space="preserve">,"ItemDetails":"pre, blk 4" </v>
      </c>
      <c r="AG1443" s="16" t="str">
        <f t="shared" si="516"/>
        <v xml:space="preserve">,"IsFavorite":false </v>
      </c>
      <c r="AH1443" s="16" t="str">
        <f t="shared" si="517"/>
        <v xml:space="preserve">,"EstimatedValue":0 </v>
      </c>
      <c r="AI1443" s="16" t="str">
        <f t="shared" si="518"/>
        <v xml:space="preserve">,"IsMintCondition":false </v>
      </c>
      <c r="AJ1443" s="16" t="str">
        <f t="shared" si="519"/>
        <v xml:space="preserve">,"Condition":"UNDEFINED" </v>
      </c>
      <c r="AK1443" s="16" t="str">
        <f xml:space="preserve"> IF($D1443+$E1443&gt;0,  CONCATENATE($AD1443,$AE1443,$AF1443,$AG1443,$AH1443,$AI1443,$AJ1443) &amp; "} ]}","}")</f>
        <v>}</v>
      </c>
      <c r="AL1443" s="16" t="str">
        <f t="shared" si="520"/>
        <v>,{"CollectableType":"HomeCollector.Models.StampBase, HomeCollector, Version=1.0.0.0, Culture=neutral, PublicKeyToken=null","DisplayName":"Christmas" ,"Description":"pre, blk 4" ,"Country":"USA" ,"IsPostageStamp":true ,"ScottNumber":"1418c" ,"AlternateId":"" ,"IssueYearStart":1970,"IssueYearEnd":0,"FirstDayOfIssue":" " ,"Perforation":"" ,"IsWatermarked":false ,"CatalogImageCode":"" ,"Color":"" ,"Denomination":"6" }</v>
      </c>
    </row>
    <row r="1444" spans="1:38" x14ac:dyDescent="0.25">
      <c r="A1444" s="34" t="s">
        <v>2618</v>
      </c>
      <c r="B1444" s="29">
        <v>6</v>
      </c>
      <c r="C1444" s="30"/>
      <c r="D1444" s="31"/>
      <c r="E1444" s="32">
        <v>2</v>
      </c>
      <c r="F1444" s="28"/>
      <c r="G1444" s="30"/>
      <c r="H1444" s="19" t="s">
        <v>1010</v>
      </c>
      <c r="I1444" s="29">
        <v>1970</v>
      </c>
      <c r="J1444" s="29">
        <v>1970</v>
      </c>
      <c r="K1444" s="33" t="s">
        <v>1337</v>
      </c>
      <c r="L1444" s="34">
        <v>0.15</v>
      </c>
      <c r="M1444" s="29">
        <v>0.15</v>
      </c>
      <c r="N1444" s="28" t="str">
        <f t="shared" si="521"/>
        <v>,{"CollectableType":"HomeCollector.Models.StampBase, HomeCollector, Version=1.0.0.0, Culture=neutral, PublicKeyToken=null"</v>
      </c>
      <c r="O1444" s="16" t="str">
        <f t="shared" si="500"/>
        <v xml:space="preserve">,"DisplayName":"UN" </v>
      </c>
      <c r="P1444" s="16" t="str">
        <f t="shared" si="501"/>
        <v xml:space="preserve">,"Description":"" </v>
      </c>
      <c r="Q1444" s="16" t="str">
        <f t="shared" si="502"/>
        <v xml:space="preserve">,"Country":"USA" </v>
      </c>
      <c r="R1444" s="16" t="str">
        <f t="shared" si="503"/>
        <v xml:space="preserve">,"IsPostageStamp":true </v>
      </c>
      <c r="S1444" s="16" t="str">
        <f t="shared" si="504"/>
        <v xml:space="preserve">,"ScottNumber":"1419" </v>
      </c>
      <c r="T1444" s="16" t="str">
        <f t="shared" si="505"/>
        <v xml:space="preserve">,"AlternateId":"" </v>
      </c>
      <c r="U1444" s="16" t="str">
        <f t="shared" si="506"/>
        <v>,"IssueYearStart":1970</v>
      </c>
      <c r="V1444" s="16" t="str">
        <f t="shared" si="507"/>
        <v>,"IssueYearEnd":0</v>
      </c>
      <c r="W1444" s="16" t="str">
        <f t="shared" si="508"/>
        <v xml:space="preserve">,"FirstDayOfIssue":" " </v>
      </c>
      <c r="X1444" s="16" t="str">
        <f t="shared" si="522"/>
        <v xml:space="preserve">,"Perforation":"" </v>
      </c>
      <c r="Y1444" s="16" t="str">
        <f t="shared" si="509"/>
        <v xml:space="preserve">,"IsWatermarked":false </v>
      </c>
      <c r="Z1444" s="16" t="str">
        <f t="shared" si="510"/>
        <v xml:space="preserve">,"CatalogImageCode":"" </v>
      </c>
      <c r="AA1444" s="16" t="str">
        <f t="shared" si="511"/>
        <v xml:space="preserve">,"Color":"" </v>
      </c>
      <c r="AB1444" s="16" t="str">
        <f t="shared" si="512"/>
        <v xml:space="preserve">,"Denomination":"6" </v>
      </c>
      <c r="AD1444" s="16" t="str">
        <f t="shared" si="513"/>
        <v>,"ItemInstances":[</v>
      </c>
      <c r="AE1444" s="16" t="str">
        <f t="shared" si="514"/>
        <v>{"CollectableType":"HomeCollector.Models.StampBase, HomeCollector, Version=1.0.0.0, Culture=neutral, PublicKeyToken=null"</v>
      </c>
      <c r="AF1444" s="16" t="str">
        <f t="shared" si="515"/>
        <v xml:space="preserve">,"ItemDetails":"" </v>
      </c>
      <c r="AG1444" s="16" t="str">
        <f t="shared" si="516"/>
        <v xml:space="preserve">,"IsFavorite":false </v>
      </c>
      <c r="AH1444" s="16" t="str">
        <f t="shared" si="517"/>
        <v xml:space="preserve">,"EstimatedValue":0 </v>
      </c>
      <c r="AI1444" s="16" t="str">
        <f t="shared" si="518"/>
        <v xml:space="preserve">,"IsMintCondition":false </v>
      </c>
      <c r="AJ1444" s="16" t="str">
        <f t="shared" si="519"/>
        <v xml:space="preserve">,"Condition":"UNDEFINED" </v>
      </c>
      <c r="AK1444" s="16" t="str">
        <f xml:space="preserve"> IF($D1444+$E1444&gt;0,  CONCATENATE($AD1444,$AE1444,$AF1444,$AG1444,$AH1444,$AI1444,$AJ1444)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44" s="16" t="str">
        <f t="shared" si="520"/>
        <v>,{"CollectableType":"HomeCollector.Models.StampBase, HomeCollector, Version=1.0.0.0, Culture=neutral, PublicKeyToken=null","DisplayName":"UN" ,"Description":"" ,"Country":"USA" ,"IsPostageStamp":true ,"ScottNumber":"1419"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45" spans="1:38" x14ac:dyDescent="0.25">
      <c r="A1445" s="34" t="s">
        <v>2619</v>
      </c>
      <c r="B1445" s="29">
        <v>6</v>
      </c>
      <c r="C1445" s="30"/>
      <c r="D1445" s="31"/>
      <c r="E1445" s="32">
        <v>2</v>
      </c>
      <c r="F1445" s="28"/>
      <c r="G1445" s="30"/>
      <c r="H1445" s="19" t="s">
        <v>1011</v>
      </c>
      <c r="I1445" s="29">
        <v>1970</v>
      </c>
      <c r="J1445" s="29">
        <v>1970</v>
      </c>
      <c r="K1445" s="33" t="s">
        <v>1337</v>
      </c>
      <c r="L1445" s="34">
        <v>0.15</v>
      </c>
      <c r="M1445" s="29">
        <v>0.15</v>
      </c>
      <c r="N1445" s="28" t="str">
        <f t="shared" si="521"/>
        <v>,{"CollectableType":"HomeCollector.Models.StampBase, HomeCollector, Version=1.0.0.0, Culture=neutral, PublicKeyToken=null"</v>
      </c>
      <c r="O1445" s="16" t="str">
        <f t="shared" si="500"/>
        <v xml:space="preserve">,"DisplayName":"Pilgrims" </v>
      </c>
      <c r="P1445" s="16" t="str">
        <f t="shared" si="501"/>
        <v xml:space="preserve">,"Description":"" </v>
      </c>
      <c r="Q1445" s="16" t="str">
        <f t="shared" si="502"/>
        <v xml:space="preserve">,"Country":"USA" </v>
      </c>
      <c r="R1445" s="16" t="str">
        <f t="shared" si="503"/>
        <v xml:space="preserve">,"IsPostageStamp":true </v>
      </c>
      <c r="S1445" s="16" t="str">
        <f t="shared" si="504"/>
        <v xml:space="preserve">,"ScottNumber":"1420" </v>
      </c>
      <c r="T1445" s="16" t="str">
        <f t="shared" si="505"/>
        <v xml:space="preserve">,"AlternateId":"" </v>
      </c>
      <c r="U1445" s="16" t="str">
        <f t="shared" si="506"/>
        <v>,"IssueYearStart":1970</v>
      </c>
      <c r="V1445" s="16" t="str">
        <f t="shared" si="507"/>
        <v>,"IssueYearEnd":0</v>
      </c>
      <c r="W1445" s="16" t="str">
        <f t="shared" si="508"/>
        <v xml:space="preserve">,"FirstDayOfIssue":" " </v>
      </c>
      <c r="X1445" s="16" t="str">
        <f t="shared" si="522"/>
        <v xml:space="preserve">,"Perforation":"" </v>
      </c>
      <c r="Y1445" s="16" t="str">
        <f t="shared" si="509"/>
        <v xml:space="preserve">,"IsWatermarked":false </v>
      </c>
      <c r="Z1445" s="16" t="str">
        <f t="shared" si="510"/>
        <v xml:space="preserve">,"CatalogImageCode":"" </v>
      </c>
      <c r="AA1445" s="16" t="str">
        <f t="shared" si="511"/>
        <v xml:space="preserve">,"Color":"" </v>
      </c>
      <c r="AB1445" s="16" t="str">
        <f t="shared" si="512"/>
        <v xml:space="preserve">,"Denomination":"6" </v>
      </c>
      <c r="AD1445" s="16" t="str">
        <f t="shared" si="513"/>
        <v>,"ItemInstances":[</v>
      </c>
      <c r="AE1445" s="16" t="str">
        <f t="shared" si="514"/>
        <v>{"CollectableType":"HomeCollector.Models.StampBase, HomeCollector, Version=1.0.0.0, Culture=neutral, PublicKeyToken=null"</v>
      </c>
      <c r="AF1445" s="16" t="str">
        <f t="shared" si="515"/>
        <v xml:space="preserve">,"ItemDetails":"" </v>
      </c>
      <c r="AG1445" s="16" t="str">
        <f t="shared" si="516"/>
        <v xml:space="preserve">,"IsFavorite":false </v>
      </c>
      <c r="AH1445" s="16" t="str">
        <f t="shared" si="517"/>
        <v xml:space="preserve">,"EstimatedValue":0 </v>
      </c>
      <c r="AI1445" s="16" t="str">
        <f t="shared" si="518"/>
        <v xml:space="preserve">,"IsMintCondition":false </v>
      </c>
      <c r="AJ1445" s="16" t="str">
        <f t="shared" si="519"/>
        <v xml:space="preserve">,"Condition":"UNDEFINED" </v>
      </c>
      <c r="AK1445" s="16" t="str">
        <f xml:space="preserve"> IF($D1445+$E1445&gt;0,  CONCATENATE($AD1445,$AE1445,$AF1445,$AG1445,$AH1445,$AI1445,$AJ1445)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45" s="16" t="str">
        <f t="shared" si="520"/>
        <v>,{"CollectableType":"HomeCollector.Models.StampBase, HomeCollector, Version=1.0.0.0, Culture=neutral, PublicKeyToken=null","DisplayName":"Pilgrims" ,"Description":"" ,"Country":"USA" ,"IsPostageStamp":true ,"ScottNumber":"1420"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46" spans="1:38" x14ac:dyDescent="0.25">
      <c r="A1446" s="34" t="s">
        <v>2620</v>
      </c>
      <c r="B1446" s="29">
        <v>6</v>
      </c>
      <c r="C1446" s="30"/>
      <c r="D1446" s="31"/>
      <c r="E1446" s="32">
        <v>2</v>
      </c>
      <c r="F1446" s="28"/>
      <c r="G1446" s="30"/>
      <c r="H1446" s="19" t="s">
        <v>1012</v>
      </c>
      <c r="I1446" s="29">
        <v>1970</v>
      </c>
      <c r="J1446" s="29">
        <v>1970</v>
      </c>
      <c r="K1446" s="33" t="s">
        <v>1337</v>
      </c>
      <c r="L1446" s="34">
        <v>0.15</v>
      </c>
      <c r="M1446" s="29">
        <v>0.15</v>
      </c>
      <c r="N1446" s="28" t="str">
        <f t="shared" si="521"/>
        <v>,{"CollectableType":"HomeCollector.Models.StampBase, HomeCollector, Version=1.0.0.0, Culture=neutral, PublicKeyToken=null"</v>
      </c>
      <c r="O1446" s="16" t="str">
        <f t="shared" si="500"/>
        <v xml:space="preserve">,"DisplayName":"Veterans" </v>
      </c>
      <c r="P1446" s="16" t="str">
        <f t="shared" si="501"/>
        <v xml:space="preserve">,"Description":"" </v>
      </c>
      <c r="Q1446" s="16" t="str">
        <f t="shared" si="502"/>
        <v xml:space="preserve">,"Country":"USA" </v>
      </c>
      <c r="R1446" s="16" t="str">
        <f t="shared" si="503"/>
        <v xml:space="preserve">,"IsPostageStamp":true </v>
      </c>
      <c r="S1446" s="16" t="str">
        <f t="shared" si="504"/>
        <v xml:space="preserve">,"ScottNumber":"1421" </v>
      </c>
      <c r="T1446" s="16" t="str">
        <f t="shared" si="505"/>
        <v xml:space="preserve">,"AlternateId":"" </v>
      </c>
      <c r="U1446" s="16" t="str">
        <f t="shared" si="506"/>
        <v>,"IssueYearStart":1970</v>
      </c>
      <c r="V1446" s="16" t="str">
        <f t="shared" si="507"/>
        <v>,"IssueYearEnd":0</v>
      </c>
      <c r="W1446" s="16" t="str">
        <f t="shared" si="508"/>
        <v xml:space="preserve">,"FirstDayOfIssue":" " </v>
      </c>
      <c r="X1446" s="16" t="str">
        <f t="shared" si="522"/>
        <v xml:space="preserve">,"Perforation":"" </v>
      </c>
      <c r="Y1446" s="16" t="str">
        <f t="shared" si="509"/>
        <v xml:space="preserve">,"IsWatermarked":false </v>
      </c>
      <c r="Z1446" s="16" t="str">
        <f t="shared" si="510"/>
        <v xml:space="preserve">,"CatalogImageCode":"" </v>
      </c>
      <c r="AA1446" s="16" t="str">
        <f t="shared" si="511"/>
        <v xml:space="preserve">,"Color":"" </v>
      </c>
      <c r="AB1446" s="16" t="str">
        <f t="shared" si="512"/>
        <v xml:space="preserve">,"Denomination":"6" </v>
      </c>
      <c r="AD1446" s="16" t="str">
        <f t="shared" si="513"/>
        <v>,"ItemInstances":[</v>
      </c>
      <c r="AE1446" s="16" t="str">
        <f t="shared" si="514"/>
        <v>{"CollectableType":"HomeCollector.Models.StampBase, HomeCollector, Version=1.0.0.0, Culture=neutral, PublicKeyToken=null"</v>
      </c>
      <c r="AF1446" s="16" t="str">
        <f t="shared" si="515"/>
        <v xml:space="preserve">,"ItemDetails":"" </v>
      </c>
      <c r="AG1446" s="16" t="str">
        <f t="shared" si="516"/>
        <v xml:space="preserve">,"IsFavorite":false </v>
      </c>
      <c r="AH1446" s="16" t="str">
        <f t="shared" si="517"/>
        <v xml:space="preserve">,"EstimatedValue":0 </v>
      </c>
      <c r="AI1446" s="16" t="str">
        <f t="shared" si="518"/>
        <v xml:space="preserve">,"IsMintCondition":false </v>
      </c>
      <c r="AJ1446" s="16" t="str">
        <f t="shared" si="519"/>
        <v xml:space="preserve">,"Condition":"UNDEFINED" </v>
      </c>
      <c r="AK1446" s="16" t="str">
        <f xml:space="preserve"> IF($D1446+$E1446&gt;0,  CONCATENATE($AD1446,$AE1446,$AF1446,$AG1446,$AH1446,$AI1446,$AJ1446)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46" s="16" t="str">
        <f t="shared" si="520"/>
        <v>,{"CollectableType":"HomeCollector.Models.StampBase, HomeCollector, Version=1.0.0.0, Culture=neutral, PublicKeyToken=null","DisplayName":"Veterans" ,"Description":"" ,"Country":"USA" ,"IsPostageStamp":true ,"ScottNumber":"1421"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47" spans="1:38" x14ac:dyDescent="0.25">
      <c r="A1447" s="17" t="s">
        <v>1013</v>
      </c>
      <c r="B1447" s="29">
        <v>6</v>
      </c>
      <c r="C1447" s="30"/>
      <c r="D1447" s="31"/>
      <c r="E1447" s="32"/>
      <c r="F1447" s="28"/>
      <c r="G1447" s="38" t="s">
        <v>291</v>
      </c>
      <c r="H1447" s="19" t="s">
        <v>1012</v>
      </c>
      <c r="I1447" s="29">
        <v>1970</v>
      </c>
      <c r="J1447" s="29">
        <v>1970</v>
      </c>
      <c r="K1447" s="33" t="s">
        <v>1337</v>
      </c>
      <c r="L1447" s="34">
        <v>0.25</v>
      </c>
      <c r="M1447" s="29">
        <v>0.25</v>
      </c>
      <c r="N1447" s="28" t="str">
        <f t="shared" si="521"/>
        <v>,{"CollectableType":"HomeCollector.Models.StampBase, HomeCollector, Version=1.0.0.0, Culture=neutral, PublicKeyToken=null"</v>
      </c>
      <c r="O1447" s="16" t="str">
        <f t="shared" si="500"/>
        <v xml:space="preserve">,"DisplayName":"Veterans" </v>
      </c>
      <c r="P1447" s="16" t="str">
        <f t="shared" si="501"/>
        <v xml:space="preserve">,"Description":"pair" </v>
      </c>
      <c r="Q1447" s="16" t="str">
        <f t="shared" si="502"/>
        <v xml:space="preserve">,"Country":"USA" </v>
      </c>
      <c r="R1447" s="16" t="str">
        <f t="shared" si="503"/>
        <v xml:space="preserve">,"IsPostageStamp":true </v>
      </c>
      <c r="S1447" s="16" t="str">
        <f t="shared" si="504"/>
        <v xml:space="preserve">,"ScottNumber":"1421a" </v>
      </c>
      <c r="T1447" s="16" t="str">
        <f t="shared" si="505"/>
        <v xml:space="preserve">,"AlternateId":"" </v>
      </c>
      <c r="U1447" s="16" t="str">
        <f t="shared" si="506"/>
        <v>,"IssueYearStart":1970</v>
      </c>
      <c r="V1447" s="16" t="str">
        <f t="shared" si="507"/>
        <v>,"IssueYearEnd":0</v>
      </c>
      <c r="W1447" s="16" t="str">
        <f t="shared" si="508"/>
        <v xml:space="preserve">,"FirstDayOfIssue":" " </v>
      </c>
      <c r="X1447" s="16" t="str">
        <f t="shared" si="522"/>
        <v xml:space="preserve">,"Perforation":"" </v>
      </c>
      <c r="Y1447" s="16" t="str">
        <f t="shared" si="509"/>
        <v xml:space="preserve">,"IsWatermarked":false </v>
      </c>
      <c r="Z1447" s="16" t="str">
        <f t="shared" si="510"/>
        <v xml:space="preserve">,"CatalogImageCode":"" </v>
      </c>
      <c r="AA1447" s="16" t="str">
        <f t="shared" si="511"/>
        <v xml:space="preserve">,"Color":"" </v>
      </c>
      <c r="AB1447" s="16" t="str">
        <f t="shared" si="512"/>
        <v xml:space="preserve">,"Denomination":"6" </v>
      </c>
      <c r="AD1447" s="16" t="str">
        <f t="shared" si="513"/>
        <v/>
      </c>
      <c r="AE1447" s="16" t="str">
        <f t="shared" si="514"/>
        <v>{"CollectableType":"HomeCollector.Models.StampBase, HomeCollector, Version=1.0.0.0, Culture=neutral, PublicKeyToken=null"</v>
      </c>
      <c r="AF1447" s="16" t="str">
        <f t="shared" si="515"/>
        <v xml:space="preserve">,"ItemDetails":"pair" </v>
      </c>
      <c r="AG1447" s="16" t="str">
        <f t="shared" si="516"/>
        <v xml:space="preserve">,"IsFavorite":false </v>
      </c>
      <c r="AH1447" s="16" t="str">
        <f t="shared" si="517"/>
        <v xml:space="preserve">,"EstimatedValue":0 </v>
      </c>
      <c r="AI1447" s="16" t="str">
        <f t="shared" si="518"/>
        <v xml:space="preserve">,"IsMintCondition":false </v>
      </c>
      <c r="AJ1447" s="16" t="str">
        <f t="shared" si="519"/>
        <v xml:space="preserve">,"Condition":"UNDEFINED" </v>
      </c>
      <c r="AK1447" s="16" t="str">
        <f xml:space="preserve"> IF($D1447+$E1447&gt;0,  CONCATENATE($AD1447,$AE1447,$AF1447,$AG1447,$AH1447,$AI1447,$AJ1447) &amp; "} ]}","}")</f>
        <v>}</v>
      </c>
      <c r="AL1447" s="16" t="str">
        <f t="shared" si="520"/>
        <v>,{"CollectableType":"HomeCollector.Models.StampBase, HomeCollector, Version=1.0.0.0, Culture=neutral, PublicKeyToken=null","DisplayName":"Veterans" ,"Description":"pair" ,"Country":"USA" ,"IsPostageStamp":true ,"ScottNumber":"1421a" ,"AlternateId":"" ,"IssueYearStart":1970,"IssueYearEnd":0,"FirstDayOfIssue":" " ,"Perforation":"" ,"IsWatermarked":false ,"CatalogImageCode":"" ,"Color":"" ,"Denomination":"6" }</v>
      </c>
    </row>
    <row r="1448" spans="1:38" x14ac:dyDescent="0.25">
      <c r="A1448" s="34" t="s">
        <v>2621</v>
      </c>
      <c r="B1448" s="29">
        <v>6</v>
      </c>
      <c r="C1448" s="30"/>
      <c r="D1448" s="31"/>
      <c r="E1448" s="32">
        <v>1</v>
      </c>
      <c r="F1448" s="28"/>
      <c r="G1448" s="30"/>
      <c r="H1448" s="19" t="s">
        <v>1012</v>
      </c>
      <c r="I1448" s="29">
        <v>1970</v>
      </c>
      <c r="J1448" s="29">
        <v>1970</v>
      </c>
      <c r="K1448" s="33" t="s">
        <v>1337</v>
      </c>
      <c r="L1448" s="34">
        <v>0.15</v>
      </c>
      <c r="M1448" s="29">
        <v>0.15</v>
      </c>
      <c r="N1448" s="28" t="str">
        <f t="shared" si="521"/>
        <v>,{"CollectableType":"HomeCollector.Models.StampBase, HomeCollector, Version=1.0.0.0, Culture=neutral, PublicKeyToken=null"</v>
      </c>
      <c r="O1448" s="16" t="str">
        <f t="shared" si="500"/>
        <v xml:space="preserve">,"DisplayName":"Veterans" </v>
      </c>
      <c r="P1448" s="16" t="str">
        <f t="shared" si="501"/>
        <v xml:space="preserve">,"Description":"" </v>
      </c>
      <c r="Q1448" s="16" t="str">
        <f t="shared" si="502"/>
        <v xml:space="preserve">,"Country":"USA" </v>
      </c>
      <c r="R1448" s="16" t="str">
        <f t="shared" si="503"/>
        <v xml:space="preserve">,"IsPostageStamp":true </v>
      </c>
      <c r="S1448" s="16" t="str">
        <f t="shared" si="504"/>
        <v xml:space="preserve">,"ScottNumber":"1422" </v>
      </c>
      <c r="T1448" s="16" t="str">
        <f t="shared" si="505"/>
        <v xml:space="preserve">,"AlternateId":"" </v>
      </c>
      <c r="U1448" s="16" t="str">
        <f t="shared" si="506"/>
        <v>,"IssueYearStart":1970</v>
      </c>
      <c r="V1448" s="16" t="str">
        <f t="shared" si="507"/>
        <v>,"IssueYearEnd":0</v>
      </c>
      <c r="W1448" s="16" t="str">
        <f t="shared" si="508"/>
        <v xml:space="preserve">,"FirstDayOfIssue":" " </v>
      </c>
      <c r="X1448" s="16" t="str">
        <f t="shared" si="522"/>
        <v xml:space="preserve">,"Perforation":"" </v>
      </c>
      <c r="Y1448" s="16" t="str">
        <f t="shared" si="509"/>
        <v xml:space="preserve">,"IsWatermarked":false </v>
      </c>
      <c r="Z1448" s="16" t="str">
        <f t="shared" si="510"/>
        <v xml:space="preserve">,"CatalogImageCode":"" </v>
      </c>
      <c r="AA1448" s="16" t="str">
        <f t="shared" si="511"/>
        <v xml:space="preserve">,"Color":"" </v>
      </c>
      <c r="AB1448" s="16" t="str">
        <f t="shared" si="512"/>
        <v xml:space="preserve">,"Denomination":"6" </v>
      </c>
      <c r="AD1448" s="16" t="str">
        <f t="shared" si="513"/>
        <v>,"ItemInstances":[</v>
      </c>
      <c r="AE1448" s="16" t="str">
        <f t="shared" si="514"/>
        <v>{"CollectableType":"HomeCollector.Models.StampBase, HomeCollector, Version=1.0.0.0, Culture=neutral, PublicKeyToken=null"</v>
      </c>
      <c r="AF1448" s="16" t="str">
        <f t="shared" si="515"/>
        <v xml:space="preserve">,"ItemDetails":"" </v>
      </c>
      <c r="AG1448" s="16" t="str">
        <f t="shared" si="516"/>
        <v xml:space="preserve">,"IsFavorite":false </v>
      </c>
      <c r="AH1448" s="16" t="str">
        <f t="shared" si="517"/>
        <v xml:space="preserve">,"EstimatedValue":0 </v>
      </c>
      <c r="AI1448" s="16" t="str">
        <f t="shared" si="518"/>
        <v xml:space="preserve">,"IsMintCondition":false </v>
      </c>
      <c r="AJ1448" s="16" t="str">
        <f t="shared" si="519"/>
        <v xml:space="preserve">,"Condition":"UNDEFINED" </v>
      </c>
      <c r="AK1448" s="16" t="str">
        <f xml:space="preserve"> IF($D1448+$E1448&gt;0,  CONCATENATE($AD1448,$AE1448,$AF1448,$AG1448,$AH1448,$AI1448,$AJ1448)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48" s="16" t="str">
        <f t="shared" si="520"/>
        <v>,{"CollectableType":"HomeCollector.Models.StampBase, HomeCollector, Version=1.0.0.0, Culture=neutral, PublicKeyToken=null","DisplayName":"Veterans" ,"Description":"" ,"Country":"USA" ,"IsPostageStamp":true ,"ScottNumber":"1422" ,"AlternateId":"" ,"IssueYearStart":1970,"IssueYearEnd":0,"FirstDayOfIssue":"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49" spans="1:38" x14ac:dyDescent="0.25">
      <c r="A1449" s="34" t="s">
        <v>2622</v>
      </c>
      <c r="B1449" s="29">
        <v>6</v>
      </c>
      <c r="C1449" s="30"/>
      <c r="D1449" s="31">
        <v>1</v>
      </c>
      <c r="E1449" s="32">
        <v>1</v>
      </c>
      <c r="F1449" s="28"/>
      <c r="G1449" s="30"/>
      <c r="H1449" s="19" t="s">
        <v>1014</v>
      </c>
      <c r="I1449" s="29">
        <v>1971</v>
      </c>
      <c r="J1449" s="29">
        <v>1971</v>
      </c>
      <c r="K1449" s="33" t="s">
        <v>1337</v>
      </c>
      <c r="L1449" s="34">
        <v>0.15</v>
      </c>
      <c r="M1449" s="29">
        <v>0.15</v>
      </c>
      <c r="N1449" s="28" t="str">
        <f t="shared" si="521"/>
        <v>,{"CollectableType":"HomeCollector.Models.StampBase, HomeCollector, Version=1.0.0.0, Culture=neutral, PublicKeyToken=null"</v>
      </c>
      <c r="O1449" s="16" t="str">
        <f t="shared" si="500"/>
        <v xml:space="preserve">,"DisplayName":"Sheep" </v>
      </c>
      <c r="P1449" s="16" t="str">
        <f t="shared" si="501"/>
        <v xml:space="preserve">,"Description":"" </v>
      </c>
      <c r="Q1449" s="16" t="str">
        <f t="shared" si="502"/>
        <v xml:space="preserve">,"Country":"USA" </v>
      </c>
      <c r="R1449" s="16" t="str">
        <f t="shared" si="503"/>
        <v xml:space="preserve">,"IsPostageStamp":true </v>
      </c>
      <c r="S1449" s="16" t="str">
        <f t="shared" si="504"/>
        <v xml:space="preserve">,"ScottNumber":"1423" </v>
      </c>
      <c r="T1449" s="16" t="str">
        <f t="shared" si="505"/>
        <v xml:space="preserve">,"AlternateId":"" </v>
      </c>
      <c r="U1449" s="16" t="str">
        <f t="shared" si="506"/>
        <v>,"IssueYearStart":1971</v>
      </c>
      <c r="V1449" s="16" t="str">
        <f t="shared" si="507"/>
        <v>,"IssueYearEnd":0</v>
      </c>
      <c r="W1449" s="16" t="str">
        <f t="shared" si="508"/>
        <v xml:space="preserve">,"FirstDayOfIssue":" " </v>
      </c>
      <c r="X1449" s="16" t="str">
        <f t="shared" si="522"/>
        <v xml:space="preserve">,"Perforation":"" </v>
      </c>
      <c r="Y1449" s="16" t="str">
        <f t="shared" si="509"/>
        <v xml:space="preserve">,"IsWatermarked":false </v>
      </c>
      <c r="Z1449" s="16" t="str">
        <f t="shared" si="510"/>
        <v xml:space="preserve">,"CatalogImageCode":"" </v>
      </c>
      <c r="AA1449" s="16" t="str">
        <f t="shared" si="511"/>
        <v xml:space="preserve">,"Color":"" </v>
      </c>
      <c r="AB1449" s="16" t="str">
        <f t="shared" si="512"/>
        <v xml:space="preserve">,"Denomination":"6" </v>
      </c>
      <c r="AD1449" s="16" t="str">
        <f t="shared" si="513"/>
        <v>,"ItemInstances":[</v>
      </c>
      <c r="AE1449" s="16" t="str">
        <f t="shared" si="514"/>
        <v>{"CollectableType":"HomeCollector.Models.StampBase, HomeCollector, Version=1.0.0.0, Culture=neutral, PublicKeyToken=null"</v>
      </c>
      <c r="AF1449" s="16" t="str">
        <f t="shared" si="515"/>
        <v xml:space="preserve">,"ItemDetails":"" </v>
      </c>
      <c r="AG1449" s="16" t="str">
        <f t="shared" si="516"/>
        <v xml:space="preserve">,"IsFavorite":false </v>
      </c>
      <c r="AH1449" s="16" t="str">
        <f t="shared" si="517"/>
        <v xml:space="preserve">,"EstimatedValue":0 </v>
      </c>
      <c r="AI1449" s="16" t="str">
        <f t="shared" si="518"/>
        <v xml:space="preserve">,"IsMintCondition":true </v>
      </c>
      <c r="AJ1449" s="16" t="str">
        <f t="shared" si="519"/>
        <v xml:space="preserve">,"Condition":"UNDEFINED" </v>
      </c>
      <c r="AK1449" s="16" t="str">
        <f xml:space="preserve"> IF($D1449+$E1449&gt;0,  CONCATENATE($AD1449,$AE1449,$AF1449,$AG1449,$AH1449,$AI1449,$AJ1449)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49" s="16" t="str">
        <f t="shared" si="520"/>
        <v>,{"CollectableType":"HomeCollector.Models.StampBase, HomeCollector, Version=1.0.0.0, Culture=neutral, PublicKeyToken=null","DisplayName":"Sheep" ,"Description":"" ,"Country":"USA" ,"IsPostageStamp":true ,"ScottNumber":"1423" ,"AlternateId":"" ,"IssueYearStart":1971,"IssueYearEnd":0,"FirstDayOfIssue":"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50" spans="1:38" x14ac:dyDescent="0.25">
      <c r="A1450" s="34" t="s">
        <v>2623</v>
      </c>
      <c r="B1450" s="29">
        <v>6</v>
      </c>
      <c r="C1450" s="30"/>
      <c r="D1450" s="31">
        <v>1</v>
      </c>
      <c r="E1450" s="32">
        <v>1</v>
      </c>
      <c r="F1450" s="28"/>
      <c r="G1450" s="30"/>
      <c r="H1450" s="19" t="s">
        <v>1015</v>
      </c>
      <c r="I1450" s="29">
        <v>1971</v>
      </c>
      <c r="J1450" s="29">
        <v>1971</v>
      </c>
      <c r="K1450" s="33" t="s">
        <v>1337</v>
      </c>
      <c r="L1450" s="34">
        <v>0.15</v>
      </c>
      <c r="M1450" s="29">
        <v>0.15</v>
      </c>
      <c r="N1450" s="28" t="str">
        <f t="shared" si="521"/>
        <v>,{"CollectableType":"HomeCollector.Models.StampBase, HomeCollector, Version=1.0.0.0, Culture=neutral, PublicKeyToken=null"</v>
      </c>
      <c r="O1450" s="16" t="str">
        <f t="shared" si="500"/>
        <v xml:space="preserve">,"DisplayName":"MacArthur" </v>
      </c>
      <c r="P1450" s="16" t="str">
        <f t="shared" si="501"/>
        <v xml:space="preserve">,"Description":"" </v>
      </c>
      <c r="Q1450" s="16" t="str">
        <f t="shared" si="502"/>
        <v xml:space="preserve">,"Country":"USA" </v>
      </c>
      <c r="R1450" s="16" t="str">
        <f t="shared" si="503"/>
        <v xml:space="preserve">,"IsPostageStamp":true </v>
      </c>
      <c r="S1450" s="16" t="str">
        <f t="shared" si="504"/>
        <v xml:space="preserve">,"ScottNumber":"1424" </v>
      </c>
      <c r="T1450" s="16" t="str">
        <f t="shared" si="505"/>
        <v xml:space="preserve">,"AlternateId":"" </v>
      </c>
      <c r="U1450" s="16" t="str">
        <f t="shared" si="506"/>
        <v>,"IssueYearStart":1971</v>
      </c>
      <c r="V1450" s="16" t="str">
        <f t="shared" si="507"/>
        <v>,"IssueYearEnd":0</v>
      </c>
      <c r="W1450" s="16" t="str">
        <f t="shared" si="508"/>
        <v xml:space="preserve">,"FirstDayOfIssue":" " </v>
      </c>
      <c r="X1450" s="16" t="str">
        <f t="shared" si="522"/>
        <v xml:space="preserve">,"Perforation":"" </v>
      </c>
      <c r="Y1450" s="16" t="str">
        <f t="shared" si="509"/>
        <v xml:space="preserve">,"IsWatermarked":false </v>
      </c>
      <c r="Z1450" s="16" t="str">
        <f t="shared" si="510"/>
        <v xml:space="preserve">,"CatalogImageCode":"" </v>
      </c>
      <c r="AA1450" s="16" t="str">
        <f t="shared" si="511"/>
        <v xml:space="preserve">,"Color":"" </v>
      </c>
      <c r="AB1450" s="16" t="str">
        <f t="shared" si="512"/>
        <v xml:space="preserve">,"Denomination":"6" </v>
      </c>
      <c r="AD1450" s="16" t="str">
        <f t="shared" si="513"/>
        <v>,"ItemInstances":[</v>
      </c>
      <c r="AE1450" s="16" t="str">
        <f t="shared" si="514"/>
        <v>{"CollectableType":"HomeCollector.Models.StampBase, HomeCollector, Version=1.0.0.0, Culture=neutral, PublicKeyToken=null"</v>
      </c>
      <c r="AF1450" s="16" t="str">
        <f t="shared" si="515"/>
        <v xml:space="preserve">,"ItemDetails":"" </v>
      </c>
      <c r="AG1450" s="16" t="str">
        <f t="shared" si="516"/>
        <v xml:space="preserve">,"IsFavorite":false </v>
      </c>
      <c r="AH1450" s="16" t="str">
        <f t="shared" si="517"/>
        <v xml:space="preserve">,"EstimatedValue":0 </v>
      </c>
      <c r="AI1450" s="16" t="str">
        <f t="shared" si="518"/>
        <v xml:space="preserve">,"IsMintCondition":true </v>
      </c>
      <c r="AJ1450" s="16" t="str">
        <f t="shared" si="519"/>
        <v xml:space="preserve">,"Condition":"UNDEFINED" </v>
      </c>
      <c r="AK1450" s="16" t="str">
        <f xml:space="preserve"> IF($D1450+$E1450&gt;0,  CONCATENATE($AD1450,$AE1450,$AF1450,$AG1450,$AH1450,$AI1450,$AJ1450)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50" s="16" t="str">
        <f t="shared" si="520"/>
        <v>,{"CollectableType":"HomeCollector.Models.StampBase, HomeCollector, Version=1.0.0.0, Culture=neutral, PublicKeyToken=null","DisplayName":"MacArthur" ,"Description":"" ,"Country":"USA" ,"IsPostageStamp":true ,"ScottNumber":"1424" ,"AlternateId":"" ,"IssueYearStart":1971,"IssueYearEnd":0,"FirstDayOfIssue":"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51" spans="1:38" x14ac:dyDescent="0.25">
      <c r="A1451" s="34" t="s">
        <v>2624</v>
      </c>
      <c r="B1451" s="29">
        <v>6</v>
      </c>
      <c r="C1451" s="30"/>
      <c r="D1451" s="31">
        <v>1</v>
      </c>
      <c r="E1451" s="32">
        <v>2</v>
      </c>
      <c r="F1451" s="28"/>
      <c r="G1451" s="30"/>
      <c r="H1451" s="19" t="s">
        <v>1016</v>
      </c>
      <c r="I1451" s="29">
        <v>1971</v>
      </c>
      <c r="J1451" s="29">
        <v>1971</v>
      </c>
      <c r="K1451" s="33" t="s">
        <v>1337</v>
      </c>
      <c r="L1451" s="34">
        <v>0.15</v>
      </c>
      <c r="M1451" s="29">
        <v>0.15</v>
      </c>
      <c r="N1451" s="28" t="str">
        <f t="shared" si="521"/>
        <v>,{"CollectableType":"HomeCollector.Models.StampBase, HomeCollector, Version=1.0.0.0, Culture=neutral, PublicKeyToken=null"</v>
      </c>
      <c r="O1451" s="16" t="str">
        <f t="shared" si="500"/>
        <v xml:space="preserve">,"DisplayName":"Blood" </v>
      </c>
      <c r="P1451" s="16" t="str">
        <f t="shared" si="501"/>
        <v xml:space="preserve">,"Description":"" </v>
      </c>
      <c r="Q1451" s="16" t="str">
        <f t="shared" si="502"/>
        <v xml:space="preserve">,"Country":"USA" </v>
      </c>
      <c r="R1451" s="16" t="str">
        <f t="shared" si="503"/>
        <v xml:space="preserve">,"IsPostageStamp":true </v>
      </c>
      <c r="S1451" s="16" t="str">
        <f t="shared" si="504"/>
        <v xml:space="preserve">,"ScottNumber":"1425" </v>
      </c>
      <c r="T1451" s="16" t="str">
        <f t="shared" si="505"/>
        <v xml:space="preserve">,"AlternateId":"" </v>
      </c>
      <c r="U1451" s="16" t="str">
        <f t="shared" si="506"/>
        <v>,"IssueYearStart":1971</v>
      </c>
      <c r="V1451" s="16" t="str">
        <f t="shared" si="507"/>
        <v>,"IssueYearEnd":0</v>
      </c>
      <c r="W1451" s="16" t="str">
        <f t="shared" si="508"/>
        <v xml:space="preserve">,"FirstDayOfIssue":" " </v>
      </c>
      <c r="X1451" s="16" t="str">
        <f t="shared" si="522"/>
        <v xml:space="preserve">,"Perforation":"" </v>
      </c>
      <c r="Y1451" s="16" t="str">
        <f t="shared" si="509"/>
        <v xml:space="preserve">,"IsWatermarked":false </v>
      </c>
      <c r="Z1451" s="16" t="str">
        <f t="shared" si="510"/>
        <v xml:space="preserve">,"CatalogImageCode":"" </v>
      </c>
      <c r="AA1451" s="16" t="str">
        <f t="shared" si="511"/>
        <v xml:space="preserve">,"Color":"" </v>
      </c>
      <c r="AB1451" s="16" t="str">
        <f t="shared" si="512"/>
        <v xml:space="preserve">,"Denomination":"6" </v>
      </c>
      <c r="AD1451" s="16" t="str">
        <f t="shared" si="513"/>
        <v>,"ItemInstances":[</v>
      </c>
      <c r="AE1451" s="16" t="str">
        <f t="shared" si="514"/>
        <v>{"CollectableType":"HomeCollector.Models.StampBase, HomeCollector, Version=1.0.0.0, Culture=neutral, PublicKeyToken=null"</v>
      </c>
      <c r="AF1451" s="16" t="str">
        <f t="shared" si="515"/>
        <v xml:space="preserve">,"ItemDetails":"" </v>
      </c>
      <c r="AG1451" s="16" t="str">
        <f t="shared" si="516"/>
        <v xml:space="preserve">,"IsFavorite":false </v>
      </c>
      <c r="AH1451" s="16" t="str">
        <f t="shared" si="517"/>
        <v xml:space="preserve">,"EstimatedValue":0 </v>
      </c>
      <c r="AI1451" s="16" t="str">
        <f t="shared" si="518"/>
        <v xml:space="preserve">,"IsMintCondition":true </v>
      </c>
      <c r="AJ1451" s="16" t="str">
        <f t="shared" si="519"/>
        <v xml:space="preserve">,"Condition":"UNDEFINED" </v>
      </c>
      <c r="AK1451" s="16" t="str">
        <f xml:space="preserve"> IF($D1451+$E1451&gt;0,  CONCATENATE($AD1451,$AE1451,$AF1451,$AG1451,$AH1451,$AI1451,$AJ1451)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51" s="16" t="str">
        <f t="shared" si="520"/>
        <v>,{"CollectableType":"HomeCollector.Models.StampBase, HomeCollector, Version=1.0.0.0, Culture=neutral, PublicKeyToken=null","DisplayName":"Blood" ,"Description":"" ,"Country":"USA" ,"IsPostageStamp":true ,"ScottNumber":"1425" ,"AlternateId":"" ,"IssueYearStart":1971,"IssueYearEnd":0,"FirstDayOfIssue":"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52" spans="1:38" x14ac:dyDescent="0.25">
      <c r="A1452" s="34" t="s">
        <v>2625</v>
      </c>
      <c r="B1452" s="29">
        <v>8</v>
      </c>
      <c r="C1452" s="30"/>
      <c r="D1452" s="31">
        <v>1</v>
      </c>
      <c r="E1452" s="32">
        <v>2</v>
      </c>
      <c r="F1452" s="28"/>
      <c r="G1452" s="30"/>
      <c r="H1452" s="19" t="s">
        <v>1017</v>
      </c>
      <c r="I1452" s="29">
        <v>1971</v>
      </c>
      <c r="J1452" s="29">
        <v>1971</v>
      </c>
      <c r="K1452" s="33" t="s">
        <v>1337</v>
      </c>
      <c r="L1452" s="34">
        <v>0.15</v>
      </c>
      <c r="M1452" s="29">
        <v>0.15</v>
      </c>
      <c r="N1452" s="28" t="str">
        <f t="shared" si="521"/>
        <v>,{"CollectableType":"HomeCollector.Models.StampBase, HomeCollector, Version=1.0.0.0, Culture=neutral, PublicKeyToken=null"</v>
      </c>
      <c r="O1452" s="16" t="str">
        <f t="shared" si="500"/>
        <v xml:space="preserve">,"DisplayName":"Missouri" </v>
      </c>
      <c r="P1452" s="16" t="str">
        <f t="shared" si="501"/>
        <v xml:space="preserve">,"Description":"" </v>
      </c>
      <c r="Q1452" s="16" t="str">
        <f t="shared" si="502"/>
        <v xml:space="preserve">,"Country":"USA" </v>
      </c>
      <c r="R1452" s="16" t="str">
        <f t="shared" si="503"/>
        <v xml:space="preserve">,"IsPostageStamp":true </v>
      </c>
      <c r="S1452" s="16" t="str">
        <f t="shared" si="504"/>
        <v xml:space="preserve">,"ScottNumber":"1426" </v>
      </c>
      <c r="T1452" s="16" t="str">
        <f t="shared" si="505"/>
        <v xml:space="preserve">,"AlternateId":"" </v>
      </c>
      <c r="U1452" s="16" t="str">
        <f t="shared" si="506"/>
        <v>,"IssueYearStart":1971</v>
      </c>
      <c r="V1452" s="16" t="str">
        <f t="shared" si="507"/>
        <v>,"IssueYearEnd":0</v>
      </c>
      <c r="W1452" s="16" t="str">
        <f t="shared" si="508"/>
        <v xml:space="preserve">,"FirstDayOfIssue":" " </v>
      </c>
      <c r="X1452" s="16" t="str">
        <f t="shared" si="522"/>
        <v xml:space="preserve">,"Perforation":"" </v>
      </c>
      <c r="Y1452" s="16" t="str">
        <f t="shared" si="509"/>
        <v xml:space="preserve">,"IsWatermarked":false </v>
      </c>
      <c r="Z1452" s="16" t="str">
        <f t="shared" si="510"/>
        <v xml:space="preserve">,"CatalogImageCode":"" </v>
      </c>
      <c r="AA1452" s="16" t="str">
        <f t="shared" si="511"/>
        <v xml:space="preserve">,"Color":"" </v>
      </c>
      <c r="AB1452" s="16" t="str">
        <f t="shared" si="512"/>
        <v xml:space="preserve">,"Denomination":"8" </v>
      </c>
      <c r="AD1452" s="16" t="str">
        <f t="shared" si="513"/>
        <v>,"ItemInstances":[</v>
      </c>
      <c r="AE1452" s="16" t="str">
        <f t="shared" si="514"/>
        <v>{"CollectableType":"HomeCollector.Models.StampBase, HomeCollector, Version=1.0.0.0, Culture=neutral, PublicKeyToken=null"</v>
      </c>
      <c r="AF1452" s="16" t="str">
        <f t="shared" si="515"/>
        <v xml:space="preserve">,"ItemDetails":"" </v>
      </c>
      <c r="AG1452" s="16" t="str">
        <f t="shared" si="516"/>
        <v xml:space="preserve">,"IsFavorite":false </v>
      </c>
      <c r="AH1452" s="16" t="str">
        <f t="shared" si="517"/>
        <v xml:space="preserve">,"EstimatedValue":0 </v>
      </c>
      <c r="AI1452" s="16" t="str">
        <f t="shared" si="518"/>
        <v xml:space="preserve">,"IsMintCondition":true </v>
      </c>
      <c r="AJ1452" s="16" t="str">
        <f t="shared" si="519"/>
        <v xml:space="preserve">,"Condition":"UNDEFINED" </v>
      </c>
      <c r="AK1452" s="16" t="str">
        <f xml:space="preserve"> IF($D1452+$E1452&gt;0,  CONCATENATE($AD1452,$AE1452,$AF1452,$AG1452,$AH1452,$AI1452,$AJ1452)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52" s="16" t="str">
        <f t="shared" si="520"/>
        <v>,{"CollectableType":"HomeCollector.Models.StampBase, HomeCollector, Version=1.0.0.0, Culture=neutral, PublicKeyToken=null","DisplayName":"Missouri" ,"Description":"" ,"Country":"USA" ,"IsPostageStamp":true ,"ScottNumber":"1426"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53" spans="1:38" x14ac:dyDescent="0.25">
      <c r="A1453" s="34" t="s">
        <v>2626</v>
      </c>
      <c r="B1453" s="29">
        <v>8</v>
      </c>
      <c r="C1453" s="30"/>
      <c r="D1453" s="31"/>
      <c r="E1453" s="32">
        <v>2</v>
      </c>
      <c r="F1453" s="28"/>
      <c r="G1453" s="30"/>
      <c r="H1453" s="19" t="s">
        <v>985</v>
      </c>
      <c r="I1453" s="29">
        <v>1971</v>
      </c>
      <c r="J1453" s="29">
        <v>1971</v>
      </c>
      <c r="K1453" s="33" t="s">
        <v>1337</v>
      </c>
      <c r="L1453" s="34">
        <v>0.16</v>
      </c>
      <c r="M1453" s="29">
        <v>0.15</v>
      </c>
      <c r="N1453" s="28" t="str">
        <f t="shared" si="521"/>
        <v>,{"CollectableType":"HomeCollector.Models.StampBase, HomeCollector, Version=1.0.0.0, Culture=neutral, PublicKeyToken=null"</v>
      </c>
      <c r="O1453" s="16" t="str">
        <f t="shared" si="500"/>
        <v xml:space="preserve">,"DisplayName":"Wildlife" </v>
      </c>
      <c r="P1453" s="16" t="str">
        <f t="shared" si="501"/>
        <v xml:space="preserve">,"Description":"" </v>
      </c>
      <c r="Q1453" s="16" t="str">
        <f t="shared" si="502"/>
        <v xml:space="preserve">,"Country":"USA" </v>
      </c>
      <c r="R1453" s="16" t="str">
        <f t="shared" si="503"/>
        <v xml:space="preserve">,"IsPostageStamp":true </v>
      </c>
      <c r="S1453" s="16" t="str">
        <f t="shared" si="504"/>
        <v xml:space="preserve">,"ScottNumber":"1427" </v>
      </c>
      <c r="T1453" s="16" t="str">
        <f t="shared" si="505"/>
        <v xml:space="preserve">,"AlternateId":"" </v>
      </c>
      <c r="U1453" s="16" t="str">
        <f t="shared" si="506"/>
        <v>,"IssueYearStart":1971</v>
      </c>
      <c r="V1453" s="16" t="str">
        <f t="shared" si="507"/>
        <v>,"IssueYearEnd":0</v>
      </c>
      <c r="W1453" s="16" t="str">
        <f t="shared" si="508"/>
        <v xml:space="preserve">,"FirstDayOfIssue":" " </v>
      </c>
      <c r="X1453" s="16" t="str">
        <f t="shared" si="522"/>
        <v xml:space="preserve">,"Perforation":"" </v>
      </c>
      <c r="Y1453" s="16" t="str">
        <f t="shared" si="509"/>
        <v xml:space="preserve">,"IsWatermarked":false </v>
      </c>
      <c r="Z1453" s="16" t="str">
        <f t="shared" si="510"/>
        <v xml:space="preserve">,"CatalogImageCode":"" </v>
      </c>
      <c r="AA1453" s="16" t="str">
        <f t="shared" si="511"/>
        <v xml:space="preserve">,"Color":"" </v>
      </c>
      <c r="AB1453" s="16" t="str">
        <f t="shared" si="512"/>
        <v xml:space="preserve">,"Denomination":"8" </v>
      </c>
      <c r="AD1453" s="16" t="str">
        <f t="shared" si="513"/>
        <v>,"ItemInstances":[</v>
      </c>
      <c r="AE1453" s="16" t="str">
        <f t="shared" si="514"/>
        <v>{"CollectableType":"HomeCollector.Models.StampBase, HomeCollector, Version=1.0.0.0, Culture=neutral, PublicKeyToken=null"</v>
      </c>
      <c r="AF1453" s="16" t="str">
        <f t="shared" si="515"/>
        <v xml:space="preserve">,"ItemDetails":"" </v>
      </c>
      <c r="AG1453" s="16" t="str">
        <f t="shared" si="516"/>
        <v xml:space="preserve">,"IsFavorite":false </v>
      </c>
      <c r="AH1453" s="16" t="str">
        <f t="shared" si="517"/>
        <v xml:space="preserve">,"EstimatedValue":0 </v>
      </c>
      <c r="AI1453" s="16" t="str">
        <f t="shared" si="518"/>
        <v xml:space="preserve">,"IsMintCondition":false </v>
      </c>
      <c r="AJ1453" s="16" t="str">
        <f t="shared" si="519"/>
        <v xml:space="preserve">,"Condition":"UNDEFINED" </v>
      </c>
      <c r="AK1453" s="16" t="str">
        <f xml:space="preserve"> IF($D1453+$E1453&gt;0,  CONCATENATE($AD1453,$AE1453,$AF1453,$AG1453,$AH1453,$AI1453,$AJ1453)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53" s="16" t="str">
        <f t="shared" si="520"/>
        <v>,{"CollectableType":"HomeCollector.Models.StampBase, HomeCollector, Version=1.0.0.0, Culture=neutral, PublicKeyToken=null","DisplayName":"Wildlife" ,"Description":"" ,"Country":"USA" ,"IsPostageStamp":true ,"ScottNumber":"1427"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54" spans="1:38" x14ac:dyDescent="0.25">
      <c r="A1454" s="34" t="s">
        <v>2627</v>
      </c>
      <c r="B1454" s="29">
        <v>8</v>
      </c>
      <c r="C1454" s="30"/>
      <c r="D1454" s="31"/>
      <c r="E1454" s="32">
        <v>2</v>
      </c>
      <c r="F1454" s="28"/>
      <c r="G1454" s="30"/>
      <c r="H1454" s="19" t="s">
        <v>985</v>
      </c>
      <c r="I1454" s="29">
        <v>1971</v>
      </c>
      <c r="J1454" s="29">
        <v>1971</v>
      </c>
      <c r="K1454" s="33" t="s">
        <v>1337</v>
      </c>
      <c r="L1454" s="34">
        <v>0.16</v>
      </c>
      <c r="M1454" s="29">
        <v>0.15</v>
      </c>
      <c r="N1454" s="28" t="str">
        <f t="shared" si="521"/>
        <v>,{"CollectableType":"HomeCollector.Models.StampBase, HomeCollector, Version=1.0.0.0, Culture=neutral, PublicKeyToken=null"</v>
      </c>
      <c r="O1454" s="16" t="str">
        <f t="shared" si="500"/>
        <v xml:space="preserve">,"DisplayName":"Wildlife" </v>
      </c>
      <c r="P1454" s="16" t="str">
        <f t="shared" si="501"/>
        <v xml:space="preserve">,"Description":"" </v>
      </c>
      <c r="Q1454" s="16" t="str">
        <f t="shared" si="502"/>
        <v xml:space="preserve">,"Country":"USA" </v>
      </c>
      <c r="R1454" s="16" t="str">
        <f t="shared" si="503"/>
        <v xml:space="preserve">,"IsPostageStamp":true </v>
      </c>
      <c r="S1454" s="16" t="str">
        <f t="shared" si="504"/>
        <v xml:space="preserve">,"ScottNumber":"1428" </v>
      </c>
      <c r="T1454" s="16" t="str">
        <f t="shared" si="505"/>
        <v xml:space="preserve">,"AlternateId":"" </v>
      </c>
      <c r="U1454" s="16" t="str">
        <f t="shared" si="506"/>
        <v>,"IssueYearStart":1971</v>
      </c>
      <c r="V1454" s="16" t="str">
        <f t="shared" si="507"/>
        <v>,"IssueYearEnd":0</v>
      </c>
      <c r="W1454" s="16" t="str">
        <f t="shared" si="508"/>
        <v xml:space="preserve">,"FirstDayOfIssue":" " </v>
      </c>
      <c r="X1454" s="16" t="str">
        <f t="shared" si="522"/>
        <v xml:space="preserve">,"Perforation":"" </v>
      </c>
      <c r="Y1454" s="16" t="str">
        <f t="shared" si="509"/>
        <v xml:space="preserve">,"IsWatermarked":false </v>
      </c>
      <c r="Z1454" s="16" t="str">
        <f t="shared" si="510"/>
        <v xml:space="preserve">,"CatalogImageCode":"" </v>
      </c>
      <c r="AA1454" s="16" t="str">
        <f t="shared" si="511"/>
        <v xml:space="preserve">,"Color":"" </v>
      </c>
      <c r="AB1454" s="16" t="str">
        <f t="shared" si="512"/>
        <v xml:space="preserve">,"Denomination":"8" </v>
      </c>
      <c r="AD1454" s="16" t="str">
        <f t="shared" si="513"/>
        <v>,"ItemInstances":[</v>
      </c>
      <c r="AE1454" s="16" t="str">
        <f t="shared" si="514"/>
        <v>{"CollectableType":"HomeCollector.Models.StampBase, HomeCollector, Version=1.0.0.0, Culture=neutral, PublicKeyToken=null"</v>
      </c>
      <c r="AF1454" s="16" t="str">
        <f t="shared" si="515"/>
        <v xml:space="preserve">,"ItemDetails":"" </v>
      </c>
      <c r="AG1454" s="16" t="str">
        <f t="shared" si="516"/>
        <v xml:space="preserve">,"IsFavorite":false </v>
      </c>
      <c r="AH1454" s="16" t="str">
        <f t="shared" si="517"/>
        <v xml:space="preserve">,"EstimatedValue":0 </v>
      </c>
      <c r="AI1454" s="16" t="str">
        <f t="shared" si="518"/>
        <v xml:space="preserve">,"IsMintCondition":false </v>
      </c>
      <c r="AJ1454" s="16" t="str">
        <f t="shared" si="519"/>
        <v xml:space="preserve">,"Condition":"UNDEFINED" </v>
      </c>
      <c r="AK1454" s="16" t="str">
        <f xml:space="preserve"> IF($D1454+$E1454&gt;0,  CONCATENATE($AD1454,$AE1454,$AF1454,$AG1454,$AH1454,$AI1454,$AJ1454)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54" s="16" t="str">
        <f t="shared" si="520"/>
        <v>,{"CollectableType":"HomeCollector.Models.StampBase, HomeCollector, Version=1.0.0.0, Culture=neutral, PublicKeyToken=null","DisplayName":"Wildlife" ,"Description":"" ,"Country":"USA" ,"IsPostageStamp":true ,"ScottNumber":"1428"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55" spans="1:38" x14ac:dyDescent="0.25">
      <c r="A1455" s="34" t="s">
        <v>2628</v>
      </c>
      <c r="B1455" s="29">
        <v>8</v>
      </c>
      <c r="C1455" s="30"/>
      <c r="D1455" s="31"/>
      <c r="E1455" s="32">
        <v>1</v>
      </c>
      <c r="F1455" s="28"/>
      <c r="G1455" s="30"/>
      <c r="H1455" s="19" t="s">
        <v>985</v>
      </c>
      <c r="I1455" s="29">
        <v>1971</v>
      </c>
      <c r="J1455" s="29">
        <v>1971</v>
      </c>
      <c r="K1455" s="33" t="s">
        <v>1337</v>
      </c>
      <c r="L1455" s="34">
        <v>0.16</v>
      </c>
      <c r="M1455" s="29">
        <v>0.15</v>
      </c>
      <c r="N1455" s="28" t="str">
        <f t="shared" si="521"/>
        <v>,{"CollectableType":"HomeCollector.Models.StampBase, HomeCollector, Version=1.0.0.0, Culture=neutral, PublicKeyToken=null"</v>
      </c>
      <c r="O1455" s="16" t="str">
        <f t="shared" si="500"/>
        <v xml:space="preserve">,"DisplayName":"Wildlife" </v>
      </c>
      <c r="P1455" s="16" t="str">
        <f t="shared" si="501"/>
        <v xml:space="preserve">,"Description":"" </v>
      </c>
      <c r="Q1455" s="16" t="str">
        <f t="shared" si="502"/>
        <v xml:space="preserve">,"Country":"USA" </v>
      </c>
      <c r="R1455" s="16" t="str">
        <f t="shared" si="503"/>
        <v xml:space="preserve">,"IsPostageStamp":true </v>
      </c>
      <c r="S1455" s="16" t="str">
        <f t="shared" si="504"/>
        <v xml:space="preserve">,"ScottNumber":"1429" </v>
      </c>
      <c r="T1455" s="16" t="str">
        <f t="shared" si="505"/>
        <v xml:space="preserve">,"AlternateId":"" </v>
      </c>
      <c r="U1455" s="16" t="str">
        <f t="shared" si="506"/>
        <v>,"IssueYearStart":1971</v>
      </c>
      <c r="V1455" s="16" t="str">
        <f t="shared" si="507"/>
        <v>,"IssueYearEnd":0</v>
      </c>
      <c r="W1455" s="16" t="str">
        <f t="shared" si="508"/>
        <v xml:space="preserve">,"FirstDayOfIssue":" " </v>
      </c>
      <c r="X1455" s="16" t="str">
        <f t="shared" si="522"/>
        <v xml:space="preserve">,"Perforation":"" </v>
      </c>
      <c r="Y1455" s="16" t="str">
        <f t="shared" si="509"/>
        <v xml:space="preserve">,"IsWatermarked":false </v>
      </c>
      <c r="Z1455" s="16" t="str">
        <f t="shared" si="510"/>
        <v xml:space="preserve">,"CatalogImageCode":"" </v>
      </c>
      <c r="AA1455" s="16" t="str">
        <f t="shared" si="511"/>
        <v xml:space="preserve">,"Color":"" </v>
      </c>
      <c r="AB1455" s="16" t="str">
        <f t="shared" si="512"/>
        <v xml:space="preserve">,"Denomination":"8" </v>
      </c>
      <c r="AD1455" s="16" t="str">
        <f t="shared" si="513"/>
        <v>,"ItemInstances":[</v>
      </c>
      <c r="AE1455" s="16" t="str">
        <f t="shared" si="514"/>
        <v>{"CollectableType":"HomeCollector.Models.StampBase, HomeCollector, Version=1.0.0.0, Culture=neutral, PublicKeyToken=null"</v>
      </c>
      <c r="AF1455" s="16" t="str">
        <f t="shared" si="515"/>
        <v xml:space="preserve">,"ItemDetails":"" </v>
      </c>
      <c r="AG1455" s="16" t="str">
        <f t="shared" si="516"/>
        <v xml:space="preserve">,"IsFavorite":false </v>
      </c>
      <c r="AH1455" s="16" t="str">
        <f t="shared" si="517"/>
        <v xml:space="preserve">,"EstimatedValue":0 </v>
      </c>
      <c r="AI1455" s="16" t="str">
        <f t="shared" si="518"/>
        <v xml:space="preserve">,"IsMintCondition":false </v>
      </c>
      <c r="AJ1455" s="16" t="str">
        <f t="shared" si="519"/>
        <v xml:space="preserve">,"Condition":"UNDEFINED" </v>
      </c>
      <c r="AK1455" s="16" t="str">
        <f xml:space="preserve"> IF($D1455+$E1455&gt;0,  CONCATENATE($AD1455,$AE1455,$AF1455,$AG1455,$AH1455,$AI1455,$AJ1455)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55" s="16" t="str">
        <f t="shared" si="520"/>
        <v>,{"CollectableType":"HomeCollector.Models.StampBase, HomeCollector, Version=1.0.0.0, Culture=neutral, PublicKeyToken=null","DisplayName":"Wildlife" ,"Description":"" ,"Country":"USA" ,"IsPostageStamp":true ,"ScottNumber":"1429"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56" spans="1:38" x14ac:dyDescent="0.25">
      <c r="A1456" s="34" t="s">
        <v>2629</v>
      </c>
      <c r="B1456" s="29">
        <v>8</v>
      </c>
      <c r="C1456" s="30"/>
      <c r="D1456" s="31"/>
      <c r="E1456" s="32">
        <v>2</v>
      </c>
      <c r="F1456" s="28"/>
      <c r="G1456" s="30"/>
      <c r="H1456" s="19" t="s">
        <v>985</v>
      </c>
      <c r="I1456" s="29">
        <v>1971</v>
      </c>
      <c r="J1456" s="29">
        <v>1971</v>
      </c>
      <c r="K1456" s="33" t="s">
        <v>1337</v>
      </c>
      <c r="L1456" s="34">
        <v>0.16</v>
      </c>
      <c r="M1456" s="29">
        <v>0.15</v>
      </c>
      <c r="N1456" s="28" t="str">
        <f t="shared" si="521"/>
        <v>,{"CollectableType":"HomeCollector.Models.StampBase, HomeCollector, Version=1.0.0.0, Culture=neutral, PublicKeyToken=null"</v>
      </c>
      <c r="O1456" s="16" t="str">
        <f t="shared" si="500"/>
        <v xml:space="preserve">,"DisplayName":"Wildlife" </v>
      </c>
      <c r="P1456" s="16" t="str">
        <f t="shared" si="501"/>
        <v xml:space="preserve">,"Description":"" </v>
      </c>
      <c r="Q1456" s="16" t="str">
        <f t="shared" si="502"/>
        <v xml:space="preserve">,"Country":"USA" </v>
      </c>
      <c r="R1456" s="16" t="str">
        <f t="shared" si="503"/>
        <v xml:space="preserve">,"IsPostageStamp":true </v>
      </c>
      <c r="S1456" s="16" t="str">
        <f t="shared" si="504"/>
        <v xml:space="preserve">,"ScottNumber":"1430" </v>
      </c>
      <c r="T1456" s="16" t="str">
        <f t="shared" si="505"/>
        <v xml:space="preserve">,"AlternateId":"" </v>
      </c>
      <c r="U1456" s="16" t="str">
        <f t="shared" si="506"/>
        <v>,"IssueYearStart":1971</v>
      </c>
      <c r="V1456" s="16" t="str">
        <f t="shared" si="507"/>
        <v>,"IssueYearEnd":0</v>
      </c>
      <c r="W1456" s="16" t="str">
        <f t="shared" si="508"/>
        <v xml:space="preserve">,"FirstDayOfIssue":" " </v>
      </c>
      <c r="X1456" s="16" t="str">
        <f t="shared" si="522"/>
        <v xml:space="preserve">,"Perforation":"" </v>
      </c>
      <c r="Y1456" s="16" t="str">
        <f t="shared" si="509"/>
        <v xml:space="preserve">,"IsWatermarked":false </v>
      </c>
      <c r="Z1456" s="16" t="str">
        <f t="shared" si="510"/>
        <v xml:space="preserve">,"CatalogImageCode":"" </v>
      </c>
      <c r="AA1456" s="16" t="str">
        <f t="shared" si="511"/>
        <v xml:space="preserve">,"Color":"" </v>
      </c>
      <c r="AB1456" s="16" t="str">
        <f t="shared" si="512"/>
        <v xml:space="preserve">,"Denomination":"8" </v>
      </c>
      <c r="AD1456" s="16" t="str">
        <f t="shared" si="513"/>
        <v>,"ItemInstances":[</v>
      </c>
      <c r="AE1456" s="16" t="str">
        <f t="shared" si="514"/>
        <v>{"CollectableType":"HomeCollector.Models.StampBase, HomeCollector, Version=1.0.0.0, Culture=neutral, PublicKeyToken=null"</v>
      </c>
      <c r="AF1456" s="16" t="str">
        <f t="shared" si="515"/>
        <v xml:space="preserve">,"ItemDetails":"" </v>
      </c>
      <c r="AG1456" s="16" t="str">
        <f t="shared" si="516"/>
        <v xml:space="preserve">,"IsFavorite":false </v>
      </c>
      <c r="AH1456" s="16" t="str">
        <f t="shared" si="517"/>
        <v xml:space="preserve">,"EstimatedValue":0 </v>
      </c>
      <c r="AI1456" s="16" t="str">
        <f t="shared" si="518"/>
        <v xml:space="preserve">,"IsMintCondition":false </v>
      </c>
      <c r="AJ1456" s="16" t="str">
        <f t="shared" si="519"/>
        <v xml:space="preserve">,"Condition":"UNDEFINED" </v>
      </c>
      <c r="AK1456" s="16" t="str">
        <f xml:space="preserve"> IF($D1456+$E1456&gt;0,  CONCATENATE($AD1456,$AE1456,$AF1456,$AG1456,$AH1456,$AI1456,$AJ1456)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56" s="16" t="str">
        <f t="shared" si="520"/>
        <v>,{"CollectableType":"HomeCollector.Models.StampBase, HomeCollector, Version=1.0.0.0, Culture=neutral, PublicKeyToken=null","DisplayName":"Wildlife" ,"Description":"" ,"Country":"USA" ,"IsPostageStamp":true ,"ScottNumber":"1430"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57" spans="1:38" x14ac:dyDescent="0.25">
      <c r="A1457" s="17" t="s">
        <v>1018</v>
      </c>
      <c r="B1457" s="29">
        <v>8</v>
      </c>
      <c r="C1457" s="30"/>
      <c r="D1457" s="31">
        <v>1</v>
      </c>
      <c r="E1457" s="32"/>
      <c r="F1457" s="28"/>
      <c r="G1457" s="38" t="s">
        <v>962</v>
      </c>
      <c r="H1457" s="19" t="s">
        <v>985</v>
      </c>
      <c r="I1457" s="29">
        <v>1971</v>
      </c>
      <c r="J1457" s="29">
        <v>1971</v>
      </c>
      <c r="K1457" s="33" t="s">
        <v>1337</v>
      </c>
      <c r="L1457" s="34">
        <v>0.65</v>
      </c>
      <c r="M1457" s="29">
        <v>0.65</v>
      </c>
      <c r="N1457" s="28" t="str">
        <f t="shared" si="521"/>
        <v>,{"CollectableType":"HomeCollector.Models.StampBase, HomeCollector, Version=1.0.0.0, Culture=neutral, PublicKeyToken=null"</v>
      </c>
      <c r="O1457" s="16" t="str">
        <f t="shared" si="500"/>
        <v xml:space="preserve">,"DisplayName":"Wildlife" </v>
      </c>
      <c r="P1457" s="16" t="str">
        <f t="shared" si="501"/>
        <v xml:space="preserve">,"Description":"block 4" </v>
      </c>
      <c r="Q1457" s="16" t="str">
        <f t="shared" si="502"/>
        <v xml:space="preserve">,"Country":"USA" </v>
      </c>
      <c r="R1457" s="16" t="str">
        <f t="shared" si="503"/>
        <v xml:space="preserve">,"IsPostageStamp":true </v>
      </c>
      <c r="S1457" s="16" t="str">
        <f t="shared" si="504"/>
        <v xml:space="preserve">,"ScottNumber":"1430a" </v>
      </c>
      <c r="T1457" s="16" t="str">
        <f t="shared" si="505"/>
        <v xml:space="preserve">,"AlternateId":"" </v>
      </c>
      <c r="U1457" s="16" t="str">
        <f t="shared" si="506"/>
        <v>,"IssueYearStart":1971</v>
      </c>
      <c r="V1457" s="16" t="str">
        <f t="shared" si="507"/>
        <v>,"IssueYearEnd":0</v>
      </c>
      <c r="W1457" s="16" t="str">
        <f t="shared" si="508"/>
        <v xml:space="preserve">,"FirstDayOfIssue":" " </v>
      </c>
      <c r="X1457" s="16" t="str">
        <f t="shared" si="522"/>
        <v xml:space="preserve">,"Perforation":"" </v>
      </c>
      <c r="Y1457" s="16" t="str">
        <f t="shared" si="509"/>
        <v xml:space="preserve">,"IsWatermarked":false </v>
      </c>
      <c r="Z1457" s="16" t="str">
        <f t="shared" si="510"/>
        <v xml:space="preserve">,"CatalogImageCode":"" </v>
      </c>
      <c r="AA1457" s="16" t="str">
        <f t="shared" si="511"/>
        <v xml:space="preserve">,"Color":"" </v>
      </c>
      <c r="AB1457" s="16" t="str">
        <f t="shared" si="512"/>
        <v xml:space="preserve">,"Denomination":"8" </v>
      </c>
      <c r="AD1457" s="16" t="str">
        <f t="shared" si="513"/>
        <v>,"ItemInstances":[</v>
      </c>
      <c r="AE1457" s="16" t="str">
        <f t="shared" si="514"/>
        <v>{"CollectableType":"HomeCollector.Models.StampBase, HomeCollector, Version=1.0.0.0, Culture=neutral, PublicKeyToken=null"</v>
      </c>
      <c r="AF1457" s="16" t="str">
        <f t="shared" si="515"/>
        <v xml:space="preserve">,"ItemDetails":"block 4" </v>
      </c>
      <c r="AG1457" s="16" t="str">
        <f t="shared" si="516"/>
        <v xml:space="preserve">,"IsFavorite":false </v>
      </c>
      <c r="AH1457" s="16" t="str">
        <f t="shared" si="517"/>
        <v xml:space="preserve">,"EstimatedValue":0 </v>
      </c>
      <c r="AI1457" s="16" t="str">
        <f t="shared" si="518"/>
        <v xml:space="preserve">,"IsMintCondition":true </v>
      </c>
      <c r="AJ1457" s="16" t="str">
        <f t="shared" si="519"/>
        <v xml:space="preserve">,"Condition":"UNDEFINED" </v>
      </c>
      <c r="AK1457" s="16" t="str">
        <f xml:space="preserve"> IF($D1457+$E1457&gt;0,  CONCATENATE($AD1457,$AE1457,$AF1457,$AG1457,$AH1457,$AI1457,$AJ1457)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457" s="16" t="str">
        <f t="shared" si="520"/>
        <v>,{"CollectableType":"HomeCollector.Models.StampBase, HomeCollector, Version=1.0.0.0, Culture=neutral, PublicKeyToken=null","DisplayName":"Wildlife" ,"Description":"block 4" ,"Country":"USA" ,"IsPostageStamp":true ,"ScottNumber":"1430a"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458" spans="1:38" x14ac:dyDescent="0.25">
      <c r="A1458" s="34" t="s">
        <v>2630</v>
      </c>
      <c r="B1458" s="29">
        <v>8</v>
      </c>
      <c r="C1458" s="30"/>
      <c r="D1458" s="31">
        <v>1</v>
      </c>
      <c r="E1458" s="32">
        <v>2</v>
      </c>
      <c r="F1458" s="28"/>
      <c r="G1458" s="30"/>
      <c r="H1458" s="19" t="s">
        <v>1019</v>
      </c>
      <c r="I1458" s="29">
        <v>1971</v>
      </c>
      <c r="J1458" s="29">
        <v>1971</v>
      </c>
      <c r="K1458" s="33" t="s">
        <v>1337</v>
      </c>
      <c r="L1458" s="34">
        <v>0.15</v>
      </c>
      <c r="M1458" s="29">
        <v>0.15</v>
      </c>
      <c r="N1458" s="28" t="str">
        <f t="shared" si="521"/>
        <v>,{"CollectableType":"HomeCollector.Models.StampBase, HomeCollector, Version=1.0.0.0, Culture=neutral, PublicKeyToken=null"</v>
      </c>
      <c r="O1458" s="16" t="str">
        <f t="shared" si="500"/>
        <v xml:space="preserve">,"DisplayName":"Antarctic" </v>
      </c>
      <c r="P1458" s="16" t="str">
        <f t="shared" si="501"/>
        <v xml:space="preserve">,"Description":"" </v>
      </c>
      <c r="Q1458" s="16" t="str">
        <f t="shared" si="502"/>
        <v xml:space="preserve">,"Country":"USA" </v>
      </c>
      <c r="R1458" s="16" t="str">
        <f t="shared" si="503"/>
        <v xml:space="preserve">,"IsPostageStamp":true </v>
      </c>
      <c r="S1458" s="16" t="str">
        <f t="shared" si="504"/>
        <v xml:space="preserve">,"ScottNumber":"1431" </v>
      </c>
      <c r="T1458" s="16" t="str">
        <f t="shared" si="505"/>
        <v xml:space="preserve">,"AlternateId":"" </v>
      </c>
      <c r="U1458" s="16" t="str">
        <f t="shared" si="506"/>
        <v>,"IssueYearStart":1971</v>
      </c>
      <c r="V1458" s="16" t="str">
        <f t="shared" si="507"/>
        <v>,"IssueYearEnd":0</v>
      </c>
      <c r="W1458" s="16" t="str">
        <f t="shared" si="508"/>
        <v xml:space="preserve">,"FirstDayOfIssue":" " </v>
      </c>
      <c r="X1458" s="16" t="str">
        <f t="shared" si="522"/>
        <v xml:space="preserve">,"Perforation":"" </v>
      </c>
      <c r="Y1458" s="16" t="str">
        <f t="shared" si="509"/>
        <v xml:space="preserve">,"IsWatermarked":false </v>
      </c>
      <c r="Z1458" s="16" t="str">
        <f t="shared" si="510"/>
        <v xml:space="preserve">,"CatalogImageCode":"" </v>
      </c>
      <c r="AA1458" s="16" t="str">
        <f t="shared" si="511"/>
        <v xml:space="preserve">,"Color":"" </v>
      </c>
      <c r="AB1458" s="16" t="str">
        <f t="shared" si="512"/>
        <v xml:space="preserve">,"Denomination":"8" </v>
      </c>
      <c r="AD1458" s="16" t="str">
        <f t="shared" si="513"/>
        <v>,"ItemInstances":[</v>
      </c>
      <c r="AE1458" s="16" t="str">
        <f t="shared" si="514"/>
        <v>{"CollectableType":"HomeCollector.Models.StampBase, HomeCollector, Version=1.0.0.0, Culture=neutral, PublicKeyToken=null"</v>
      </c>
      <c r="AF1458" s="16" t="str">
        <f t="shared" si="515"/>
        <v xml:space="preserve">,"ItemDetails":"" </v>
      </c>
      <c r="AG1458" s="16" t="str">
        <f t="shared" si="516"/>
        <v xml:space="preserve">,"IsFavorite":false </v>
      </c>
      <c r="AH1458" s="16" t="str">
        <f t="shared" si="517"/>
        <v xml:space="preserve">,"EstimatedValue":0 </v>
      </c>
      <c r="AI1458" s="16" t="str">
        <f t="shared" si="518"/>
        <v xml:space="preserve">,"IsMintCondition":true </v>
      </c>
      <c r="AJ1458" s="16" t="str">
        <f t="shared" si="519"/>
        <v xml:space="preserve">,"Condition":"UNDEFINED" </v>
      </c>
      <c r="AK1458" s="16" t="str">
        <f xml:space="preserve"> IF($D1458+$E1458&gt;0,  CONCATENATE($AD1458,$AE1458,$AF1458,$AG1458,$AH1458,$AI1458,$AJ1458)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58" s="16" t="str">
        <f t="shared" si="520"/>
        <v>,{"CollectableType":"HomeCollector.Models.StampBase, HomeCollector, Version=1.0.0.0, Culture=neutral, PublicKeyToken=null","DisplayName":"Antarctic" ,"Description":"" ,"Country":"USA" ,"IsPostageStamp":true ,"ScottNumber":"1431"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59" spans="1:38" x14ac:dyDescent="0.25">
      <c r="A1459" s="34" t="s">
        <v>2631</v>
      </c>
      <c r="B1459" s="29">
        <v>8</v>
      </c>
      <c r="C1459" s="30"/>
      <c r="D1459" s="31">
        <v>1</v>
      </c>
      <c r="E1459" s="32">
        <v>2</v>
      </c>
      <c r="F1459" s="28"/>
      <c r="G1459" s="30"/>
      <c r="H1459" s="19" t="s">
        <v>1020</v>
      </c>
      <c r="I1459" s="29">
        <v>1971</v>
      </c>
      <c r="J1459" s="29">
        <v>1971</v>
      </c>
      <c r="K1459" s="33" t="s">
        <v>1337</v>
      </c>
      <c r="L1459" s="34">
        <v>0.16</v>
      </c>
      <c r="M1459" s="29">
        <v>0.15</v>
      </c>
      <c r="N1459" s="28" t="str">
        <f t="shared" si="521"/>
        <v>,{"CollectableType":"HomeCollector.Models.StampBase, HomeCollector, Version=1.0.0.0, Culture=neutral, PublicKeyToken=null"</v>
      </c>
      <c r="O1459" s="16" t="str">
        <f t="shared" si="500"/>
        <v xml:space="preserve">,"DisplayName":"US 200th" </v>
      </c>
      <c r="P1459" s="16" t="str">
        <f t="shared" si="501"/>
        <v xml:space="preserve">,"Description":"" </v>
      </c>
      <c r="Q1459" s="16" t="str">
        <f t="shared" si="502"/>
        <v xml:space="preserve">,"Country":"USA" </v>
      </c>
      <c r="R1459" s="16" t="str">
        <f t="shared" si="503"/>
        <v xml:space="preserve">,"IsPostageStamp":true </v>
      </c>
      <c r="S1459" s="16" t="str">
        <f t="shared" si="504"/>
        <v xml:space="preserve">,"ScottNumber":"1432" </v>
      </c>
      <c r="T1459" s="16" t="str">
        <f t="shared" si="505"/>
        <v xml:space="preserve">,"AlternateId":"" </v>
      </c>
      <c r="U1459" s="16" t="str">
        <f t="shared" si="506"/>
        <v>,"IssueYearStart":1971</v>
      </c>
      <c r="V1459" s="16" t="str">
        <f t="shared" si="507"/>
        <v>,"IssueYearEnd":0</v>
      </c>
      <c r="W1459" s="16" t="str">
        <f t="shared" si="508"/>
        <v xml:space="preserve">,"FirstDayOfIssue":" " </v>
      </c>
      <c r="X1459" s="16" t="str">
        <f t="shared" si="522"/>
        <v xml:space="preserve">,"Perforation":"" </v>
      </c>
      <c r="Y1459" s="16" t="str">
        <f t="shared" si="509"/>
        <v xml:space="preserve">,"IsWatermarked":false </v>
      </c>
      <c r="Z1459" s="16" t="str">
        <f t="shared" si="510"/>
        <v xml:space="preserve">,"CatalogImageCode":"" </v>
      </c>
      <c r="AA1459" s="16" t="str">
        <f t="shared" si="511"/>
        <v xml:space="preserve">,"Color":"" </v>
      </c>
      <c r="AB1459" s="16" t="str">
        <f t="shared" si="512"/>
        <v xml:space="preserve">,"Denomination":"8" </v>
      </c>
      <c r="AD1459" s="16" t="str">
        <f t="shared" si="513"/>
        <v>,"ItemInstances":[</v>
      </c>
      <c r="AE1459" s="16" t="str">
        <f t="shared" si="514"/>
        <v>{"CollectableType":"HomeCollector.Models.StampBase, HomeCollector, Version=1.0.0.0, Culture=neutral, PublicKeyToken=null"</v>
      </c>
      <c r="AF1459" s="16" t="str">
        <f t="shared" si="515"/>
        <v xml:space="preserve">,"ItemDetails":"" </v>
      </c>
      <c r="AG1459" s="16" t="str">
        <f t="shared" si="516"/>
        <v xml:space="preserve">,"IsFavorite":false </v>
      </c>
      <c r="AH1459" s="16" t="str">
        <f t="shared" si="517"/>
        <v xml:space="preserve">,"EstimatedValue":0 </v>
      </c>
      <c r="AI1459" s="16" t="str">
        <f t="shared" si="518"/>
        <v xml:space="preserve">,"IsMintCondition":true </v>
      </c>
      <c r="AJ1459" s="16" t="str">
        <f t="shared" si="519"/>
        <v xml:space="preserve">,"Condition":"UNDEFINED" </v>
      </c>
      <c r="AK1459" s="16" t="str">
        <f xml:space="preserve"> IF($D1459+$E1459&gt;0,  CONCATENATE($AD1459,$AE1459,$AF1459,$AG1459,$AH1459,$AI1459,$AJ1459)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59" s="16" t="str">
        <f t="shared" si="520"/>
        <v>,{"CollectableType":"HomeCollector.Models.StampBase, HomeCollector, Version=1.0.0.0, Culture=neutral, PublicKeyToken=null","DisplayName":"US 200th" ,"Description":"" ,"Country":"USA" ,"IsPostageStamp":true ,"ScottNumber":"1432"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60" spans="1:38" x14ac:dyDescent="0.25">
      <c r="A1460" s="34" t="s">
        <v>2632</v>
      </c>
      <c r="B1460" s="29">
        <v>8</v>
      </c>
      <c r="C1460" s="30"/>
      <c r="D1460" s="31">
        <v>2</v>
      </c>
      <c r="E1460" s="32">
        <v>2</v>
      </c>
      <c r="F1460" s="28"/>
      <c r="G1460" s="30"/>
      <c r="H1460" s="19" t="s">
        <v>1021</v>
      </c>
      <c r="I1460" s="29">
        <v>1971</v>
      </c>
      <c r="J1460" s="29">
        <v>1971</v>
      </c>
      <c r="K1460" s="33" t="s">
        <v>1337</v>
      </c>
      <c r="L1460" s="34">
        <v>0.15</v>
      </c>
      <c r="M1460" s="29">
        <v>0.15</v>
      </c>
      <c r="N1460" s="28" t="str">
        <f t="shared" si="521"/>
        <v>,{"CollectableType":"HomeCollector.Models.StampBase, HomeCollector, Version=1.0.0.0, Culture=neutral, PublicKeyToken=null"</v>
      </c>
      <c r="O1460" s="16" t="str">
        <f t="shared" si="500"/>
        <v xml:space="preserve">,"DisplayName":"Sloan" </v>
      </c>
      <c r="P1460" s="16" t="str">
        <f t="shared" si="501"/>
        <v xml:space="preserve">,"Description":"" </v>
      </c>
      <c r="Q1460" s="16" t="str">
        <f t="shared" si="502"/>
        <v xml:space="preserve">,"Country":"USA" </v>
      </c>
      <c r="R1460" s="16" t="str">
        <f t="shared" si="503"/>
        <v xml:space="preserve">,"IsPostageStamp":true </v>
      </c>
      <c r="S1460" s="16" t="str">
        <f t="shared" si="504"/>
        <v xml:space="preserve">,"ScottNumber":"1433" </v>
      </c>
      <c r="T1460" s="16" t="str">
        <f t="shared" si="505"/>
        <v xml:space="preserve">,"AlternateId":"" </v>
      </c>
      <c r="U1460" s="16" t="str">
        <f t="shared" si="506"/>
        <v>,"IssueYearStart":1971</v>
      </c>
      <c r="V1460" s="16" t="str">
        <f t="shared" si="507"/>
        <v>,"IssueYearEnd":0</v>
      </c>
      <c r="W1460" s="16" t="str">
        <f t="shared" si="508"/>
        <v xml:space="preserve">,"FirstDayOfIssue":" " </v>
      </c>
      <c r="X1460" s="16" t="str">
        <f t="shared" si="522"/>
        <v xml:space="preserve">,"Perforation":"" </v>
      </c>
      <c r="Y1460" s="16" t="str">
        <f t="shared" si="509"/>
        <v xml:space="preserve">,"IsWatermarked":false </v>
      </c>
      <c r="Z1460" s="16" t="str">
        <f t="shared" si="510"/>
        <v xml:space="preserve">,"CatalogImageCode":"" </v>
      </c>
      <c r="AA1460" s="16" t="str">
        <f t="shared" si="511"/>
        <v xml:space="preserve">,"Color":"" </v>
      </c>
      <c r="AB1460" s="16" t="str">
        <f t="shared" si="512"/>
        <v xml:space="preserve">,"Denomination":"8" </v>
      </c>
      <c r="AD1460" s="16" t="str">
        <f t="shared" si="513"/>
        <v>,"ItemInstances":[</v>
      </c>
      <c r="AE1460" s="16" t="str">
        <f t="shared" si="514"/>
        <v>{"CollectableType":"HomeCollector.Models.StampBase, HomeCollector, Version=1.0.0.0, Culture=neutral, PublicKeyToken=null"</v>
      </c>
      <c r="AF1460" s="16" t="str">
        <f t="shared" si="515"/>
        <v xml:space="preserve">,"ItemDetails":"" </v>
      </c>
      <c r="AG1460" s="16" t="str">
        <f t="shared" si="516"/>
        <v xml:space="preserve">,"IsFavorite":false </v>
      </c>
      <c r="AH1460" s="16" t="str">
        <f t="shared" si="517"/>
        <v xml:space="preserve">,"EstimatedValue":0 </v>
      </c>
      <c r="AI1460" s="16" t="str">
        <f t="shared" si="518"/>
        <v xml:space="preserve">,"IsMintCondition":true </v>
      </c>
      <c r="AJ1460" s="16" t="str">
        <f t="shared" si="519"/>
        <v xml:space="preserve">,"Condition":"UNDEFINED" </v>
      </c>
      <c r="AK1460" s="16" t="str">
        <f xml:space="preserve"> IF($D1460+$E1460&gt;0,  CONCATENATE($AD1460,$AE1460,$AF1460,$AG1460,$AH1460,$AI1460,$AJ1460)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60" s="16" t="str">
        <f t="shared" si="520"/>
        <v>,{"CollectableType":"HomeCollector.Models.StampBase, HomeCollector, Version=1.0.0.0, Culture=neutral, PublicKeyToken=null","DisplayName":"Sloan" ,"Description":"" ,"Country":"USA" ,"IsPostageStamp":true ,"ScottNumber":"1433"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61" spans="1:38" x14ac:dyDescent="0.25">
      <c r="A1461" s="34" t="s">
        <v>2633</v>
      </c>
      <c r="B1461" s="29">
        <v>8</v>
      </c>
      <c r="C1461" s="30"/>
      <c r="D1461" s="31"/>
      <c r="E1461" s="32">
        <v>2</v>
      </c>
      <c r="F1461" s="28"/>
      <c r="G1461" s="30"/>
      <c r="H1461" s="19" t="s">
        <v>1022</v>
      </c>
      <c r="I1461" s="29">
        <v>1971</v>
      </c>
      <c r="J1461" s="29">
        <v>1971</v>
      </c>
      <c r="K1461" s="33" t="s">
        <v>1337</v>
      </c>
      <c r="L1461" s="34">
        <v>0.15</v>
      </c>
      <c r="M1461" s="29">
        <v>0.15</v>
      </c>
      <c r="N1461" s="28" t="str">
        <f t="shared" si="521"/>
        <v>,{"CollectableType":"HomeCollector.Models.StampBase, HomeCollector, Version=1.0.0.0, Culture=neutral, PublicKeyToken=null"</v>
      </c>
      <c r="O1461" s="16" t="str">
        <f t="shared" si="500"/>
        <v xml:space="preserve">,"DisplayName":"Space" </v>
      </c>
      <c r="P1461" s="16" t="str">
        <f t="shared" si="501"/>
        <v xml:space="preserve">,"Description":"" </v>
      </c>
      <c r="Q1461" s="16" t="str">
        <f t="shared" si="502"/>
        <v xml:space="preserve">,"Country":"USA" </v>
      </c>
      <c r="R1461" s="16" t="str">
        <f t="shared" si="503"/>
        <v xml:space="preserve">,"IsPostageStamp":true </v>
      </c>
      <c r="S1461" s="16" t="str">
        <f t="shared" si="504"/>
        <v xml:space="preserve">,"ScottNumber":"1434" </v>
      </c>
      <c r="T1461" s="16" t="str">
        <f t="shared" si="505"/>
        <v xml:space="preserve">,"AlternateId":"" </v>
      </c>
      <c r="U1461" s="16" t="str">
        <f t="shared" si="506"/>
        <v>,"IssueYearStart":1971</v>
      </c>
      <c r="V1461" s="16" t="str">
        <f t="shared" si="507"/>
        <v>,"IssueYearEnd":0</v>
      </c>
      <c r="W1461" s="16" t="str">
        <f t="shared" si="508"/>
        <v xml:space="preserve">,"FirstDayOfIssue":" " </v>
      </c>
      <c r="X1461" s="16" t="str">
        <f t="shared" si="522"/>
        <v xml:space="preserve">,"Perforation":"" </v>
      </c>
      <c r="Y1461" s="16" t="str">
        <f t="shared" si="509"/>
        <v xml:space="preserve">,"IsWatermarked":false </v>
      </c>
      <c r="Z1461" s="16" t="str">
        <f t="shared" si="510"/>
        <v xml:space="preserve">,"CatalogImageCode":"" </v>
      </c>
      <c r="AA1461" s="16" t="str">
        <f t="shared" si="511"/>
        <v xml:space="preserve">,"Color":"" </v>
      </c>
      <c r="AB1461" s="16" t="str">
        <f t="shared" si="512"/>
        <v xml:space="preserve">,"Denomination":"8" </v>
      </c>
      <c r="AD1461" s="16" t="str">
        <f t="shared" si="513"/>
        <v>,"ItemInstances":[</v>
      </c>
      <c r="AE1461" s="16" t="str">
        <f t="shared" si="514"/>
        <v>{"CollectableType":"HomeCollector.Models.StampBase, HomeCollector, Version=1.0.0.0, Culture=neutral, PublicKeyToken=null"</v>
      </c>
      <c r="AF1461" s="16" t="str">
        <f t="shared" si="515"/>
        <v xml:space="preserve">,"ItemDetails":"" </v>
      </c>
      <c r="AG1461" s="16" t="str">
        <f t="shared" si="516"/>
        <v xml:space="preserve">,"IsFavorite":false </v>
      </c>
      <c r="AH1461" s="16" t="str">
        <f t="shared" si="517"/>
        <v xml:space="preserve">,"EstimatedValue":0 </v>
      </c>
      <c r="AI1461" s="16" t="str">
        <f t="shared" si="518"/>
        <v xml:space="preserve">,"IsMintCondition":false </v>
      </c>
      <c r="AJ1461" s="16" t="str">
        <f t="shared" si="519"/>
        <v xml:space="preserve">,"Condition":"UNDEFINED" </v>
      </c>
      <c r="AK1461" s="16" t="str">
        <f xml:space="preserve"> IF($D1461+$E1461&gt;0,  CONCATENATE($AD1461,$AE1461,$AF1461,$AG1461,$AH1461,$AI1461,$AJ1461)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61" s="16" t="str">
        <f t="shared" si="520"/>
        <v>,{"CollectableType":"HomeCollector.Models.StampBase, HomeCollector, Version=1.0.0.0, Culture=neutral, PublicKeyToken=null","DisplayName":"Space" ,"Description":"" ,"Country":"USA" ,"IsPostageStamp":true ,"ScottNumber":"1434"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62" spans="1:38" x14ac:dyDescent="0.25">
      <c r="A1462" s="17" t="s">
        <v>1023</v>
      </c>
      <c r="B1462" s="29">
        <v>8</v>
      </c>
      <c r="C1462" s="30"/>
      <c r="D1462" s="31">
        <v>1</v>
      </c>
      <c r="E1462" s="32"/>
      <c r="F1462" s="28"/>
      <c r="G1462" s="38" t="s">
        <v>291</v>
      </c>
      <c r="H1462" s="19" t="s">
        <v>1022</v>
      </c>
      <c r="I1462" s="29">
        <v>1971</v>
      </c>
      <c r="J1462" s="29">
        <v>1971</v>
      </c>
      <c r="K1462" s="33" t="s">
        <v>1337</v>
      </c>
      <c r="L1462" s="34">
        <v>0.3</v>
      </c>
      <c r="M1462" s="29">
        <v>0.25</v>
      </c>
      <c r="N1462" s="28" t="str">
        <f t="shared" si="521"/>
        <v>,{"CollectableType":"HomeCollector.Models.StampBase, HomeCollector, Version=1.0.0.0, Culture=neutral, PublicKeyToken=null"</v>
      </c>
      <c r="O1462" s="16" t="str">
        <f t="shared" si="500"/>
        <v xml:space="preserve">,"DisplayName":"Space" </v>
      </c>
      <c r="P1462" s="16" t="str">
        <f t="shared" si="501"/>
        <v xml:space="preserve">,"Description":"pair" </v>
      </c>
      <c r="Q1462" s="16" t="str">
        <f t="shared" si="502"/>
        <v xml:space="preserve">,"Country":"USA" </v>
      </c>
      <c r="R1462" s="16" t="str">
        <f t="shared" si="503"/>
        <v xml:space="preserve">,"IsPostageStamp":true </v>
      </c>
      <c r="S1462" s="16" t="str">
        <f t="shared" si="504"/>
        <v xml:space="preserve">,"ScottNumber":"1434a" </v>
      </c>
      <c r="T1462" s="16" t="str">
        <f t="shared" si="505"/>
        <v xml:space="preserve">,"AlternateId":"" </v>
      </c>
      <c r="U1462" s="16" t="str">
        <f t="shared" si="506"/>
        <v>,"IssueYearStart":1971</v>
      </c>
      <c r="V1462" s="16" t="str">
        <f t="shared" si="507"/>
        <v>,"IssueYearEnd":0</v>
      </c>
      <c r="W1462" s="16" t="str">
        <f t="shared" si="508"/>
        <v xml:space="preserve">,"FirstDayOfIssue":" " </v>
      </c>
      <c r="X1462" s="16" t="str">
        <f t="shared" si="522"/>
        <v xml:space="preserve">,"Perforation":"" </v>
      </c>
      <c r="Y1462" s="16" t="str">
        <f t="shared" si="509"/>
        <v xml:space="preserve">,"IsWatermarked":false </v>
      </c>
      <c r="Z1462" s="16" t="str">
        <f t="shared" si="510"/>
        <v xml:space="preserve">,"CatalogImageCode":"" </v>
      </c>
      <c r="AA1462" s="16" t="str">
        <f t="shared" si="511"/>
        <v xml:space="preserve">,"Color":"" </v>
      </c>
      <c r="AB1462" s="16" t="str">
        <f t="shared" si="512"/>
        <v xml:space="preserve">,"Denomination":"8" </v>
      </c>
      <c r="AD1462" s="16" t="str">
        <f t="shared" si="513"/>
        <v>,"ItemInstances":[</v>
      </c>
      <c r="AE1462" s="16" t="str">
        <f t="shared" si="514"/>
        <v>{"CollectableType":"HomeCollector.Models.StampBase, HomeCollector, Version=1.0.0.0, Culture=neutral, PublicKeyToken=null"</v>
      </c>
      <c r="AF1462" s="16" t="str">
        <f t="shared" si="515"/>
        <v xml:space="preserve">,"ItemDetails":"pair" </v>
      </c>
      <c r="AG1462" s="16" t="str">
        <f t="shared" si="516"/>
        <v xml:space="preserve">,"IsFavorite":false </v>
      </c>
      <c r="AH1462" s="16" t="str">
        <f t="shared" si="517"/>
        <v xml:space="preserve">,"EstimatedValue":0 </v>
      </c>
      <c r="AI1462" s="16" t="str">
        <f t="shared" si="518"/>
        <v xml:space="preserve">,"IsMintCondition":true </v>
      </c>
      <c r="AJ1462" s="16" t="str">
        <f t="shared" si="519"/>
        <v xml:space="preserve">,"Condition":"UNDEFINED" </v>
      </c>
      <c r="AK1462" s="16" t="str">
        <f xml:space="preserve"> IF($D1462+$E1462&gt;0,  CONCATENATE($AD1462,$AE1462,$AF1462,$AG1462,$AH1462,$AI1462,$AJ1462) &amp; "} ]}","}")</f>
        <v>,"ItemInstances":[{"CollectableType":"HomeCollector.Models.StampBase, HomeCollector, Version=1.0.0.0, Culture=neutral, PublicKeyToken=null","ItemDetails":"pair" ,"IsFavorite":false ,"EstimatedValue":0 ,"IsMintCondition":true ,"Condition":"UNDEFINED" } ]}</v>
      </c>
      <c r="AL1462" s="16" t="str">
        <f t="shared" si="520"/>
        <v>,{"CollectableType":"HomeCollector.Models.StampBase, HomeCollector, Version=1.0.0.0, Culture=neutral, PublicKeyToken=null","DisplayName":"Space" ,"Description":"pair" ,"Country":"USA" ,"IsPostageStamp":true ,"ScottNumber":"1434a"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PublicKeyToken=null","ItemDetails":"pair" ,"IsFavorite":false ,"EstimatedValue":0 ,"IsMintCondition":true ,"Condition":"UNDEFINED" } ]}</v>
      </c>
    </row>
    <row r="1463" spans="1:38" x14ac:dyDescent="0.25">
      <c r="A1463" s="34" t="s">
        <v>2634</v>
      </c>
      <c r="B1463" s="29">
        <v>8</v>
      </c>
      <c r="C1463" s="30"/>
      <c r="D1463" s="31"/>
      <c r="E1463" s="32">
        <v>2</v>
      </c>
      <c r="F1463" s="28"/>
      <c r="G1463" s="30"/>
      <c r="H1463" s="19" t="s">
        <v>1022</v>
      </c>
      <c r="I1463" s="29">
        <v>1971</v>
      </c>
      <c r="J1463" s="29">
        <v>1971</v>
      </c>
      <c r="K1463" s="33" t="s">
        <v>1337</v>
      </c>
      <c r="L1463" s="34">
        <v>0.15</v>
      </c>
      <c r="M1463" s="29">
        <v>0.15</v>
      </c>
      <c r="N1463" s="28" t="str">
        <f t="shared" si="521"/>
        <v>,{"CollectableType":"HomeCollector.Models.StampBase, HomeCollector, Version=1.0.0.0, Culture=neutral, PublicKeyToken=null"</v>
      </c>
      <c r="O1463" s="16" t="str">
        <f t="shared" si="500"/>
        <v xml:space="preserve">,"DisplayName":"Space" </v>
      </c>
      <c r="P1463" s="16" t="str">
        <f t="shared" si="501"/>
        <v xml:space="preserve">,"Description":"" </v>
      </c>
      <c r="Q1463" s="16" t="str">
        <f t="shared" si="502"/>
        <v xml:space="preserve">,"Country":"USA" </v>
      </c>
      <c r="R1463" s="16" t="str">
        <f t="shared" si="503"/>
        <v xml:space="preserve">,"IsPostageStamp":true </v>
      </c>
      <c r="S1463" s="16" t="str">
        <f t="shared" si="504"/>
        <v xml:space="preserve">,"ScottNumber":"1435" </v>
      </c>
      <c r="T1463" s="16" t="str">
        <f t="shared" si="505"/>
        <v xml:space="preserve">,"AlternateId":"" </v>
      </c>
      <c r="U1463" s="16" t="str">
        <f t="shared" si="506"/>
        <v>,"IssueYearStart":1971</v>
      </c>
      <c r="V1463" s="16" t="str">
        <f t="shared" si="507"/>
        <v>,"IssueYearEnd":0</v>
      </c>
      <c r="W1463" s="16" t="str">
        <f t="shared" si="508"/>
        <v xml:space="preserve">,"FirstDayOfIssue":" " </v>
      </c>
      <c r="X1463" s="16" t="str">
        <f t="shared" si="522"/>
        <v xml:space="preserve">,"Perforation":"" </v>
      </c>
      <c r="Y1463" s="16" t="str">
        <f t="shared" si="509"/>
        <v xml:space="preserve">,"IsWatermarked":false </v>
      </c>
      <c r="Z1463" s="16" t="str">
        <f t="shared" si="510"/>
        <v xml:space="preserve">,"CatalogImageCode":"" </v>
      </c>
      <c r="AA1463" s="16" t="str">
        <f t="shared" si="511"/>
        <v xml:space="preserve">,"Color":"" </v>
      </c>
      <c r="AB1463" s="16" t="str">
        <f t="shared" si="512"/>
        <v xml:space="preserve">,"Denomination":"8" </v>
      </c>
      <c r="AD1463" s="16" t="str">
        <f t="shared" si="513"/>
        <v>,"ItemInstances":[</v>
      </c>
      <c r="AE1463" s="16" t="str">
        <f t="shared" si="514"/>
        <v>{"CollectableType":"HomeCollector.Models.StampBase, HomeCollector, Version=1.0.0.0, Culture=neutral, PublicKeyToken=null"</v>
      </c>
      <c r="AF1463" s="16" t="str">
        <f t="shared" si="515"/>
        <v xml:space="preserve">,"ItemDetails":"" </v>
      </c>
      <c r="AG1463" s="16" t="str">
        <f t="shared" si="516"/>
        <v xml:space="preserve">,"IsFavorite":false </v>
      </c>
      <c r="AH1463" s="16" t="str">
        <f t="shared" si="517"/>
        <v xml:space="preserve">,"EstimatedValue":0 </v>
      </c>
      <c r="AI1463" s="16" t="str">
        <f t="shared" si="518"/>
        <v xml:space="preserve">,"IsMintCondition":false </v>
      </c>
      <c r="AJ1463" s="16" t="str">
        <f t="shared" si="519"/>
        <v xml:space="preserve">,"Condition":"UNDEFINED" </v>
      </c>
      <c r="AK1463" s="16" t="str">
        <f xml:space="preserve"> IF($D1463+$E1463&gt;0,  CONCATENATE($AD1463,$AE1463,$AF1463,$AG1463,$AH1463,$AI1463,$AJ1463)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63" s="16" t="str">
        <f t="shared" si="520"/>
        <v>,{"CollectableType":"HomeCollector.Models.StampBase, HomeCollector, Version=1.0.0.0, Culture=neutral, PublicKeyToken=null","DisplayName":"Space" ,"Description":"" ,"Country":"USA" ,"IsPostageStamp":true ,"ScottNumber":"1435"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64" spans="1:38" x14ac:dyDescent="0.25">
      <c r="A1464" s="34" t="s">
        <v>2635</v>
      </c>
      <c r="B1464" s="29">
        <v>8</v>
      </c>
      <c r="C1464" s="30"/>
      <c r="D1464" s="31">
        <v>1</v>
      </c>
      <c r="E1464" s="32">
        <v>2</v>
      </c>
      <c r="F1464" s="28"/>
      <c r="G1464" s="30"/>
      <c r="H1464" s="19" t="s">
        <v>1024</v>
      </c>
      <c r="I1464" s="29">
        <v>1971</v>
      </c>
      <c r="J1464" s="29">
        <v>1971</v>
      </c>
      <c r="K1464" s="33" t="s">
        <v>1337</v>
      </c>
      <c r="L1464" s="34">
        <v>0.15</v>
      </c>
      <c r="M1464" s="29">
        <v>0.15</v>
      </c>
      <c r="N1464" s="28" t="str">
        <f t="shared" si="521"/>
        <v>,{"CollectableType":"HomeCollector.Models.StampBase, HomeCollector, Version=1.0.0.0, Culture=neutral, PublicKeyToken=null"</v>
      </c>
      <c r="O1464" s="16" t="str">
        <f t="shared" si="500"/>
        <v xml:space="preserve">,"DisplayName":"Dickinson" </v>
      </c>
      <c r="P1464" s="16" t="str">
        <f t="shared" si="501"/>
        <v xml:space="preserve">,"Description":"" </v>
      </c>
      <c r="Q1464" s="16" t="str">
        <f t="shared" si="502"/>
        <v xml:space="preserve">,"Country":"USA" </v>
      </c>
      <c r="R1464" s="16" t="str">
        <f t="shared" si="503"/>
        <v xml:space="preserve">,"IsPostageStamp":true </v>
      </c>
      <c r="S1464" s="16" t="str">
        <f t="shared" si="504"/>
        <v xml:space="preserve">,"ScottNumber":"1436" </v>
      </c>
      <c r="T1464" s="16" t="str">
        <f t="shared" si="505"/>
        <v xml:space="preserve">,"AlternateId":"" </v>
      </c>
      <c r="U1464" s="16" t="str">
        <f t="shared" si="506"/>
        <v>,"IssueYearStart":1971</v>
      </c>
      <c r="V1464" s="16" t="str">
        <f t="shared" si="507"/>
        <v>,"IssueYearEnd":0</v>
      </c>
      <c r="W1464" s="16" t="str">
        <f t="shared" si="508"/>
        <v xml:space="preserve">,"FirstDayOfIssue":" " </v>
      </c>
      <c r="X1464" s="16" t="str">
        <f t="shared" si="522"/>
        <v xml:space="preserve">,"Perforation":"" </v>
      </c>
      <c r="Y1464" s="16" t="str">
        <f t="shared" si="509"/>
        <v xml:space="preserve">,"IsWatermarked":false </v>
      </c>
      <c r="Z1464" s="16" t="str">
        <f t="shared" si="510"/>
        <v xml:space="preserve">,"CatalogImageCode":"" </v>
      </c>
      <c r="AA1464" s="16" t="str">
        <f t="shared" si="511"/>
        <v xml:space="preserve">,"Color":"" </v>
      </c>
      <c r="AB1464" s="16" t="str">
        <f t="shared" si="512"/>
        <v xml:space="preserve">,"Denomination":"8" </v>
      </c>
      <c r="AD1464" s="16" t="str">
        <f t="shared" si="513"/>
        <v>,"ItemInstances":[</v>
      </c>
      <c r="AE1464" s="16" t="str">
        <f t="shared" si="514"/>
        <v>{"CollectableType":"HomeCollector.Models.StampBase, HomeCollector, Version=1.0.0.0, Culture=neutral, PublicKeyToken=null"</v>
      </c>
      <c r="AF1464" s="16" t="str">
        <f t="shared" si="515"/>
        <v xml:space="preserve">,"ItemDetails":"" </v>
      </c>
      <c r="AG1464" s="16" t="str">
        <f t="shared" si="516"/>
        <v xml:space="preserve">,"IsFavorite":false </v>
      </c>
      <c r="AH1464" s="16" t="str">
        <f t="shared" si="517"/>
        <v xml:space="preserve">,"EstimatedValue":0 </v>
      </c>
      <c r="AI1464" s="16" t="str">
        <f t="shared" si="518"/>
        <v xml:space="preserve">,"IsMintCondition":true </v>
      </c>
      <c r="AJ1464" s="16" t="str">
        <f t="shared" si="519"/>
        <v xml:space="preserve">,"Condition":"UNDEFINED" </v>
      </c>
      <c r="AK1464" s="16" t="str">
        <f xml:space="preserve"> IF($D1464+$E1464&gt;0,  CONCATENATE($AD1464,$AE1464,$AF1464,$AG1464,$AH1464,$AI1464,$AJ1464)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64" s="16" t="str">
        <f t="shared" si="520"/>
        <v>,{"CollectableType":"HomeCollector.Models.StampBase, HomeCollector, Version=1.0.0.0, Culture=neutral, PublicKeyToken=null","DisplayName":"Dickinson" ,"Description":"" ,"Country":"USA" ,"IsPostageStamp":true ,"ScottNumber":"1436"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65" spans="1:38" x14ac:dyDescent="0.25">
      <c r="A1465" s="34" t="s">
        <v>2636</v>
      </c>
      <c r="B1465" s="29">
        <v>8</v>
      </c>
      <c r="C1465" s="30"/>
      <c r="D1465" s="31">
        <v>1</v>
      </c>
      <c r="E1465" s="32">
        <v>2</v>
      </c>
      <c r="F1465" s="28"/>
      <c r="G1465" s="30"/>
      <c r="H1465" s="19" t="s">
        <v>513</v>
      </c>
      <c r="I1465" s="29">
        <v>1971</v>
      </c>
      <c r="J1465" s="29">
        <v>1971</v>
      </c>
      <c r="K1465" s="33" t="s">
        <v>1337</v>
      </c>
      <c r="L1465" s="34">
        <v>0.15</v>
      </c>
      <c r="M1465" s="29">
        <v>0.15</v>
      </c>
      <c r="N1465" s="28" t="str">
        <f t="shared" si="521"/>
        <v>,{"CollectableType":"HomeCollector.Models.StampBase, HomeCollector, Version=1.0.0.0, Culture=neutral, PublicKeyToken=null"</v>
      </c>
      <c r="O1465" s="16" t="str">
        <f t="shared" si="500"/>
        <v xml:space="preserve">,"DisplayName":"Puerto Rico" </v>
      </c>
      <c r="P1465" s="16" t="str">
        <f t="shared" si="501"/>
        <v xml:space="preserve">,"Description":"" </v>
      </c>
      <c r="Q1465" s="16" t="str">
        <f t="shared" si="502"/>
        <v xml:space="preserve">,"Country":"USA" </v>
      </c>
      <c r="R1465" s="16" t="str">
        <f t="shared" si="503"/>
        <v xml:space="preserve">,"IsPostageStamp":true </v>
      </c>
      <c r="S1465" s="16" t="str">
        <f t="shared" si="504"/>
        <v xml:space="preserve">,"ScottNumber":"1437" </v>
      </c>
      <c r="T1465" s="16" t="str">
        <f t="shared" si="505"/>
        <v xml:space="preserve">,"AlternateId":"" </v>
      </c>
      <c r="U1465" s="16" t="str">
        <f t="shared" si="506"/>
        <v>,"IssueYearStart":1971</v>
      </c>
      <c r="V1465" s="16" t="str">
        <f t="shared" si="507"/>
        <v>,"IssueYearEnd":0</v>
      </c>
      <c r="W1465" s="16" t="str">
        <f t="shared" si="508"/>
        <v xml:space="preserve">,"FirstDayOfIssue":" " </v>
      </c>
      <c r="X1465" s="16" t="str">
        <f t="shared" si="522"/>
        <v xml:space="preserve">,"Perforation":"" </v>
      </c>
      <c r="Y1465" s="16" t="str">
        <f t="shared" si="509"/>
        <v xml:space="preserve">,"IsWatermarked":false </v>
      </c>
      <c r="Z1465" s="16" t="str">
        <f t="shared" si="510"/>
        <v xml:space="preserve">,"CatalogImageCode":"" </v>
      </c>
      <c r="AA1465" s="16" t="str">
        <f t="shared" si="511"/>
        <v xml:space="preserve">,"Color":"" </v>
      </c>
      <c r="AB1465" s="16" t="str">
        <f t="shared" si="512"/>
        <v xml:space="preserve">,"Denomination":"8" </v>
      </c>
      <c r="AD1465" s="16" t="str">
        <f t="shared" si="513"/>
        <v>,"ItemInstances":[</v>
      </c>
      <c r="AE1465" s="16" t="str">
        <f t="shared" si="514"/>
        <v>{"CollectableType":"HomeCollector.Models.StampBase, HomeCollector, Version=1.0.0.0, Culture=neutral, PublicKeyToken=null"</v>
      </c>
      <c r="AF1465" s="16" t="str">
        <f t="shared" si="515"/>
        <v xml:space="preserve">,"ItemDetails":"" </v>
      </c>
      <c r="AG1465" s="16" t="str">
        <f t="shared" si="516"/>
        <v xml:space="preserve">,"IsFavorite":false </v>
      </c>
      <c r="AH1465" s="16" t="str">
        <f t="shared" si="517"/>
        <v xml:space="preserve">,"EstimatedValue":0 </v>
      </c>
      <c r="AI1465" s="16" t="str">
        <f t="shared" si="518"/>
        <v xml:space="preserve">,"IsMintCondition":true </v>
      </c>
      <c r="AJ1465" s="16" t="str">
        <f t="shared" si="519"/>
        <v xml:space="preserve">,"Condition":"UNDEFINED" </v>
      </c>
      <c r="AK1465" s="16" t="str">
        <f xml:space="preserve"> IF($D1465+$E1465&gt;0,  CONCATENATE($AD1465,$AE1465,$AF1465,$AG1465,$AH1465,$AI1465,$AJ1465)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65" s="16" t="str">
        <f t="shared" si="520"/>
        <v>,{"CollectableType":"HomeCollector.Models.StampBase, HomeCollector, Version=1.0.0.0, Culture=neutral, PublicKeyToken=null","DisplayName":"Puerto Rico" ,"Description":"" ,"Country":"USA" ,"IsPostageStamp":true ,"ScottNumber":"1437"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66" spans="1:38" x14ac:dyDescent="0.25">
      <c r="A1466" s="34" t="s">
        <v>2637</v>
      </c>
      <c r="B1466" s="29">
        <v>8</v>
      </c>
      <c r="C1466" s="30"/>
      <c r="D1466" s="31">
        <v>1</v>
      </c>
      <c r="E1466" s="32">
        <v>2</v>
      </c>
      <c r="F1466" s="28"/>
      <c r="G1466" s="30"/>
      <c r="H1466" s="19" t="s">
        <v>1025</v>
      </c>
      <c r="I1466" s="29">
        <v>1971</v>
      </c>
      <c r="J1466" s="29">
        <v>1971</v>
      </c>
      <c r="K1466" s="33" t="s">
        <v>1337</v>
      </c>
      <c r="L1466" s="34">
        <v>0.15</v>
      </c>
      <c r="M1466" s="29">
        <v>0.15</v>
      </c>
      <c r="N1466" s="28" t="str">
        <f t="shared" si="521"/>
        <v>,{"CollectableType":"HomeCollector.Models.StampBase, HomeCollector, Version=1.0.0.0, Culture=neutral, PublicKeyToken=null"</v>
      </c>
      <c r="O1466" s="16" t="str">
        <f t="shared" si="500"/>
        <v xml:space="preserve">,"DisplayName":"Drug Abuse" </v>
      </c>
      <c r="P1466" s="16" t="str">
        <f t="shared" si="501"/>
        <v xml:space="preserve">,"Description":"" </v>
      </c>
      <c r="Q1466" s="16" t="str">
        <f t="shared" si="502"/>
        <v xml:space="preserve">,"Country":"USA" </v>
      </c>
      <c r="R1466" s="16" t="str">
        <f t="shared" si="503"/>
        <v xml:space="preserve">,"IsPostageStamp":true </v>
      </c>
      <c r="S1466" s="16" t="str">
        <f t="shared" si="504"/>
        <v xml:space="preserve">,"ScottNumber":"1438" </v>
      </c>
      <c r="T1466" s="16" t="str">
        <f t="shared" si="505"/>
        <v xml:space="preserve">,"AlternateId":"" </v>
      </c>
      <c r="U1466" s="16" t="str">
        <f t="shared" si="506"/>
        <v>,"IssueYearStart":1971</v>
      </c>
      <c r="V1466" s="16" t="str">
        <f t="shared" si="507"/>
        <v>,"IssueYearEnd":0</v>
      </c>
      <c r="W1466" s="16" t="str">
        <f t="shared" si="508"/>
        <v xml:space="preserve">,"FirstDayOfIssue":" " </v>
      </c>
      <c r="X1466" s="16" t="str">
        <f t="shared" si="522"/>
        <v xml:space="preserve">,"Perforation":"" </v>
      </c>
      <c r="Y1466" s="16" t="str">
        <f t="shared" si="509"/>
        <v xml:space="preserve">,"IsWatermarked":false </v>
      </c>
      <c r="Z1466" s="16" t="str">
        <f t="shared" si="510"/>
        <v xml:space="preserve">,"CatalogImageCode":"" </v>
      </c>
      <c r="AA1466" s="16" t="str">
        <f t="shared" si="511"/>
        <v xml:space="preserve">,"Color":"" </v>
      </c>
      <c r="AB1466" s="16" t="str">
        <f t="shared" si="512"/>
        <v xml:space="preserve">,"Denomination":"8" </v>
      </c>
      <c r="AD1466" s="16" t="str">
        <f t="shared" si="513"/>
        <v>,"ItemInstances":[</v>
      </c>
      <c r="AE1466" s="16" t="str">
        <f t="shared" si="514"/>
        <v>{"CollectableType":"HomeCollector.Models.StampBase, HomeCollector, Version=1.0.0.0, Culture=neutral, PublicKeyToken=null"</v>
      </c>
      <c r="AF1466" s="16" t="str">
        <f t="shared" si="515"/>
        <v xml:space="preserve">,"ItemDetails":"" </v>
      </c>
      <c r="AG1466" s="16" t="str">
        <f t="shared" si="516"/>
        <v xml:space="preserve">,"IsFavorite":false </v>
      </c>
      <c r="AH1466" s="16" t="str">
        <f t="shared" si="517"/>
        <v xml:space="preserve">,"EstimatedValue":0 </v>
      </c>
      <c r="AI1466" s="16" t="str">
        <f t="shared" si="518"/>
        <v xml:space="preserve">,"IsMintCondition":true </v>
      </c>
      <c r="AJ1466" s="16" t="str">
        <f t="shared" si="519"/>
        <v xml:space="preserve">,"Condition":"UNDEFINED" </v>
      </c>
      <c r="AK1466" s="16" t="str">
        <f xml:space="preserve"> IF($D1466+$E1466&gt;0,  CONCATENATE($AD1466,$AE1466,$AF1466,$AG1466,$AH1466,$AI1466,$AJ1466)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66" s="16" t="str">
        <f t="shared" si="520"/>
        <v>,{"CollectableType":"HomeCollector.Models.StampBase, HomeCollector, Version=1.0.0.0, Culture=neutral, PublicKeyToken=null","DisplayName":"Drug Abuse" ,"Description":"" ,"Country":"USA" ,"IsPostageStamp":true ,"ScottNumber":"1438"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67" spans="1:38" x14ac:dyDescent="0.25">
      <c r="A1467" s="34" t="s">
        <v>2638</v>
      </c>
      <c r="B1467" s="29">
        <v>8</v>
      </c>
      <c r="C1467" s="30"/>
      <c r="D1467" s="31">
        <v>1</v>
      </c>
      <c r="E1467" s="32">
        <v>2</v>
      </c>
      <c r="F1467" s="28"/>
      <c r="G1467" s="30"/>
      <c r="H1467" s="19" t="s">
        <v>1026</v>
      </c>
      <c r="I1467" s="29">
        <v>1971</v>
      </c>
      <c r="J1467" s="29">
        <v>1971</v>
      </c>
      <c r="K1467" s="33" t="s">
        <v>1337</v>
      </c>
      <c r="L1467" s="34">
        <v>0.15</v>
      </c>
      <c r="M1467" s="29">
        <v>0.15</v>
      </c>
      <c r="N1467" s="28" t="str">
        <f t="shared" si="521"/>
        <v>,{"CollectableType":"HomeCollector.Models.StampBase, HomeCollector, Version=1.0.0.0, Culture=neutral, PublicKeyToken=null"</v>
      </c>
      <c r="O1467" s="16" t="str">
        <f t="shared" si="500"/>
        <v xml:space="preserve">,"DisplayName":"CARE" </v>
      </c>
      <c r="P1467" s="16" t="str">
        <f t="shared" si="501"/>
        <v xml:space="preserve">,"Description":"" </v>
      </c>
      <c r="Q1467" s="16" t="str">
        <f t="shared" si="502"/>
        <v xml:space="preserve">,"Country":"USA" </v>
      </c>
      <c r="R1467" s="16" t="str">
        <f t="shared" si="503"/>
        <v xml:space="preserve">,"IsPostageStamp":true </v>
      </c>
      <c r="S1467" s="16" t="str">
        <f t="shared" si="504"/>
        <v xml:space="preserve">,"ScottNumber":"1439" </v>
      </c>
      <c r="T1467" s="16" t="str">
        <f t="shared" si="505"/>
        <v xml:space="preserve">,"AlternateId":"" </v>
      </c>
      <c r="U1467" s="16" t="str">
        <f t="shared" si="506"/>
        <v>,"IssueYearStart":1971</v>
      </c>
      <c r="V1467" s="16" t="str">
        <f t="shared" si="507"/>
        <v>,"IssueYearEnd":0</v>
      </c>
      <c r="W1467" s="16" t="str">
        <f t="shared" si="508"/>
        <v xml:space="preserve">,"FirstDayOfIssue":" " </v>
      </c>
      <c r="X1467" s="16" t="str">
        <f t="shared" si="522"/>
        <v xml:space="preserve">,"Perforation":"" </v>
      </c>
      <c r="Y1467" s="16" t="str">
        <f t="shared" si="509"/>
        <v xml:space="preserve">,"IsWatermarked":false </v>
      </c>
      <c r="Z1467" s="16" t="str">
        <f t="shared" si="510"/>
        <v xml:space="preserve">,"CatalogImageCode":"" </v>
      </c>
      <c r="AA1467" s="16" t="str">
        <f t="shared" si="511"/>
        <v xml:space="preserve">,"Color":"" </v>
      </c>
      <c r="AB1467" s="16" t="str">
        <f t="shared" si="512"/>
        <v xml:space="preserve">,"Denomination":"8" </v>
      </c>
      <c r="AD1467" s="16" t="str">
        <f t="shared" si="513"/>
        <v>,"ItemInstances":[</v>
      </c>
      <c r="AE1467" s="16" t="str">
        <f t="shared" si="514"/>
        <v>{"CollectableType":"HomeCollector.Models.StampBase, HomeCollector, Version=1.0.0.0, Culture=neutral, PublicKeyToken=null"</v>
      </c>
      <c r="AF1467" s="16" t="str">
        <f t="shared" si="515"/>
        <v xml:space="preserve">,"ItemDetails":"" </v>
      </c>
      <c r="AG1467" s="16" t="str">
        <f t="shared" si="516"/>
        <v xml:space="preserve">,"IsFavorite":false </v>
      </c>
      <c r="AH1467" s="16" t="str">
        <f t="shared" si="517"/>
        <v xml:space="preserve">,"EstimatedValue":0 </v>
      </c>
      <c r="AI1467" s="16" t="str">
        <f t="shared" si="518"/>
        <v xml:space="preserve">,"IsMintCondition":true </v>
      </c>
      <c r="AJ1467" s="16" t="str">
        <f t="shared" si="519"/>
        <v xml:space="preserve">,"Condition":"UNDEFINED" </v>
      </c>
      <c r="AK1467" s="16" t="str">
        <f xml:space="preserve"> IF($D1467+$E1467&gt;0,  CONCATENATE($AD1467,$AE1467,$AF1467,$AG1467,$AH1467,$AI1467,$AJ1467)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67" s="16" t="str">
        <f t="shared" si="520"/>
        <v>,{"CollectableType":"HomeCollector.Models.StampBase, HomeCollector, Version=1.0.0.0, Culture=neutral, PublicKeyToken=null","DisplayName":"CARE" ,"Description":"" ,"Country":"USA" ,"IsPostageStamp":true ,"ScottNumber":"1439"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68" spans="1:38" x14ac:dyDescent="0.25">
      <c r="A1468" s="34" t="s">
        <v>2639</v>
      </c>
      <c r="B1468" s="29">
        <v>8</v>
      </c>
      <c r="C1468" s="30"/>
      <c r="D1468" s="31"/>
      <c r="E1468" s="32">
        <v>2</v>
      </c>
      <c r="F1468" s="28"/>
      <c r="G1468" s="30"/>
      <c r="H1468" s="19" t="s">
        <v>1027</v>
      </c>
      <c r="I1468" s="29">
        <v>1971</v>
      </c>
      <c r="J1468" s="29">
        <v>1971</v>
      </c>
      <c r="K1468" s="33" t="s">
        <v>1337</v>
      </c>
      <c r="L1468" s="34">
        <v>0.16</v>
      </c>
      <c r="M1468" s="29">
        <v>0.15</v>
      </c>
      <c r="N1468" s="28" t="str">
        <f t="shared" si="521"/>
        <v>,{"CollectableType":"HomeCollector.Models.StampBase, HomeCollector, Version=1.0.0.0, Culture=neutral, PublicKeyToken=null"</v>
      </c>
      <c r="O1468" s="16" t="str">
        <f t="shared" si="500"/>
        <v xml:space="preserve">,"DisplayName":"Historic Pres." </v>
      </c>
      <c r="P1468" s="16" t="str">
        <f t="shared" si="501"/>
        <v xml:space="preserve">,"Description":"" </v>
      </c>
      <c r="Q1468" s="16" t="str">
        <f t="shared" si="502"/>
        <v xml:space="preserve">,"Country":"USA" </v>
      </c>
      <c r="R1468" s="16" t="str">
        <f t="shared" si="503"/>
        <v xml:space="preserve">,"IsPostageStamp":true </v>
      </c>
      <c r="S1468" s="16" t="str">
        <f t="shared" si="504"/>
        <v xml:space="preserve">,"ScottNumber":"1440" </v>
      </c>
      <c r="T1468" s="16" t="str">
        <f t="shared" si="505"/>
        <v xml:space="preserve">,"AlternateId":"" </v>
      </c>
      <c r="U1468" s="16" t="str">
        <f t="shared" si="506"/>
        <v>,"IssueYearStart":1971</v>
      </c>
      <c r="V1468" s="16" t="str">
        <f t="shared" si="507"/>
        <v>,"IssueYearEnd":0</v>
      </c>
      <c r="W1468" s="16" t="str">
        <f t="shared" si="508"/>
        <v xml:space="preserve">,"FirstDayOfIssue":" " </v>
      </c>
      <c r="X1468" s="16" t="str">
        <f t="shared" si="522"/>
        <v xml:space="preserve">,"Perforation":"" </v>
      </c>
      <c r="Y1468" s="16" t="str">
        <f t="shared" si="509"/>
        <v xml:space="preserve">,"IsWatermarked":false </v>
      </c>
      <c r="Z1468" s="16" t="str">
        <f t="shared" si="510"/>
        <v xml:space="preserve">,"CatalogImageCode":"" </v>
      </c>
      <c r="AA1468" s="16" t="str">
        <f t="shared" si="511"/>
        <v xml:space="preserve">,"Color":"" </v>
      </c>
      <c r="AB1468" s="16" t="str">
        <f t="shared" si="512"/>
        <v xml:space="preserve">,"Denomination":"8" </v>
      </c>
      <c r="AD1468" s="16" t="str">
        <f t="shared" si="513"/>
        <v>,"ItemInstances":[</v>
      </c>
      <c r="AE1468" s="16" t="str">
        <f t="shared" si="514"/>
        <v>{"CollectableType":"HomeCollector.Models.StampBase, HomeCollector, Version=1.0.0.0, Culture=neutral, PublicKeyToken=null"</v>
      </c>
      <c r="AF1468" s="16" t="str">
        <f t="shared" si="515"/>
        <v xml:space="preserve">,"ItemDetails":"" </v>
      </c>
      <c r="AG1468" s="16" t="str">
        <f t="shared" si="516"/>
        <v xml:space="preserve">,"IsFavorite":false </v>
      </c>
      <c r="AH1468" s="16" t="str">
        <f t="shared" si="517"/>
        <v xml:space="preserve">,"EstimatedValue":0 </v>
      </c>
      <c r="AI1468" s="16" t="str">
        <f t="shared" si="518"/>
        <v xml:space="preserve">,"IsMintCondition":false </v>
      </c>
      <c r="AJ1468" s="16" t="str">
        <f t="shared" si="519"/>
        <v xml:space="preserve">,"Condition":"UNDEFINED" </v>
      </c>
      <c r="AK1468" s="16" t="str">
        <f xml:space="preserve"> IF($D1468+$E1468&gt;0,  CONCATENATE($AD1468,$AE1468,$AF1468,$AG1468,$AH1468,$AI1468,$AJ1468)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68" s="16" t="str">
        <f t="shared" si="520"/>
        <v>,{"CollectableType":"HomeCollector.Models.StampBase, HomeCollector, Version=1.0.0.0, Culture=neutral, PublicKeyToken=null","DisplayName":"Historic Pres." ,"Description":"" ,"Country":"USA" ,"IsPostageStamp":true ,"ScottNumber":"1440"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69" spans="1:38" x14ac:dyDescent="0.25">
      <c r="A1469" s="34" t="s">
        <v>2640</v>
      </c>
      <c r="B1469" s="29">
        <v>8</v>
      </c>
      <c r="C1469" s="30"/>
      <c r="D1469" s="31"/>
      <c r="E1469" s="32">
        <v>2</v>
      </c>
      <c r="F1469" s="28"/>
      <c r="G1469" s="30"/>
      <c r="H1469" s="19" t="s">
        <v>1027</v>
      </c>
      <c r="I1469" s="29">
        <v>1971</v>
      </c>
      <c r="J1469" s="29">
        <v>1971</v>
      </c>
      <c r="K1469" s="33" t="s">
        <v>1337</v>
      </c>
      <c r="L1469" s="34">
        <v>0.16</v>
      </c>
      <c r="M1469" s="29">
        <v>0.15</v>
      </c>
      <c r="N1469" s="28" t="str">
        <f t="shared" si="521"/>
        <v>,{"CollectableType":"HomeCollector.Models.StampBase, HomeCollector, Version=1.0.0.0, Culture=neutral, PublicKeyToken=null"</v>
      </c>
      <c r="O1469" s="16" t="str">
        <f t="shared" si="500"/>
        <v xml:space="preserve">,"DisplayName":"Historic Pres." </v>
      </c>
      <c r="P1469" s="16" t="str">
        <f t="shared" si="501"/>
        <v xml:space="preserve">,"Description":"" </v>
      </c>
      <c r="Q1469" s="16" t="str">
        <f t="shared" si="502"/>
        <v xml:space="preserve">,"Country":"USA" </v>
      </c>
      <c r="R1469" s="16" t="str">
        <f t="shared" si="503"/>
        <v xml:space="preserve">,"IsPostageStamp":true </v>
      </c>
      <c r="S1469" s="16" t="str">
        <f t="shared" si="504"/>
        <v xml:space="preserve">,"ScottNumber":"1441" </v>
      </c>
      <c r="T1469" s="16" t="str">
        <f t="shared" si="505"/>
        <v xml:space="preserve">,"AlternateId":"" </v>
      </c>
      <c r="U1469" s="16" t="str">
        <f t="shared" si="506"/>
        <v>,"IssueYearStart":1971</v>
      </c>
      <c r="V1469" s="16" t="str">
        <f t="shared" si="507"/>
        <v>,"IssueYearEnd":0</v>
      </c>
      <c r="W1469" s="16" t="str">
        <f t="shared" si="508"/>
        <v xml:space="preserve">,"FirstDayOfIssue":" " </v>
      </c>
      <c r="X1469" s="16" t="str">
        <f t="shared" si="522"/>
        <v xml:space="preserve">,"Perforation":"" </v>
      </c>
      <c r="Y1469" s="16" t="str">
        <f t="shared" si="509"/>
        <v xml:space="preserve">,"IsWatermarked":false </v>
      </c>
      <c r="Z1469" s="16" t="str">
        <f t="shared" si="510"/>
        <v xml:space="preserve">,"CatalogImageCode":"" </v>
      </c>
      <c r="AA1469" s="16" t="str">
        <f t="shared" si="511"/>
        <v xml:space="preserve">,"Color":"" </v>
      </c>
      <c r="AB1469" s="16" t="str">
        <f t="shared" si="512"/>
        <v xml:space="preserve">,"Denomination":"8" </v>
      </c>
      <c r="AD1469" s="16" t="str">
        <f t="shared" si="513"/>
        <v>,"ItemInstances":[</v>
      </c>
      <c r="AE1469" s="16" t="str">
        <f t="shared" si="514"/>
        <v>{"CollectableType":"HomeCollector.Models.StampBase, HomeCollector, Version=1.0.0.0, Culture=neutral, PublicKeyToken=null"</v>
      </c>
      <c r="AF1469" s="16" t="str">
        <f t="shared" si="515"/>
        <v xml:space="preserve">,"ItemDetails":"" </v>
      </c>
      <c r="AG1469" s="16" t="str">
        <f t="shared" si="516"/>
        <v xml:space="preserve">,"IsFavorite":false </v>
      </c>
      <c r="AH1469" s="16" t="str">
        <f t="shared" si="517"/>
        <v xml:space="preserve">,"EstimatedValue":0 </v>
      </c>
      <c r="AI1469" s="16" t="str">
        <f t="shared" si="518"/>
        <v xml:space="preserve">,"IsMintCondition":false </v>
      </c>
      <c r="AJ1469" s="16" t="str">
        <f t="shared" si="519"/>
        <v xml:space="preserve">,"Condition":"UNDEFINED" </v>
      </c>
      <c r="AK1469" s="16" t="str">
        <f xml:space="preserve"> IF($D1469+$E1469&gt;0,  CONCATENATE($AD1469,$AE1469,$AF1469,$AG1469,$AH1469,$AI1469,$AJ1469)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69" s="16" t="str">
        <f t="shared" si="520"/>
        <v>,{"CollectableType":"HomeCollector.Models.StampBase, HomeCollector, Version=1.0.0.0, Culture=neutral, PublicKeyToken=null","DisplayName":"Historic Pres." ,"Description":"" ,"Country":"USA" ,"IsPostageStamp":true ,"ScottNumber":"1441"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70" spans="1:38" x14ac:dyDescent="0.25">
      <c r="A1470" s="34" t="s">
        <v>2641</v>
      </c>
      <c r="B1470" s="29">
        <v>8</v>
      </c>
      <c r="C1470" s="30"/>
      <c r="D1470" s="31"/>
      <c r="E1470" s="32">
        <v>2</v>
      </c>
      <c r="F1470" s="28"/>
      <c r="G1470" s="30"/>
      <c r="H1470" s="19" t="s">
        <v>1027</v>
      </c>
      <c r="I1470" s="29">
        <v>1971</v>
      </c>
      <c r="J1470" s="29">
        <v>1971</v>
      </c>
      <c r="K1470" s="33" t="s">
        <v>1337</v>
      </c>
      <c r="L1470" s="34">
        <v>0.16</v>
      </c>
      <c r="M1470" s="29">
        <v>0.15</v>
      </c>
      <c r="N1470" s="28" t="str">
        <f t="shared" si="521"/>
        <v>,{"CollectableType":"HomeCollector.Models.StampBase, HomeCollector, Version=1.0.0.0, Culture=neutral, PublicKeyToken=null"</v>
      </c>
      <c r="O1470" s="16" t="str">
        <f t="shared" si="500"/>
        <v xml:space="preserve">,"DisplayName":"Historic Pres." </v>
      </c>
      <c r="P1470" s="16" t="str">
        <f t="shared" si="501"/>
        <v xml:space="preserve">,"Description":"" </v>
      </c>
      <c r="Q1470" s="16" t="str">
        <f t="shared" si="502"/>
        <v xml:space="preserve">,"Country":"USA" </v>
      </c>
      <c r="R1470" s="16" t="str">
        <f t="shared" si="503"/>
        <v xml:space="preserve">,"IsPostageStamp":true </v>
      </c>
      <c r="S1470" s="16" t="str">
        <f t="shared" si="504"/>
        <v xml:space="preserve">,"ScottNumber":"1442" </v>
      </c>
      <c r="T1470" s="16" t="str">
        <f t="shared" si="505"/>
        <v xml:space="preserve">,"AlternateId":"" </v>
      </c>
      <c r="U1470" s="16" t="str">
        <f t="shared" si="506"/>
        <v>,"IssueYearStart":1971</v>
      </c>
      <c r="V1470" s="16" t="str">
        <f t="shared" si="507"/>
        <v>,"IssueYearEnd":0</v>
      </c>
      <c r="W1470" s="16" t="str">
        <f t="shared" si="508"/>
        <v xml:space="preserve">,"FirstDayOfIssue":" " </v>
      </c>
      <c r="X1470" s="16" t="str">
        <f t="shared" si="522"/>
        <v xml:space="preserve">,"Perforation":"" </v>
      </c>
      <c r="Y1470" s="16" t="str">
        <f t="shared" si="509"/>
        <v xml:space="preserve">,"IsWatermarked":false </v>
      </c>
      <c r="Z1470" s="16" t="str">
        <f t="shared" si="510"/>
        <v xml:space="preserve">,"CatalogImageCode":"" </v>
      </c>
      <c r="AA1470" s="16" t="str">
        <f t="shared" si="511"/>
        <v xml:space="preserve">,"Color":"" </v>
      </c>
      <c r="AB1470" s="16" t="str">
        <f t="shared" si="512"/>
        <v xml:space="preserve">,"Denomination":"8" </v>
      </c>
      <c r="AD1470" s="16" t="str">
        <f t="shared" si="513"/>
        <v>,"ItemInstances":[</v>
      </c>
      <c r="AE1470" s="16" t="str">
        <f t="shared" si="514"/>
        <v>{"CollectableType":"HomeCollector.Models.StampBase, HomeCollector, Version=1.0.0.0, Culture=neutral, PublicKeyToken=null"</v>
      </c>
      <c r="AF1470" s="16" t="str">
        <f t="shared" si="515"/>
        <v xml:space="preserve">,"ItemDetails":"" </v>
      </c>
      <c r="AG1470" s="16" t="str">
        <f t="shared" si="516"/>
        <v xml:space="preserve">,"IsFavorite":false </v>
      </c>
      <c r="AH1470" s="16" t="str">
        <f t="shared" si="517"/>
        <v xml:space="preserve">,"EstimatedValue":0 </v>
      </c>
      <c r="AI1470" s="16" t="str">
        <f t="shared" si="518"/>
        <v xml:space="preserve">,"IsMintCondition":false </v>
      </c>
      <c r="AJ1470" s="16" t="str">
        <f t="shared" si="519"/>
        <v xml:space="preserve">,"Condition":"UNDEFINED" </v>
      </c>
      <c r="AK1470" s="16" t="str">
        <f xml:space="preserve"> IF($D1470+$E1470&gt;0,  CONCATENATE($AD1470,$AE1470,$AF1470,$AG1470,$AH1470,$AI1470,$AJ1470)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70" s="16" t="str">
        <f t="shared" si="520"/>
        <v>,{"CollectableType":"HomeCollector.Models.StampBase, HomeCollector, Version=1.0.0.0, Culture=neutral, PublicKeyToken=null","DisplayName":"Historic Pres." ,"Description":"" ,"Country":"USA" ,"IsPostageStamp":true ,"ScottNumber":"1442"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71" spans="1:38" x14ac:dyDescent="0.25">
      <c r="A1471" s="34" t="s">
        <v>2642</v>
      </c>
      <c r="B1471" s="29">
        <v>8</v>
      </c>
      <c r="C1471" s="30"/>
      <c r="D1471" s="31"/>
      <c r="E1471" s="32">
        <v>2</v>
      </c>
      <c r="F1471" s="28"/>
      <c r="G1471" s="30"/>
      <c r="H1471" s="19" t="s">
        <v>1027</v>
      </c>
      <c r="I1471" s="29">
        <v>1971</v>
      </c>
      <c r="J1471" s="29">
        <v>1971</v>
      </c>
      <c r="K1471" s="33" t="s">
        <v>1337</v>
      </c>
      <c r="L1471" s="34">
        <v>0.16</v>
      </c>
      <c r="M1471" s="29">
        <v>0.15</v>
      </c>
      <c r="N1471" s="28" t="str">
        <f t="shared" si="521"/>
        <v>,{"CollectableType":"HomeCollector.Models.StampBase, HomeCollector, Version=1.0.0.0, Culture=neutral, PublicKeyToken=null"</v>
      </c>
      <c r="O1471" s="16" t="str">
        <f t="shared" si="500"/>
        <v xml:space="preserve">,"DisplayName":"Historic Pres." </v>
      </c>
      <c r="P1471" s="16" t="str">
        <f t="shared" si="501"/>
        <v xml:space="preserve">,"Description":"" </v>
      </c>
      <c r="Q1471" s="16" t="str">
        <f t="shared" si="502"/>
        <v xml:space="preserve">,"Country":"USA" </v>
      </c>
      <c r="R1471" s="16" t="str">
        <f t="shared" si="503"/>
        <v xml:space="preserve">,"IsPostageStamp":true </v>
      </c>
      <c r="S1471" s="16" t="str">
        <f t="shared" si="504"/>
        <v xml:space="preserve">,"ScottNumber":"1443" </v>
      </c>
      <c r="T1471" s="16" t="str">
        <f t="shared" si="505"/>
        <v xml:space="preserve">,"AlternateId":"" </v>
      </c>
      <c r="U1471" s="16" t="str">
        <f t="shared" si="506"/>
        <v>,"IssueYearStart":1971</v>
      </c>
      <c r="V1471" s="16" t="str">
        <f t="shared" si="507"/>
        <v>,"IssueYearEnd":0</v>
      </c>
      <c r="W1471" s="16" t="str">
        <f t="shared" si="508"/>
        <v xml:space="preserve">,"FirstDayOfIssue":" " </v>
      </c>
      <c r="X1471" s="16" t="str">
        <f t="shared" si="522"/>
        <v xml:space="preserve">,"Perforation":"" </v>
      </c>
      <c r="Y1471" s="16" t="str">
        <f t="shared" si="509"/>
        <v xml:space="preserve">,"IsWatermarked":false </v>
      </c>
      <c r="Z1471" s="16" t="str">
        <f t="shared" si="510"/>
        <v xml:space="preserve">,"CatalogImageCode":"" </v>
      </c>
      <c r="AA1471" s="16" t="str">
        <f t="shared" si="511"/>
        <v xml:space="preserve">,"Color":"" </v>
      </c>
      <c r="AB1471" s="16" t="str">
        <f t="shared" si="512"/>
        <v xml:space="preserve">,"Denomination":"8" </v>
      </c>
      <c r="AD1471" s="16" t="str">
        <f t="shared" si="513"/>
        <v>,"ItemInstances":[</v>
      </c>
      <c r="AE1471" s="16" t="str">
        <f t="shared" si="514"/>
        <v>{"CollectableType":"HomeCollector.Models.StampBase, HomeCollector, Version=1.0.0.0, Culture=neutral, PublicKeyToken=null"</v>
      </c>
      <c r="AF1471" s="16" t="str">
        <f t="shared" si="515"/>
        <v xml:space="preserve">,"ItemDetails":"" </v>
      </c>
      <c r="AG1471" s="16" t="str">
        <f t="shared" si="516"/>
        <v xml:space="preserve">,"IsFavorite":false </v>
      </c>
      <c r="AH1471" s="16" t="str">
        <f t="shared" si="517"/>
        <v xml:space="preserve">,"EstimatedValue":0 </v>
      </c>
      <c r="AI1471" s="16" t="str">
        <f t="shared" si="518"/>
        <v xml:space="preserve">,"IsMintCondition":false </v>
      </c>
      <c r="AJ1471" s="16" t="str">
        <f t="shared" si="519"/>
        <v xml:space="preserve">,"Condition":"UNDEFINED" </v>
      </c>
      <c r="AK1471" s="16" t="str">
        <f xml:space="preserve"> IF($D1471+$E1471&gt;0,  CONCATENATE($AD1471,$AE1471,$AF1471,$AG1471,$AH1471,$AI1471,$AJ1471)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71" s="16" t="str">
        <f t="shared" si="520"/>
        <v>,{"CollectableType":"HomeCollector.Models.StampBase, HomeCollector, Version=1.0.0.0, Culture=neutral, PublicKeyToken=null","DisplayName":"Historic Pres." ,"Description":"" ,"Country":"USA" ,"IsPostageStamp":true ,"ScottNumber":"1443"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72" spans="1:38" x14ac:dyDescent="0.25">
      <c r="A1472" s="17" t="s">
        <v>1028</v>
      </c>
      <c r="B1472" s="29">
        <v>8</v>
      </c>
      <c r="C1472" s="30"/>
      <c r="D1472" s="31">
        <v>1</v>
      </c>
      <c r="E1472" s="32"/>
      <c r="F1472" s="28"/>
      <c r="G1472" s="38" t="s">
        <v>962</v>
      </c>
      <c r="H1472" s="19" t="s">
        <v>1027</v>
      </c>
      <c r="I1472" s="29">
        <v>1971</v>
      </c>
      <c r="J1472" s="29">
        <v>1971</v>
      </c>
      <c r="K1472" s="33" t="s">
        <v>1337</v>
      </c>
      <c r="L1472" s="34">
        <v>0.65</v>
      </c>
      <c r="M1472" s="29">
        <v>0.65</v>
      </c>
      <c r="N1472" s="28" t="str">
        <f t="shared" si="521"/>
        <v>,{"CollectableType":"HomeCollector.Models.StampBase, HomeCollector, Version=1.0.0.0, Culture=neutral, PublicKeyToken=null"</v>
      </c>
      <c r="O1472" s="16" t="str">
        <f t="shared" si="500"/>
        <v xml:space="preserve">,"DisplayName":"Historic Pres." </v>
      </c>
      <c r="P1472" s="16" t="str">
        <f t="shared" si="501"/>
        <v xml:space="preserve">,"Description":"block 4" </v>
      </c>
      <c r="Q1472" s="16" t="str">
        <f t="shared" si="502"/>
        <v xml:space="preserve">,"Country":"USA" </v>
      </c>
      <c r="R1472" s="16" t="str">
        <f t="shared" si="503"/>
        <v xml:space="preserve">,"IsPostageStamp":true </v>
      </c>
      <c r="S1472" s="16" t="str">
        <f t="shared" si="504"/>
        <v xml:space="preserve">,"ScottNumber":"1443a" </v>
      </c>
      <c r="T1472" s="16" t="str">
        <f t="shared" si="505"/>
        <v xml:space="preserve">,"AlternateId":"" </v>
      </c>
      <c r="U1472" s="16" t="str">
        <f t="shared" si="506"/>
        <v>,"IssueYearStart":1971</v>
      </c>
      <c r="V1472" s="16" t="str">
        <f t="shared" si="507"/>
        <v>,"IssueYearEnd":0</v>
      </c>
      <c r="W1472" s="16" t="str">
        <f t="shared" si="508"/>
        <v xml:space="preserve">,"FirstDayOfIssue":" " </v>
      </c>
      <c r="X1472" s="16" t="str">
        <f t="shared" si="522"/>
        <v xml:space="preserve">,"Perforation":"" </v>
      </c>
      <c r="Y1472" s="16" t="str">
        <f t="shared" si="509"/>
        <v xml:space="preserve">,"IsWatermarked":false </v>
      </c>
      <c r="Z1472" s="16" t="str">
        <f t="shared" si="510"/>
        <v xml:space="preserve">,"CatalogImageCode":"" </v>
      </c>
      <c r="AA1472" s="16" t="str">
        <f t="shared" si="511"/>
        <v xml:space="preserve">,"Color":"" </v>
      </c>
      <c r="AB1472" s="16" t="str">
        <f t="shared" si="512"/>
        <v xml:space="preserve">,"Denomination":"8" </v>
      </c>
      <c r="AD1472" s="16" t="str">
        <f t="shared" si="513"/>
        <v>,"ItemInstances":[</v>
      </c>
      <c r="AE1472" s="16" t="str">
        <f t="shared" si="514"/>
        <v>{"CollectableType":"HomeCollector.Models.StampBase, HomeCollector, Version=1.0.0.0, Culture=neutral, PublicKeyToken=null"</v>
      </c>
      <c r="AF1472" s="16" t="str">
        <f t="shared" si="515"/>
        <v xml:space="preserve">,"ItemDetails":"block 4" </v>
      </c>
      <c r="AG1472" s="16" t="str">
        <f t="shared" si="516"/>
        <v xml:space="preserve">,"IsFavorite":false </v>
      </c>
      <c r="AH1472" s="16" t="str">
        <f t="shared" si="517"/>
        <v xml:space="preserve">,"EstimatedValue":0 </v>
      </c>
      <c r="AI1472" s="16" t="str">
        <f t="shared" si="518"/>
        <v xml:space="preserve">,"IsMintCondition":true </v>
      </c>
      <c r="AJ1472" s="16" t="str">
        <f t="shared" si="519"/>
        <v xml:space="preserve">,"Condition":"UNDEFINED" </v>
      </c>
      <c r="AK1472" s="16" t="str">
        <f xml:space="preserve"> IF($D1472+$E1472&gt;0,  CONCATENATE($AD1472,$AE1472,$AF1472,$AG1472,$AH1472,$AI1472,$AJ1472)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472" s="16" t="str">
        <f t="shared" si="520"/>
        <v>,{"CollectableType":"HomeCollector.Models.StampBase, HomeCollector, Version=1.0.0.0, Culture=neutral, PublicKeyToken=null","DisplayName":"Historic Pres." ,"Description":"block 4" ,"Country":"USA" ,"IsPostageStamp":true ,"ScottNumber":"1443a"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473" spans="1:38" x14ac:dyDescent="0.25">
      <c r="A1473" s="34" t="s">
        <v>2643</v>
      </c>
      <c r="B1473" s="29">
        <v>8</v>
      </c>
      <c r="C1473" s="30"/>
      <c r="D1473" s="31">
        <v>1</v>
      </c>
      <c r="E1473" s="32">
        <v>2</v>
      </c>
      <c r="F1473" s="28"/>
      <c r="G1473" s="30"/>
      <c r="H1473" s="19" t="s">
        <v>1029</v>
      </c>
      <c r="I1473" s="29">
        <v>1971</v>
      </c>
      <c r="J1473" s="29">
        <v>1971</v>
      </c>
      <c r="K1473" s="33" t="s">
        <v>1337</v>
      </c>
      <c r="L1473" s="34">
        <v>0.15</v>
      </c>
      <c r="M1473" s="29">
        <v>0.15</v>
      </c>
      <c r="N1473" s="28" t="str">
        <f t="shared" si="521"/>
        <v>,{"CollectableType":"HomeCollector.Models.StampBase, HomeCollector, Version=1.0.0.0, Culture=neutral, PublicKeyToken=null"</v>
      </c>
      <c r="O1473" s="16" t="str">
        <f t="shared" si="500"/>
        <v xml:space="preserve">,"DisplayName":"Shepards" </v>
      </c>
      <c r="P1473" s="16" t="str">
        <f t="shared" si="501"/>
        <v xml:space="preserve">,"Description":"" </v>
      </c>
      <c r="Q1473" s="16" t="str">
        <f t="shared" si="502"/>
        <v xml:space="preserve">,"Country":"USA" </v>
      </c>
      <c r="R1473" s="16" t="str">
        <f t="shared" si="503"/>
        <v xml:space="preserve">,"IsPostageStamp":true </v>
      </c>
      <c r="S1473" s="16" t="str">
        <f t="shared" si="504"/>
        <v xml:space="preserve">,"ScottNumber":"1444" </v>
      </c>
      <c r="T1473" s="16" t="str">
        <f t="shared" si="505"/>
        <v xml:space="preserve">,"AlternateId":"" </v>
      </c>
      <c r="U1473" s="16" t="str">
        <f t="shared" si="506"/>
        <v>,"IssueYearStart":1971</v>
      </c>
      <c r="V1473" s="16" t="str">
        <f t="shared" si="507"/>
        <v>,"IssueYearEnd":0</v>
      </c>
      <c r="W1473" s="16" t="str">
        <f t="shared" si="508"/>
        <v xml:space="preserve">,"FirstDayOfIssue":" " </v>
      </c>
      <c r="X1473" s="16" t="str">
        <f t="shared" si="522"/>
        <v xml:space="preserve">,"Perforation":"" </v>
      </c>
      <c r="Y1473" s="16" t="str">
        <f t="shared" si="509"/>
        <v xml:space="preserve">,"IsWatermarked":false </v>
      </c>
      <c r="Z1473" s="16" t="str">
        <f t="shared" si="510"/>
        <v xml:space="preserve">,"CatalogImageCode":"" </v>
      </c>
      <c r="AA1473" s="16" t="str">
        <f t="shared" si="511"/>
        <v xml:space="preserve">,"Color":"" </v>
      </c>
      <c r="AB1473" s="16" t="str">
        <f t="shared" si="512"/>
        <v xml:space="preserve">,"Denomination":"8" </v>
      </c>
      <c r="AD1473" s="16" t="str">
        <f t="shared" si="513"/>
        <v>,"ItemInstances":[</v>
      </c>
      <c r="AE1473" s="16" t="str">
        <f t="shared" si="514"/>
        <v>{"CollectableType":"HomeCollector.Models.StampBase, HomeCollector, Version=1.0.0.0, Culture=neutral, PublicKeyToken=null"</v>
      </c>
      <c r="AF1473" s="16" t="str">
        <f t="shared" si="515"/>
        <v xml:space="preserve">,"ItemDetails":"" </v>
      </c>
      <c r="AG1473" s="16" t="str">
        <f t="shared" si="516"/>
        <v xml:space="preserve">,"IsFavorite":false </v>
      </c>
      <c r="AH1473" s="16" t="str">
        <f t="shared" si="517"/>
        <v xml:space="preserve">,"EstimatedValue":0 </v>
      </c>
      <c r="AI1473" s="16" t="str">
        <f t="shared" si="518"/>
        <v xml:space="preserve">,"IsMintCondition":true </v>
      </c>
      <c r="AJ1473" s="16" t="str">
        <f t="shared" si="519"/>
        <v xml:space="preserve">,"Condition":"UNDEFINED" </v>
      </c>
      <c r="AK1473" s="16" t="str">
        <f xml:space="preserve"> IF($D1473+$E1473&gt;0,  CONCATENATE($AD1473,$AE1473,$AF1473,$AG1473,$AH1473,$AI1473,$AJ1473)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73" s="16" t="str">
        <f t="shared" si="520"/>
        <v>,{"CollectableType":"HomeCollector.Models.StampBase, HomeCollector, Version=1.0.0.0, Culture=neutral, PublicKeyToken=null","DisplayName":"Shepards" ,"Description":"" ,"Country":"USA" ,"IsPostageStamp":true ,"ScottNumber":"1444"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74" spans="1:38" x14ac:dyDescent="0.25">
      <c r="A1474" s="34" t="s">
        <v>2644</v>
      </c>
      <c r="B1474" s="29">
        <v>8</v>
      </c>
      <c r="C1474" s="30"/>
      <c r="D1474" s="31">
        <v>1</v>
      </c>
      <c r="E1474" s="32">
        <v>2</v>
      </c>
      <c r="F1474" s="28"/>
      <c r="G1474" s="30"/>
      <c r="H1474" s="19" t="s">
        <v>1030</v>
      </c>
      <c r="I1474" s="29">
        <v>1971</v>
      </c>
      <c r="J1474" s="29">
        <v>1971</v>
      </c>
      <c r="K1474" s="33" t="s">
        <v>1337</v>
      </c>
      <c r="L1474" s="34">
        <v>0.15</v>
      </c>
      <c r="M1474" s="29">
        <v>0.15</v>
      </c>
      <c r="N1474" s="28" t="str">
        <f t="shared" si="521"/>
        <v>,{"CollectableType":"HomeCollector.Models.StampBase, HomeCollector, Version=1.0.0.0, Culture=neutral, PublicKeyToken=null"</v>
      </c>
      <c r="O1474" s="16" t="str">
        <f t="shared" si="500"/>
        <v xml:space="preserve">,"DisplayName":"Partridge" </v>
      </c>
      <c r="P1474" s="16" t="str">
        <f t="shared" si="501"/>
        <v xml:space="preserve">,"Description":"" </v>
      </c>
      <c r="Q1474" s="16" t="str">
        <f t="shared" si="502"/>
        <v xml:space="preserve">,"Country":"USA" </v>
      </c>
      <c r="R1474" s="16" t="str">
        <f t="shared" si="503"/>
        <v xml:space="preserve">,"IsPostageStamp":true </v>
      </c>
      <c r="S1474" s="16" t="str">
        <f t="shared" si="504"/>
        <v xml:space="preserve">,"ScottNumber":"1445" </v>
      </c>
      <c r="T1474" s="16" t="str">
        <f t="shared" si="505"/>
        <v xml:space="preserve">,"AlternateId":"" </v>
      </c>
      <c r="U1474" s="16" t="str">
        <f t="shared" si="506"/>
        <v>,"IssueYearStart":1971</v>
      </c>
      <c r="V1474" s="16" t="str">
        <f t="shared" si="507"/>
        <v>,"IssueYearEnd":0</v>
      </c>
      <c r="W1474" s="16" t="str">
        <f t="shared" si="508"/>
        <v xml:space="preserve">,"FirstDayOfIssue":" " </v>
      </c>
      <c r="X1474" s="16" t="str">
        <f t="shared" si="522"/>
        <v xml:space="preserve">,"Perforation":"" </v>
      </c>
      <c r="Y1474" s="16" t="str">
        <f t="shared" si="509"/>
        <v xml:space="preserve">,"IsWatermarked":false </v>
      </c>
      <c r="Z1474" s="16" t="str">
        <f t="shared" si="510"/>
        <v xml:space="preserve">,"CatalogImageCode":"" </v>
      </c>
      <c r="AA1474" s="16" t="str">
        <f t="shared" si="511"/>
        <v xml:space="preserve">,"Color":"" </v>
      </c>
      <c r="AB1474" s="16" t="str">
        <f t="shared" si="512"/>
        <v xml:space="preserve">,"Denomination":"8" </v>
      </c>
      <c r="AD1474" s="16" t="str">
        <f t="shared" si="513"/>
        <v>,"ItemInstances":[</v>
      </c>
      <c r="AE1474" s="16" t="str">
        <f t="shared" si="514"/>
        <v>{"CollectableType":"HomeCollector.Models.StampBase, HomeCollector, Version=1.0.0.0, Culture=neutral, PublicKeyToken=null"</v>
      </c>
      <c r="AF1474" s="16" t="str">
        <f t="shared" si="515"/>
        <v xml:space="preserve">,"ItemDetails":"" </v>
      </c>
      <c r="AG1474" s="16" t="str">
        <f t="shared" si="516"/>
        <v xml:space="preserve">,"IsFavorite":false </v>
      </c>
      <c r="AH1474" s="16" t="str">
        <f t="shared" si="517"/>
        <v xml:space="preserve">,"EstimatedValue":0 </v>
      </c>
      <c r="AI1474" s="16" t="str">
        <f t="shared" si="518"/>
        <v xml:space="preserve">,"IsMintCondition":true </v>
      </c>
      <c r="AJ1474" s="16" t="str">
        <f t="shared" si="519"/>
        <v xml:space="preserve">,"Condition":"UNDEFINED" </v>
      </c>
      <c r="AK1474" s="16" t="str">
        <f xml:space="preserve"> IF($D1474+$E1474&gt;0,  CONCATENATE($AD1474,$AE1474,$AF1474,$AG1474,$AH1474,$AI1474,$AJ1474)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74" s="16" t="str">
        <f t="shared" si="520"/>
        <v>,{"CollectableType":"HomeCollector.Models.StampBase, HomeCollector, Version=1.0.0.0, Culture=neutral, PublicKeyToken=null","DisplayName":"Partridge" ,"Description":"" ,"Country":"USA" ,"IsPostageStamp":true ,"ScottNumber":"1445" ,"AlternateId":"" ,"IssueYearStart":1971,"IssueYearEnd":0,"FirstDayOfIssue":"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75" spans="1:38" x14ac:dyDescent="0.25">
      <c r="A1475" s="34" t="s">
        <v>2645</v>
      </c>
      <c r="B1475" s="29">
        <v>8</v>
      </c>
      <c r="C1475" s="30"/>
      <c r="D1475" s="31">
        <v>1</v>
      </c>
      <c r="E1475" s="32">
        <v>1</v>
      </c>
      <c r="F1475" s="28"/>
      <c r="G1475" s="30"/>
      <c r="H1475" s="19" t="s">
        <v>1031</v>
      </c>
      <c r="I1475" s="29">
        <v>1972</v>
      </c>
      <c r="J1475" s="29">
        <v>1972</v>
      </c>
      <c r="K1475" s="33" t="s">
        <v>1337</v>
      </c>
      <c r="L1475" s="34">
        <v>0.15</v>
      </c>
      <c r="M1475" s="29">
        <v>0.15</v>
      </c>
      <c r="N1475" s="28" t="str">
        <f t="shared" si="521"/>
        <v>,{"CollectableType":"HomeCollector.Models.StampBase, HomeCollector, Version=1.0.0.0, Culture=neutral, PublicKeyToken=null"</v>
      </c>
      <c r="O1475" s="16" t="str">
        <f t="shared" si="500"/>
        <v xml:space="preserve">,"DisplayName":"Lanier" </v>
      </c>
      <c r="P1475" s="16" t="str">
        <f t="shared" si="501"/>
        <v xml:space="preserve">,"Description":"" </v>
      </c>
      <c r="Q1475" s="16" t="str">
        <f t="shared" si="502"/>
        <v xml:space="preserve">,"Country":"USA" </v>
      </c>
      <c r="R1475" s="16" t="str">
        <f t="shared" si="503"/>
        <v xml:space="preserve">,"IsPostageStamp":true </v>
      </c>
      <c r="S1475" s="16" t="str">
        <f t="shared" si="504"/>
        <v xml:space="preserve">,"ScottNumber":"1446" </v>
      </c>
      <c r="T1475" s="16" t="str">
        <f t="shared" si="505"/>
        <v xml:space="preserve">,"AlternateId":"" </v>
      </c>
      <c r="U1475" s="16" t="str">
        <f t="shared" si="506"/>
        <v>,"IssueYearStart":1972</v>
      </c>
      <c r="V1475" s="16" t="str">
        <f t="shared" si="507"/>
        <v>,"IssueYearEnd":0</v>
      </c>
      <c r="W1475" s="16" t="str">
        <f t="shared" si="508"/>
        <v xml:space="preserve">,"FirstDayOfIssue":" " </v>
      </c>
      <c r="X1475" s="16" t="str">
        <f t="shared" si="522"/>
        <v xml:space="preserve">,"Perforation":"" </v>
      </c>
      <c r="Y1475" s="16" t="str">
        <f t="shared" si="509"/>
        <v xml:space="preserve">,"IsWatermarked":false </v>
      </c>
      <c r="Z1475" s="16" t="str">
        <f t="shared" si="510"/>
        <v xml:space="preserve">,"CatalogImageCode":"" </v>
      </c>
      <c r="AA1475" s="16" t="str">
        <f t="shared" si="511"/>
        <v xml:space="preserve">,"Color":"" </v>
      </c>
      <c r="AB1475" s="16" t="str">
        <f t="shared" si="512"/>
        <v xml:space="preserve">,"Denomination":"8" </v>
      </c>
      <c r="AD1475" s="16" t="str">
        <f t="shared" si="513"/>
        <v>,"ItemInstances":[</v>
      </c>
      <c r="AE1475" s="16" t="str">
        <f t="shared" si="514"/>
        <v>{"CollectableType":"HomeCollector.Models.StampBase, HomeCollector, Version=1.0.0.0, Culture=neutral, PublicKeyToken=null"</v>
      </c>
      <c r="AF1475" s="16" t="str">
        <f t="shared" si="515"/>
        <v xml:space="preserve">,"ItemDetails":"" </v>
      </c>
      <c r="AG1475" s="16" t="str">
        <f t="shared" si="516"/>
        <v xml:space="preserve">,"IsFavorite":false </v>
      </c>
      <c r="AH1475" s="16" t="str">
        <f t="shared" si="517"/>
        <v xml:space="preserve">,"EstimatedValue":0 </v>
      </c>
      <c r="AI1475" s="16" t="str">
        <f t="shared" si="518"/>
        <v xml:space="preserve">,"IsMintCondition":true </v>
      </c>
      <c r="AJ1475" s="16" t="str">
        <f t="shared" si="519"/>
        <v xml:space="preserve">,"Condition":"UNDEFINED" </v>
      </c>
      <c r="AK1475" s="16" t="str">
        <f xml:space="preserve"> IF($D1475+$E1475&gt;0,  CONCATENATE($AD1475,$AE1475,$AF1475,$AG1475,$AH1475,$AI1475,$AJ1475)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75" s="16" t="str">
        <f t="shared" si="520"/>
        <v>,{"CollectableType":"HomeCollector.Models.StampBase, HomeCollector, Version=1.0.0.0, Culture=neutral, PublicKeyToken=null","DisplayName":"Lanier" ,"Description":"" ,"Country":"USA" ,"IsPostageStamp":true ,"ScottNumber":"1446"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76" spans="1:38" x14ac:dyDescent="0.25">
      <c r="A1476" s="34" t="s">
        <v>2646</v>
      </c>
      <c r="B1476" s="29">
        <v>8</v>
      </c>
      <c r="C1476" s="30"/>
      <c r="D1476" s="31">
        <v>1</v>
      </c>
      <c r="E1476" s="32">
        <v>3</v>
      </c>
      <c r="F1476" s="28"/>
      <c r="G1476" s="30"/>
      <c r="H1476" s="19" t="s">
        <v>1032</v>
      </c>
      <c r="I1476" s="29">
        <v>1972</v>
      </c>
      <c r="J1476" s="29">
        <v>1972</v>
      </c>
      <c r="K1476" s="33" t="s">
        <v>1337</v>
      </c>
      <c r="L1476" s="34">
        <v>0.15</v>
      </c>
      <c r="M1476" s="29">
        <v>0.15</v>
      </c>
      <c r="N1476" s="28" t="str">
        <f t="shared" si="521"/>
        <v>,{"CollectableType":"HomeCollector.Models.StampBase, HomeCollector, Version=1.0.0.0, Culture=neutral, PublicKeyToken=null"</v>
      </c>
      <c r="O1476" s="16" t="str">
        <f t="shared" si="500"/>
        <v xml:space="preserve">,"DisplayName":"Peace Corps" </v>
      </c>
      <c r="P1476" s="16" t="str">
        <f t="shared" si="501"/>
        <v xml:space="preserve">,"Description":"" </v>
      </c>
      <c r="Q1476" s="16" t="str">
        <f t="shared" si="502"/>
        <v xml:space="preserve">,"Country":"USA" </v>
      </c>
      <c r="R1476" s="16" t="str">
        <f t="shared" si="503"/>
        <v xml:space="preserve">,"IsPostageStamp":true </v>
      </c>
      <c r="S1476" s="16" t="str">
        <f t="shared" si="504"/>
        <v xml:space="preserve">,"ScottNumber":"1447" </v>
      </c>
      <c r="T1476" s="16" t="str">
        <f t="shared" si="505"/>
        <v xml:space="preserve">,"AlternateId":"" </v>
      </c>
      <c r="U1476" s="16" t="str">
        <f t="shared" si="506"/>
        <v>,"IssueYearStart":1972</v>
      </c>
      <c r="V1476" s="16" t="str">
        <f t="shared" si="507"/>
        <v>,"IssueYearEnd":0</v>
      </c>
      <c r="W1476" s="16" t="str">
        <f t="shared" si="508"/>
        <v xml:space="preserve">,"FirstDayOfIssue":" " </v>
      </c>
      <c r="X1476" s="16" t="str">
        <f t="shared" si="522"/>
        <v xml:space="preserve">,"Perforation":"" </v>
      </c>
      <c r="Y1476" s="16" t="str">
        <f t="shared" si="509"/>
        <v xml:space="preserve">,"IsWatermarked":false </v>
      </c>
      <c r="Z1476" s="16" t="str">
        <f t="shared" si="510"/>
        <v xml:space="preserve">,"CatalogImageCode":"" </v>
      </c>
      <c r="AA1476" s="16" t="str">
        <f t="shared" si="511"/>
        <v xml:space="preserve">,"Color":"" </v>
      </c>
      <c r="AB1476" s="16" t="str">
        <f t="shared" si="512"/>
        <v xml:space="preserve">,"Denomination":"8" </v>
      </c>
      <c r="AD1476" s="16" t="str">
        <f t="shared" si="513"/>
        <v>,"ItemInstances":[</v>
      </c>
      <c r="AE1476" s="16" t="str">
        <f t="shared" si="514"/>
        <v>{"CollectableType":"HomeCollector.Models.StampBase, HomeCollector, Version=1.0.0.0, Culture=neutral, PublicKeyToken=null"</v>
      </c>
      <c r="AF1476" s="16" t="str">
        <f t="shared" si="515"/>
        <v xml:space="preserve">,"ItemDetails":"" </v>
      </c>
      <c r="AG1476" s="16" t="str">
        <f t="shared" si="516"/>
        <v xml:space="preserve">,"IsFavorite":false </v>
      </c>
      <c r="AH1476" s="16" t="str">
        <f t="shared" si="517"/>
        <v xml:space="preserve">,"EstimatedValue":0 </v>
      </c>
      <c r="AI1476" s="16" t="str">
        <f t="shared" si="518"/>
        <v xml:space="preserve">,"IsMintCondition":true </v>
      </c>
      <c r="AJ1476" s="16" t="str">
        <f t="shared" si="519"/>
        <v xml:space="preserve">,"Condition":"UNDEFINED" </v>
      </c>
      <c r="AK1476" s="16" t="str">
        <f xml:space="preserve"> IF($D1476+$E1476&gt;0,  CONCATENATE($AD1476,$AE1476,$AF1476,$AG1476,$AH1476,$AI1476,$AJ1476)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76" s="16" t="str">
        <f t="shared" si="520"/>
        <v>,{"CollectableType":"HomeCollector.Models.StampBase, HomeCollector, Version=1.0.0.0, Culture=neutral, PublicKeyToken=null","DisplayName":"Peace Corps" ,"Description":"" ,"Country":"USA" ,"IsPostageStamp":true ,"ScottNumber":"1447"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77" spans="1:38" x14ac:dyDescent="0.25">
      <c r="A1477" s="34" t="s">
        <v>2647</v>
      </c>
      <c r="B1477" s="29">
        <v>2</v>
      </c>
      <c r="C1477" s="30"/>
      <c r="D1477" s="31"/>
      <c r="E1477" s="32">
        <v>1</v>
      </c>
      <c r="F1477" s="28"/>
      <c r="G1477" s="30"/>
      <c r="H1477" s="19" t="s">
        <v>912</v>
      </c>
      <c r="I1477" s="29">
        <v>1972</v>
      </c>
      <c r="J1477" s="29">
        <v>1972</v>
      </c>
      <c r="K1477" s="33" t="s">
        <v>1337</v>
      </c>
      <c r="L1477" s="34">
        <v>0.15</v>
      </c>
      <c r="M1477" s="29">
        <v>0.15</v>
      </c>
      <c r="N1477" s="28" t="str">
        <f t="shared" si="521"/>
        <v>,{"CollectableType":"HomeCollector.Models.StampBase, HomeCollector, Version=1.0.0.0, Culture=neutral, PublicKeyToken=null"</v>
      </c>
      <c r="O1477" s="16" t="str">
        <f t="shared" ref="O1477:O1540" si="523">",""DisplayName"":""" &amp; $H1477 &amp; """ "</f>
        <v xml:space="preserve">,"DisplayName":"Natl Parks" </v>
      </c>
      <c r="P1477" s="16" t="str">
        <f t="shared" ref="P1477:P1540" si="524">",""Description"":""" &amp; IF(ISBLANK($G1477),"",$G1477) &amp; """ "</f>
        <v xml:space="preserve">,"Description":"" </v>
      </c>
      <c r="Q1477" s="16" t="str">
        <f t="shared" ref="Q1477:Q1540" si="525">",""Country"":""" &amp; $B$1 &amp; """ "</f>
        <v xml:space="preserve">,"Country":"USA" </v>
      </c>
      <c r="R1477" s="16" t="str">
        <f t="shared" ref="R1477:R1540" si="526">",""IsPostageStamp"":" &amp; "true" &amp; " "</f>
        <v xml:space="preserve">,"IsPostageStamp":true </v>
      </c>
      <c r="S1477" s="16" t="str">
        <f t="shared" ref="S1477:S1540" si="527">",""ScottNumber"":""" &amp; $A1477 &amp; """ "</f>
        <v xml:space="preserve">,"ScottNumber":"1448" </v>
      </c>
      <c r="T1477" s="16" t="str">
        <f t="shared" ref="T1477:T1540" si="528">",""AlternateId"":""" &amp; "" &amp; """ "</f>
        <v xml:space="preserve">,"AlternateId":"" </v>
      </c>
      <c r="U1477" s="16" t="str">
        <f t="shared" ref="U1477:U1540" si="529">",""IssueYearStart"":" &amp; TEXT(IF(ISNUMBER($J1477)=0,0,$J1477),"0")</f>
        <v>,"IssueYearStart":1972</v>
      </c>
      <c r="V1477" s="16" t="str">
        <f t="shared" ref="V1477:V1540" si="530">",""IssueYearEnd"":" &amp; TEXT(IF(ISNUMBER($K1477)=0,0,$K1477),"0")</f>
        <v>,"IssueYearEnd":0</v>
      </c>
      <c r="W1477" s="16" t="str">
        <f t="shared" ref="W1477:W1540" si="531">",""FirstDayOfIssue"":""" &amp; " " &amp; """ "</f>
        <v xml:space="preserve">,"FirstDayOfIssue":" " </v>
      </c>
      <c r="X1477" s="16" t="str">
        <f t="shared" si="522"/>
        <v xml:space="preserve">,"Perforation":"" </v>
      </c>
      <c r="Y1477" s="16" t="str">
        <f t="shared" ref="Y1477:Y1540" si="532">",""IsWatermarked"":" &amp; IF(ISNUMBER(FIND("mk",$G1494)) =1,"true","false") &amp; " "</f>
        <v xml:space="preserve">,"IsWatermarked":false </v>
      </c>
      <c r="Z1477" s="16" t="str">
        <f t="shared" ref="Z1477:Z1540" si="533">",""CatalogImageCode"":""" &amp; "" &amp; """ "</f>
        <v xml:space="preserve">,"CatalogImageCode":"" </v>
      </c>
      <c r="AA1477" s="16" t="str">
        <f t="shared" ref="AA1477:AA1540" si="534">",""Color"":""" &amp; IF(ISBLANK($C1477)=1,"",$C1477) &amp; """ "</f>
        <v xml:space="preserve">,"Color":"" </v>
      </c>
      <c r="AB1477" s="16" t="str">
        <f t="shared" ref="AB1477:AB1540" si="535">",""Denomination"":""" &amp; IF(ISNUMBER($B1477),TEXT($B1477,"0"),$B1477) &amp; """ "</f>
        <v xml:space="preserve">,"Denomination":"2" </v>
      </c>
      <c r="AD1477" s="16" t="str">
        <f t="shared" ref="AD1477:AD1540" si="536" xml:space="preserve"> IF($D1477 + $E1477 &gt; 0,",""ItemInstances"":[","")</f>
        <v>,"ItemInstances":[</v>
      </c>
      <c r="AE1477" s="16" t="str">
        <f t="shared" ref="AE1477:AE1540" si="537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477" s="16" t="str">
        <f t="shared" ref="AF1477:AF1540" si="538">",""ItemDetails"":""" &amp; IF(ISBLANK($G1477)=1,"",$G1477) &amp; """ "</f>
        <v xml:space="preserve">,"ItemDetails":"" </v>
      </c>
      <c r="AG1477" s="16" t="str">
        <f t="shared" ref="AG1477:AG1540" si="539">",""IsFavorite"":" &amp; "false" &amp; " "</f>
        <v xml:space="preserve">,"IsFavorite":false </v>
      </c>
      <c r="AH1477" s="16" t="str">
        <f t="shared" ref="AH1477:AH1540" si="540">",""EstimatedValue"":" &amp; "0" &amp; " "</f>
        <v xml:space="preserve">,"EstimatedValue":0 </v>
      </c>
      <c r="AI1477" s="16" t="str">
        <f t="shared" ref="AI1477:AI1540" si="541">",""IsMintCondition"":" &amp; IF($D1477&gt;0,"true","false") &amp; " "</f>
        <v xml:space="preserve">,"IsMintCondition":false </v>
      </c>
      <c r="AJ1477" s="16" t="str">
        <f t="shared" ref="AJ1477:AJ1540" si="542">",""Condition"":" &amp; """UNDEFINED""" &amp; " "</f>
        <v xml:space="preserve">,"Condition":"UNDEFINED" </v>
      </c>
      <c r="AK1477" s="16" t="str">
        <f xml:space="preserve"> IF($D1477+$E1477&gt;0,  CONCATENATE($AD1477,$AE1477,$AF1477,$AG1477,$AH1477,$AI1477,$AJ1477)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77" s="16" t="str">
        <f t="shared" ref="AL1477:AL1540" si="543">CONCATENATE( $N1477, $O1477, $P1477,$Q1477,$R1477,$S1477,$T1477,$U1477,$V1477,$W1477,$X1477, $Y1477,$Z1477,$AA1477, $AB1477) &amp; $AK1477</f>
        <v>,{"CollectableType":"HomeCollector.Models.StampBase, HomeCollector, Version=1.0.0.0, Culture=neutral, PublicKeyToken=null","DisplayName":"Natl Parks" ,"Description":"" ,"Country":"USA" ,"IsPostageStamp":true ,"ScottNumber":"1448" ,"AlternateId":"" ,"IssueYearStart":1972,"IssueYearEnd":0,"FirstDayOfIssue":"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78" spans="1:38" x14ac:dyDescent="0.25">
      <c r="A1478" s="34" t="s">
        <v>2648</v>
      </c>
      <c r="B1478" s="29">
        <v>2</v>
      </c>
      <c r="C1478" s="30"/>
      <c r="D1478" s="31"/>
      <c r="E1478" s="32"/>
      <c r="F1478" s="28"/>
      <c r="G1478" s="30"/>
      <c r="H1478" s="19" t="s">
        <v>912</v>
      </c>
      <c r="I1478" s="29">
        <v>1972</v>
      </c>
      <c r="J1478" s="29">
        <v>1972</v>
      </c>
      <c r="K1478" s="33" t="s">
        <v>1337</v>
      </c>
      <c r="L1478" s="34">
        <v>0.15</v>
      </c>
      <c r="M1478" s="29">
        <v>0.15</v>
      </c>
      <c r="N1478" s="28" t="str">
        <f t="shared" ref="N1478:N1541" si="544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478" s="16" t="str">
        <f t="shared" si="523"/>
        <v xml:space="preserve">,"DisplayName":"Natl Parks" </v>
      </c>
      <c r="P1478" s="16" t="str">
        <f t="shared" si="524"/>
        <v xml:space="preserve">,"Description":"" </v>
      </c>
      <c r="Q1478" s="16" t="str">
        <f t="shared" si="525"/>
        <v xml:space="preserve">,"Country":"USA" </v>
      </c>
      <c r="R1478" s="16" t="str">
        <f t="shared" si="526"/>
        <v xml:space="preserve">,"IsPostageStamp":true </v>
      </c>
      <c r="S1478" s="16" t="str">
        <f t="shared" si="527"/>
        <v xml:space="preserve">,"ScottNumber":"1449" </v>
      </c>
      <c r="T1478" s="16" t="str">
        <f t="shared" si="528"/>
        <v xml:space="preserve">,"AlternateId":"" </v>
      </c>
      <c r="U1478" s="16" t="str">
        <f t="shared" si="529"/>
        <v>,"IssueYearStart":1972</v>
      </c>
      <c r="V1478" s="16" t="str">
        <f t="shared" si="530"/>
        <v>,"IssueYearEnd":0</v>
      </c>
      <c r="W1478" s="16" t="str">
        <f t="shared" si="531"/>
        <v xml:space="preserve">,"FirstDayOfIssue":" " </v>
      </c>
      <c r="X1478" s="16" t="str">
        <f t="shared" si="522"/>
        <v xml:space="preserve">,"Perforation":"" </v>
      </c>
      <c r="Y1478" s="16" t="str">
        <f t="shared" si="532"/>
        <v xml:space="preserve">,"IsWatermarked":false </v>
      </c>
      <c r="Z1478" s="16" t="str">
        <f t="shared" si="533"/>
        <v xml:space="preserve">,"CatalogImageCode":"" </v>
      </c>
      <c r="AA1478" s="16" t="str">
        <f t="shared" si="534"/>
        <v xml:space="preserve">,"Color":"" </v>
      </c>
      <c r="AB1478" s="16" t="str">
        <f t="shared" si="535"/>
        <v xml:space="preserve">,"Denomination":"2" </v>
      </c>
      <c r="AD1478" s="16" t="str">
        <f t="shared" si="536"/>
        <v/>
      </c>
      <c r="AE1478" s="16" t="str">
        <f t="shared" si="537"/>
        <v>{"CollectableType":"HomeCollector.Models.StampBase, HomeCollector, Version=1.0.0.0, Culture=neutral, PublicKeyToken=null"</v>
      </c>
      <c r="AF1478" s="16" t="str">
        <f t="shared" si="538"/>
        <v xml:space="preserve">,"ItemDetails":"" </v>
      </c>
      <c r="AG1478" s="16" t="str">
        <f t="shared" si="539"/>
        <v xml:space="preserve">,"IsFavorite":false </v>
      </c>
      <c r="AH1478" s="16" t="str">
        <f t="shared" si="540"/>
        <v xml:space="preserve">,"EstimatedValue":0 </v>
      </c>
      <c r="AI1478" s="16" t="str">
        <f t="shared" si="541"/>
        <v xml:space="preserve">,"IsMintCondition":false </v>
      </c>
      <c r="AJ1478" s="16" t="str">
        <f t="shared" si="542"/>
        <v xml:space="preserve">,"Condition":"UNDEFINED" </v>
      </c>
      <c r="AK1478" s="16" t="str">
        <f xml:space="preserve"> IF($D1478+$E1478&gt;0,  CONCATENATE($AD1478,$AE1478,$AF1478,$AG1478,$AH1478,$AI1478,$AJ1478) &amp; "} ]}","}")</f>
        <v>}</v>
      </c>
      <c r="AL1478" s="16" t="str">
        <f t="shared" si="543"/>
        <v>,{"CollectableType":"HomeCollector.Models.StampBase, HomeCollector, Version=1.0.0.0, Culture=neutral, PublicKeyToken=null","DisplayName":"Natl Parks" ,"Description":"" ,"Country":"USA" ,"IsPostageStamp":true ,"ScottNumber":"1449" ,"AlternateId":"" ,"IssueYearStart":1972,"IssueYearEnd":0,"FirstDayOfIssue":" " ,"Perforation":"" ,"IsWatermarked":false ,"CatalogImageCode":"" ,"Color":"" ,"Denomination":"2" }</v>
      </c>
    </row>
    <row r="1479" spans="1:38" x14ac:dyDescent="0.25">
      <c r="A1479" s="34" t="s">
        <v>2649</v>
      </c>
      <c r="B1479" s="29">
        <v>2</v>
      </c>
      <c r="C1479" s="30"/>
      <c r="D1479" s="31"/>
      <c r="E1479" s="32">
        <v>1</v>
      </c>
      <c r="F1479" s="28"/>
      <c r="G1479" s="30"/>
      <c r="H1479" s="19" t="s">
        <v>912</v>
      </c>
      <c r="I1479" s="29">
        <v>1972</v>
      </c>
      <c r="J1479" s="29">
        <v>1972</v>
      </c>
      <c r="K1479" s="33" t="s">
        <v>1337</v>
      </c>
      <c r="L1479" s="34">
        <v>0.15</v>
      </c>
      <c r="M1479" s="29">
        <v>0.15</v>
      </c>
      <c r="N1479" s="28" t="str">
        <f t="shared" si="544"/>
        <v>,{"CollectableType":"HomeCollector.Models.StampBase, HomeCollector, Version=1.0.0.0, Culture=neutral, PublicKeyToken=null"</v>
      </c>
      <c r="O1479" s="16" t="str">
        <f t="shared" si="523"/>
        <v xml:space="preserve">,"DisplayName":"Natl Parks" </v>
      </c>
      <c r="P1479" s="16" t="str">
        <f t="shared" si="524"/>
        <v xml:space="preserve">,"Description":"" </v>
      </c>
      <c r="Q1479" s="16" t="str">
        <f t="shared" si="525"/>
        <v xml:space="preserve">,"Country":"USA" </v>
      </c>
      <c r="R1479" s="16" t="str">
        <f t="shared" si="526"/>
        <v xml:space="preserve">,"IsPostageStamp":true </v>
      </c>
      <c r="S1479" s="16" t="str">
        <f t="shared" si="527"/>
        <v xml:space="preserve">,"ScottNumber":"1450" </v>
      </c>
      <c r="T1479" s="16" t="str">
        <f t="shared" si="528"/>
        <v xml:space="preserve">,"AlternateId":"" </v>
      </c>
      <c r="U1479" s="16" t="str">
        <f t="shared" si="529"/>
        <v>,"IssueYearStart":1972</v>
      </c>
      <c r="V1479" s="16" t="str">
        <f t="shared" si="530"/>
        <v>,"IssueYearEnd":0</v>
      </c>
      <c r="W1479" s="16" t="str">
        <f t="shared" si="531"/>
        <v xml:space="preserve">,"FirstDayOfIssue":" " </v>
      </c>
      <c r="X1479" s="16" t="str">
        <f t="shared" si="522"/>
        <v xml:space="preserve">,"Perforation":"" </v>
      </c>
      <c r="Y1479" s="16" t="str">
        <f t="shared" si="532"/>
        <v xml:space="preserve">,"IsWatermarked":false </v>
      </c>
      <c r="Z1479" s="16" t="str">
        <f t="shared" si="533"/>
        <v xml:space="preserve">,"CatalogImageCode":"" </v>
      </c>
      <c r="AA1479" s="16" t="str">
        <f t="shared" si="534"/>
        <v xml:space="preserve">,"Color":"" </v>
      </c>
      <c r="AB1479" s="16" t="str">
        <f t="shared" si="535"/>
        <v xml:space="preserve">,"Denomination":"2" </v>
      </c>
      <c r="AD1479" s="16" t="str">
        <f t="shared" si="536"/>
        <v>,"ItemInstances":[</v>
      </c>
      <c r="AE1479" s="16" t="str">
        <f t="shared" si="537"/>
        <v>{"CollectableType":"HomeCollector.Models.StampBase, HomeCollector, Version=1.0.0.0, Culture=neutral, PublicKeyToken=null"</v>
      </c>
      <c r="AF1479" s="16" t="str">
        <f t="shared" si="538"/>
        <v xml:space="preserve">,"ItemDetails":"" </v>
      </c>
      <c r="AG1479" s="16" t="str">
        <f t="shared" si="539"/>
        <v xml:space="preserve">,"IsFavorite":false </v>
      </c>
      <c r="AH1479" s="16" t="str">
        <f t="shared" si="540"/>
        <v xml:space="preserve">,"EstimatedValue":0 </v>
      </c>
      <c r="AI1479" s="16" t="str">
        <f t="shared" si="541"/>
        <v xml:space="preserve">,"IsMintCondition":false </v>
      </c>
      <c r="AJ1479" s="16" t="str">
        <f t="shared" si="542"/>
        <v xml:space="preserve">,"Condition":"UNDEFINED" </v>
      </c>
      <c r="AK1479" s="16" t="str">
        <f xml:space="preserve"> IF($D1479+$E1479&gt;0,  CONCATENATE($AD1479,$AE1479,$AF1479,$AG1479,$AH1479,$AI1479,$AJ1479)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79" s="16" t="str">
        <f t="shared" si="543"/>
        <v>,{"CollectableType":"HomeCollector.Models.StampBase, HomeCollector, Version=1.0.0.0, Culture=neutral, PublicKeyToken=null","DisplayName":"Natl Parks" ,"Description":"" ,"Country":"USA" ,"IsPostageStamp":true ,"ScottNumber":"1450" ,"AlternateId":"" ,"IssueYearStart":1972,"IssueYearEnd":0,"FirstDayOfIssue":"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80" spans="1:38" x14ac:dyDescent="0.25">
      <c r="A1480" s="34" t="s">
        <v>2650</v>
      </c>
      <c r="B1480" s="29">
        <v>2</v>
      </c>
      <c r="C1480" s="30"/>
      <c r="D1480" s="31"/>
      <c r="E1480" s="32">
        <v>1</v>
      </c>
      <c r="F1480" s="28"/>
      <c r="G1480" s="30"/>
      <c r="H1480" s="19" t="s">
        <v>912</v>
      </c>
      <c r="I1480" s="29">
        <v>1972</v>
      </c>
      <c r="J1480" s="29">
        <v>1972</v>
      </c>
      <c r="K1480" s="33" t="s">
        <v>1337</v>
      </c>
      <c r="L1480" s="34">
        <v>0.15</v>
      </c>
      <c r="M1480" s="29">
        <v>0.15</v>
      </c>
      <c r="N1480" s="28" t="str">
        <f t="shared" si="544"/>
        <v>,{"CollectableType":"HomeCollector.Models.StampBase, HomeCollector, Version=1.0.0.0, Culture=neutral, PublicKeyToken=null"</v>
      </c>
      <c r="O1480" s="16" t="str">
        <f t="shared" si="523"/>
        <v xml:space="preserve">,"DisplayName":"Natl Parks" </v>
      </c>
      <c r="P1480" s="16" t="str">
        <f t="shared" si="524"/>
        <v xml:space="preserve">,"Description":"" </v>
      </c>
      <c r="Q1480" s="16" t="str">
        <f t="shared" si="525"/>
        <v xml:space="preserve">,"Country":"USA" </v>
      </c>
      <c r="R1480" s="16" t="str">
        <f t="shared" si="526"/>
        <v xml:space="preserve">,"IsPostageStamp":true </v>
      </c>
      <c r="S1480" s="16" t="str">
        <f t="shared" si="527"/>
        <v xml:space="preserve">,"ScottNumber":"1451" </v>
      </c>
      <c r="T1480" s="16" t="str">
        <f t="shared" si="528"/>
        <v xml:space="preserve">,"AlternateId":"" </v>
      </c>
      <c r="U1480" s="16" t="str">
        <f t="shared" si="529"/>
        <v>,"IssueYearStart":1972</v>
      </c>
      <c r="V1480" s="16" t="str">
        <f t="shared" si="530"/>
        <v>,"IssueYearEnd":0</v>
      </c>
      <c r="W1480" s="16" t="str">
        <f t="shared" si="531"/>
        <v xml:space="preserve">,"FirstDayOfIssue":" " </v>
      </c>
      <c r="X1480" s="16" t="str">
        <f t="shared" si="522"/>
        <v xml:space="preserve">,"Perforation":"" </v>
      </c>
      <c r="Y1480" s="16" t="str">
        <f t="shared" si="532"/>
        <v xml:space="preserve">,"IsWatermarked":false </v>
      </c>
      <c r="Z1480" s="16" t="str">
        <f t="shared" si="533"/>
        <v xml:space="preserve">,"CatalogImageCode":"" </v>
      </c>
      <c r="AA1480" s="16" t="str">
        <f t="shared" si="534"/>
        <v xml:space="preserve">,"Color":"" </v>
      </c>
      <c r="AB1480" s="16" t="str">
        <f t="shared" si="535"/>
        <v xml:space="preserve">,"Denomination":"2" </v>
      </c>
      <c r="AD1480" s="16" t="str">
        <f t="shared" si="536"/>
        <v>,"ItemInstances":[</v>
      </c>
      <c r="AE1480" s="16" t="str">
        <f t="shared" si="537"/>
        <v>{"CollectableType":"HomeCollector.Models.StampBase, HomeCollector, Version=1.0.0.0, Culture=neutral, PublicKeyToken=null"</v>
      </c>
      <c r="AF1480" s="16" t="str">
        <f t="shared" si="538"/>
        <v xml:space="preserve">,"ItemDetails":"" </v>
      </c>
      <c r="AG1480" s="16" t="str">
        <f t="shared" si="539"/>
        <v xml:space="preserve">,"IsFavorite":false </v>
      </c>
      <c r="AH1480" s="16" t="str">
        <f t="shared" si="540"/>
        <v xml:space="preserve">,"EstimatedValue":0 </v>
      </c>
      <c r="AI1480" s="16" t="str">
        <f t="shared" si="541"/>
        <v xml:space="preserve">,"IsMintCondition":false </v>
      </c>
      <c r="AJ1480" s="16" t="str">
        <f t="shared" si="542"/>
        <v xml:space="preserve">,"Condition":"UNDEFINED" </v>
      </c>
      <c r="AK1480" s="16" t="str">
        <f xml:space="preserve"> IF($D1480+$E1480&gt;0,  CONCATENATE($AD1480,$AE1480,$AF1480,$AG1480,$AH1480,$AI1480,$AJ1480)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80" s="16" t="str">
        <f t="shared" si="543"/>
        <v>,{"CollectableType":"HomeCollector.Models.StampBase, HomeCollector, Version=1.0.0.0, Culture=neutral, PublicKeyToken=null","DisplayName":"Natl Parks" ,"Description":"" ,"Country":"USA" ,"IsPostageStamp":true ,"ScottNumber":"1451" ,"AlternateId":"" ,"IssueYearStart":1972,"IssueYearEnd":0,"FirstDayOfIssue":"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81" spans="1:38" x14ac:dyDescent="0.25">
      <c r="A1481" s="17" t="s">
        <v>1033</v>
      </c>
      <c r="B1481" s="29">
        <v>2</v>
      </c>
      <c r="C1481" s="30"/>
      <c r="D1481" s="31">
        <v>3</v>
      </c>
      <c r="E1481" s="32"/>
      <c r="F1481" s="28"/>
      <c r="G1481" s="38" t="s">
        <v>962</v>
      </c>
      <c r="H1481" s="19" t="s">
        <v>912</v>
      </c>
      <c r="I1481" s="29">
        <v>1972</v>
      </c>
      <c r="J1481" s="29">
        <v>1972</v>
      </c>
      <c r="K1481" s="33" t="s">
        <v>1337</v>
      </c>
      <c r="L1481" s="34">
        <v>0.2</v>
      </c>
      <c r="M1481" s="29">
        <v>0.2</v>
      </c>
      <c r="N1481" s="28" t="str">
        <f t="shared" si="544"/>
        <v>,{"CollectableType":"HomeCollector.Models.StampBase, HomeCollector, Version=1.0.0.0, Culture=neutral, PublicKeyToken=null"</v>
      </c>
      <c r="O1481" s="16" t="str">
        <f t="shared" si="523"/>
        <v xml:space="preserve">,"DisplayName":"Natl Parks" </v>
      </c>
      <c r="P1481" s="16" t="str">
        <f t="shared" si="524"/>
        <v xml:space="preserve">,"Description":"block 4" </v>
      </c>
      <c r="Q1481" s="16" t="str">
        <f t="shared" si="525"/>
        <v xml:space="preserve">,"Country":"USA" </v>
      </c>
      <c r="R1481" s="16" t="str">
        <f t="shared" si="526"/>
        <v xml:space="preserve">,"IsPostageStamp":true </v>
      </c>
      <c r="S1481" s="16" t="str">
        <f t="shared" si="527"/>
        <v xml:space="preserve">,"ScottNumber":"1451a" </v>
      </c>
      <c r="T1481" s="16" t="str">
        <f t="shared" si="528"/>
        <v xml:space="preserve">,"AlternateId":"" </v>
      </c>
      <c r="U1481" s="16" t="str">
        <f t="shared" si="529"/>
        <v>,"IssueYearStart":1972</v>
      </c>
      <c r="V1481" s="16" t="str">
        <f t="shared" si="530"/>
        <v>,"IssueYearEnd":0</v>
      </c>
      <c r="W1481" s="16" t="str">
        <f t="shared" si="531"/>
        <v xml:space="preserve">,"FirstDayOfIssue":" " </v>
      </c>
      <c r="X1481" s="16" t="str">
        <f t="shared" si="522"/>
        <v xml:space="preserve">,"Perforation":"" </v>
      </c>
      <c r="Y1481" s="16" t="str">
        <f t="shared" si="532"/>
        <v xml:space="preserve">,"IsWatermarked":false </v>
      </c>
      <c r="Z1481" s="16" t="str">
        <f t="shared" si="533"/>
        <v xml:space="preserve">,"CatalogImageCode":"" </v>
      </c>
      <c r="AA1481" s="16" t="str">
        <f t="shared" si="534"/>
        <v xml:space="preserve">,"Color":"" </v>
      </c>
      <c r="AB1481" s="16" t="str">
        <f t="shared" si="535"/>
        <v xml:space="preserve">,"Denomination":"2" </v>
      </c>
      <c r="AD1481" s="16" t="str">
        <f t="shared" si="536"/>
        <v>,"ItemInstances":[</v>
      </c>
      <c r="AE1481" s="16" t="str">
        <f t="shared" si="537"/>
        <v>{"CollectableType":"HomeCollector.Models.StampBase, HomeCollector, Version=1.0.0.0, Culture=neutral, PublicKeyToken=null"</v>
      </c>
      <c r="AF1481" s="16" t="str">
        <f t="shared" si="538"/>
        <v xml:space="preserve">,"ItemDetails":"block 4" </v>
      </c>
      <c r="AG1481" s="16" t="str">
        <f t="shared" si="539"/>
        <v xml:space="preserve">,"IsFavorite":false </v>
      </c>
      <c r="AH1481" s="16" t="str">
        <f t="shared" si="540"/>
        <v xml:space="preserve">,"EstimatedValue":0 </v>
      </c>
      <c r="AI1481" s="16" t="str">
        <f t="shared" si="541"/>
        <v xml:space="preserve">,"IsMintCondition":true </v>
      </c>
      <c r="AJ1481" s="16" t="str">
        <f t="shared" si="542"/>
        <v xml:space="preserve">,"Condition":"UNDEFINED" </v>
      </c>
      <c r="AK1481" s="16" t="str">
        <f xml:space="preserve"> IF($D1481+$E1481&gt;0,  CONCATENATE($AD1481,$AE1481,$AF1481,$AG1481,$AH1481,$AI1481,$AJ1481)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481" s="16" t="str">
        <f t="shared" si="543"/>
        <v>,{"CollectableType":"HomeCollector.Models.StampBase, HomeCollector, Version=1.0.0.0, Culture=neutral, PublicKeyToken=null","DisplayName":"Natl Parks" ,"Description":"block 4" ,"Country":"USA" ,"IsPostageStamp":true ,"ScottNumber":"1451a" ,"AlternateId":"" ,"IssueYearStart":1972,"IssueYearEnd":0,"FirstDayOfIssue":"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482" spans="1:38" x14ac:dyDescent="0.25">
      <c r="A1482" s="34" t="s">
        <v>2651</v>
      </c>
      <c r="B1482" s="29">
        <v>6</v>
      </c>
      <c r="C1482" s="30"/>
      <c r="D1482" s="31">
        <v>3</v>
      </c>
      <c r="E1482" s="32"/>
      <c r="F1482" s="28"/>
      <c r="G1482" s="30"/>
      <c r="H1482" s="19" t="s">
        <v>912</v>
      </c>
      <c r="I1482" s="29">
        <v>1972</v>
      </c>
      <c r="J1482" s="29">
        <v>1972</v>
      </c>
      <c r="K1482" s="33" t="s">
        <v>1337</v>
      </c>
      <c r="L1482" s="34">
        <v>0.15</v>
      </c>
      <c r="M1482" s="29">
        <v>0.15</v>
      </c>
      <c r="N1482" s="28" t="str">
        <f t="shared" si="544"/>
        <v>,{"CollectableType":"HomeCollector.Models.StampBase, HomeCollector, Version=1.0.0.0, Culture=neutral, PublicKeyToken=null"</v>
      </c>
      <c r="O1482" s="16" t="str">
        <f t="shared" si="523"/>
        <v xml:space="preserve">,"DisplayName":"Natl Parks" </v>
      </c>
      <c r="P1482" s="16" t="str">
        <f t="shared" si="524"/>
        <v xml:space="preserve">,"Description":"" </v>
      </c>
      <c r="Q1482" s="16" t="str">
        <f t="shared" si="525"/>
        <v xml:space="preserve">,"Country":"USA" </v>
      </c>
      <c r="R1482" s="16" t="str">
        <f t="shared" si="526"/>
        <v xml:space="preserve">,"IsPostageStamp":true </v>
      </c>
      <c r="S1482" s="16" t="str">
        <f t="shared" si="527"/>
        <v xml:space="preserve">,"ScottNumber":"1452" </v>
      </c>
      <c r="T1482" s="16" t="str">
        <f t="shared" si="528"/>
        <v xml:space="preserve">,"AlternateId":"" </v>
      </c>
      <c r="U1482" s="16" t="str">
        <f t="shared" si="529"/>
        <v>,"IssueYearStart":1972</v>
      </c>
      <c r="V1482" s="16" t="str">
        <f t="shared" si="530"/>
        <v>,"IssueYearEnd":0</v>
      </c>
      <c r="W1482" s="16" t="str">
        <f t="shared" si="531"/>
        <v xml:space="preserve">,"FirstDayOfIssue":" " </v>
      </c>
      <c r="X1482" s="16" t="str">
        <f t="shared" si="522"/>
        <v xml:space="preserve">,"Perforation":"" </v>
      </c>
      <c r="Y1482" s="16" t="str">
        <f t="shared" si="532"/>
        <v xml:space="preserve">,"IsWatermarked":false </v>
      </c>
      <c r="Z1482" s="16" t="str">
        <f t="shared" si="533"/>
        <v xml:space="preserve">,"CatalogImageCode":"" </v>
      </c>
      <c r="AA1482" s="16" t="str">
        <f t="shared" si="534"/>
        <v xml:space="preserve">,"Color":"" </v>
      </c>
      <c r="AB1482" s="16" t="str">
        <f t="shared" si="535"/>
        <v xml:space="preserve">,"Denomination":"6" </v>
      </c>
      <c r="AD1482" s="16" t="str">
        <f t="shared" si="536"/>
        <v>,"ItemInstances":[</v>
      </c>
      <c r="AE1482" s="16" t="str">
        <f t="shared" si="537"/>
        <v>{"CollectableType":"HomeCollector.Models.StampBase, HomeCollector, Version=1.0.0.0, Culture=neutral, PublicKeyToken=null"</v>
      </c>
      <c r="AF1482" s="16" t="str">
        <f t="shared" si="538"/>
        <v xml:space="preserve">,"ItemDetails":"" </v>
      </c>
      <c r="AG1482" s="16" t="str">
        <f t="shared" si="539"/>
        <v xml:space="preserve">,"IsFavorite":false </v>
      </c>
      <c r="AH1482" s="16" t="str">
        <f t="shared" si="540"/>
        <v xml:space="preserve">,"EstimatedValue":0 </v>
      </c>
      <c r="AI1482" s="16" t="str">
        <f t="shared" si="541"/>
        <v xml:space="preserve">,"IsMintCondition":true </v>
      </c>
      <c r="AJ1482" s="16" t="str">
        <f t="shared" si="542"/>
        <v xml:space="preserve">,"Condition":"UNDEFINED" </v>
      </c>
      <c r="AK1482" s="16" t="str">
        <f xml:space="preserve"> IF($D1482+$E1482&gt;0,  CONCATENATE($AD1482,$AE1482,$AF1482,$AG1482,$AH1482,$AI1482,$AJ1482)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82" s="16" t="str">
        <f t="shared" si="543"/>
        <v>,{"CollectableType":"HomeCollector.Models.StampBase, HomeCollector, Version=1.0.0.0, Culture=neutral, PublicKeyToken=null","DisplayName":"Natl Parks" ,"Description":"" ,"Country":"USA" ,"IsPostageStamp":true ,"ScottNumber":"1452" ,"AlternateId":"" ,"IssueYearStart":1972,"IssueYearEnd":0,"FirstDayOfIssue":"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83" spans="1:38" x14ac:dyDescent="0.25">
      <c r="A1483" s="34" t="s">
        <v>2652</v>
      </c>
      <c r="B1483" s="29">
        <v>8</v>
      </c>
      <c r="C1483" s="30"/>
      <c r="D1483" s="31">
        <v>1</v>
      </c>
      <c r="E1483" s="32">
        <v>2</v>
      </c>
      <c r="F1483" s="28"/>
      <c r="G1483" s="30"/>
      <c r="H1483" s="19" t="s">
        <v>912</v>
      </c>
      <c r="I1483" s="29">
        <v>1972</v>
      </c>
      <c r="J1483" s="29">
        <v>1972</v>
      </c>
      <c r="K1483" s="33" t="s">
        <v>1337</v>
      </c>
      <c r="L1483" s="34">
        <v>0.15</v>
      </c>
      <c r="M1483" s="29">
        <v>0.15</v>
      </c>
      <c r="N1483" s="28" t="str">
        <f t="shared" si="544"/>
        <v>,{"CollectableType":"HomeCollector.Models.StampBase, HomeCollector, Version=1.0.0.0, Culture=neutral, PublicKeyToken=null"</v>
      </c>
      <c r="O1483" s="16" t="str">
        <f t="shared" si="523"/>
        <v xml:space="preserve">,"DisplayName":"Natl Parks" </v>
      </c>
      <c r="P1483" s="16" t="str">
        <f t="shared" si="524"/>
        <v xml:space="preserve">,"Description":"" </v>
      </c>
      <c r="Q1483" s="16" t="str">
        <f t="shared" si="525"/>
        <v xml:space="preserve">,"Country":"USA" </v>
      </c>
      <c r="R1483" s="16" t="str">
        <f t="shared" si="526"/>
        <v xml:space="preserve">,"IsPostageStamp":true </v>
      </c>
      <c r="S1483" s="16" t="str">
        <f t="shared" si="527"/>
        <v xml:space="preserve">,"ScottNumber":"1453" </v>
      </c>
      <c r="T1483" s="16" t="str">
        <f t="shared" si="528"/>
        <v xml:space="preserve">,"AlternateId":"" </v>
      </c>
      <c r="U1483" s="16" t="str">
        <f t="shared" si="529"/>
        <v>,"IssueYearStart":1972</v>
      </c>
      <c r="V1483" s="16" t="str">
        <f t="shared" si="530"/>
        <v>,"IssueYearEnd":0</v>
      </c>
      <c r="W1483" s="16" t="str">
        <f t="shared" si="531"/>
        <v xml:space="preserve">,"FirstDayOfIssue":" " </v>
      </c>
      <c r="X1483" s="16" t="str">
        <f t="shared" si="522"/>
        <v xml:space="preserve">,"Perforation":"" </v>
      </c>
      <c r="Y1483" s="16" t="str">
        <f t="shared" si="532"/>
        <v xml:space="preserve">,"IsWatermarked":false </v>
      </c>
      <c r="Z1483" s="16" t="str">
        <f t="shared" si="533"/>
        <v xml:space="preserve">,"CatalogImageCode":"" </v>
      </c>
      <c r="AA1483" s="16" t="str">
        <f t="shared" si="534"/>
        <v xml:space="preserve">,"Color":"" </v>
      </c>
      <c r="AB1483" s="16" t="str">
        <f t="shared" si="535"/>
        <v xml:space="preserve">,"Denomination":"8" </v>
      </c>
      <c r="AD1483" s="16" t="str">
        <f t="shared" si="536"/>
        <v>,"ItemInstances":[</v>
      </c>
      <c r="AE1483" s="16" t="str">
        <f t="shared" si="537"/>
        <v>{"CollectableType":"HomeCollector.Models.StampBase, HomeCollector, Version=1.0.0.0, Culture=neutral, PublicKeyToken=null"</v>
      </c>
      <c r="AF1483" s="16" t="str">
        <f t="shared" si="538"/>
        <v xml:space="preserve">,"ItemDetails":"" </v>
      </c>
      <c r="AG1483" s="16" t="str">
        <f t="shared" si="539"/>
        <v xml:space="preserve">,"IsFavorite":false </v>
      </c>
      <c r="AH1483" s="16" t="str">
        <f t="shared" si="540"/>
        <v xml:space="preserve">,"EstimatedValue":0 </v>
      </c>
      <c r="AI1483" s="16" t="str">
        <f t="shared" si="541"/>
        <v xml:space="preserve">,"IsMintCondition":true </v>
      </c>
      <c r="AJ1483" s="16" t="str">
        <f t="shared" si="542"/>
        <v xml:space="preserve">,"Condition":"UNDEFINED" </v>
      </c>
      <c r="AK1483" s="16" t="str">
        <f xml:space="preserve"> IF($D1483+$E1483&gt;0,  CONCATENATE($AD1483,$AE1483,$AF1483,$AG1483,$AH1483,$AI1483,$AJ1483)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83" s="16" t="str">
        <f t="shared" si="543"/>
        <v>,{"CollectableType":"HomeCollector.Models.StampBase, HomeCollector, Version=1.0.0.0, Culture=neutral, PublicKeyToken=null","DisplayName":"Natl Parks" ,"Description":"" ,"Country":"USA" ,"IsPostageStamp":true ,"ScottNumber":"1453"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84" spans="1:38" x14ac:dyDescent="0.25">
      <c r="A1484" s="34" t="s">
        <v>2653</v>
      </c>
      <c r="B1484" s="29">
        <v>15</v>
      </c>
      <c r="C1484" s="30"/>
      <c r="D1484" s="31">
        <v>5</v>
      </c>
      <c r="E1484" s="32"/>
      <c r="F1484" s="28"/>
      <c r="G1484" s="30"/>
      <c r="H1484" s="19" t="s">
        <v>912</v>
      </c>
      <c r="I1484" s="29">
        <v>1972</v>
      </c>
      <c r="J1484" s="29">
        <v>1972</v>
      </c>
      <c r="K1484" s="33" t="s">
        <v>1337</v>
      </c>
      <c r="L1484" s="34">
        <v>0.3</v>
      </c>
      <c r="M1484" s="29">
        <v>0.18</v>
      </c>
      <c r="N1484" s="28" t="str">
        <f t="shared" si="544"/>
        <v>,{"CollectableType":"HomeCollector.Models.StampBase, HomeCollector, Version=1.0.0.0, Culture=neutral, PublicKeyToken=null"</v>
      </c>
      <c r="O1484" s="16" t="str">
        <f t="shared" si="523"/>
        <v xml:space="preserve">,"DisplayName":"Natl Parks" </v>
      </c>
      <c r="P1484" s="16" t="str">
        <f t="shared" si="524"/>
        <v xml:space="preserve">,"Description":"" </v>
      </c>
      <c r="Q1484" s="16" t="str">
        <f t="shared" si="525"/>
        <v xml:space="preserve">,"Country":"USA" </v>
      </c>
      <c r="R1484" s="16" t="str">
        <f t="shared" si="526"/>
        <v xml:space="preserve">,"IsPostageStamp":true </v>
      </c>
      <c r="S1484" s="16" t="str">
        <f t="shared" si="527"/>
        <v xml:space="preserve">,"ScottNumber":"1454" </v>
      </c>
      <c r="T1484" s="16" t="str">
        <f t="shared" si="528"/>
        <v xml:space="preserve">,"AlternateId":"" </v>
      </c>
      <c r="U1484" s="16" t="str">
        <f t="shared" si="529"/>
        <v>,"IssueYearStart":1972</v>
      </c>
      <c r="V1484" s="16" t="str">
        <f t="shared" si="530"/>
        <v>,"IssueYearEnd":0</v>
      </c>
      <c r="W1484" s="16" t="str">
        <f t="shared" si="531"/>
        <v xml:space="preserve">,"FirstDayOfIssue":" " </v>
      </c>
      <c r="X1484" s="16" t="str">
        <f t="shared" si="522"/>
        <v xml:space="preserve">,"Perforation":"" </v>
      </c>
      <c r="Y1484" s="16" t="str">
        <f t="shared" si="532"/>
        <v xml:space="preserve">,"IsWatermarked":false </v>
      </c>
      <c r="Z1484" s="16" t="str">
        <f t="shared" si="533"/>
        <v xml:space="preserve">,"CatalogImageCode":"" </v>
      </c>
      <c r="AA1484" s="16" t="str">
        <f t="shared" si="534"/>
        <v xml:space="preserve">,"Color":"" </v>
      </c>
      <c r="AB1484" s="16" t="str">
        <f t="shared" si="535"/>
        <v xml:space="preserve">,"Denomination":"15" </v>
      </c>
      <c r="AD1484" s="16" t="str">
        <f t="shared" si="536"/>
        <v>,"ItemInstances":[</v>
      </c>
      <c r="AE1484" s="16" t="str">
        <f t="shared" si="537"/>
        <v>{"CollectableType":"HomeCollector.Models.StampBase, HomeCollector, Version=1.0.0.0, Culture=neutral, PublicKeyToken=null"</v>
      </c>
      <c r="AF1484" s="16" t="str">
        <f t="shared" si="538"/>
        <v xml:space="preserve">,"ItemDetails":"" </v>
      </c>
      <c r="AG1484" s="16" t="str">
        <f t="shared" si="539"/>
        <v xml:space="preserve">,"IsFavorite":false </v>
      </c>
      <c r="AH1484" s="16" t="str">
        <f t="shared" si="540"/>
        <v xml:space="preserve">,"EstimatedValue":0 </v>
      </c>
      <c r="AI1484" s="16" t="str">
        <f t="shared" si="541"/>
        <v xml:space="preserve">,"IsMintCondition":true </v>
      </c>
      <c r="AJ1484" s="16" t="str">
        <f t="shared" si="542"/>
        <v xml:space="preserve">,"Condition":"UNDEFINED" </v>
      </c>
      <c r="AK1484" s="16" t="str">
        <f xml:space="preserve"> IF($D1484+$E1484&gt;0,  CONCATENATE($AD1484,$AE1484,$AF1484,$AG1484,$AH1484,$AI1484,$AJ1484)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84" s="16" t="str">
        <f t="shared" si="543"/>
        <v>,{"CollectableType":"HomeCollector.Models.StampBase, HomeCollector, Version=1.0.0.0, Culture=neutral, PublicKeyToken=null","DisplayName":"Natl Parks" ,"Description":"" ,"Country":"USA" ,"IsPostageStamp":true ,"ScottNumber":"1454" ,"AlternateId":"" ,"IssueYearStart":1972,"IssueYearEnd":0,"FirstDayOfIssue":"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85" spans="1:38" x14ac:dyDescent="0.25">
      <c r="A1485" s="34" t="s">
        <v>2654</v>
      </c>
      <c r="B1485" s="29">
        <v>8</v>
      </c>
      <c r="C1485" s="30"/>
      <c r="D1485" s="31">
        <v>1</v>
      </c>
      <c r="E1485" s="32">
        <v>2</v>
      </c>
      <c r="F1485" s="28"/>
      <c r="G1485" s="30"/>
      <c r="H1485" s="19" t="s">
        <v>1034</v>
      </c>
      <c r="I1485" s="29">
        <v>1972</v>
      </c>
      <c r="J1485" s="29">
        <v>1972</v>
      </c>
      <c r="K1485" s="33" t="s">
        <v>1337</v>
      </c>
      <c r="L1485" s="34">
        <v>0.15</v>
      </c>
      <c r="M1485" s="29">
        <v>0.15</v>
      </c>
      <c r="N1485" s="28" t="str">
        <f t="shared" si="544"/>
        <v>,{"CollectableType":"HomeCollector.Models.StampBase, HomeCollector, Version=1.0.0.0, Culture=neutral, PublicKeyToken=null"</v>
      </c>
      <c r="O1485" s="16" t="str">
        <f t="shared" si="523"/>
        <v xml:space="preserve">,"DisplayName":"Family Planning" </v>
      </c>
      <c r="P1485" s="16" t="str">
        <f t="shared" si="524"/>
        <v xml:space="preserve">,"Description":"" </v>
      </c>
      <c r="Q1485" s="16" t="str">
        <f t="shared" si="525"/>
        <v xml:space="preserve">,"Country":"USA" </v>
      </c>
      <c r="R1485" s="16" t="str">
        <f t="shared" si="526"/>
        <v xml:space="preserve">,"IsPostageStamp":true </v>
      </c>
      <c r="S1485" s="16" t="str">
        <f t="shared" si="527"/>
        <v xml:space="preserve">,"ScottNumber":"1455" </v>
      </c>
      <c r="T1485" s="16" t="str">
        <f t="shared" si="528"/>
        <v xml:space="preserve">,"AlternateId":"" </v>
      </c>
      <c r="U1485" s="16" t="str">
        <f t="shared" si="529"/>
        <v>,"IssueYearStart":1972</v>
      </c>
      <c r="V1485" s="16" t="str">
        <f t="shared" si="530"/>
        <v>,"IssueYearEnd":0</v>
      </c>
      <c r="W1485" s="16" t="str">
        <f t="shared" si="531"/>
        <v xml:space="preserve">,"FirstDayOfIssue":" " </v>
      </c>
      <c r="X1485" s="16" t="str">
        <f t="shared" si="522"/>
        <v xml:space="preserve">,"Perforation":"" </v>
      </c>
      <c r="Y1485" s="16" t="str">
        <f t="shared" si="532"/>
        <v xml:space="preserve">,"IsWatermarked":false </v>
      </c>
      <c r="Z1485" s="16" t="str">
        <f t="shared" si="533"/>
        <v xml:space="preserve">,"CatalogImageCode":"" </v>
      </c>
      <c r="AA1485" s="16" t="str">
        <f t="shared" si="534"/>
        <v xml:space="preserve">,"Color":"" </v>
      </c>
      <c r="AB1485" s="16" t="str">
        <f t="shared" si="535"/>
        <v xml:space="preserve">,"Denomination":"8" </v>
      </c>
      <c r="AD1485" s="16" t="str">
        <f t="shared" si="536"/>
        <v>,"ItemInstances":[</v>
      </c>
      <c r="AE1485" s="16" t="str">
        <f t="shared" si="537"/>
        <v>{"CollectableType":"HomeCollector.Models.StampBase, HomeCollector, Version=1.0.0.0, Culture=neutral, PublicKeyToken=null"</v>
      </c>
      <c r="AF1485" s="16" t="str">
        <f t="shared" si="538"/>
        <v xml:space="preserve">,"ItemDetails":"" </v>
      </c>
      <c r="AG1485" s="16" t="str">
        <f t="shared" si="539"/>
        <v xml:space="preserve">,"IsFavorite":false </v>
      </c>
      <c r="AH1485" s="16" t="str">
        <f t="shared" si="540"/>
        <v xml:space="preserve">,"EstimatedValue":0 </v>
      </c>
      <c r="AI1485" s="16" t="str">
        <f t="shared" si="541"/>
        <v xml:space="preserve">,"IsMintCondition":true </v>
      </c>
      <c r="AJ1485" s="16" t="str">
        <f t="shared" si="542"/>
        <v xml:space="preserve">,"Condition":"UNDEFINED" </v>
      </c>
      <c r="AK1485" s="16" t="str">
        <f xml:space="preserve"> IF($D1485+$E1485&gt;0,  CONCATENATE($AD1485,$AE1485,$AF1485,$AG1485,$AH1485,$AI1485,$AJ1485)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85" s="16" t="str">
        <f t="shared" si="543"/>
        <v>,{"CollectableType":"HomeCollector.Models.StampBase, HomeCollector, Version=1.0.0.0, Culture=neutral, PublicKeyToken=null","DisplayName":"Family Planning" ,"Description":"" ,"Country":"USA" ,"IsPostageStamp":true ,"ScottNumber":"1455"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86" spans="1:38" x14ac:dyDescent="0.25">
      <c r="A1486" s="34" t="s">
        <v>2655</v>
      </c>
      <c r="B1486" s="29">
        <v>8</v>
      </c>
      <c r="C1486" s="30"/>
      <c r="D1486" s="31">
        <v>1</v>
      </c>
      <c r="E1486" s="32">
        <v>1</v>
      </c>
      <c r="F1486" s="28"/>
      <c r="G1486" s="30"/>
      <c r="H1486" s="19" t="s">
        <v>1035</v>
      </c>
      <c r="I1486" s="29">
        <v>1972</v>
      </c>
      <c r="J1486" s="29">
        <v>1972</v>
      </c>
      <c r="K1486" s="33" t="s">
        <v>1337</v>
      </c>
      <c r="L1486" s="34">
        <v>0.16</v>
      </c>
      <c r="M1486" s="29">
        <v>0.15</v>
      </c>
      <c r="N1486" s="28" t="str">
        <f t="shared" si="544"/>
        <v>,{"CollectableType":"HomeCollector.Models.StampBase, HomeCollector, Version=1.0.0.0, Culture=neutral, PublicKeyToken=null"</v>
      </c>
      <c r="O1486" s="16" t="str">
        <f t="shared" si="523"/>
        <v xml:space="preserve">,"DisplayName":"Colonial Craftsmen" </v>
      </c>
      <c r="P1486" s="16" t="str">
        <f t="shared" si="524"/>
        <v xml:space="preserve">,"Description":"" </v>
      </c>
      <c r="Q1486" s="16" t="str">
        <f t="shared" si="525"/>
        <v xml:space="preserve">,"Country":"USA" </v>
      </c>
      <c r="R1486" s="16" t="str">
        <f t="shared" si="526"/>
        <v xml:space="preserve">,"IsPostageStamp":true </v>
      </c>
      <c r="S1486" s="16" t="str">
        <f t="shared" si="527"/>
        <v xml:space="preserve">,"ScottNumber":"1456" </v>
      </c>
      <c r="T1486" s="16" t="str">
        <f t="shared" si="528"/>
        <v xml:space="preserve">,"AlternateId":"" </v>
      </c>
      <c r="U1486" s="16" t="str">
        <f t="shared" si="529"/>
        <v>,"IssueYearStart":1972</v>
      </c>
      <c r="V1486" s="16" t="str">
        <f t="shared" si="530"/>
        <v>,"IssueYearEnd":0</v>
      </c>
      <c r="W1486" s="16" t="str">
        <f t="shared" si="531"/>
        <v xml:space="preserve">,"FirstDayOfIssue":" " </v>
      </c>
      <c r="X1486" s="16" t="str">
        <f t="shared" si="522"/>
        <v xml:space="preserve">,"Perforation":"" </v>
      </c>
      <c r="Y1486" s="16" t="str">
        <f t="shared" si="532"/>
        <v xml:space="preserve">,"IsWatermarked":false </v>
      </c>
      <c r="Z1486" s="16" t="str">
        <f t="shared" si="533"/>
        <v xml:space="preserve">,"CatalogImageCode":"" </v>
      </c>
      <c r="AA1486" s="16" t="str">
        <f t="shared" si="534"/>
        <v xml:space="preserve">,"Color":"" </v>
      </c>
      <c r="AB1486" s="16" t="str">
        <f t="shared" si="535"/>
        <v xml:space="preserve">,"Denomination":"8" </v>
      </c>
      <c r="AD1486" s="16" t="str">
        <f t="shared" si="536"/>
        <v>,"ItemInstances":[</v>
      </c>
      <c r="AE1486" s="16" t="str">
        <f t="shared" si="537"/>
        <v>{"CollectableType":"HomeCollector.Models.StampBase, HomeCollector, Version=1.0.0.0, Culture=neutral, PublicKeyToken=null"</v>
      </c>
      <c r="AF1486" s="16" t="str">
        <f t="shared" si="538"/>
        <v xml:space="preserve">,"ItemDetails":"" </v>
      </c>
      <c r="AG1486" s="16" t="str">
        <f t="shared" si="539"/>
        <v xml:space="preserve">,"IsFavorite":false </v>
      </c>
      <c r="AH1486" s="16" t="str">
        <f t="shared" si="540"/>
        <v xml:space="preserve">,"EstimatedValue":0 </v>
      </c>
      <c r="AI1486" s="16" t="str">
        <f t="shared" si="541"/>
        <v xml:space="preserve">,"IsMintCondition":true </v>
      </c>
      <c r="AJ1486" s="16" t="str">
        <f t="shared" si="542"/>
        <v xml:space="preserve">,"Condition":"UNDEFINED" </v>
      </c>
      <c r="AK1486" s="16" t="str">
        <f xml:space="preserve"> IF($D1486+$E1486&gt;0,  CONCATENATE($AD1486,$AE1486,$AF1486,$AG1486,$AH1486,$AI1486,$AJ1486)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86" s="16" t="str">
        <f t="shared" si="543"/>
        <v>,{"CollectableType":"HomeCollector.Models.StampBase, HomeCollector, Version=1.0.0.0, Culture=neutral, PublicKeyToken=null","DisplayName":"Colonial Craftsmen" ,"Description":"" ,"Country":"USA" ,"IsPostageStamp":true ,"ScottNumber":"1456"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87" spans="1:38" x14ac:dyDescent="0.25">
      <c r="A1487" s="34" t="s">
        <v>2656</v>
      </c>
      <c r="B1487" s="29">
        <v>8</v>
      </c>
      <c r="C1487" s="30"/>
      <c r="D1487" s="31">
        <v>1</v>
      </c>
      <c r="E1487" s="32">
        <v>1</v>
      </c>
      <c r="F1487" s="28"/>
      <c r="G1487" s="30"/>
      <c r="H1487" s="19" t="s">
        <v>1035</v>
      </c>
      <c r="I1487" s="29">
        <v>1972</v>
      </c>
      <c r="J1487" s="29">
        <v>1972</v>
      </c>
      <c r="K1487" s="33" t="s">
        <v>1337</v>
      </c>
      <c r="L1487" s="34">
        <v>0.16</v>
      </c>
      <c r="M1487" s="29">
        <v>0.15</v>
      </c>
      <c r="N1487" s="28" t="str">
        <f t="shared" si="544"/>
        <v>,{"CollectableType":"HomeCollector.Models.StampBase, HomeCollector, Version=1.0.0.0, Culture=neutral, PublicKeyToken=null"</v>
      </c>
      <c r="O1487" s="16" t="str">
        <f t="shared" si="523"/>
        <v xml:space="preserve">,"DisplayName":"Colonial Craftsmen" </v>
      </c>
      <c r="P1487" s="16" t="str">
        <f t="shared" si="524"/>
        <v xml:space="preserve">,"Description":"" </v>
      </c>
      <c r="Q1487" s="16" t="str">
        <f t="shared" si="525"/>
        <v xml:space="preserve">,"Country":"USA" </v>
      </c>
      <c r="R1487" s="16" t="str">
        <f t="shared" si="526"/>
        <v xml:space="preserve">,"IsPostageStamp":true </v>
      </c>
      <c r="S1487" s="16" t="str">
        <f t="shared" si="527"/>
        <v xml:space="preserve">,"ScottNumber":"1457" </v>
      </c>
      <c r="T1487" s="16" t="str">
        <f t="shared" si="528"/>
        <v xml:space="preserve">,"AlternateId":"" </v>
      </c>
      <c r="U1487" s="16" t="str">
        <f t="shared" si="529"/>
        <v>,"IssueYearStart":1972</v>
      </c>
      <c r="V1487" s="16" t="str">
        <f t="shared" si="530"/>
        <v>,"IssueYearEnd":0</v>
      </c>
      <c r="W1487" s="16" t="str">
        <f t="shared" si="531"/>
        <v xml:space="preserve">,"FirstDayOfIssue":" " </v>
      </c>
      <c r="X1487" s="16" t="str">
        <f t="shared" si="522"/>
        <v xml:space="preserve">,"Perforation":"" </v>
      </c>
      <c r="Y1487" s="16" t="str">
        <f t="shared" si="532"/>
        <v xml:space="preserve">,"IsWatermarked":false </v>
      </c>
      <c r="Z1487" s="16" t="str">
        <f t="shared" si="533"/>
        <v xml:space="preserve">,"CatalogImageCode":"" </v>
      </c>
      <c r="AA1487" s="16" t="str">
        <f t="shared" si="534"/>
        <v xml:space="preserve">,"Color":"" </v>
      </c>
      <c r="AB1487" s="16" t="str">
        <f t="shared" si="535"/>
        <v xml:space="preserve">,"Denomination":"8" </v>
      </c>
      <c r="AD1487" s="16" t="str">
        <f t="shared" si="536"/>
        <v>,"ItemInstances":[</v>
      </c>
      <c r="AE1487" s="16" t="str">
        <f t="shared" si="537"/>
        <v>{"CollectableType":"HomeCollector.Models.StampBase, HomeCollector, Version=1.0.0.0, Culture=neutral, PublicKeyToken=null"</v>
      </c>
      <c r="AF1487" s="16" t="str">
        <f t="shared" si="538"/>
        <v xml:space="preserve">,"ItemDetails":"" </v>
      </c>
      <c r="AG1487" s="16" t="str">
        <f t="shared" si="539"/>
        <v xml:space="preserve">,"IsFavorite":false </v>
      </c>
      <c r="AH1487" s="16" t="str">
        <f t="shared" si="540"/>
        <v xml:space="preserve">,"EstimatedValue":0 </v>
      </c>
      <c r="AI1487" s="16" t="str">
        <f t="shared" si="541"/>
        <v xml:space="preserve">,"IsMintCondition":true </v>
      </c>
      <c r="AJ1487" s="16" t="str">
        <f t="shared" si="542"/>
        <v xml:space="preserve">,"Condition":"UNDEFINED" </v>
      </c>
      <c r="AK1487" s="16" t="str">
        <f xml:space="preserve"> IF($D1487+$E1487&gt;0,  CONCATENATE($AD1487,$AE1487,$AF1487,$AG1487,$AH1487,$AI1487,$AJ1487)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87" s="16" t="str">
        <f t="shared" si="543"/>
        <v>,{"CollectableType":"HomeCollector.Models.StampBase, HomeCollector, Version=1.0.0.0, Culture=neutral, PublicKeyToken=null","DisplayName":"Colonial Craftsmen" ,"Description":"" ,"Country":"USA" ,"IsPostageStamp":true ,"ScottNumber":"1457"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88" spans="1:38" x14ac:dyDescent="0.25">
      <c r="A1488" s="34" t="s">
        <v>2657</v>
      </c>
      <c r="B1488" s="29">
        <v>8</v>
      </c>
      <c r="C1488" s="30"/>
      <c r="D1488" s="31">
        <v>1</v>
      </c>
      <c r="E1488" s="32">
        <v>1</v>
      </c>
      <c r="F1488" s="28"/>
      <c r="G1488" s="30"/>
      <c r="H1488" s="19" t="s">
        <v>1035</v>
      </c>
      <c r="I1488" s="29">
        <v>1972</v>
      </c>
      <c r="J1488" s="29">
        <v>1972</v>
      </c>
      <c r="K1488" s="33" t="s">
        <v>1337</v>
      </c>
      <c r="L1488" s="34">
        <v>0.16</v>
      </c>
      <c r="M1488" s="29">
        <v>0.15</v>
      </c>
      <c r="N1488" s="28" t="str">
        <f t="shared" si="544"/>
        <v>,{"CollectableType":"HomeCollector.Models.StampBase, HomeCollector, Version=1.0.0.0, Culture=neutral, PublicKeyToken=null"</v>
      </c>
      <c r="O1488" s="16" t="str">
        <f t="shared" si="523"/>
        <v xml:space="preserve">,"DisplayName":"Colonial Craftsmen" </v>
      </c>
      <c r="P1488" s="16" t="str">
        <f t="shared" si="524"/>
        <v xml:space="preserve">,"Description":"" </v>
      </c>
      <c r="Q1488" s="16" t="str">
        <f t="shared" si="525"/>
        <v xml:space="preserve">,"Country":"USA" </v>
      </c>
      <c r="R1488" s="16" t="str">
        <f t="shared" si="526"/>
        <v xml:space="preserve">,"IsPostageStamp":true </v>
      </c>
      <c r="S1488" s="16" t="str">
        <f t="shared" si="527"/>
        <v xml:space="preserve">,"ScottNumber":"1458" </v>
      </c>
      <c r="T1488" s="16" t="str">
        <f t="shared" si="528"/>
        <v xml:space="preserve">,"AlternateId":"" </v>
      </c>
      <c r="U1488" s="16" t="str">
        <f t="shared" si="529"/>
        <v>,"IssueYearStart":1972</v>
      </c>
      <c r="V1488" s="16" t="str">
        <f t="shared" si="530"/>
        <v>,"IssueYearEnd":0</v>
      </c>
      <c r="W1488" s="16" t="str">
        <f t="shared" si="531"/>
        <v xml:space="preserve">,"FirstDayOfIssue":" " </v>
      </c>
      <c r="X1488" s="16" t="str">
        <f t="shared" si="522"/>
        <v xml:space="preserve">,"Perforation":"" </v>
      </c>
      <c r="Y1488" s="16" t="str">
        <f t="shared" si="532"/>
        <v xml:space="preserve">,"IsWatermarked":false </v>
      </c>
      <c r="Z1488" s="16" t="str">
        <f t="shared" si="533"/>
        <v xml:space="preserve">,"CatalogImageCode":"" </v>
      </c>
      <c r="AA1488" s="16" t="str">
        <f t="shared" si="534"/>
        <v xml:space="preserve">,"Color":"" </v>
      </c>
      <c r="AB1488" s="16" t="str">
        <f t="shared" si="535"/>
        <v xml:space="preserve">,"Denomination":"8" </v>
      </c>
      <c r="AD1488" s="16" t="str">
        <f t="shared" si="536"/>
        <v>,"ItemInstances":[</v>
      </c>
      <c r="AE1488" s="16" t="str">
        <f t="shared" si="537"/>
        <v>{"CollectableType":"HomeCollector.Models.StampBase, HomeCollector, Version=1.0.0.0, Culture=neutral, PublicKeyToken=null"</v>
      </c>
      <c r="AF1488" s="16" t="str">
        <f t="shared" si="538"/>
        <v xml:space="preserve">,"ItemDetails":"" </v>
      </c>
      <c r="AG1488" s="16" t="str">
        <f t="shared" si="539"/>
        <v xml:space="preserve">,"IsFavorite":false </v>
      </c>
      <c r="AH1488" s="16" t="str">
        <f t="shared" si="540"/>
        <v xml:space="preserve">,"EstimatedValue":0 </v>
      </c>
      <c r="AI1488" s="16" t="str">
        <f t="shared" si="541"/>
        <v xml:space="preserve">,"IsMintCondition":true </v>
      </c>
      <c r="AJ1488" s="16" t="str">
        <f t="shared" si="542"/>
        <v xml:space="preserve">,"Condition":"UNDEFINED" </v>
      </c>
      <c r="AK1488" s="16" t="str">
        <f xml:space="preserve"> IF($D1488+$E1488&gt;0,  CONCATENATE($AD1488,$AE1488,$AF1488,$AG1488,$AH1488,$AI1488,$AJ1488)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88" s="16" t="str">
        <f t="shared" si="543"/>
        <v>,{"CollectableType":"HomeCollector.Models.StampBase, HomeCollector, Version=1.0.0.0, Culture=neutral, PublicKeyToken=null","DisplayName":"Colonial Craftsmen" ,"Description":"" ,"Country":"USA" ,"IsPostageStamp":true ,"ScottNumber":"1458"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89" spans="1:38" x14ac:dyDescent="0.25">
      <c r="A1489" s="34" t="s">
        <v>2658</v>
      </c>
      <c r="B1489" s="29">
        <v>8</v>
      </c>
      <c r="C1489" s="30"/>
      <c r="D1489" s="31">
        <v>2</v>
      </c>
      <c r="E1489" s="32"/>
      <c r="F1489" s="28"/>
      <c r="G1489" s="30"/>
      <c r="H1489" s="19" t="s">
        <v>1035</v>
      </c>
      <c r="I1489" s="29">
        <v>1972</v>
      </c>
      <c r="J1489" s="29">
        <v>1972</v>
      </c>
      <c r="K1489" s="33" t="s">
        <v>1337</v>
      </c>
      <c r="L1489" s="34">
        <v>0.16</v>
      </c>
      <c r="M1489" s="29">
        <v>0.15</v>
      </c>
      <c r="N1489" s="28" t="str">
        <f t="shared" si="544"/>
        <v>,{"CollectableType":"HomeCollector.Models.StampBase, HomeCollector, Version=1.0.0.0, Culture=neutral, PublicKeyToken=null"</v>
      </c>
      <c r="O1489" s="16" t="str">
        <f t="shared" si="523"/>
        <v xml:space="preserve">,"DisplayName":"Colonial Craftsmen" </v>
      </c>
      <c r="P1489" s="16" t="str">
        <f t="shared" si="524"/>
        <v xml:space="preserve">,"Description":"" </v>
      </c>
      <c r="Q1489" s="16" t="str">
        <f t="shared" si="525"/>
        <v xml:space="preserve">,"Country":"USA" </v>
      </c>
      <c r="R1489" s="16" t="str">
        <f t="shared" si="526"/>
        <v xml:space="preserve">,"IsPostageStamp":true </v>
      </c>
      <c r="S1489" s="16" t="str">
        <f t="shared" si="527"/>
        <v xml:space="preserve">,"ScottNumber":"1459" </v>
      </c>
      <c r="T1489" s="16" t="str">
        <f t="shared" si="528"/>
        <v xml:space="preserve">,"AlternateId":"" </v>
      </c>
      <c r="U1489" s="16" t="str">
        <f t="shared" si="529"/>
        <v>,"IssueYearStart":1972</v>
      </c>
      <c r="V1489" s="16" t="str">
        <f t="shared" si="530"/>
        <v>,"IssueYearEnd":0</v>
      </c>
      <c r="W1489" s="16" t="str">
        <f t="shared" si="531"/>
        <v xml:space="preserve">,"FirstDayOfIssue":" " </v>
      </c>
      <c r="X1489" s="16" t="str">
        <f t="shared" si="522"/>
        <v xml:space="preserve">,"Perforation":"" </v>
      </c>
      <c r="Y1489" s="16" t="str">
        <f t="shared" si="532"/>
        <v xml:space="preserve">,"IsWatermarked":false </v>
      </c>
      <c r="Z1489" s="16" t="str">
        <f t="shared" si="533"/>
        <v xml:space="preserve">,"CatalogImageCode":"" </v>
      </c>
      <c r="AA1489" s="16" t="str">
        <f t="shared" si="534"/>
        <v xml:space="preserve">,"Color":"" </v>
      </c>
      <c r="AB1489" s="16" t="str">
        <f t="shared" si="535"/>
        <v xml:space="preserve">,"Denomination":"8" </v>
      </c>
      <c r="AD1489" s="16" t="str">
        <f t="shared" si="536"/>
        <v>,"ItemInstances":[</v>
      </c>
      <c r="AE1489" s="16" t="str">
        <f t="shared" si="537"/>
        <v>{"CollectableType":"HomeCollector.Models.StampBase, HomeCollector, Version=1.0.0.0, Culture=neutral, PublicKeyToken=null"</v>
      </c>
      <c r="AF1489" s="16" t="str">
        <f t="shared" si="538"/>
        <v xml:space="preserve">,"ItemDetails":"" </v>
      </c>
      <c r="AG1489" s="16" t="str">
        <f t="shared" si="539"/>
        <v xml:space="preserve">,"IsFavorite":false </v>
      </c>
      <c r="AH1489" s="16" t="str">
        <f t="shared" si="540"/>
        <v xml:space="preserve">,"EstimatedValue":0 </v>
      </c>
      <c r="AI1489" s="16" t="str">
        <f t="shared" si="541"/>
        <v xml:space="preserve">,"IsMintCondition":true </v>
      </c>
      <c r="AJ1489" s="16" t="str">
        <f t="shared" si="542"/>
        <v xml:space="preserve">,"Condition":"UNDEFINED" </v>
      </c>
      <c r="AK1489" s="16" t="str">
        <f xml:space="preserve"> IF($D1489+$E1489&gt;0,  CONCATENATE($AD1489,$AE1489,$AF1489,$AG1489,$AH1489,$AI1489,$AJ1489)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89" s="16" t="str">
        <f t="shared" si="543"/>
        <v>,{"CollectableType":"HomeCollector.Models.StampBase, HomeCollector, Version=1.0.0.0, Culture=neutral, PublicKeyToken=null","DisplayName":"Colonial Craftsmen" ,"Description":"" ,"Country":"USA" ,"IsPostageStamp":true ,"ScottNumber":"1459"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90" spans="1:38" x14ac:dyDescent="0.25">
      <c r="A1490" s="17" t="s">
        <v>1036</v>
      </c>
      <c r="B1490" s="29">
        <v>8</v>
      </c>
      <c r="C1490" s="30"/>
      <c r="D1490" s="31">
        <v>1</v>
      </c>
      <c r="E1490" s="32"/>
      <c r="F1490" s="28"/>
      <c r="G1490" s="38" t="s">
        <v>962</v>
      </c>
      <c r="H1490" s="19" t="s">
        <v>1035</v>
      </c>
      <c r="I1490" s="29">
        <v>1972</v>
      </c>
      <c r="J1490" s="29">
        <v>1972</v>
      </c>
      <c r="K1490" s="33" t="s">
        <v>1337</v>
      </c>
      <c r="L1490" s="34">
        <v>0.65</v>
      </c>
      <c r="M1490" s="29">
        <v>0.65</v>
      </c>
      <c r="N1490" s="28" t="str">
        <f t="shared" si="544"/>
        <v>,{"CollectableType":"HomeCollector.Models.StampBase, HomeCollector, Version=1.0.0.0, Culture=neutral, PublicKeyToken=null"</v>
      </c>
      <c r="O1490" s="16" t="str">
        <f t="shared" si="523"/>
        <v xml:space="preserve">,"DisplayName":"Colonial Craftsmen" </v>
      </c>
      <c r="P1490" s="16" t="str">
        <f t="shared" si="524"/>
        <v xml:space="preserve">,"Description":"block 4" </v>
      </c>
      <c r="Q1490" s="16" t="str">
        <f t="shared" si="525"/>
        <v xml:space="preserve">,"Country":"USA" </v>
      </c>
      <c r="R1490" s="16" t="str">
        <f t="shared" si="526"/>
        <v xml:space="preserve">,"IsPostageStamp":true </v>
      </c>
      <c r="S1490" s="16" t="str">
        <f t="shared" si="527"/>
        <v xml:space="preserve">,"ScottNumber":"1459a" </v>
      </c>
      <c r="T1490" s="16" t="str">
        <f t="shared" si="528"/>
        <v xml:space="preserve">,"AlternateId":"" </v>
      </c>
      <c r="U1490" s="16" t="str">
        <f t="shared" si="529"/>
        <v>,"IssueYearStart":1972</v>
      </c>
      <c r="V1490" s="16" t="str">
        <f t="shared" si="530"/>
        <v>,"IssueYearEnd":0</v>
      </c>
      <c r="W1490" s="16" t="str">
        <f t="shared" si="531"/>
        <v xml:space="preserve">,"FirstDayOfIssue":" " </v>
      </c>
      <c r="X1490" s="16" t="str">
        <f t="shared" si="522"/>
        <v xml:space="preserve">,"Perforation":"" </v>
      </c>
      <c r="Y1490" s="16" t="str">
        <f t="shared" si="532"/>
        <v xml:space="preserve">,"IsWatermarked":false </v>
      </c>
      <c r="Z1490" s="16" t="str">
        <f t="shared" si="533"/>
        <v xml:space="preserve">,"CatalogImageCode":"" </v>
      </c>
      <c r="AA1490" s="16" t="str">
        <f t="shared" si="534"/>
        <v xml:space="preserve">,"Color":"" </v>
      </c>
      <c r="AB1490" s="16" t="str">
        <f t="shared" si="535"/>
        <v xml:space="preserve">,"Denomination":"8" </v>
      </c>
      <c r="AD1490" s="16" t="str">
        <f t="shared" si="536"/>
        <v>,"ItemInstances":[</v>
      </c>
      <c r="AE1490" s="16" t="str">
        <f t="shared" si="537"/>
        <v>{"CollectableType":"HomeCollector.Models.StampBase, HomeCollector, Version=1.0.0.0, Culture=neutral, PublicKeyToken=null"</v>
      </c>
      <c r="AF1490" s="16" t="str">
        <f t="shared" si="538"/>
        <v xml:space="preserve">,"ItemDetails":"block 4" </v>
      </c>
      <c r="AG1490" s="16" t="str">
        <f t="shared" si="539"/>
        <v xml:space="preserve">,"IsFavorite":false </v>
      </c>
      <c r="AH1490" s="16" t="str">
        <f t="shared" si="540"/>
        <v xml:space="preserve">,"EstimatedValue":0 </v>
      </c>
      <c r="AI1490" s="16" t="str">
        <f t="shared" si="541"/>
        <v xml:space="preserve">,"IsMintCondition":true </v>
      </c>
      <c r="AJ1490" s="16" t="str">
        <f t="shared" si="542"/>
        <v xml:space="preserve">,"Condition":"UNDEFINED" </v>
      </c>
      <c r="AK1490" s="16" t="str">
        <f xml:space="preserve"> IF($D1490+$E1490&gt;0,  CONCATENATE($AD1490,$AE1490,$AF1490,$AG1490,$AH1490,$AI1490,$AJ1490)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490" s="16" t="str">
        <f t="shared" si="543"/>
        <v>,{"CollectableType":"HomeCollector.Models.StampBase, HomeCollector, Version=1.0.0.0, Culture=neutral, PublicKeyToken=null","DisplayName":"Colonial Craftsmen" ,"Description":"block 4" ,"Country":"USA" ,"IsPostageStamp":true ,"ScottNumber":"1459a"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491" spans="1:38" x14ac:dyDescent="0.25">
      <c r="A1491" s="34" t="s">
        <v>2659</v>
      </c>
      <c r="B1491" s="29">
        <v>6</v>
      </c>
      <c r="C1491" s="30"/>
      <c r="D1491" s="31">
        <v>5</v>
      </c>
      <c r="E1491" s="32"/>
      <c r="F1491" s="28"/>
      <c r="G1491" s="30"/>
      <c r="H1491" s="19" t="s">
        <v>1037</v>
      </c>
      <c r="I1491" s="29">
        <v>1972</v>
      </c>
      <c r="J1491" s="29">
        <v>1972</v>
      </c>
      <c r="K1491" s="33" t="s">
        <v>1337</v>
      </c>
      <c r="L1491" s="34">
        <v>0.15</v>
      </c>
      <c r="M1491" s="29">
        <v>0.15</v>
      </c>
      <c r="N1491" s="28" t="str">
        <f t="shared" si="544"/>
        <v>,{"CollectableType":"HomeCollector.Models.StampBase, HomeCollector, Version=1.0.0.0, Culture=neutral, PublicKeyToken=null"</v>
      </c>
      <c r="O1491" s="16" t="str">
        <f t="shared" si="523"/>
        <v xml:space="preserve">,"DisplayName":"Olympics" </v>
      </c>
      <c r="P1491" s="16" t="str">
        <f t="shared" si="524"/>
        <v xml:space="preserve">,"Description":"" </v>
      </c>
      <c r="Q1491" s="16" t="str">
        <f t="shared" si="525"/>
        <v xml:space="preserve">,"Country":"USA" </v>
      </c>
      <c r="R1491" s="16" t="str">
        <f t="shared" si="526"/>
        <v xml:space="preserve">,"IsPostageStamp":true </v>
      </c>
      <c r="S1491" s="16" t="str">
        <f t="shared" si="527"/>
        <v xml:space="preserve">,"ScottNumber":"1460" </v>
      </c>
      <c r="T1491" s="16" t="str">
        <f t="shared" si="528"/>
        <v xml:space="preserve">,"AlternateId":"" </v>
      </c>
      <c r="U1491" s="16" t="str">
        <f t="shared" si="529"/>
        <v>,"IssueYearStart":1972</v>
      </c>
      <c r="V1491" s="16" t="str">
        <f t="shared" si="530"/>
        <v>,"IssueYearEnd":0</v>
      </c>
      <c r="W1491" s="16" t="str">
        <f t="shared" si="531"/>
        <v xml:space="preserve">,"FirstDayOfIssue":" " </v>
      </c>
      <c r="X1491" s="16" t="str">
        <f t="shared" si="522"/>
        <v xml:space="preserve">,"Perforation":"" </v>
      </c>
      <c r="Y1491" s="16" t="str">
        <f t="shared" si="532"/>
        <v xml:space="preserve">,"IsWatermarked":false </v>
      </c>
      <c r="Z1491" s="16" t="str">
        <f t="shared" si="533"/>
        <v xml:space="preserve">,"CatalogImageCode":"" </v>
      </c>
      <c r="AA1491" s="16" t="str">
        <f t="shared" si="534"/>
        <v xml:space="preserve">,"Color":"" </v>
      </c>
      <c r="AB1491" s="16" t="str">
        <f t="shared" si="535"/>
        <v xml:space="preserve">,"Denomination":"6" </v>
      </c>
      <c r="AD1491" s="16" t="str">
        <f t="shared" si="536"/>
        <v>,"ItemInstances":[</v>
      </c>
      <c r="AE1491" s="16" t="str">
        <f t="shared" si="537"/>
        <v>{"CollectableType":"HomeCollector.Models.StampBase, HomeCollector, Version=1.0.0.0, Culture=neutral, PublicKeyToken=null"</v>
      </c>
      <c r="AF1491" s="16" t="str">
        <f t="shared" si="538"/>
        <v xml:space="preserve">,"ItemDetails":"" </v>
      </c>
      <c r="AG1491" s="16" t="str">
        <f t="shared" si="539"/>
        <v xml:space="preserve">,"IsFavorite":false </v>
      </c>
      <c r="AH1491" s="16" t="str">
        <f t="shared" si="540"/>
        <v xml:space="preserve">,"EstimatedValue":0 </v>
      </c>
      <c r="AI1491" s="16" t="str">
        <f t="shared" si="541"/>
        <v xml:space="preserve">,"IsMintCondition":true </v>
      </c>
      <c r="AJ1491" s="16" t="str">
        <f t="shared" si="542"/>
        <v xml:space="preserve">,"Condition":"UNDEFINED" </v>
      </c>
      <c r="AK1491" s="16" t="str">
        <f xml:space="preserve"> IF($D1491+$E1491&gt;0,  CONCATENATE($AD1491,$AE1491,$AF1491,$AG1491,$AH1491,$AI1491,$AJ1491)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91" s="16" t="str">
        <f t="shared" si="543"/>
        <v>,{"CollectableType":"HomeCollector.Models.StampBase, HomeCollector, Version=1.0.0.0, Culture=neutral, PublicKeyToken=null","DisplayName":"Olympics" ,"Description":"" ,"Country":"USA" ,"IsPostageStamp":true ,"ScottNumber":"1460" ,"AlternateId":"" ,"IssueYearStart":1972,"IssueYearEnd":0,"FirstDayOfIssue":"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92" spans="1:38" x14ac:dyDescent="0.25">
      <c r="A1492" s="34" t="s">
        <v>2660</v>
      </c>
      <c r="B1492" s="29">
        <v>8</v>
      </c>
      <c r="C1492" s="30"/>
      <c r="D1492" s="31">
        <v>5</v>
      </c>
      <c r="E1492" s="32">
        <v>3</v>
      </c>
      <c r="F1492" s="28"/>
      <c r="G1492" s="30"/>
      <c r="H1492" s="19" t="s">
        <v>1037</v>
      </c>
      <c r="I1492" s="29">
        <v>1972</v>
      </c>
      <c r="J1492" s="29">
        <v>1972</v>
      </c>
      <c r="K1492" s="33" t="s">
        <v>1337</v>
      </c>
      <c r="L1492" s="34">
        <v>0.15</v>
      </c>
      <c r="M1492" s="29">
        <v>0.15</v>
      </c>
      <c r="N1492" s="28" t="str">
        <f t="shared" si="544"/>
        <v>,{"CollectableType":"HomeCollector.Models.StampBase, HomeCollector, Version=1.0.0.0, Culture=neutral, PublicKeyToken=null"</v>
      </c>
      <c r="O1492" s="16" t="str">
        <f t="shared" si="523"/>
        <v xml:space="preserve">,"DisplayName":"Olympics" </v>
      </c>
      <c r="P1492" s="16" t="str">
        <f t="shared" si="524"/>
        <v xml:space="preserve">,"Description":"" </v>
      </c>
      <c r="Q1492" s="16" t="str">
        <f t="shared" si="525"/>
        <v xml:space="preserve">,"Country":"USA" </v>
      </c>
      <c r="R1492" s="16" t="str">
        <f t="shared" si="526"/>
        <v xml:space="preserve">,"IsPostageStamp":true </v>
      </c>
      <c r="S1492" s="16" t="str">
        <f t="shared" si="527"/>
        <v xml:space="preserve">,"ScottNumber":"1461" </v>
      </c>
      <c r="T1492" s="16" t="str">
        <f t="shared" si="528"/>
        <v xml:space="preserve">,"AlternateId":"" </v>
      </c>
      <c r="U1492" s="16" t="str">
        <f t="shared" si="529"/>
        <v>,"IssueYearStart":1972</v>
      </c>
      <c r="V1492" s="16" t="str">
        <f t="shared" si="530"/>
        <v>,"IssueYearEnd":0</v>
      </c>
      <c r="W1492" s="16" t="str">
        <f t="shared" si="531"/>
        <v xml:space="preserve">,"FirstDayOfIssue":" " </v>
      </c>
      <c r="X1492" s="16" t="str">
        <f t="shared" si="522"/>
        <v xml:space="preserve">,"Perforation":"" </v>
      </c>
      <c r="Y1492" s="16" t="str">
        <f t="shared" si="532"/>
        <v xml:space="preserve">,"IsWatermarked":false </v>
      </c>
      <c r="Z1492" s="16" t="str">
        <f t="shared" si="533"/>
        <v xml:space="preserve">,"CatalogImageCode":"" </v>
      </c>
      <c r="AA1492" s="16" t="str">
        <f t="shared" si="534"/>
        <v xml:space="preserve">,"Color":"" </v>
      </c>
      <c r="AB1492" s="16" t="str">
        <f t="shared" si="535"/>
        <v xml:space="preserve">,"Denomination":"8" </v>
      </c>
      <c r="AD1492" s="16" t="str">
        <f t="shared" si="536"/>
        <v>,"ItemInstances":[</v>
      </c>
      <c r="AE1492" s="16" t="str">
        <f t="shared" si="537"/>
        <v>{"CollectableType":"HomeCollector.Models.StampBase, HomeCollector, Version=1.0.0.0, Culture=neutral, PublicKeyToken=null"</v>
      </c>
      <c r="AF1492" s="16" t="str">
        <f t="shared" si="538"/>
        <v xml:space="preserve">,"ItemDetails":"" </v>
      </c>
      <c r="AG1492" s="16" t="str">
        <f t="shared" si="539"/>
        <v xml:space="preserve">,"IsFavorite":false </v>
      </c>
      <c r="AH1492" s="16" t="str">
        <f t="shared" si="540"/>
        <v xml:space="preserve">,"EstimatedValue":0 </v>
      </c>
      <c r="AI1492" s="16" t="str">
        <f t="shared" si="541"/>
        <v xml:space="preserve">,"IsMintCondition":true </v>
      </c>
      <c r="AJ1492" s="16" t="str">
        <f t="shared" si="542"/>
        <v xml:space="preserve">,"Condition":"UNDEFINED" </v>
      </c>
      <c r="AK1492" s="16" t="str">
        <f xml:space="preserve"> IF($D1492+$E1492&gt;0,  CONCATENATE($AD1492,$AE1492,$AF1492,$AG1492,$AH1492,$AI1492,$AJ1492)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92" s="16" t="str">
        <f t="shared" si="543"/>
        <v>,{"CollectableType":"HomeCollector.Models.StampBase, HomeCollector, Version=1.0.0.0, Culture=neutral, PublicKeyToken=null","DisplayName":"Olympics" ,"Description":"" ,"Country":"USA" ,"IsPostageStamp":true ,"ScottNumber":"1461"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93" spans="1:38" x14ac:dyDescent="0.25">
      <c r="A1493" s="34" t="s">
        <v>2661</v>
      </c>
      <c r="B1493" s="29">
        <v>15</v>
      </c>
      <c r="C1493" s="30"/>
      <c r="D1493" s="31">
        <v>11</v>
      </c>
      <c r="E1493" s="32">
        <v>1</v>
      </c>
      <c r="F1493" s="28"/>
      <c r="G1493" s="30"/>
      <c r="H1493" s="19" t="s">
        <v>1037</v>
      </c>
      <c r="I1493" s="29">
        <v>1972</v>
      </c>
      <c r="J1493" s="29">
        <v>1972</v>
      </c>
      <c r="K1493" s="33" t="s">
        <v>1337</v>
      </c>
      <c r="L1493" s="34">
        <v>0.28000000000000003</v>
      </c>
      <c r="M1493" s="29">
        <v>0.18</v>
      </c>
      <c r="N1493" s="28" t="str">
        <f t="shared" si="544"/>
        <v>,{"CollectableType":"HomeCollector.Models.StampBase, HomeCollector, Version=1.0.0.0, Culture=neutral, PublicKeyToken=null"</v>
      </c>
      <c r="O1493" s="16" t="str">
        <f t="shared" si="523"/>
        <v xml:space="preserve">,"DisplayName":"Olympics" </v>
      </c>
      <c r="P1493" s="16" t="str">
        <f t="shared" si="524"/>
        <v xml:space="preserve">,"Description":"" </v>
      </c>
      <c r="Q1493" s="16" t="str">
        <f t="shared" si="525"/>
        <v xml:space="preserve">,"Country":"USA" </v>
      </c>
      <c r="R1493" s="16" t="str">
        <f t="shared" si="526"/>
        <v xml:space="preserve">,"IsPostageStamp":true </v>
      </c>
      <c r="S1493" s="16" t="str">
        <f t="shared" si="527"/>
        <v xml:space="preserve">,"ScottNumber":"1462" </v>
      </c>
      <c r="T1493" s="16" t="str">
        <f t="shared" si="528"/>
        <v xml:space="preserve">,"AlternateId":"" </v>
      </c>
      <c r="U1493" s="16" t="str">
        <f t="shared" si="529"/>
        <v>,"IssueYearStart":1972</v>
      </c>
      <c r="V1493" s="16" t="str">
        <f t="shared" si="530"/>
        <v>,"IssueYearEnd":0</v>
      </c>
      <c r="W1493" s="16" t="str">
        <f t="shared" si="531"/>
        <v xml:space="preserve">,"FirstDayOfIssue":" " </v>
      </c>
      <c r="X1493" s="16" t="str">
        <f t="shared" si="522"/>
        <v xml:space="preserve">,"Perforation":"" </v>
      </c>
      <c r="Y1493" s="16" t="str">
        <f t="shared" si="532"/>
        <v xml:space="preserve">,"IsWatermarked":false </v>
      </c>
      <c r="Z1493" s="16" t="str">
        <f t="shared" si="533"/>
        <v xml:space="preserve">,"CatalogImageCode":"" </v>
      </c>
      <c r="AA1493" s="16" t="str">
        <f t="shared" si="534"/>
        <v xml:space="preserve">,"Color":"" </v>
      </c>
      <c r="AB1493" s="16" t="str">
        <f t="shared" si="535"/>
        <v xml:space="preserve">,"Denomination":"15" </v>
      </c>
      <c r="AD1493" s="16" t="str">
        <f t="shared" si="536"/>
        <v>,"ItemInstances":[</v>
      </c>
      <c r="AE1493" s="16" t="str">
        <f t="shared" si="537"/>
        <v>{"CollectableType":"HomeCollector.Models.StampBase, HomeCollector, Version=1.0.0.0, Culture=neutral, PublicKeyToken=null"</v>
      </c>
      <c r="AF1493" s="16" t="str">
        <f t="shared" si="538"/>
        <v xml:space="preserve">,"ItemDetails":"" </v>
      </c>
      <c r="AG1493" s="16" t="str">
        <f t="shared" si="539"/>
        <v xml:space="preserve">,"IsFavorite":false </v>
      </c>
      <c r="AH1493" s="16" t="str">
        <f t="shared" si="540"/>
        <v xml:space="preserve">,"EstimatedValue":0 </v>
      </c>
      <c r="AI1493" s="16" t="str">
        <f t="shared" si="541"/>
        <v xml:space="preserve">,"IsMintCondition":true </v>
      </c>
      <c r="AJ1493" s="16" t="str">
        <f t="shared" si="542"/>
        <v xml:space="preserve">,"Condition":"UNDEFINED" </v>
      </c>
      <c r="AK1493" s="16" t="str">
        <f xml:space="preserve"> IF($D1493+$E1493&gt;0,  CONCATENATE($AD1493,$AE1493,$AF1493,$AG1493,$AH1493,$AI1493,$AJ1493)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93" s="16" t="str">
        <f t="shared" si="543"/>
        <v>,{"CollectableType":"HomeCollector.Models.StampBase, HomeCollector, Version=1.0.0.0, Culture=neutral, PublicKeyToken=null","DisplayName":"Olympics" ,"Description":"" ,"Country":"USA" ,"IsPostageStamp":true ,"ScottNumber":"1462" ,"AlternateId":"" ,"IssueYearStart":1972,"IssueYearEnd":0,"FirstDayOfIssue":"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94" spans="1:38" x14ac:dyDescent="0.25">
      <c r="A1494" s="34" t="s">
        <v>2662</v>
      </c>
      <c r="B1494" s="29">
        <v>8</v>
      </c>
      <c r="C1494" s="30"/>
      <c r="D1494" s="31">
        <v>5</v>
      </c>
      <c r="E1494" s="32">
        <v>1</v>
      </c>
      <c r="F1494" s="28"/>
      <c r="G1494" s="30"/>
      <c r="H1494" s="19" t="s">
        <v>1038</v>
      </c>
      <c r="I1494" s="29">
        <v>1972</v>
      </c>
      <c r="J1494" s="29">
        <v>1972</v>
      </c>
      <c r="K1494" s="33" t="s">
        <v>1337</v>
      </c>
      <c r="L1494" s="34">
        <v>0.15</v>
      </c>
      <c r="M1494" s="29">
        <v>0.15</v>
      </c>
      <c r="N1494" s="28" t="str">
        <f t="shared" si="544"/>
        <v>,{"CollectableType":"HomeCollector.Models.StampBase, HomeCollector, Version=1.0.0.0, Culture=neutral, PublicKeyToken=null"</v>
      </c>
      <c r="O1494" s="16" t="str">
        <f t="shared" si="523"/>
        <v xml:space="preserve">,"DisplayName":"PTA" </v>
      </c>
      <c r="P1494" s="16" t="str">
        <f t="shared" si="524"/>
        <v xml:space="preserve">,"Description":"" </v>
      </c>
      <c r="Q1494" s="16" t="str">
        <f t="shared" si="525"/>
        <v xml:space="preserve">,"Country":"USA" </v>
      </c>
      <c r="R1494" s="16" t="str">
        <f t="shared" si="526"/>
        <v xml:space="preserve">,"IsPostageStamp":true </v>
      </c>
      <c r="S1494" s="16" t="str">
        <f t="shared" si="527"/>
        <v xml:space="preserve">,"ScottNumber":"1463" </v>
      </c>
      <c r="T1494" s="16" t="str">
        <f t="shared" si="528"/>
        <v xml:space="preserve">,"AlternateId":"" </v>
      </c>
      <c r="U1494" s="16" t="str">
        <f t="shared" si="529"/>
        <v>,"IssueYearStart":1972</v>
      </c>
      <c r="V1494" s="16" t="str">
        <f t="shared" si="530"/>
        <v>,"IssueYearEnd":0</v>
      </c>
      <c r="W1494" s="16" t="str">
        <f t="shared" si="531"/>
        <v xml:space="preserve">,"FirstDayOfIssue":" " </v>
      </c>
      <c r="X1494" s="16" t="str">
        <f t="shared" si="522"/>
        <v xml:space="preserve">,"Perforation":"" </v>
      </c>
      <c r="Y1494" s="16" t="str">
        <f t="shared" si="532"/>
        <v xml:space="preserve">,"IsWatermarked":false </v>
      </c>
      <c r="Z1494" s="16" t="str">
        <f t="shared" si="533"/>
        <v xml:space="preserve">,"CatalogImageCode":"" </v>
      </c>
      <c r="AA1494" s="16" t="str">
        <f t="shared" si="534"/>
        <v xml:space="preserve">,"Color":"" </v>
      </c>
      <c r="AB1494" s="16" t="str">
        <f t="shared" si="535"/>
        <v xml:space="preserve">,"Denomination":"8" </v>
      </c>
      <c r="AD1494" s="16" t="str">
        <f t="shared" si="536"/>
        <v>,"ItemInstances":[</v>
      </c>
      <c r="AE1494" s="16" t="str">
        <f t="shared" si="537"/>
        <v>{"CollectableType":"HomeCollector.Models.StampBase, HomeCollector, Version=1.0.0.0, Culture=neutral, PublicKeyToken=null"</v>
      </c>
      <c r="AF1494" s="16" t="str">
        <f t="shared" si="538"/>
        <v xml:space="preserve">,"ItemDetails":"" </v>
      </c>
      <c r="AG1494" s="16" t="str">
        <f t="shared" si="539"/>
        <v xml:space="preserve">,"IsFavorite":false </v>
      </c>
      <c r="AH1494" s="16" t="str">
        <f t="shared" si="540"/>
        <v xml:space="preserve">,"EstimatedValue":0 </v>
      </c>
      <c r="AI1494" s="16" t="str">
        <f t="shared" si="541"/>
        <v xml:space="preserve">,"IsMintCondition":true </v>
      </c>
      <c r="AJ1494" s="16" t="str">
        <f t="shared" si="542"/>
        <v xml:space="preserve">,"Condition":"UNDEFINED" </v>
      </c>
      <c r="AK1494" s="16" t="str">
        <f xml:space="preserve"> IF($D1494+$E1494&gt;0,  CONCATENATE($AD1494,$AE1494,$AF1494,$AG1494,$AH1494,$AI1494,$AJ1494)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494" s="16" t="str">
        <f t="shared" si="543"/>
        <v>,{"CollectableType":"HomeCollector.Models.StampBase, HomeCollector, Version=1.0.0.0, Culture=neutral, PublicKeyToken=null","DisplayName":"PTA" ,"Description":"" ,"Country":"USA" ,"IsPostageStamp":true ,"ScottNumber":"1463"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95" spans="1:38" x14ac:dyDescent="0.25">
      <c r="A1495" s="34" t="s">
        <v>2663</v>
      </c>
      <c r="B1495" s="29">
        <v>8</v>
      </c>
      <c r="C1495" s="30"/>
      <c r="D1495" s="31"/>
      <c r="E1495" s="32"/>
      <c r="F1495" s="28"/>
      <c r="G1495" s="30"/>
      <c r="H1495" s="19" t="s">
        <v>985</v>
      </c>
      <c r="I1495" s="29">
        <v>1972</v>
      </c>
      <c r="J1495" s="29">
        <v>1972</v>
      </c>
      <c r="K1495" s="33" t="s">
        <v>1337</v>
      </c>
      <c r="L1495" s="34">
        <v>0.16</v>
      </c>
      <c r="M1495" s="29">
        <v>0.15</v>
      </c>
      <c r="N1495" s="28" t="str">
        <f t="shared" si="544"/>
        <v>,{"CollectableType":"HomeCollector.Models.StampBase, HomeCollector, Version=1.0.0.0, Culture=neutral, PublicKeyToken=null"</v>
      </c>
      <c r="O1495" s="16" t="str">
        <f t="shared" si="523"/>
        <v xml:space="preserve">,"DisplayName":"Wildlife" </v>
      </c>
      <c r="P1495" s="16" t="str">
        <f t="shared" si="524"/>
        <v xml:space="preserve">,"Description":"" </v>
      </c>
      <c r="Q1495" s="16" t="str">
        <f t="shared" si="525"/>
        <v xml:space="preserve">,"Country":"USA" </v>
      </c>
      <c r="R1495" s="16" t="str">
        <f t="shared" si="526"/>
        <v xml:space="preserve">,"IsPostageStamp":true </v>
      </c>
      <c r="S1495" s="16" t="str">
        <f t="shared" si="527"/>
        <v xml:space="preserve">,"ScottNumber":"1464" </v>
      </c>
      <c r="T1495" s="16" t="str">
        <f t="shared" si="528"/>
        <v xml:space="preserve">,"AlternateId":"" </v>
      </c>
      <c r="U1495" s="16" t="str">
        <f t="shared" si="529"/>
        <v>,"IssueYearStart":1972</v>
      </c>
      <c r="V1495" s="16" t="str">
        <f t="shared" si="530"/>
        <v>,"IssueYearEnd":0</v>
      </c>
      <c r="W1495" s="16" t="str">
        <f t="shared" si="531"/>
        <v xml:space="preserve">,"FirstDayOfIssue":" " </v>
      </c>
      <c r="X1495" s="16" t="str">
        <f t="shared" si="522"/>
        <v xml:space="preserve">,"Perforation":"" </v>
      </c>
      <c r="Y1495" s="16" t="str">
        <f t="shared" si="532"/>
        <v xml:space="preserve">,"IsWatermarked":false </v>
      </c>
      <c r="Z1495" s="16" t="str">
        <f t="shared" si="533"/>
        <v xml:space="preserve">,"CatalogImageCode":"" </v>
      </c>
      <c r="AA1495" s="16" t="str">
        <f t="shared" si="534"/>
        <v xml:space="preserve">,"Color":"" </v>
      </c>
      <c r="AB1495" s="16" t="str">
        <f t="shared" si="535"/>
        <v xml:space="preserve">,"Denomination":"8" </v>
      </c>
      <c r="AD1495" s="16" t="str">
        <f t="shared" si="536"/>
        <v/>
      </c>
      <c r="AE1495" s="16" t="str">
        <f t="shared" si="537"/>
        <v>{"CollectableType":"HomeCollector.Models.StampBase, HomeCollector, Version=1.0.0.0, Culture=neutral, PublicKeyToken=null"</v>
      </c>
      <c r="AF1495" s="16" t="str">
        <f t="shared" si="538"/>
        <v xml:space="preserve">,"ItemDetails":"" </v>
      </c>
      <c r="AG1495" s="16" t="str">
        <f t="shared" si="539"/>
        <v xml:space="preserve">,"IsFavorite":false </v>
      </c>
      <c r="AH1495" s="16" t="str">
        <f t="shared" si="540"/>
        <v xml:space="preserve">,"EstimatedValue":0 </v>
      </c>
      <c r="AI1495" s="16" t="str">
        <f t="shared" si="541"/>
        <v xml:space="preserve">,"IsMintCondition":false </v>
      </c>
      <c r="AJ1495" s="16" t="str">
        <f t="shared" si="542"/>
        <v xml:space="preserve">,"Condition":"UNDEFINED" </v>
      </c>
      <c r="AK1495" s="16" t="str">
        <f xml:space="preserve"> IF($D1495+$E1495&gt;0,  CONCATENATE($AD1495,$AE1495,$AF1495,$AG1495,$AH1495,$AI1495,$AJ1495) &amp; "} ]}","}")</f>
        <v>}</v>
      </c>
      <c r="AL1495" s="16" t="str">
        <f t="shared" si="543"/>
        <v>,{"CollectableType":"HomeCollector.Models.StampBase, HomeCollector, Version=1.0.0.0, Culture=neutral, PublicKeyToken=null","DisplayName":"Wildlife" ,"Description":"" ,"Country":"USA" ,"IsPostageStamp":true ,"ScottNumber":"1464" ,"AlternateId":"" ,"IssueYearStart":1972,"IssueYearEnd":0,"FirstDayOfIssue":" " ,"Perforation":"" ,"IsWatermarked":false ,"CatalogImageCode":"" ,"Color":"" ,"Denomination":"8" }</v>
      </c>
    </row>
    <row r="1496" spans="1:38" x14ac:dyDescent="0.25">
      <c r="A1496" s="34" t="s">
        <v>2664</v>
      </c>
      <c r="B1496" s="29">
        <v>8</v>
      </c>
      <c r="C1496" s="30"/>
      <c r="D1496" s="31"/>
      <c r="E1496" s="32"/>
      <c r="F1496" s="28"/>
      <c r="G1496" s="30"/>
      <c r="H1496" s="19" t="s">
        <v>985</v>
      </c>
      <c r="I1496" s="29">
        <v>1972</v>
      </c>
      <c r="J1496" s="29">
        <v>1972</v>
      </c>
      <c r="K1496" s="33" t="s">
        <v>1337</v>
      </c>
      <c r="L1496" s="34">
        <v>0.16</v>
      </c>
      <c r="M1496" s="29">
        <v>0.15</v>
      </c>
      <c r="N1496" s="28" t="str">
        <f t="shared" si="544"/>
        <v>,{"CollectableType":"HomeCollector.Models.StampBase, HomeCollector, Version=1.0.0.0, Culture=neutral, PublicKeyToken=null"</v>
      </c>
      <c r="O1496" s="16" t="str">
        <f t="shared" si="523"/>
        <v xml:space="preserve">,"DisplayName":"Wildlife" </v>
      </c>
      <c r="P1496" s="16" t="str">
        <f t="shared" si="524"/>
        <v xml:space="preserve">,"Description":"" </v>
      </c>
      <c r="Q1496" s="16" t="str">
        <f t="shared" si="525"/>
        <v xml:space="preserve">,"Country":"USA" </v>
      </c>
      <c r="R1496" s="16" t="str">
        <f t="shared" si="526"/>
        <v xml:space="preserve">,"IsPostageStamp":true </v>
      </c>
      <c r="S1496" s="16" t="str">
        <f t="shared" si="527"/>
        <v xml:space="preserve">,"ScottNumber":"1465" </v>
      </c>
      <c r="T1496" s="16" t="str">
        <f t="shared" si="528"/>
        <v xml:space="preserve">,"AlternateId":"" </v>
      </c>
      <c r="U1496" s="16" t="str">
        <f t="shared" si="529"/>
        <v>,"IssueYearStart":1972</v>
      </c>
      <c r="V1496" s="16" t="str">
        <f t="shared" si="530"/>
        <v>,"IssueYearEnd":0</v>
      </c>
      <c r="W1496" s="16" t="str">
        <f t="shared" si="531"/>
        <v xml:space="preserve">,"FirstDayOfIssue":" " </v>
      </c>
      <c r="X1496" s="16" t="str">
        <f t="shared" si="522"/>
        <v xml:space="preserve">,"Perforation":"" </v>
      </c>
      <c r="Y1496" s="16" t="str">
        <f t="shared" si="532"/>
        <v xml:space="preserve">,"IsWatermarked":false </v>
      </c>
      <c r="Z1496" s="16" t="str">
        <f t="shared" si="533"/>
        <v xml:space="preserve">,"CatalogImageCode":"" </v>
      </c>
      <c r="AA1496" s="16" t="str">
        <f t="shared" si="534"/>
        <v xml:space="preserve">,"Color":"" </v>
      </c>
      <c r="AB1496" s="16" t="str">
        <f t="shared" si="535"/>
        <v xml:space="preserve">,"Denomination":"8" </v>
      </c>
      <c r="AD1496" s="16" t="str">
        <f t="shared" si="536"/>
        <v/>
      </c>
      <c r="AE1496" s="16" t="str">
        <f t="shared" si="537"/>
        <v>{"CollectableType":"HomeCollector.Models.StampBase, HomeCollector, Version=1.0.0.0, Culture=neutral, PublicKeyToken=null"</v>
      </c>
      <c r="AF1496" s="16" t="str">
        <f t="shared" si="538"/>
        <v xml:space="preserve">,"ItemDetails":"" </v>
      </c>
      <c r="AG1496" s="16" t="str">
        <f t="shared" si="539"/>
        <v xml:space="preserve">,"IsFavorite":false </v>
      </c>
      <c r="AH1496" s="16" t="str">
        <f t="shared" si="540"/>
        <v xml:space="preserve">,"EstimatedValue":0 </v>
      </c>
      <c r="AI1496" s="16" t="str">
        <f t="shared" si="541"/>
        <v xml:space="preserve">,"IsMintCondition":false </v>
      </c>
      <c r="AJ1496" s="16" t="str">
        <f t="shared" si="542"/>
        <v xml:space="preserve">,"Condition":"UNDEFINED" </v>
      </c>
      <c r="AK1496" s="16" t="str">
        <f xml:space="preserve"> IF($D1496+$E1496&gt;0,  CONCATENATE($AD1496,$AE1496,$AF1496,$AG1496,$AH1496,$AI1496,$AJ1496) &amp; "} ]}","}")</f>
        <v>}</v>
      </c>
      <c r="AL1496" s="16" t="str">
        <f t="shared" si="543"/>
        <v>,{"CollectableType":"HomeCollector.Models.StampBase, HomeCollector, Version=1.0.0.0, Culture=neutral, PublicKeyToken=null","DisplayName":"Wildlife" ,"Description":"" ,"Country":"USA" ,"IsPostageStamp":true ,"ScottNumber":"1465" ,"AlternateId":"" ,"IssueYearStart":1972,"IssueYearEnd":0,"FirstDayOfIssue":" " ,"Perforation":"" ,"IsWatermarked":false ,"CatalogImageCode":"" ,"Color":"" ,"Denomination":"8" }</v>
      </c>
    </row>
    <row r="1497" spans="1:38" x14ac:dyDescent="0.25">
      <c r="A1497" s="34" t="s">
        <v>2665</v>
      </c>
      <c r="B1497" s="29">
        <v>8</v>
      </c>
      <c r="C1497" s="30"/>
      <c r="D1497" s="31"/>
      <c r="E1497" s="32"/>
      <c r="F1497" s="28"/>
      <c r="G1497" s="30"/>
      <c r="H1497" s="19" t="s">
        <v>985</v>
      </c>
      <c r="I1497" s="29">
        <v>1972</v>
      </c>
      <c r="J1497" s="29">
        <v>1972</v>
      </c>
      <c r="K1497" s="33" t="s">
        <v>1337</v>
      </c>
      <c r="L1497" s="34">
        <v>0.16</v>
      </c>
      <c r="M1497" s="29">
        <v>0.15</v>
      </c>
      <c r="N1497" s="28" t="str">
        <f t="shared" si="544"/>
        <v>,{"CollectableType":"HomeCollector.Models.StampBase, HomeCollector, Version=1.0.0.0, Culture=neutral, PublicKeyToken=null"</v>
      </c>
      <c r="O1497" s="16" t="str">
        <f t="shared" si="523"/>
        <v xml:space="preserve">,"DisplayName":"Wildlife" </v>
      </c>
      <c r="P1497" s="16" t="str">
        <f t="shared" si="524"/>
        <v xml:space="preserve">,"Description":"" </v>
      </c>
      <c r="Q1497" s="16" t="str">
        <f t="shared" si="525"/>
        <v xml:space="preserve">,"Country":"USA" </v>
      </c>
      <c r="R1497" s="16" t="str">
        <f t="shared" si="526"/>
        <v xml:space="preserve">,"IsPostageStamp":true </v>
      </c>
      <c r="S1497" s="16" t="str">
        <f t="shared" si="527"/>
        <v xml:space="preserve">,"ScottNumber":"1466" </v>
      </c>
      <c r="T1497" s="16" t="str">
        <f t="shared" si="528"/>
        <v xml:space="preserve">,"AlternateId":"" </v>
      </c>
      <c r="U1497" s="16" t="str">
        <f t="shared" si="529"/>
        <v>,"IssueYearStart":1972</v>
      </c>
      <c r="V1497" s="16" t="str">
        <f t="shared" si="530"/>
        <v>,"IssueYearEnd":0</v>
      </c>
      <c r="W1497" s="16" t="str">
        <f t="shared" si="531"/>
        <v xml:space="preserve">,"FirstDayOfIssue":" " </v>
      </c>
      <c r="X1497" s="16" t="str">
        <f t="shared" ref="X1497:X1560" si="545">",""Perforation"":""" &amp; IF(ISBLANK($F1497)=1,"",$F1497) &amp; """ "</f>
        <v xml:space="preserve">,"Perforation":"" </v>
      </c>
      <c r="Y1497" s="16" t="str">
        <f t="shared" si="532"/>
        <v xml:space="preserve">,"IsWatermarked":false </v>
      </c>
      <c r="Z1497" s="16" t="str">
        <f t="shared" si="533"/>
        <v xml:space="preserve">,"CatalogImageCode":"" </v>
      </c>
      <c r="AA1497" s="16" t="str">
        <f t="shared" si="534"/>
        <v xml:space="preserve">,"Color":"" </v>
      </c>
      <c r="AB1497" s="16" t="str">
        <f t="shared" si="535"/>
        <v xml:space="preserve">,"Denomination":"8" </v>
      </c>
      <c r="AD1497" s="16" t="str">
        <f t="shared" si="536"/>
        <v/>
      </c>
      <c r="AE1497" s="16" t="str">
        <f t="shared" si="537"/>
        <v>{"CollectableType":"HomeCollector.Models.StampBase, HomeCollector, Version=1.0.0.0, Culture=neutral, PublicKeyToken=null"</v>
      </c>
      <c r="AF1497" s="16" t="str">
        <f t="shared" si="538"/>
        <v xml:space="preserve">,"ItemDetails":"" </v>
      </c>
      <c r="AG1497" s="16" t="str">
        <f t="shared" si="539"/>
        <v xml:space="preserve">,"IsFavorite":false </v>
      </c>
      <c r="AH1497" s="16" t="str">
        <f t="shared" si="540"/>
        <v xml:space="preserve">,"EstimatedValue":0 </v>
      </c>
      <c r="AI1497" s="16" t="str">
        <f t="shared" si="541"/>
        <v xml:space="preserve">,"IsMintCondition":false </v>
      </c>
      <c r="AJ1497" s="16" t="str">
        <f t="shared" si="542"/>
        <v xml:space="preserve">,"Condition":"UNDEFINED" </v>
      </c>
      <c r="AK1497" s="16" t="str">
        <f xml:space="preserve"> IF($D1497+$E1497&gt;0,  CONCATENATE($AD1497,$AE1497,$AF1497,$AG1497,$AH1497,$AI1497,$AJ1497) &amp; "} ]}","}")</f>
        <v>}</v>
      </c>
      <c r="AL1497" s="16" t="str">
        <f t="shared" si="543"/>
        <v>,{"CollectableType":"HomeCollector.Models.StampBase, HomeCollector, Version=1.0.0.0, Culture=neutral, PublicKeyToken=null","DisplayName":"Wildlife" ,"Description":"" ,"Country":"USA" ,"IsPostageStamp":true ,"ScottNumber":"1466" ,"AlternateId":"" ,"IssueYearStart":1972,"IssueYearEnd":0,"FirstDayOfIssue":" " ,"Perforation":"" ,"IsWatermarked":false ,"CatalogImageCode":"" ,"Color":"" ,"Denomination":"8" }</v>
      </c>
    </row>
    <row r="1498" spans="1:38" x14ac:dyDescent="0.25">
      <c r="A1498" s="34" t="s">
        <v>2666</v>
      </c>
      <c r="B1498" s="29">
        <v>8</v>
      </c>
      <c r="C1498" s="30"/>
      <c r="D1498" s="31"/>
      <c r="E1498" s="32"/>
      <c r="F1498" s="28"/>
      <c r="G1498" s="30"/>
      <c r="H1498" s="19" t="s">
        <v>985</v>
      </c>
      <c r="I1498" s="29">
        <v>1972</v>
      </c>
      <c r="J1498" s="29">
        <v>1972</v>
      </c>
      <c r="K1498" s="33" t="s">
        <v>1337</v>
      </c>
      <c r="L1498" s="34">
        <v>0.16</v>
      </c>
      <c r="M1498" s="29">
        <v>0.15</v>
      </c>
      <c r="N1498" s="28" t="str">
        <f t="shared" si="544"/>
        <v>,{"CollectableType":"HomeCollector.Models.StampBase, HomeCollector, Version=1.0.0.0, Culture=neutral, PublicKeyToken=null"</v>
      </c>
      <c r="O1498" s="16" t="str">
        <f t="shared" si="523"/>
        <v xml:space="preserve">,"DisplayName":"Wildlife" </v>
      </c>
      <c r="P1498" s="16" t="str">
        <f t="shared" si="524"/>
        <v xml:space="preserve">,"Description":"" </v>
      </c>
      <c r="Q1498" s="16" t="str">
        <f t="shared" si="525"/>
        <v xml:space="preserve">,"Country":"USA" </v>
      </c>
      <c r="R1498" s="16" t="str">
        <f t="shared" si="526"/>
        <v xml:space="preserve">,"IsPostageStamp":true </v>
      </c>
      <c r="S1498" s="16" t="str">
        <f t="shared" si="527"/>
        <v xml:space="preserve">,"ScottNumber":"1467" </v>
      </c>
      <c r="T1498" s="16" t="str">
        <f t="shared" si="528"/>
        <v xml:space="preserve">,"AlternateId":"" </v>
      </c>
      <c r="U1498" s="16" t="str">
        <f t="shared" si="529"/>
        <v>,"IssueYearStart":1972</v>
      </c>
      <c r="V1498" s="16" t="str">
        <f t="shared" si="530"/>
        <v>,"IssueYearEnd":0</v>
      </c>
      <c r="W1498" s="16" t="str">
        <f t="shared" si="531"/>
        <v xml:space="preserve">,"FirstDayOfIssue":" " </v>
      </c>
      <c r="X1498" s="16" t="str">
        <f t="shared" si="545"/>
        <v xml:space="preserve">,"Perforation":"" </v>
      </c>
      <c r="Y1498" s="16" t="str">
        <f t="shared" si="532"/>
        <v xml:space="preserve">,"IsWatermarked":false </v>
      </c>
      <c r="Z1498" s="16" t="str">
        <f t="shared" si="533"/>
        <v xml:space="preserve">,"CatalogImageCode":"" </v>
      </c>
      <c r="AA1498" s="16" t="str">
        <f t="shared" si="534"/>
        <v xml:space="preserve">,"Color":"" </v>
      </c>
      <c r="AB1498" s="16" t="str">
        <f t="shared" si="535"/>
        <v xml:space="preserve">,"Denomination":"8" </v>
      </c>
      <c r="AD1498" s="16" t="str">
        <f t="shared" si="536"/>
        <v/>
      </c>
      <c r="AE1498" s="16" t="str">
        <f t="shared" si="537"/>
        <v>{"CollectableType":"HomeCollector.Models.StampBase, HomeCollector, Version=1.0.0.0, Culture=neutral, PublicKeyToken=null"</v>
      </c>
      <c r="AF1498" s="16" t="str">
        <f t="shared" si="538"/>
        <v xml:space="preserve">,"ItemDetails":"" </v>
      </c>
      <c r="AG1498" s="16" t="str">
        <f t="shared" si="539"/>
        <v xml:space="preserve">,"IsFavorite":false </v>
      </c>
      <c r="AH1498" s="16" t="str">
        <f t="shared" si="540"/>
        <v xml:space="preserve">,"EstimatedValue":0 </v>
      </c>
      <c r="AI1498" s="16" t="str">
        <f t="shared" si="541"/>
        <v xml:space="preserve">,"IsMintCondition":false </v>
      </c>
      <c r="AJ1498" s="16" t="str">
        <f t="shared" si="542"/>
        <v xml:space="preserve">,"Condition":"UNDEFINED" </v>
      </c>
      <c r="AK1498" s="16" t="str">
        <f xml:space="preserve"> IF($D1498+$E1498&gt;0,  CONCATENATE($AD1498,$AE1498,$AF1498,$AG1498,$AH1498,$AI1498,$AJ1498) &amp; "} ]}","}")</f>
        <v>}</v>
      </c>
      <c r="AL1498" s="16" t="str">
        <f t="shared" si="543"/>
        <v>,{"CollectableType":"HomeCollector.Models.StampBase, HomeCollector, Version=1.0.0.0, Culture=neutral, PublicKeyToken=null","DisplayName":"Wildlife" ,"Description":"" ,"Country":"USA" ,"IsPostageStamp":true ,"ScottNumber":"1467" ,"AlternateId":"" ,"IssueYearStart":1972,"IssueYearEnd":0,"FirstDayOfIssue":" " ,"Perforation":"" ,"IsWatermarked":false ,"CatalogImageCode":"" ,"Color":"" ,"Denomination":"8" }</v>
      </c>
    </row>
    <row r="1499" spans="1:38" x14ac:dyDescent="0.25">
      <c r="A1499" s="17" t="s">
        <v>1039</v>
      </c>
      <c r="B1499" s="29">
        <v>8</v>
      </c>
      <c r="C1499" s="30"/>
      <c r="D1499" s="31">
        <v>2</v>
      </c>
      <c r="E1499" s="32">
        <v>1</v>
      </c>
      <c r="F1499" s="28"/>
      <c r="G1499" s="38" t="s">
        <v>962</v>
      </c>
      <c r="H1499" s="19" t="s">
        <v>985</v>
      </c>
      <c r="I1499" s="29">
        <v>1972</v>
      </c>
      <c r="J1499" s="29">
        <v>1972</v>
      </c>
      <c r="K1499" s="33" t="s">
        <v>1337</v>
      </c>
      <c r="L1499" s="34">
        <v>0.65</v>
      </c>
      <c r="M1499" s="29">
        <v>0.65</v>
      </c>
      <c r="N1499" s="28" t="str">
        <f t="shared" si="544"/>
        <v>,{"CollectableType":"HomeCollector.Models.StampBase, HomeCollector, Version=1.0.0.0, Culture=neutral, PublicKeyToken=null"</v>
      </c>
      <c r="O1499" s="16" t="str">
        <f t="shared" si="523"/>
        <v xml:space="preserve">,"DisplayName":"Wildlife" </v>
      </c>
      <c r="P1499" s="16" t="str">
        <f t="shared" si="524"/>
        <v xml:space="preserve">,"Description":"block 4" </v>
      </c>
      <c r="Q1499" s="16" t="str">
        <f t="shared" si="525"/>
        <v xml:space="preserve">,"Country":"USA" </v>
      </c>
      <c r="R1499" s="16" t="str">
        <f t="shared" si="526"/>
        <v xml:space="preserve">,"IsPostageStamp":true </v>
      </c>
      <c r="S1499" s="16" t="str">
        <f t="shared" si="527"/>
        <v xml:space="preserve">,"ScottNumber":"1467a" </v>
      </c>
      <c r="T1499" s="16" t="str">
        <f t="shared" si="528"/>
        <v xml:space="preserve">,"AlternateId":"" </v>
      </c>
      <c r="U1499" s="16" t="str">
        <f t="shared" si="529"/>
        <v>,"IssueYearStart":1972</v>
      </c>
      <c r="V1499" s="16" t="str">
        <f t="shared" si="530"/>
        <v>,"IssueYearEnd":0</v>
      </c>
      <c r="W1499" s="16" t="str">
        <f t="shared" si="531"/>
        <v xml:space="preserve">,"FirstDayOfIssue":" " </v>
      </c>
      <c r="X1499" s="16" t="str">
        <f t="shared" si="545"/>
        <v xml:space="preserve">,"Perforation":"" </v>
      </c>
      <c r="Y1499" s="16" t="str">
        <f t="shared" si="532"/>
        <v xml:space="preserve">,"IsWatermarked":false </v>
      </c>
      <c r="Z1499" s="16" t="str">
        <f t="shared" si="533"/>
        <v xml:space="preserve">,"CatalogImageCode":"" </v>
      </c>
      <c r="AA1499" s="16" t="str">
        <f t="shared" si="534"/>
        <v xml:space="preserve">,"Color":"" </v>
      </c>
      <c r="AB1499" s="16" t="str">
        <f t="shared" si="535"/>
        <v xml:space="preserve">,"Denomination":"8" </v>
      </c>
      <c r="AD1499" s="16" t="str">
        <f t="shared" si="536"/>
        <v>,"ItemInstances":[</v>
      </c>
      <c r="AE1499" s="16" t="str">
        <f t="shared" si="537"/>
        <v>{"CollectableType":"HomeCollector.Models.StampBase, HomeCollector, Version=1.0.0.0, Culture=neutral, PublicKeyToken=null"</v>
      </c>
      <c r="AF1499" s="16" t="str">
        <f t="shared" si="538"/>
        <v xml:space="preserve">,"ItemDetails":"block 4" </v>
      </c>
      <c r="AG1499" s="16" t="str">
        <f t="shared" si="539"/>
        <v xml:space="preserve">,"IsFavorite":false </v>
      </c>
      <c r="AH1499" s="16" t="str">
        <f t="shared" si="540"/>
        <v xml:space="preserve">,"EstimatedValue":0 </v>
      </c>
      <c r="AI1499" s="16" t="str">
        <f t="shared" si="541"/>
        <v xml:space="preserve">,"IsMintCondition":true </v>
      </c>
      <c r="AJ1499" s="16" t="str">
        <f t="shared" si="542"/>
        <v xml:space="preserve">,"Condition":"UNDEFINED" </v>
      </c>
      <c r="AK1499" s="16" t="str">
        <f xml:space="preserve"> IF($D1499+$E1499&gt;0,  CONCATENATE($AD1499,$AE1499,$AF1499,$AG1499,$AH1499,$AI1499,$AJ1499)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499" s="16" t="str">
        <f t="shared" si="543"/>
        <v>,{"CollectableType":"HomeCollector.Models.StampBase, HomeCollector, Version=1.0.0.0, Culture=neutral, PublicKeyToken=null","DisplayName":"Wildlife" ,"Description":"block 4" ,"Country":"USA" ,"IsPostageStamp":true ,"ScottNumber":"1467a"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500" spans="1:38" x14ac:dyDescent="0.25">
      <c r="A1500" s="34" t="s">
        <v>2667</v>
      </c>
      <c r="B1500" s="29">
        <v>8</v>
      </c>
      <c r="C1500" s="30"/>
      <c r="D1500" s="31">
        <v>5</v>
      </c>
      <c r="E1500" s="32">
        <v>1</v>
      </c>
      <c r="F1500" s="28"/>
      <c r="G1500" s="30"/>
      <c r="H1500" s="19" t="s">
        <v>1040</v>
      </c>
      <c r="I1500" s="29">
        <v>1972</v>
      </c>
      <c r="J1500" s="29">
        <v>1972</v>
      </c>
      <c r="K1500" s="33" t="s">
        <v>1337</v>
      </c>
      <c r="L1500" s="34">
        <v>0.15</v>
      </c>
      <c r="M1500" s="29">
        <v>0.15</v>
      </c>
      <c r="N1500" s="28" t="str">
        <f t="shared" si="544"/>
        <v>,{"CollectableType":"HomeCollector.Models.StampBase, HomeCollector, Version=1.0.0.0, Culture=neutral, PublicKeyToken=null"</v>
      </c>
      <c r="O1500" s="16" t="str">
        <f t="shared" si="523"/>
        <v xml:space="preserve">,"DisplayName":"Mail Order" </v>
      </c>
      <c r="P1500" s="16" t="str">
        <f t="shared" si="524"/>
        <v xml:space="preserve">,"Description":"" </v>
      </c>
      <c r="Q1500" s="16" t="str">
        <f t="shared" si="525"/>
        <v xml:space="preserve">,"Country":"USA" </v>
      </c>
      <c r="R1500" s="16" t="str">
        <f t="shared" si="526"/>
        <v xml:space="preserve">,"IsPostageStamp":true </v>
      </c>
      <c r="S1500" s="16" t="str">
        <f t="shared" si="527"/>
        <v xml:space="preserve">,"ScottNumber":"1468" </v>
      </c>
      <c r="T1500" s="16" t="str">
        <f t="shared" si="528"/>
        <v xml:space="preserve">,"AlternateId":"" </v>
      </c>
      <c r="U1500" s="16" t="str">
        <f t="shared" si="529"/>
        <v>,"IssueYearStart":1972</v>
      </c>
      <c r="V1500" s="16" t="str">
        <f t="shared" si="530"/>
        <v>,"IssueYearEnd":0</v>
      </c>
      <c r="W1500" s="16" t="str">
        <f t="shared" si="531"/>
        <v xml:space="preserve">,"FirstDayOfIssue":" " </v>
      </c>
      <c r="X1500" s="16" t="str">
        <f t="shared" si="545"/>
        <v xml:space="preserve">,"Perforation":"" </v>
      </c>
      <c r="Y1500" s="16" t="str">
        <f t="shared" si="532"/>
        <v xml:space="preserve">,"IsWatermarked":false </v>
      </c>
      <c r="Z1500" s="16" t="str">
        <f t="shared" si="533"/>
        <v xml:space="preserve">,"CatalogImageCode":"" </v>
      </c>
      <c r="AA1500" s="16" t="str">
        <f t="shared" si="534"/>
        <v xml:space="preserve">,"Color":"" </v>
      </c>
      <c r="AB1500" s="16" t="str">
        <f t="shared" si="535"/>
        <v xml:space="preserve">,"Denomination":"8" </v>
      </c>
      <c r="AD1500" s="16" t="str">
        <f t="shared" si="536"/>
        <v>,"ItemInstances":[</v>
      </c>
      <c r="AE1500" s="16" t="str">
        <f t="shared" si="537"/>
        <v>{"CollectableType":"HomeCollector.Models.StampBase, HomeCollector, Version=1.0.0.0, Culture=neutral, PublicKeyToken=null"</v>
      </c>
      <c r="AF1500" s="16" t="str">
        <f t="shared" si="538"/>
        <v xml:space="preserve">,"ItemDetails":"" </v>
      </c>
      <c r="AG1500" s="16" t="str">
        <f t="shared" si="539"/>
        <v xml:space="preserve">,"IsFavorite":false </v>
      </c>
      <c r="AH1500" s="16" t="str">
        <f t="shared" si="540"/>
        <v xml:space="preserve">,"EstimatedValue":0 </v>
      </c>
      <c r="AI1500" s="16" t="str">
        <f t="shared" si="541"/>
        <v xml:space="preserve">,"IsMintCondition":true </v>
      </c>
      <c r="AJ1500" s="16" t="str">
        <f t="shared" si="542"/>
        <v xml:space="preserve">,"Condition":"UNDEFINED" </v>
      </c>
      <c r="AK1500" s="16" t="str">
        <f xml:space="preserve"> IF($D1500+$E1500&gt;0,  CONCATENATE($AD1500,$AE1500,$AF1500,$AG1500,$AH1500,$AI1500,$AJ1500)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00" s="16" t="str">
        <f t="shared" si="543"/>
        <v>,{"CollectableType":"HomeCollector.Models.StampBase, HomeCollector, Version=1.0.0.0, Culture=neutral, PublicKeyToken=null","DisplayName":"Mail Order" ,"Description":"" ,"Country":"USA" ,"IsPostageStamp":true ,"ScottNumber":"1468"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01" spans="1:38" x14ac:dyDescent="0.25">
      <c r="A1501" s="34" t="s">
        <v>2668</v>
      </c>
      <c r="B1501" s="29">
        <v>8</v>
      </c>
      <c r="C1501" s="30"/>
      <c r="D1501" s="31">
        <v>5</v>
      </c>
      <c r="E1501" s="32">
        <v>1</v>
      </c>
      <c r="F1501" s="28"/>
      <c r="G1501" s="30"/>
      <c r="H1501" s="19" t="s">
        <v>1041</v>
      </c>
      <c r="I1501" s="29">
        <v>1972</v>
      </c>
      <c r="J1501" s="29">
        <v>1972</v>
      </c>
      <c r="K1501" s="33" t="s">
        <v>1337</v>
      </c>
      <c r="L1501" s="34">
        <v>0.15</v>
      </c>
      <c r="M1501" s="29">
        <v>0.15</v>
      </c>
      <c r="N1501" s="28" t="str">
        <f t="shared" si="544"/>
        <v>,{"CollectableType":"HomeCollector.Models.StampBase, HomeCollector, Version=1.0.0.0, Culture=neutral, PublicKeyToken=null"</v>
      </c>
      <c r="O1501" s="16" t="str">
        <f t="shared" si="523"/>
        <v xml:space="preserve">,"DisplayName":"Osteopathic" </v>
      </c>
      <c r="P1501" s="16" t="str">
        <f t="shared" si="524"/>
        <v xml:space="preserve">,"Description":"" </v>
      </c>
      <c r="Q1501" s="16" t="str">
        <f t="shared" si="525"/>
        <v xml:space="preserve">,"Country":"USA" </v>
      </c>
      <c r="R1501" s="16" t="str">
        <f t="shared" si="526"/>
        <v xml:space="preserve">,"IsPostageStamp":true </v>
      </c>
      <c r="S1501" s="16" t="str">
        <f t="shared" si="527"/>
        <v xml:space="preserve">,"ScottNumber":"1469" </v>
      </c>
      <c r="T1501" s="16" t="str">
        <f t="shared" si="528"/>
        <v xml:space="preserve">,"AlternateId":"" </v>
      </c>
      <c r="U1501" s="16" t="str">
        <f t="shared" si="529"/>
        <v>,"IssueYearStart":1972</v>
      </c>
      <c r="V1501" s="16" t="str">
        <f t="shared" si="530"/>
        <v>,"IssueYearEnd":0</v>
      </c>
      <c r="W1501" s="16" t="str">
        <f t="shared" si="531"/>
        <v xml:space="preserve">,"FirstDayOfIssue":" " </v>
      </c>
      <c r="X1501" s="16" t="str">
        <f t="shared" si="545"/>
        <v xml:space="preserve">,"Perforation":"" </v>
      </c>
      <c r="Y1501" s="16" t="str">
        <f t="shared" si="532"/>
        <v xml:space="preserve">,"IsWatermarked":false </v>
      </c>
      <c r="Z1501" s="16" t="str">
        <f t="shared" si="533"/>
        <v xml:space="preserve">,"CatalogImageCode":"" </v>
      </c>
      <c r="AA1501" s="16" t="str">
        <f t="shared" si="534"/>
        <v xml:space="preserve">,"Color":"" </v>
      </c>
      <c r="AB1501" s="16" t="str">
        <f t="shared" si="535"/>
        <v xml:space="preserve">,"Denomination":"8" </v>
      </c>
      <c r="AD1501" s="16" t="str">
        <f t="shared" si="536"/>
        <v>,"ItemInstances":[</v>
      </c>
      <c r="AE1501" s="16" t="str">
        <f t="shared" si="537"/>
        <v>{"CollectableType":"HomeCollector.Models.StampBase, HomeCollector, Version=1.0.0.0, Culture=neutral, PublicKeyToken=null"</v>
      </c>
      <c r="AF1501" s="16" t="str">
        <f t="shared" si="538"/>
        <v xml:space="preserve">,"ItemDetails":"" </v>
      </c>
      <c r="AG1501" s="16" t="str">
        <f t="shared" si="539"/>
        <v xml:space="preserve">,"IsFavorite":false </v>
      </c>
      <c r="AH1501" s="16" t="str">
        <f t="shared" si="540"/>
        <v xml:space="preserve">,"EstimatedValue":0 </v>
      </c>
      <c r="AI1501" s="16" t="str">
        <f t="shared" si="541"/>
        <v xml:space="preserve">,"IsMintCondition":true </v>
      </c>
      <c r="AJ1501" s="16" t="str">
        <f t="shared" si="542"/>
        <v xml:space="preserve">,"Condition":"UNDEFINED" </v>
      </c>
      <c r="AK1501" s="16" t="str">
        <f xml:space="preserve"> IF($D1501+$E1501&gt;0,  CONCATENATE($AD1501,$AE1501,$AF1501,$AG1501,$AH1501,$AI1501,$AJ1501)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01" s="16" t="str">
        <f t="shared" si="543"/>
        <v>,{"CollectableType":"HomeCollector.Models.StampBase, HomeCollector, Version=1.0.0.0, Culture=neutral, PublicKeyToken=null","DisplayName":"Osteopathic" ,"Description":"" ,"Country":"USA" ,"IsPostageStamp":true ,"ScottNumber":"1469"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02" spans="1:38" x14ac:dyDescent="0.25">
      <c r="A1502" s="34" t="s">
        <v>2669</v>
      </c>
      <c r="B1502" s="29">
        <v>8</v>
      </c>
      <c r="C1502" s="30"/>
      <c r="D1502" s="31">
        <v>5</v>
      </c>
      <c r="E1502" s="32">
        <v>1</v>
      </c>
      <c r="F1502" s="28"/>
      <c r="G1502" s="30"/>
      <c r="H1502" s="19" t="s">
        <v>1042</v>
      </c>
      <c r="I1502" s="29">
        <v>1972</v>
      </c>
      <c r="J1502" s="29">
        <v>1972</v>
      </c>
      <c r="K1502" s="33" t="s">
        <v>1337</v>
      </c>
      <c r="L1502" s="34">
        <v>0.15</v>
      </c>
      <c r="M1502" s="29">
        <v>0.15</v>
      </c>
      <c r="N1502" s="28" t="str">
        <f t="shared" si="544"/>
        <v>,{"CollectableType":"HomeCollector.Models.StampBase, HomeCollector, Version=1.0.0.0, Culture=neutral, PublicKeyToken=null"</v>
      </c>
      <c r="O1502" s="16" t="str">
        <f t="shared" si="523"/>
        <v xml:space="preserve">,"DisplayName":"Tom Sawyer" </v>
      </c>
      <c r="P1502" s="16" t="str">
        <f t="shared" si="524"/>
        <v xml:space="preserve">,"Description":"" </v>
      </c>
      <c r="Q1502" s="16" t="str">
        <f t="shared" si="525"/>
        <v xml:space="preserve">,"Country":"USA" </v>
      </c>
      <c r="R1502" s="16" t="str">
        <f t="shared" si="526"/>
        <v xml:space="preserve">,"IsPostageStamp":true </v>
      </c>
      <c r="S1502" s="16" t="str">
        <f t="shared" si="527"/>
        <v xml:space="preserve">,"ScottNumber":"1470" </v>
      </c>
      <c r="T1502" s="16" t="str">
        <f t="shared" si="528"/>
        <v xml:space="preserve">,"AlternateId":"" </v>
      </c>
      <c r="U1502" s="16" t="str">
        <f t="shared" si="529"/>
        <v>,"IssueYearStart":1972</v>
      </c>
      <c r="V1502" s="16" t="str">
        <f t="shared" si="530"/>
        <v>,"IssueYearEnd":0</v>
      </c>
      <c r="W1502" s="16" t="str">
        <f t="shared" si="531"/>
        <v xml:space="preserve">,"FirstDayOfIssue":" " </v>
      </c>
      <c r="X1502" s="16" t="str">
        <f t="shared" si="545"/>
        <v xml:space="preserve">,"Perforation":"" </v>
      </c>
      <c r="Y1502" s="16" t="str">
        <f t="shared" si="532"/>
        <v xml:space="preserve">,"IsWatermarked":false </v>
      </c>
      <c r="Z1502" s="16" t="str">
        <f t="shared" si="533"/>
        <v xml:space="preserve">,"CatalogImageCode":"" </v>
      </c>
      <c r="AA1502" s="16" t="str">
        <f t="shared" si="534"/>
        <v xml:space="preserve">,"Color":"" </v>
      </c>
      <c r="AB1502" s="16" t="str">
        <f t="shared" si="535"/>
        <v xml:space="preserve">,"Denomination":"8" </v>
      </c>
      <c r="AD1502" s="16" t="str">
        <f t="shared" si="536"/>
        <v>,"ItemInstances":[</v>
      </c>
      <c r="AE1502" s="16" t="str">
        <f t="shared" si="537"/>
        <v>{"CollectableType":"HomeCollector.Models.StampBase, HomeCollector, Version=1.0.0.0, Culture=neutral, PublicKeyToken=null"</v>
      </c>
      <c r="AF1502" s="16" t="str">
        <f t="shared" si="538"/>
        <v xml:space="preserve">,"ItemDetails":"" </v>
      </c>
      <c r="AG1502" s="16" t="str">
        <f t="shared" si="539"/>
        <v xml:space="preserve">,"IsFavorite":false </v>
      </c>
      <c r="AH1502" s="16" t="str">
        <f t="shared" si="540"/>
        <v xml:space="preserve">,"EstimatedValue":0 </v>
      </c>
      <c r="AI1502" s="16" t="str">
        <f t="shared" si="541"/>
        <v xml:space="preserve">,"IsMintCondition":true </v>
      </c>
      <c r="AJ1502" s="16" t="str">
        <f t="shared" si="542"/>
        <v xml:space="preserve">,"Condition":"UNDEFINED" </v>
      </c>
      <c r="AK1502" s="16" t="str">
        <f xml:space="preserve"> IF($D1502+$E1502&gt;0,  CONCATENATE($AD1502,$AE1502,$AF1502,$AG1502,$AH1502,$AI1502,$AJ1502)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02" s="16" t="str">
        <f t="shared" si="543"/>
        <v>,{"CollectableType":"HomeCollector.Models.StampBase, HomeCollector, Version=1.0.0.0, Culture=neutral, PublicKeyToken=null","DisplayName":"Tom Sawyer" ,"Description":"" ,"Country":"USA" ,"IsPostageStamp":true ,"ScottNumber":"1470"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03" spans="1:38" x14ac:dyDescent="0.25">
      <c r="A1503" s="34" t="s">
        <v>2670</v>
      </c>
      <c r="B1503" s="29">
        <v>8</v>
      </c>
      <c r="C1503" s="30"/>
      <c r="D1503" s="31">
        <v>4</v>
      </c>
      <c r="E1503" s="32">
        <v>1</v>
      </c>
      <c r="F1503" s="28"/>
      <c r="G1503" s="30"/>
      <c r="H1503" s="19" t="s">
        <v>1043</v>
      </c>
      <c r="I1503" s="29">
        <v>1972</v>
      </c>
      <c r="J1503" s="29">
        <v>1972</v>
      </c>
      <c r="K1503" s="33" t="s">
        <v>1337</v>
      </c>
      <c r="L1503" s="34">
        <v>0.15</v>
      </c>
      <c r="M1503" s="29">
        <v>0.15</v>
      </c>
      <c r="N1503" s="28" t="str">
        <f t="shared" si="544"/>
        <v>,{"CollectableType":"HomeCollector.Models.StampBase, HomeCollector, Version=1.0.0.0, Culture=neutral, PublicKeyToken=null"</v>
      </c>
      <c r="O1503" s="16" t="str">
        <f t="shared" si="523"/>
        <v xml:space="preserve">,"DisplayName":"Angels" </v>
      </c>
      <c r="P1503" s="16" t="str">
        <f t="shared" si="524"/>
        <v xml:space="preserve">,"Description":"" </v>
      </c>
      <c r="Q1503" s="16" t="str">
        <f t="shared" si="525"/>
        <v xml:space="preserve">,"Country":"USA" </v>
      </c>
      <c r="R1503" s="16" t="str">
        <f t="shared" si="526"/>
        <v xml:space="preserve">,"IsPostageStamp":true </v>
      </c>
      <c r="S1503" s="16" t="str">
        <f t="shared" si="527"/>
        <v xml:space="preserve">,"ScottNumber":"1471" </v>
      </c>
      <c r="T1503" s="16" t="str">
        <f t="shared" si="528"/>
        <v xml:space="preserve">,"AlternateId":"" </v>
      </c>
      <c r="U1503" s="16" t="str">
        <f t="shared" si="529"/>
        <v>,"IssueYearStart":1972</v>
      </c>
      <c r="V1503" s="16" t="str">
        <f t="shared" si="530"/>
        <v>,"IssueYearEnd":0</v>
      </c>
      <c r="W1503" s="16" t="str">
        <f t="shared" si="531"/>
        <v xml:space="preserve">,"FirstDayOfIssue":" " </v>
      </c>
      <c r="X1503" s="16" t="str">
        <f t="shared" si="545"/>
        <v xml:space="preserve">,"Perforation":"" </v>
      </c>
      <c r="Y1503" s="16" t="str">
        <f t="shared" si="532"/>
        <v xml:space="preserve">,"IsWatermarked":false </v>
      </c>
      <c r="Z1503" s="16" t="str">
        <f t="shared" si="533"/>
        <v xml:space="preserve">,"CatalogImageCode":"" </v>
      </c>
      <c r="AA1503" s="16" t="str">
        <f t="shared" si="534"/>
        <v xml:space="preserve">,"Color":"" </v>
      </c>
      <c r="AB1503" s="16" t="str">
        <f t="shared" si="535"/>
        <v xml:space="preserve">,"Denomination":"8" </v>
      </c>
      <c r="AD1503" s="16" t="str">
        <f t="shared" si="536"/>
        <v>,"ItemInstances":[</v>
      </c>
      <c r="AE1503" s="16" t="str">
        <f t="shared" si="537"/>
        <v>{"CollectableType":"HomeCollector.Models.StampBase, HomeCollector, Version=1.0.0.0, Culture=neutral, PublicKeyToken=null"</v>
      </c>
      <c r="AF1503" s="16" t="str">
        <f t="shared" si="538"/>
        <v xml:space="preserve">,"ItemDetails":"" </v>
      </c>
      <c r="AG1503" s="16" t="str">
        <f t="shared" si="539"/>
        <v xml:space="preserve">,"IsFavorite":false </v>
      </c>
      <c r="AH1503" s="16" t="str">
        <f t="shared" si="540"/>
        <v xml:space="preserve">,"EstimatedValue":0 </v>
      </c>
      <c r="AI1503" s="16" t="str">
        <f t="shared" si="541"/>
        <v xml:space="preserve">,"IsMintCondition":true </v>
      </c>
      <c r="AJ1503" s="16" t="str">
        <f t="shared" si="542"/>
        <v xml:space="preserve">,"Condition":"UNDEFINED" </v>
      </c>
      <c r="AK1503" s="16" t="str">
        <f xml:space="preserve"> IF($D1503+$E1503&gt;0,  CONCATENATE($AD1503,$AE1503,$AF1503,$AG1503,$AH1503,$AI1503,$AJ1503)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03" s="16" t="str">
        <f t="shared" si="543"/>
        <v>,{"CollectableType":"HomeCollector.Models.StampBase, HomeCollector, Version=1.0.0.0, Culture=neutral, PublicKeyToken=null","DisplayName":"Angels" ,"Description":"" ,"Country":"USA" ,"IsPostageStamp":true ,"ScottNumber":"1471"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04" spans="1:38" x14ac:dyDescent="0.25">
      <c r="A1504" s="34" t="s">
        <v>2671</v>
      </c>
      <c r="B1504" s="29">
        <v>8</v>
      </c>
      <c r="C1504" s="30"/>
      <c r="D1504" s="31">
        <v>4</v>
      </c>
      <c r="E1504" s="32">
        <v>1</v>
      </c>
      <c r="F1504" s="28"/>
      <c r="G1504" s="30"/>
      <c r="H1504" s="19" t="s">
        <v>1044</v>
      </c>
      <c r="I1504" s="29">
        <v>1972</v>
      </c>
      <c r="J1504" s="29">
        <v>1972</v>
      </c>
      <c r="K1504" s="33" t="s">
        <v>1337</v>
      </c>
      <c r="L1504" s="34">
        <v>0.15</v>
      </c>
      <c r="M1504" s="29">
        <v>0.15</v>
      </c>
      <c r="N1504" s="28" t="str">
        <f t="shared" si="544"/>
        <v>,{"CollectableType":"HomeCollector.Models.StampBase, HomeCollector, Version=1.0.0.0, Culture=neutral, PublicKeyToken=null"</v>
      </c>
      <c r="O1504" s="16" t="str">
        <f t="shared" si="523"/>
        <v xml:space="preserve">,"DisplayName":"Santa Claus" </v>
      </c>
      <c r="P1504" s="16" t="str">
        <f t="shared" si="524"/>
        <v xml:space="preserve">,"Description":"" </v>
      </c>
      <c r="Q1504" s="16" t="str">
        <f t="shared" si="525"/>
        <v xml:space="preserve">,"Country":"USA" </v>
      </c>
      <c r="R1504" s="16" t="str">
        <f t="shared" si="526"/>
        <v xml:space="preserve">,"IsPostageStamp":true </v>
      </c>
      <c r="S1504" s="16" t="str">
        <f t="shared" si="527"/>
        <v xml:space="preserve">,"ScottNumber":"1472" </v>
      </c>
      <c r="T1504" s="16" t="str">
        <f t="shared" si="528"/>
        <v xml:space="preserve">,"AlternateId":"" </v>
      </c>
      <c r="U1504" s="16" t="str">
        <f t="shared" si="529"/>
        <v>,"IssueYearStart":1972</v>
      </c>
      <c r="V1504" s="16" t="str">
        <f t="shared" si="530"/>
        <v>,"IssueYearEnd":0</v>
      </c>
      <c r="W1504" s="16" t="str">
        <f t="shared" si="531"/>
        <v xml:space="preserve">,"FirstDayOfIssue":" " </v>
      </c>
      <c r="X1504" s="16" t="str">
        <f t="shared" si="545"/>
        <v xml:space="preserve">,"Perforation":"" </v>
      </c>
      <c r="Y1504" s="16" t="str">
        <f t="shared" si="532"/>
        <v xml:space="preserve">,"IsWatermarked":false </v>
      </c>
      <c r="Z1504" s="16" t="str">
        <f t="shared" si="533"/>
        <v xml:space="preserve">,"CatalogImageCode":"" </v>
      </c>
      <c r="AA1504" s="16" t="str">
        <f t="shared" si="534"/>
        <v xml:space="preserve">,"Color":"" </v>
      </c>
      <c r="AB1504" s="16" t="str">
        <f t="shared" si="535"/>
        <v xml:space="preserve">,"Denomination":"8" </v>
      </c>
      <c r="AD1504" s="16" t="str">
        <f t="shared" si="536"/>
        <v>,"ItemInstances":[</v>
      </c>
      <c r="AE1504" s="16" t="str">
        <f t="shared" si="537"/>
        <v>{"CollectableType":"HomeCollector.Models.StampBase, HomeCollector, Version=1.0.0.0, Culture=neutral, PublicKeyToken=null"</v>
      </c>
      <c r="AF1504" s="16" t="str">
        <f t="shared" si="538"/>
        <v xml:space="preserve">,"ItemDetails":"" </v>
      </c>
      <c r="AG1504" s="16" t="str">
        <f t="shared" si="539"/>
        <v xml:space="preserve">,"IsFavorite":false </v>
      </c>
      <c r="AH1504" s="16" t="str">
        <f t="shared" si="540"/>
        <v xml:space="preserve">,"EstimatedValue":0 </v>
      </c>
      <c r="AI1504" s="16" t="str">
        <f t="shared" si="541"/>
        <v xml:space="preserve">,"IsMintCondition":true </v>
      </c>
      <c r="AJ1504" s="16" t="str">
        <f t="shared" si="542"/>
        <v xml:space="preserve">,"Condition":"UNDEFINED" </v>
      </c>
      <c r="AK1504" s="16" t="str">
        <f xml:space="preserve"> IF($D1504+$E1504&gt;0,  CONCATENATE($AD1504,$AE1504,$AF1504,$AG1504,$AH1504,$AI1504,$AJ1504)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04" s="16" t="str">
        <f t="shared" si="543"/>
        <v>,{"CollectableType":"HomeCollector.Models.StampBase, HomeCollector, Version=1.0.0.0, Culture=neutral, PublicKeyToken=null","DisplayName":"Santa Claus" ,"Description":"" ,"Country":"USA" ,"IsPostageStamp":true ,"ScottNumber":"1472"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05" spans="1:38" x14ac:dyDescent="0.25">
      <c r="A1505" s="34" t="s">
        <v>2672</v>
      </c>
      <c r="B1505" s="29">
        <v>8</v>
      </c>
      <c r="C1505" s="30"/>
      <c r="D1505" s="31">
        <v>1</v>
      </c>
      <c r="E1505" s="32">
        <v>2</v>
      </c>
      <c r="F1505" s="28"/>
      <c r="G1505" s="30"/>
      <c r="H1505" s="19" t="s">
        <v>1045</v>
      </c>
      <c r="I1505" s="29">
        <v>1972</v>
      </c>
      <c r="J1505" s="29">
        <v>1972</v>
      </c>
      <c r="K1505" s="33" t="s">
        <v>1337</v>
      </c>
      <c r="L1505" s="34">
        <v>0.15</v>
      </c>
      <c r="M1505" s="29">
        <v>0.15</v>
      </c>
      <c r="N1505" s="28" t="str">
        <f t="shared" si="544"/>
        <v>,{"CollectableType":"HomeCollector.Models.StampBase, HomeCollector, Version=1.0.0.0, Culture=neutral, PublicKeyToken=null"</v>
      </c>
      <c r="O1505" s="16" t="str">
        <f t="shared" si="523"/>
        <v xml:space="preserve">,"DisplayName":"Pharmacy" </v>
      </c>
      <c r="P1505" s="16" t="str">
        <f t="shared" si="524"/>
        <v xml:space="preserve">,"Description":"" </v>
      </c>
      <c r="Q1505" s="16" t="str">
        <f t="shared" si="525"/>
        <v xml:space="preserve">,"Country":"USA" </v>
      </c>
      <c r="R1505" s="16" t="str">
        <f t="shared" si="526"/>
        <v xml:space="preserve">,"IsPostageStamp":true </v>
      </c>
      <c r="S1505" s="16" t="str">
        <f t="shared" si="527"/>
        <v xml:space="preserve">,"ScottNumber":"1473" </v>
      </c>
      <c r="T1505" s="16" t="str">
        <f t="shared" si="528"/>
        <v xml:space="preserve">,"AlternateId":"" </v>
      </c>
      <c r="U1505" s="16" t="str">
        <f t="shared" si="529"/>
        <v>,"IssueYearStart":1972</v>
      </c>
      <c r="V1505" s="16" t="str">
        <f t="shared" si="530"/>
        <v>,"IssueYearEnd":0</v>
      </c>
      <c r="W1505" s="16" t="str">
        <f t="shared" si="531"/>
        <v xml:space="preserve">,"FirstDayOfIssue":" " </v>
      </c>
      <c r="X1505" s="16" t="str">
        <f t="shared" si="545"/>
        <v xml:space="preserve">,"Perforation":"" </v>
      </c>
      <c r="Y1505" s="16" t="str">
        <f t="shared" si="532"/>
        <v xml:space="preserve">,"IsWatermarked":false </v>
      </c>
      <c r="Z1505" s="16" t="str">
        <f t="shared" si="533"/>
        <v xml:space="preserve">,"CatalogImageCode":"" </v>
      </c>
      <c r="AA1505" s="16" t="str">
        <f t="shared" si="534"/>
        <v xml:space="preserve">,"Color":"" </v>
      </c>
      <c r="AB1505" s="16" t="str">
        <f t="shared" si="535"/>
        <v xml:space="preserve">,"Denomination":"8" </v>
      </c>
      <c r="AD1505" s="16" t="str">
        <f t="shared" si="536"/>
        <v>,"ItemInstances":[</v>
      </c>
      <c r="AE1505" s="16" t="str">
        <f t="shared" si="537"/>
        <v>{"CollectableType":"HomeCollector.Models.StampBase, HomeCollector, Version=1.0.0.0, Culture=neutral, PublicKeyToken=null"</v>
      </c>
      <c r="AF1505" s="16" t="str">
        <f t="shared" si="538"/>
        <v xml:space="preserve">,"ItemDetails":"" </v>
      </c>
      <c r="AG1505" s="16" t="str">
        <f t="shared" si="539"/>
        <v xml:space="preserve">,"IsFavorite":false </v>
      </c>
      <c r="AH1505" s="16" t="str">
        <f t="shared" si="540"/>
        <v xml:space="preserve">,"EstimatedValue":0 </v>
      </c>
      <c r="AI1505" s="16" t="str">
        <f t="shared" si="541"/>
        <v xml:space="preserve">,"IsMintCondition":true </v>
      </c>
      <c r="AJ1505" s="16" t="str">
        <f t="shared" si="542"/>
        <v xml:space="preserve">,"Condition":"UNDEFINED" </v>
      </c>
      <c r="AK1505" s="16" t="str">
        <f xml:space="preserve"> IF($D1505+$E1505&gt;0,  CONCATENATE($AD1505,$AE1505,$AF1505,$AG1505,$AH1505,$AI1505,$AJ1505)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05" s="16" t="str">
        <f t="shared" si="543"/>
        <v>,{"CollectableType":"HomeCollector.Models.StampBase, HomeCollector, Version=1.0.0.0, Culture=neutral, PublicKeyToken=null","DisplayName":"Pharmacy" ,"Description":"" ,"Country":"USA" ,"IsPostageStamp":true ,"ScottNumber":"1473"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06" spans="1:38" x14ac:dyDescent="0.25">
      <c r="A1506" s="34" t="s">
        <v>2673</v>
      </c>
      <c r="B1506" s="29">
        <v>8</v>
      </c>
      <c r="C1506" s="30"/>
      <c r="D1506" s="31">
        <v>6</v>
      </c>
      <c r="E1506" s="32">
        <v>1</v>
      </c>
      <c r="F1506" s="28"/>
      <c r="G1506" s="30"/>
      <c r="H1506" s="19" t="s">
        <v>1046</v>
      </c>
      <c r="I1506" s="29">
        <v>1972</v>
      </c>
      <c r="J1506" s="29">
        <v>1972</v>
      </c>
      <c r="K1506" s="33" t="s">
        <v>1337</v>
      </c>
      <c r="L1506" s="34">
        <v>0.15</v>
      </c>
      <c r="M1506" s="29">
        <v>0.15</v>
      </c>
      <c r="N1506" s="28" t="str">
        <f t="shared" si="544"/>
        <v>,{"CollectableType":"HomeCollector.Models.StampBase, HomeCollector, Version=1.0.0.0, Culture=neutral, PublicKeyToken=null"</v>
      </c>
      <c r="O1506" s="16" t="str">
        <f t="shared" si="523"/>
        <v xml:space="preserve">,"DisplayName":"Stamp Colleting" </v>
      </c>
      <c r="P1506" s="16" t="str">
        <f t="shared" si="524"/>
        <v xml:space="preserve">,"Description":"" </v>
      </c>
      <c r="Q1506" s="16" t="str">
        <f t="shared" si="525"/>
        <v xml:space="preserve">,"Country":"USA" </v>
      </c>
      <c r="R1506" s="16" t="str">
        <f t="shared" si="526"/>
        <v xml:space="preserve">,"IsPostageStamp":true </v>
      </c>
      <c r="S1506" s="16" t="str">
        <f t="shared" si="527"/>
        <v xml:space="preserve">,"ScottNumber":"1474" </v>
      </c>
      <c r="T1506" s="16" t="str">
        <f t="shared" si="528"/>
        <v xml:space="preserve">,"AlternateId":"" </v>
      </c>
      <c r="U1506" s="16" t="str">
        <f t="shared" si="529"/>
        <v>,"IssueYearStart":1972</v>
      </c>
      <c r="V1506" s="16" t="str">
        <f t="shared" si="530"/>
        <v>,"IssueYearEnd":0</v>
      </c>
      <c r="W1506" s="16" t="str">
        <f t="shared" si="531"/>
        <v xml:space="preserve">,"FirstDayOfIssue":" " </v>
      </c>
      <c r="X1506" s="16" t="str">
        <f t="shared" si="545"/>
        <v xml:space="preserve">,"Perforation":"" </v>
      </c>
      <c r="Y1506" s="16" t="str">
        <f t="shared" si="532"/>
        <v xml:space="preserve">,"IsWatermarked":false </v>
      </c>
      <c r="Z1506" s="16" t="str">
        <f t="shared" si="533"/>
        <v xml:space="preserve">,"CatalogImageCode":"" </v>
      </c>
      <c r="AA1506" s="16" t="str">
        <f t="shared" si="534"/>
        <v xml:space="preserve">,"Color":"" </v>
      </c>
      <c r="AB1506" s="16" t="str">
        <f t="shared" si="535"/>
        <v xml:space="preserve">,"Denomination":"8" </v>
      </c>
      <c r="AD1506" s="16" t="str">
        <f t="shared" si="536"/>
        <v>,"ItemInstances":[</v>
      </c>
      <c r="AE1506" s="16" t="str">
        <f t="shared" si="537"/>
        <v>{"CollectableType":"HomeCollector.Models.StampBase, HomeCollector, Version=1.0.0.0, Culture=neutral, PublicKeyToken=null"</v>
      </c>
      <c r="AF1506" s="16" t="str">
        <f t="shared" si="538"/>
        <v xml:space="preserve">,"ItemDetails":"" </v>
      </c>
      <c r="AG1506" s="16" t="str">
        <f t="shared" si="539"/>
        <v xml:space="preserve">,"IsFavorite":false </v>
      </c>
      <c r="AH1506" s="16" t="str">
        <f t="shared" si="540"/>
        <v xml:space="preserve">,"EstimatedValue":0 </v>
      </c>
      <c r="AI1506" s="16" t="str">
        <f t="shared" si="541"/>
        <v xml:space="preserve">,"IsMintCondition":true </v>
      </c>
      <c r="AJ1506" s="16" t="str">
        <f t="shared" si="542"/>
        <v xml:space="preserve">,"Condition":"UNDEFINED" </v>
      </c>
      <c r="AK1506" s="16" t="str">
        <f xml:space="preserve"> IF($D1506+$E1506&gt;0,  CONCATENATE($AD1506,$AE1506,$AF1506,$AG1506,$AH1506,$AI1506,$AJ1506)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06" s="16" t="str">
        <f t="shared" si="543"/>
        <v>,{"CollectableType":"HomeCollector.Models.StampBase, HomeCollector, Version=1.0.0.0, Culture=neutral, PublicKeyToken=null","DisplayName":"Stamp Colleting" ,"Description":"" ,"Country":"USA" ,"IsPostageStamp":true ,"ScottNumber":"1474" ,"AlternateId":"" ,"IssueYearStart":1972,"IssueYearEnd":0,"FirstDayOfIssue":"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07" spans="1:38" x14ac:dyDescent="0.25">
      <c r="A1507" s="34" t="s">
        <v>2674</v>
      </c>
      <c r="B1507" s="29">
        <v>8</v>
      </c>
      <c r="C1507" s="30"/>
      <c r="D1507" s="31">
        <v>7</v>
      </c>
      <c r="E1507" s="32">
        <v>3</v>
      </c>
      <c r="F1507" s="28"/>
      <c r="G1507" s="30"/>
      <c r="H1507" s="19" t="s">
        <v>1047</v>
      </c>
      <c r="I1507" s="29">
        <v>1973</v>
      </c>
      <c r="J1507" s="29">
        <v>1973</v>
      </c>
      <c r="K1507" s="33" t="s">
        <v>1337</v>
      </c>
      <c r="L1507" s="34">
        <v>0.15</v>
      </c>
      <c r="M1507" s="29">
        <v>0.15</v>
      </c>
      <c r="N1507" s="28" t="str">
        <f t="shared" si="544"/>
        <v>,{"CollectableType":"HomeCollector.Models.StampBase, HomeCollector, Version=1.0.0.0, Culture=neutral, PublicKeyToken=null"</v>
      </c>
      <c r="O1507" s="16" t="str">
        <f t="shared" si="523"/>
        <v xml:space="preserve">,"DisplayName":"Love" </v>
      </c>
      <c r="P1507" s="16" t="str">
        <f t="shared" si="524"/>
        <v xml:space="preserve">,"Description":"" </v>
      </c>
      <c r="Q1507" s="16" t="str">
        <f t="shared" si="525"/>
        <v xml:space="preserve">,"Country":"USA" </v>
      </c>
      <c r="R1507" s="16" t="str">
        <f t="shared" si="526"/>
        <v xml:space="preserve">,"IsPostageStamp":true </v>
      </c>
      <c r="S1507" s="16" t="str">
        <f t="shared" si="527"/>
        <v xml:space="preserve">,"ScottNumber":"1475" </v>
      </c>
      <c r="T1507" s="16" t="str">
        <f t="shared" si="528"/>
        <v xml:space="preserve">,"AlternateId":"" </v>
      </c>
      <c r="U1507" s="16" t="str">
        <f t="shared" si="529"/>
        <v>,"IssueYearStart":1973</v>
      </c>
      <c r="V1507" s="16" t="str">
        <f t="shared" si="530"/>
        <v>,"IssueYearEnd":0</v>
      </c>
      <c r="W1507" s="16" t="str">
        <f t="shared" si="531"/>
        <v xml:space="preserve">,"FirstDayOfIssue":" " </v>
      </c>
      <c r="X1507" s="16" t="str">
        <f t="shared" si="545"/>
        <v xml:space="preserve">,"Perforation":"" </v>
      </c>
      <c r="Y1507" s="16" t="str">
        <f t="shared" si="532"/>
        <v xml:space="preserve">,"IsWatermarked":false </v>
      </c>
      <c r="Z1507" s="16" t="str">
        <f t="shared" si="533"/>
        <v xml:space="preserve">,"CatalogImageCode":"" </v>
      </c>
      <c r="AA1507" s="16" t="str">
        <f t="shared" si="534"/>
        <v xml:space="preserve">,"Color":"" </v>
      </c>
      <c r="AB1507" s="16" t="str">
        <f t="shared" si="535"/>
        <v xml:space="preserve">,"Denomination":"8" </v>
      </c>
      <c r="AD1507" s="16" t="str">
        <f t="shared" si="536"/>
        <v>,"ItemInstances":[</v>
      </c>
      <c r="AE1507" s="16" t="str">
        <f t="shared" si="537"/>
        <v>{"CollectableType":"HomeCollector.Models.StampBase, HomeCollector, Version=1.0.0.0, Culture=neutral, PublicKeyToken=null"</v>
      </c>
      <c r="AF1507" s="16" t="str">
        <f t="shared" si="538"/>
        <v xml:space="preserve">,"ItemDetails":"" </v>
      </c>
      <c r="AG1507" s="16" t="str">
        <f t="shared" si="539"/>
        <v xml:space="preserve">,"IsFavorite":false </v>
      </c>
      <c r="AH1507" s="16" t="str">
        <f t="shared" si="540"/>
        <v xml:space="preserve">,"EstimatedValue":0 </v>
      </c>
      <c r="AI1507" s="16" t="str">
        <f t="shared" si="541"/>
        <v xml:space="preserve">,"IsMintCondition":true </v>
      </c>
      <c r="AJ1507" s="16" t="str">
        <f t="shared" si="542"/>
        <v xml:space="preserve">,"Condition":"UNDEFINED" </v>
      </c>
      <c r="AK1507" s="16" t="str">
        <f xml:space="preserve"> IF($D1507+$E1507&gt;0,  CONCATENATE($AD1507,$AE1507,$AF1507,$AG1507,$AH1507,$AI1507,$AJ1507)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07" s="16" t="str">
        <f t="shared" si="543"/>
        <v>,{"CollectableType":"HomeCollector.Models.StampBase, HomeCollector, Version=1.0.0.0, Culture=neutral, PublicKeyToken=null","DisplayName":"Love" ,"Description":"" ,"Country":"USA" ,"IsPostageStamp":true ,"ScottNumber":"1475"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08" spans="1:38" x14ac:dyDescent="0.25">
      <c r="A1508" s="34" t="s">
        <v>2675</v>
      </c>
      <c r="B1508" s="29">
        <v>8</v>
      </c>
      <c r="C1508" s="30"/>
      <c r="D1508" s="31">
        <v>1</v>
      </c>
      <c r="E1508" s="32">
        <v>7</v>
      </c>
      <c r="F1508" s="28"/>
      <c r="G1508" s="30"/>
      <c r="H1508" s="19" t="s">
        <v>1048</v>
      </c>
      <c r="I1508" s="29">
        <v>1973</v>
      </c>
      <c r="J1508" s="29">
        <v>1973</v>
      </c>
      <c r="K1508" s="33" t="s">
        <v>1337</v>
      </c>
      <c r="L1508" s="34">
        <v>0.15</v>
      </c>
      <c r="M1508" s="29">
        <v>0.15</v>
      </c>
      <c r="N1508" s="28" t="str">
        <f t="shared" si="544"/>
        <v>,{"CollectableType":"HomeCollector.Models.StampBase, HomeCollector, Version=1.0.0.0, Culture=neutral, PublicKeyToken=null"</v>
      </c>
      <c r="O1508" s="16" t="str">
        <f t="shared" si="523"/>
        <v xml:space="preserve">,"DisplayName":"Printing Press" </v>
      </c>
      <c r="P1508" s="16" t="str">
        <f t="shared" si="524"/>
        <v xml:space="preserve">,"Description":"" </v>
      </c>
      <c r="Q1508" s="16" t="str">
        <f t="shared" si="525"/>
        <v xml:space="preserve">,"Country":"USA" </v>
      </c>
      <c r="R1508" s="16" t="str">
        <f t="shared" si="526"/>
        <v xml:space="preserve">,"IsPostageStamp":true </v>
      </c>
      <c r="S1508" s="16" t="str">
        <f t="shared" si="527"/>
        <v xml:space="preserve">,"ScottNumber":"1476" </v>
      </c>
      <c r="T1508" s="16" t="str">
        <f t="shared" si="528"/>
        <v xml:space="preserve">,"AlternateId":"" </v>
      </c>
      <c r="U1508" s="16" t="str">
        <f t="shared" si="529"/>
        <v>,"IssueYearStart":1973</v>
      </c>
      <c r="V1508" s="16" t="str">
        <f t="shared" si="530"/>
        <v>,"IssueYearEnd":0</v>
      </c>
      <c r="W1508" s="16" t="str">
        <f t="shared" si="531"/>
        <v xml:space="preserve">,"FirstDayOfIssue":" " </v>
      </c>
      <c r="X1508" s="16" t="str">
        <f t="shared" si="545"/>
        <v xml:space="preserve">,"Perforation":"" </v>
      </c>
      <c r="Y1508" s="16" t="str">
        <f t="shared" si="532"/>
        <v xml:space="preserve">,"IsWatermarked":false </v>
      </c>
      <c r="Z1508" s="16" t="str">
        <f t="shared" si="533"/>
        <v xml:space="preserve">,"CatalogImageCode":"" </v>
      </c>
      <c r="AA1508" s="16" t="str">
        <f t="shared" si="534"/>
        <v xml:space="preserve">,"Color":"" </v>
      </c>
      <c r="AB1508" s="16" t="str">
        <f t="shared" si="535"/>
        <v xml:space="preserve">,"Denomination":"8" </v>
      </c>
      <c r="AD1508" s="16" t="str">
        <f t="shared" si="536"/>
        <v>,"ItemInstances":[</v>
      </c>
      <c r="AE1508" s="16" t="str">
        <f t="shared" si="537"/>
        <v>{"CollectableType":"HomeCollector.Models.StampBase, HomeCollector, Version=1.0.0.0, Culture=neutral, PublicKeyToken=null"</v>
      </c>
      <c r="AF1508" s="16" t="str">
        <f t="shared" si="538"/>
        <v xml:space="preserve">,"ItemDetails":"" </v>
      </c>
      <c r="AG1508" s="16" t="str">
        <f t="shared" si="539"/>
        <v xml:space="preserve">,"IsFavorite":false </v>
      </c>
      <c r="AH1508" s="16" t="str">
        <f t="shared" si="540"/>
        <v xml:space="preserve">,"EstimatedValue":0 </v>
      </c>
      <c r="AI1508" s="16" t="str">
        <f t="shared" si="541"/>
        <v xml:space="preserve">,"IsMintCondition":true </v>
      </c>
      <c r="AJ1508" s="16" t="str">
        <f t="shared" si="542"/>
        <v xml:space="preserve">,"Condition":"UNDEFINED" </v>
      </c>
      <c r="AK1508" s="16" t="str">
        <f xml:space="preserve"> IF($D1508+$E1508&gt;0,  CONCATENATE($AD1508,$AE1508,$AF1508,$AG1508,$AH1508,$AI1508,$AJ1508)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08" s="16" t="str">
        <f t="shared" si="543"/>
        <v>,{"CollectableType":"HomeCollector.Models.StampBase, HomeCollector, Version=1.0.0.0, Culture=neutral, PublicKeyToken=null","DisplayName":"Printing Press" ,"Description":"" ,"Country":"USA" ,"IsPostageStamp":true ,"ScottNumber":"1476"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09" spans="1:38" x14ac:dyDescent="0.25">
      <c r="A1509" s="34" t="s">
        <v>2676</v>
      </c>
      <c r="B1509" s="29">
        <v>8</v>
      </c>
      <c r="C1509" s="30"/>
      <c r="D1509" s="31">
        <v>5</v>
      </c>
      <c r="E1509" s="32">
        <v>1</v>
      </c>
      <c r="F1509" s="28"/>
      <c r="G1509" s="30"/>
      <c r="H1509" s="19" t="s">
        <v>1049</v>
      </c>
      <c r="I1509" s="29">
        <v>1973</v>
      </c>
      <c r="J1509" s="29">
        <v>1973</v>
      </c>
      <c r="K1509" s="33" t="s">
        <v>1337</v>
      </c>
      <c r="L1509" s="34">
        <v>0.15</v>
      </c>
      <c r="M1509" s="29">
        <v>0.15</v>
      </c>
      <c r="N1509" s="28" t="str">
        <f t="shared" si="544"/>
        <v>,{"CollectableType":"HomeCollector.Models.StampBase, HomeCollector, Version=1.0.0.0, Culture=neutral, PublicKeyToken=null"</v>
      </c>
      <c r="O1509" s="16" t="str">
        <f t="shared" si="523"/>
        <v xml:space="preserve">,"DisplayName":"Posting" </v>
      </c>
      <c r="P1509" s="16" t="str">
        <f t="shared" si="524"/>
        <v xml:space="preserve">,"Description":"" </v>
      </c>
      <c r="Q1509" s="16" t="str">
        <f t="shared" si="525"/>
        <v xml:space="preserve">,"Country":"USA" </v>
      </c>
      <c r="R1509" s="16" t="str">
        <f t="shared" si="526"/>
        <v xml:space="preserve">,"IsPostageStamp":true </v>
      </c>
      <c r="S1509" s="16" t="str">
        <f t="shared" si="527"/>
        <v xml:space="preserve">,"ScottNumber":"1477" </v>
      </c>
      <c r="T1509" s="16" t="str">
        <f t="shared" si="528"/>
        <v xml:space="preserve">,"AlternateId":"" </v>
      </c>
      <c r="U1509" s="16" t="str">
        <f t="shared" si="529"/>
        <v>,"IssueYearStart":1973</v>
      </c>
      <c r="V1509" s="16" t="str">
        <f t="shared" si="530"/>
        <v>,"IssueYearEnd":0</v>
      </c>
      <c r="W1509" s="16" t="str">
        <f t="shared" si="531"/>
        <v xml:space="preserve">,"FirstDayOfIssue":" " </v>
      </c>
      <c r="X1509" s="16" t="str">
        <f t="shared" si="545"/>
        <v xml:space="preserve">,"Perforation":"" </v>
      </c>
      <c r="Y1509" s="16" t="str">
        <f t="shared" si="532"/>
        <v xml:space="preserve">,"IsWatermarked":false </v>
      </c>
      <c r="Z1509" s="16" t="str">
        <f t="shared" si="533"/>
        <v xml:space="preserve">,"CatalogImageCode":"" </v>
      </c>
      <c r="AA1509" s="16" t="str">
        <f t="shared" si="534"/>
        <v xml:space="preserve">,"Color":"" </v>
      </c>
      <c r="AB1509" s="16" t="str">
        <f t="shared" si="535"/>
        <v xml:space="preserve">,"Denomination":"8" </v>
      </c>
      <c r="AD1509" s="16" t="str">
        <f t="shared" si="536"/>
        <v>,"ItemInstances":[</v>
      </c>
      <c r="AE1509" s="16" t="str">
        <f t="shared" si="537"/>
        <v>{"CollectableType":"HomeCollector.Models.StampBase, HomeCollector, Version=1.0.0.0, Culture=neutral, PublicKeyToken=null"</v>
      </c>
      <c r="AF1509" s="16" t="str">
        <f t="shared" si="538"/>
        <v xml:space="preserve">,"ItemDetails":"" </v>
      </c>
      <c r="AG1509" s="16" t="str">
        <f t="shared" si="539"/>
        <v xml:space="preserve">,"IsFavorite":false </v>
      </c>
      <c r="AH1509" s="16" t="str">
        <f t="shared" si="540"/>
        <v xml:space="preserve">,"EstimatedValue":0 </v>
      </c>
      <c r="AI1509" s="16" t="str">
        <f t="shared" si="541"/>
        <v xml:space="preserve">,"IsMintCondition":true </v>
      </c>
      <c r="AJ1509" s="16" t="str">
        <f t="shared" si="542"/>
        <v xml:space="preserve">,"Condition":"UNDEFINED" </v>
      </c>
      <c r="AK1509" s="16" t="str">
        <f xml:space="preserve"> IF($D1509+$E1509&gt;0,  CONCATENATE($AD1509,$AE1509,$AF1509,$AG1509,$AH1509,$AI1509,$AJ1509)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09" s="16" t="str">
        <f t="shared" si="543"/>
        <v>,{"CollectableType":"HomeCollector.Models.StampBase, HomeCollector, Version=1.0.0.0, Culture=neutral, PublicKeyToken=null","DisplayName":"Posting" ,"Description":"" ,"Country":"USA" ,"IsPostageStamp":true ,"ScottNumber":"1477"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10" spans="1:38" x14ac:dyDescent="0.25">
      <c r="A1510" s="34" t="s">
        <v>2677</v>
      </c>
      <c r="B1510" s="29">
        <v>8</v>
      </c>
      <c r="C1510" s="30"/>
      <c r="D1510" s="31">
        <v>5</v>
      </c>
      <c r="E1510" s="32"/>
      <c r="F1510" s="28"/>
      <c r="G1510" s="30"/>
      <c r="H1510" s="19" t="s">
        <v>1050</v>
      </c>
      <c r="I1510" s="29">
        <v>1973</v>
      </c>
      <c r="J1510" s="29">
        <v>1973</v>
      </c>
      <c r="K1510" s="33" t="s">
        <v>1337</v>
      </c>
      <c r="L1510" s="34">
        <v>0.15</v>
      </c>
      <c r="M1510" s="29">
        <v>0.15</v>
      </c>
      <c r="N1510" s="28" t="str">
        <f t="shared" si="544"/>
        <v>,{"CollectableType":"HomeCollector.Models.StampBase, HomeCollector, Version=1.0.0.0, Culture=neutral, PublicKeyToken=null"</v>
      </c>
      <c r="O1510" s="16" t="str">
        <f t="shared" si="523"/>
        <v xml:space="preserve">,"DisplayName":"Post Rider" </v>
      </c>
      <c r="P1510" s="16" t="str">
        <f t="shared" si="524"/>
        <v xml:space="preserve">,"Description":"" </v>
      </c>
      <c r="Q1510" s="16" t="str">
        <f t="shared" si="525"/>
        <v xml:space="preserve">,"Country":"USA" </v>
      </c>
      <c r="R1510" s="16" t="str">
        <f t="shared" si="526"/>
        <v xml:space="preserve">,"IsPostageStamp":true </v>
      </c>
      <c r="S1510" s="16" t="str">
        <f t="shared" si="527"/>
        <v xml:space="preserve">,"ScottNumber":"1478" </v>
      </c>
      <c r="T1510" s="16" t="str">
        <f t="shared" si="528"/>
        <v xml:space="preserve">,"AlternateId":"" </v>
      </c>
      <c r="U1510" s="16" t="str">
        <f t="shared" si="529"/>
        <v>,"IssueYearStart":1973</v>
      </c>
      <c r="V1510" s="16" t="str">
        <f t="shared" si="530"/>
        <v>,"IssueYearEnd":0</v>
      </c>
      <c r="W1510" s="16" t="str">
        <f t="shared" si="531"/>
        <v xml:space="preserve">,"FirstDayOfIssue":" " </v>
      </c>
      <c r="X1510" s="16" t="str">
        <f t="shared" si="545"/>
        <v xml:space="preserve">,"Perforation":"" </v>
      </c>
      <c r="Y1510" s="16" t="str">
        <f t="shared" si="532"/>
        <v xml:space="preserve">,"IsWatermarked":false </v>
      </c>
      <c r="Z1510" s="16" t="str">
        <f t="shared" si="533"/>
        <v xml:space="preserve">,"CatalogImageCode":"" </v>
      </c>
      <c r="AA1510" s="16" t="str">
        <f t="shared" si="534"/>
        <v xml:space="preserve">,"Color":"" </v>
      </c>
      <c r="AB1510" s="16" t="str">
        <f t="shared" si="535"/>
        <v xml:space="preserve">,"Denomination":"8" </v>
      </c>
      <c r="AD1510" s="16" t="str">
        <f t="shared" si="536"/>
        <v>,"ItemInstances":[</v>
      </c>
      <c r="AE1510" s="16" t="str">
        <f t="shared" si="537"/>
        <v>{"CollectableType":"HomeCollector.Models.StampBase, HomeCollector, Version=1.0.0.0, Culture=neutral, PublicKeyToken=null"</v>
      </c>
      <c r="AF1510" s="16" t="str">
        <f t="shared" si="538"/>
        <v xml:space="preserve">,"ItemDetails":"" </v>
      </c>
      <c r="AG1510" s="16" t="str">
        <f t="shared" si="539"/>
        <v xml:space="preserve">,"IsFavorite":false </v>
      </c>
      <c r="AH1510" s="16" t="str">
        <f t="shared" si="540"/>
        <v xml:space="preserve">,"EstimatedValue":0 </v>
      </c>
      <c r="AI1510" s="16" t="str">
        <f t="shared" si="541"/>
        <v xml:space="preserve">,"IsMintCondition":true </v>
      </c>
      <c r="AJ1510" s="16" t="str">
        <f t="shared" si="542"/>
        <v xml:space="preserve">,"Condition":"UNDEFINED" </v>
      </c>
      <c r="AK1510" s="16" t="str">
        <f xml:space="preserve"> IF($D1510+$E1510&gt;0,  CONCATENATE($AD1510,$AE1510,$AF1510,$AG1510,$AH1510,$AI1510,$AJ1510)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10" s="16" t="str">
        <f t="shared" si="543"/>
        <v>,{"CollectableType":"HomeCollector.Models.StampBase, HomeCollector, Version=1.0.0.0, Culture=neutral, PublicKeyToken=null","DisplayName":"Post Rider" ,"Description":"" ,"Country":"USA" ,"IsPostageStamp":true ,"ScottNumber":"1478"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11" spans="1:38" x14ac:dyDescent="0.25">
      <c r="A1511" s="34" t="s">
        <v>2678</v>
      </c>
      <c r="B1511" s="29">
        <v>8</v>
      </c>
      <c r="C1511" s="30"/>
      <c r="D1511" s="31">
        <v>1</v>
      </c>
      <c r="E1511" s="32">
        <v>2</v>
      </c>
      <c r="F1511" s="28"/>
      <c r="G1511" s="30"/>
      <c r="H1511" s="19" t="s">
        <v>1051</v>
      </c>
      <c r="I1511" s="29">
        <v>1973</v>
      </c>
      <c r="J1511" s="29">
        <v>1973</v>
      </c>
      <c r="K1511" s="33" t="s">
        <v>1337</v>
      </c>
      <c r="L1511" s="34">
        <v>0.15</v>
      </c>
      <c r="M1511" s="29">
        <v>0.15</v>
      </c>
      <c r="N1511" s="28" t="str">
        <f t="shared" si="544"/>
        <v>,{"CollectableType":"HomeCollector.Models.StampBase, HomeCollector, Version=1.0.0.0, Culture=neutral, PublicKeyToken=null"</v>
      </c>
      <c r="O1511" s="16" t="str">
        <f t="shared" si="523"/>
        <v xml:space="preserve">,"DisplayName":"Drummer" </v>
      </c>
      <c r="P1511" s="16" t="str">
        <f t="shared" si="524"/>
        <v xml:space="preserve">,"Description":"" </v>
      </c>
      <c r="Q1511" s="16" t="str">
        <f t="shared" si="525"/>
        <v xml:space="preserve">,"Country":"USA" </v>
      </c>
      <c r="R1511" s="16" t="str">
        <f t="shared" si="526"/>
        <v xml:space="preserve">,"IsPostageStamp":true </v>
      </c>
      <c r="S1511" s="16" t="str">
        <f t="shared" si="527"/>
        <v xml:space="preserve">,"ScottNumber":"1479" </v>
      </c>
      <c r="T1511" s="16" t="str">
        <f t="shared" si="528"/>
        <v xml:space="preserve">,"AlternateId":"" </v>
      </c>
      <c r="U1511" s="16" t="str">
        <f t="shared" si="529"/>
        <v>,"IssueYearStart":1973</v>
      </c>
      <c r="V1511" s="16" t="str">
        <f t="shared" si="530"/>
        <v>,"IssueYearEnd":0</v>
      </c>
      <c r="W1511" s="16" t="str">
        <f t="shared" si="531"/>
        <v xml:space="preserve">,"FirstDayOfIssue":" " </v>
      </c>
      <c r="X1511" s="16" t="str">
        <f t="shared" si="545"/>
        <v xml:space="preserve">,"Perforation":"" </v>
      </c>
      <c r="Y1511" s="16" t="str">
        <f t="shared" si="532"/>
        <v xml:space="preserve">,"IsWatermarked":false </v>
      </c>
      <c r="Z1511" s="16" t="str">
        <f t="shared" si="533"/>
        <v xml:space="preserve">,"CatalogImageCode":"" </v>
      </c>
      <c r="AA1511" s="16" t="str">
        <f t="shared" si="534"/>
        <v xml:space="preserve">,"Color":"" </v>
      </c>
      <c r="AB1511" s="16" t="str">
        <f t="shared" si="535"/>
        <v xml:space="preserve">,"Denomination":"8" </v>
      </c>
      <c r="AD1511" s="16" t="str">
        <f t="shared" si="536"/>
        <v>,"ItemInstances":[</v>
      </c>
      <c r="AE1511" s="16" t="str">
        <f t="shared" si="537"/>
        <v>{"CollectableType":"HomeCollector.Models.StampBase, HomeCollector, Version=1.0.0.0, Culture=neutral, PublicKeyToken=null"</v>
      </c>
      <c r="AF1511" s="16" t="str">
        <f t="shared" si="538"/>
        <v xml:space="preserve">,"ItemDetails":"" </v>
      </c>
      <c r="AG1511" s="16" t="str">
        <f t="shared" si="539"/>
        <v xml:space="preserve">,"IsFavorite":false </v>
      </c>
      <c r="AH1511" s="16" t="str">
        <f t="shared" si="540"/>
        <v xml:space="preserve">,"EstimatedValue":0 </v>
      </c>
      <c r="AI1511" s="16" t="str">
        <f t="shared" si="541"/>
        <v xml:space="preserve">,"IsMintCondition":true </v>
      </c>
      <c r="AJ1511" s="16" t="str">
        <f t="shared" si="542"/>
        <v xml:space="preserve">,"Condition":"UNDEFINED" </v>
      </c>
      <c r="AK1511" s="16" t="str">
        <f xml:space="preserve"> IF($D1511+$E1511&gt;0,  CONCATENATE($AD1511,$AE1511,$AF1511,$AG1511,$AH1511,$AI1511,$AJ1511)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11" s="16" t="str">
        <f t="shared" si="543"/>
        <v>,{"CollectableType":"HomeCollector.Models.StampBase, HomeCollector, Version=1.0.0.0, Culture=neutral, PublicKeyToken=null","DisplayName":"Drummer" ,"Description":"" ,"Country":"USA" ,"IsPostageStamp":true ,"ScottNumber":"1479"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12" spans="1:38" x14ac:dyDescent="0.25">
      <c r="A1512" s="34" t="s">
        <v>2679</v>
      </c>
      <c r="B1512" s="29">
        <v>8</v>
      </c>
      <c r="C1512" s="30"/>
      <c r="D1512" s="31"/>
      <c r="E1512" s="32">
        <v>1</v>
      </c>
      <c r="F1512" s="28"/>
      <c r="G1512" s="30"/>
      <c r="H1512" s="19" t="s">
        <v>1052</v>
      </c>
      <c r="I1512" s="29">
        <v>1973</v>
      </c>
      <c r="J1512" s="29">
        <v>1973</v>
      </c>
      <c r="K1512" s="33" t="s">
        <v>1337</v>
      </c>
      <c r="L1512" s="34">
        <v>0.15</v>
      </c>
      <c r="M1512" s="29">
        <v>0.15</v>
      </c>
      <c r="N1512" s="28" t="str">
        <f t="shared" si="544"/>
        <v>,{"CollectableType":"HomeCollector.Models.StampBase, HomeCollector, Version=1.0.0.0, Culture=neutral, PublicKeyToken=null"</v>
      </c>
      <c r="O1512" s="16" t="str">
        <f t="shared" si="523"/>
        <v xml:space="preserve">,"DisplayName":"Boston Tea Party" </v>
      </c>
      <c r="P1512" s="16" t="str">
        <f t="shared" si="524"/>
        <v xml:space="preserve">,"Description":"" </v>
      </c>
      <c r="Q1512" s="16" t="str">
        <f t="shared" si="525"/>
        <v xml:space="preserve">,"Country":"USA" </v>
      </c>
      <c r="R1512" s="16" t="str">
        <f t="shared" si="526"/>
        <v xml:space="preserve">,"IsPostageStamp":true </v>
      </c>
      <c r="S1512" s="16" t="str">
        <f t="shared" si="527"/>
        <v xml:space="preserve">,"ScottNumber":"1480" </v>
      </c>
      <c r="T1512" s="16" t="str">
        <f t="shared" si="528"/>
        <v xml:space="preserve">,"AlternateId":"" </v>
      </c>
      <c r="U1512" s="16" t="str">
        <f t="shared" si="529"/>
        <v>,"IssueYearStart":1973</v>
      </c>
      <c r="V1512" s="16" t="str">
        <f t="shared" si="530"/>
        <v>,"IssueYearEnd":0</v>
      </c>
      <c r="W1512" s="16" t="str">
        <f t="shared" si="531"/>
        <v xml:space="preserve">,"FirstDayOfIssue":" " </v>
      </c>
      <c r="X1512" s="16" t="str">
        <f t="shared" si="545"/>
        <v xml:space="preserve">,"Perforation":"" </v>
      </c>
      <c r="Y1512" s="16" t="str">
        <f t="shared" si="532"/>
        <v xml:space="preserve">,"IsWatermarked":false </v>
      </c>
      <c r="Z1512" s="16" t="str">
        <f t="shared" si="533"/>
        <v xml:space="preserve">,"CatalogImageCode":"" </v>
      </c>
      <c r="AA1512" s="16" t="str">
        <f t="shared" si="534"/>
        <v xml:space="preserve">,"Color":"" </v>
      </c>
      <c r="AB1512" s="16" t="str">
        <f t="shared" si="535"/>
        <v xml:space="preserve">,"Denomination":"8" </v>
      </c>
      <c r="AD1512" s="16" t="str">
        <f t="shared" si="536"/>
        <v>,"ItemInstances":[</v>
      </c>
      <c r="AE1512" s="16" t="str">
        <f t="shared" si="537"/>
        <v>{"CollectableType":"HomeCollector.Models.StampBase, HomeCollector, Version=1.0.0.0, Culture=neutral, PublicKeyToken=null"</v>
      </c>
      <c r="AF1512" s="16" t="str">
        <f t="shared" si="538"/>
        <v xml:space="preserve">,"ItemDetails":"" </v>
      </c>
      <c r="AG1512" s="16" t="str">
        <f t="shared" si="539"/>
        <v xml:space="preserve">,"IsFavorite":false </v>
      </c>
      <c r="AH1512" s="16" t="str">
        <f t="shared" si="540"/>
        <v xml:space="preserve">,"EstimatedValue":0 </v>
      </c>
      <c r="AI1512" s="16" t="str">
        <f t="shared" si="541"/>
        <v xml:space="preserve">,"IsMintCondition":false </v>
      </c>
      <c r="AJ1512" s="16" t="str">
        <f t="shared" si="542"/>
        <v xml:space="preserve">,"Condition":"UNDEFINED" </v>
      </c>
      <c r="AK1512" s="16" t="str">
        <f xml:space="preserve"> IF($D1512+$E1512&gt;0,  CONCATENATE($AD1512,$AE1512,$AF1512,$AG1512,$AH1512,$AI1512,$AJ1512)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12" s="16" t="str">
        <f t="shared" si="543"/>
        <v>,{"CollectableType":"HomeCollector.Models.StampBase, HomeCollector, Version=1.0.0.0, Culture=neutral, PublicKeyToken=null","DisplayName":"Boston Tea Party" ,"Description":"" ,"Country":"USA" ,"IsPostageStamp":true ,"ScottNumber":"1480"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13" spans="1:38" x14ac:dyDescent="0.25">
      <c r="A1513" s="34" t="s">
        <v>2680</v>
      </c>
      <c r="B1513" s="29">
        <v>8</v>
      </c>
      <c r="C1513" s="30"/>
      <c r="D1513" s="31"/>
      <c r="E1513" s="32">
        <v>1</v>
      </c>
      <c r="F1513" s="28"/>
      <c r="G1513" s="30"/>
      <c r="H1513" s="19" t="s">
        <v>1052</v>
      </c>
      <c r="I1513" s="29">
        <v>1973</v>
      </c>
      <c r="J1513" s="29">
        <v>1973</v>
      </c>
      <c r="K1513" s="33" t="s">
        <v>1337</v>
      </c>
      <c r="L1513" s="34">
        <v>0.15</v>
      </c>
      <c r="M1513" s="29">
        <v>0.15</v>
      </c>
      <c r="N1513" s="28" t="str">
        <f t="shared" si="544"/>
        <v>,{"CollectableType":"HomeCollector.Models.StampBase, HomeCollector, Version=1.0.0.0, Culture=neutral, PublicKeyToken=null"</v>
      </c>
      <c r="O1513" s="16" t="str">
        <f t="shared" si="523"/>
        <v xml:space="preserve">,"DisplayName":"Boston Tea Party" </v>
      </c>
      <c r="P1513" s="16" t="str">
        <f t="shared" si="524"/>
        <v xml:space="preserve">,"Description":"" </v>
      </c>
      <c r="Q1513" s="16" t="str">
        <f t="shared" si="525"/>
        <v xml:space="preserve">,"Country":"USA" </v>
      </c>
      <c r="R1513" s="16" t="str">
        <f t="shared" si="526"/>
        <v xml:space="preserve">,"IsPostageStamp":true </v>
      </c>
      <c r="S1513" s="16" t="str">
        <f t="shared" si="527"/>
        <v xml:space="preserve">,"ScottNumber":"1481" </v>
      </c>
      <c r="T1513" s="16" t="str">
        <f t="shared" si="528"/>
        <v xml:space="preserve">,"AlternateId":"" </v>
      </c>
      <c r="U1513" s="16" t="str">
        <f t="shared" si="529"/>
        <v>,"IssueYearStart":1973</v>
      </c>
      <c r="V1513" s="16" t="str">
        <f t="shared" si="530"/>
        <v>,"IssueYearEnd":0</v>
      </c>
      <c r="W1513" s="16" t="str">
        <f t="shared" si="531"/>
        <v xml:space="preserve">,"FirstDayOfIssue":" " </v>
      </c>
      <c r="X1513" s="16" t="str">
        <f t="shared" si="545"/>
        <v xml:space="preserve">,"Perforation":"" </v>
      </c>
      <c r="Y1513" s="16" t="str">
        <f t="shared" si="532"/>
        <v xml:space="preserve">,"IsWatermarked":false </v>
      </c>
      <c r="Z1513" s="16" t="str">
        <f t="shared" si="533"/>
        <v xml:space="preserve">,"CatalogImageCode":"" </v>
      </c>
      <c r="AA1513" s="16" t="str">
        <f t="shared" si="534"/>
        <v xml:space="preserve">,"Color":"" </v>
      </c>
      <c r="AB1513" s="16" t="str">
        <f t="shared" si="535"/>
        <v xml:space="preserve">,"Denomination":"8" </v>
      </c>
      <c r="AD1513" s="16" t="str">
        <f t="shared" si="536"/>
        <v>,"ItemInstances":[</v>
      </c>
      <c r="AE1513" s="16" t="str">
        <f t="shared" si="537"/>
        <v>{"CollectableType":"HomeCollector.Models.StampBase, HomeCollector, Version=1.0.0.0, Culture=neutral, PublicKeyToken=null"</v>
      </c>
      <c r="AF1513" s="16" t="str">
        <f t="shared" si="538"/>
        <v xml:space="preserve">,"ItemDetails":"" </v>
      </c>
      <c r="AG1513" s="16" t="str">
        <f t="shared" si="539"/>
        <v xml:space="preserve">,"IsFavorite":false </v>
      </c>
      <c r="AH1513" s="16" t="str">
        <f t="shared" si="540"/>
        <v xml:space="preserve">,"EstimatedValue":0 </v>
      </c>
      <c r="AI1513" s="16" t="str">
        <f t="shared" si="541"/>
        <v xml:space="preserve">,"IsMintCondition":false </v>
      </c>
      <c r="AJ1513" s="16" t="str">
        <f t="shared" si="542"/>
        <v xml:space="preserve">,"Condition":"UNDEFINED" </v>
      </c>
      <c r="AK1513" s="16" t="str">
        <f xml:space="preserve"> IF($D1513+$E1513&gt;0,  CONCATENATE($AD1513,$AE1513,$AF1513,$AG1513,$AH1513,$AI1513,$AJ1513)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13" s="16" t="str">
        <f t="shared" si="543"/>
        <v>,{"CollectableType":"HomeCollector.Models.StampBase, HomeCollector, Version=1.0.0.0, Culture=neutral, PublicKeyToken=null","DisplayName":"Boston Tea Party" ,"Description":"" ,"Country":"USA" ,"IsPostageStamp":true ,"ScottNumber":"1481"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14" spans="1:38" x14ac:dyDescent="0.25">
      <c r="A1514" s="34" t="s">
        <v>2681</v>
      </c>
      <c r="B1514" s="29">
        <v>8</v>
      </c>
      <c r="C1514" s="30"/>
      <c r="D1514" s="31"/>
      <c r="E1514" s="32"/>
      <c r="F1514" s="28"/>
      <c r="G1514" s="30"/>
      <c r="H1514" s="19" t="s">
        <v>1052</v>
      </c>
      <c r="I1514" s="29">
        <v>1973</v>
      </c>
      <c r="J1514" s="29">
        <v>1973</v>
      </c>
      <c r="K1514" s="33" t="s">
        <v>1337</v>
      </c>
      <c r="L1514" s="34">
        <v>0.15</v>
      </c>
      <c r="M1514" s="29">
        <v>0.15</v>
      </c>
      <c r="N1514" s="28" t="str">
        <f t="shared" si="544"/>
        <v>,{"CollectableType":"HomeCollector.Models.StampBase, HomeCollector, Version=1.0.0.0, Culture=neutral, PublicKeyToken=null"</v>
      </c>
      <c r="O1514" s="16" t="str">
        <f t="shared" si="523"/>
        <v xml:space="preserve">,"DisplayName":"Boston Tea Party" </v>
      </c>
      <c r="P1514" s="16" t="str">
        <f t="shared" si="524"/>
        <v xml:space="preserve">,"Description":"" </v>
      </c>
      <c r="Q1514" s="16" t="str">
        <f t="shared" si="525"/>
        <v xml:space="preserve">,"Country":"USA" </v>
      </c>
      <c r="R1514" s="16" t="str">
        <f t="shared" si="526"/>
        <v xml:space="preserve">,"IsPostageStamp":true </v>
      </c>
      <c r="S1514" s="16" t="str">
        <f t="shared" si="527"/>
        <v xml:space="preserve">,"ScottNumber":"1482" </v>
      </c>
      <c r="T1514" s="16" t="str">
        <f t="shared" si="528"/>
        <v xml:space="preserve">,"AlternateId":"" </v>
      </c>
      <c r="U1514" s="16" t="str">
        <f t="shared" si="529"/>
        <v>,"IssueYearStart":1973</v>
      </c>
      <c r="V1514" s="16" t="str">
        <f t="shared" si="530"/>
        <v>,"IssueYearEnd":0</v>
      </c>
      <c r="W1514" s="16" t="str">
        <f t="shared" si="531"/>
        <v xml:space="preserve">,"FirstDayOfIssue":" " </v>
      </c>
      <c r="X1514" s="16" t="str">
        <f t="shared" si="545"/>
        <v xml:space="preserve">,"Perforation":"" </v>
      </c>
      <c r="Y1514" s="16" t="str">
        <f t="shared" si="532"/>
        <v xml:space="preserve">,"IsWatermarked":false </v>
      </c>
      <c r="Z1514" s="16" t="str">
        <f t="shared" si="533"/>
        <v xml:space="preserve">,"CatalogImageCode":"" </v>
      </c>
      <c r="AA1514" s="16" t="str">
        <f t="shared" si="534"/>
        <v xml:space="preserve">,"Color":"" </v>
      </c>
      <c r="AB1514" s="16" t="str">
        <f t="shared" si="535"/>
        <v xml:space="preserve">,"Denomination":"8" </v>
      </c>
      <c r="AD1514" s="16" t="str">
        <f t="shared" si="536"/>
        <v/>
      </c>
      <c r="AE1514" s="16" t="str">
        <f t="shared" si="537"/>
        <v>{"CollectableType":"HomeCollector.Models.StampBase, HomeCollector, Version=1.0.0.0, Culture=neutral, PublicKeyToken=null"</v>
      </c>
      <c r="AF1514" s="16" t="str">
        <f t="shared" si="538"/>
        <v xml:space="preserve">,"ItemDetails":"" </v>
      </c>
      <c r="AG1514" s="16" t="str">
        <f t="shared" si="539"/>
        <v xml:space="preserve">,"IsFavorite":false </v>
      </c>
      <c r="AH1514" s="16" t="str">
        <f t="shared" si="540"/>
        <v xml:space="preserve">,"EstimatedValue":0 </v>
      </c>
      <c r="AI1514" s="16" t="str">
        <f t="shared" si="541"/>
        <v xml:space="preserve">,"IsMintCondition":false </v>
      </c>
      <c r="AJ1514" s="16" t="str">
        <f t="shared" si="542"/>
        <v xml:space="preserve">,"Condition":"UNDEFINED" </v>
      </c>
      <c r="AK1514" s="16" t="str">
        <f xml:space="preserve"> IF($D1514+$E1514&gt;0,  CONCATENATE($AD1514,$AE1514,$AF1514,$AG1514,$AH1514,$AI1514,$AJ1514) &amp; "} ]}","}")</f>
        <v>}</v>
      </c>
      <c r="AL1514" s="16" t="str">
        <f t="shared" si="543"/>
        <v>,{"CollectableType":"HomeCollector.Models.StampBase, HomeCollector, Version=1.0.0.0, Culture=neutral, PublicKeyToken=null","DisplayName":"Boston Tea Party" ,"Description":"" ,"Country":"USA" ,"IsPostageStamp":true ,"ScottNumber":"1482" ,"AlternateId":"" ,"IssueYearStart":1973,"IssueYearEnd":0,"FirstDayOfIssue":" " ,"Perforation":"" ,"IsWatermarked":false ,"CatalogImageCode":"" ,"Color":"" ,"Denomination":"8" }</v>
      </c>
    </row>
    <row r="1515" spans="1:38" x14ac:dyDescent="0.25">
      <c r="A1515" s="34" t="s">
        <v>2682</v>
      </c>
      <c r="B1515" s="29">
        <v>8</v>
      </c>
      <c r="C1515" s="30"/>
      <c r="D1515" s="31"/>
      <c r="E1515" s="32">
        <v>1</v>
      </c>
      <c r="F1515" s="28"/>
      <c r="G1515" s="30"/>
      <c r="H1515" s="19" t="s">
        <v>1052</v>
      </c>
      <c r="I1515" s="29">
        <v>1973</v>
      </c>
      <c r="J1515" s="29">
        <v>1973</v>
      </c>
      <c r="K1515" s="33" t="s">
        <v>1337</v>
      </c>
      <c r="L1515" s="34">
        <v>0.15</v>
      </c>
      <c r="M1515" s="29">
        <v>0.15</v>
      </c>
      <c r="N1515" s="28" t="str">
        <f t="shared" si="544"/>
        <v>,{"CollectableType":"HomeCollector.Models.StampBase, HomeCollector, Version=1.0.0.0, Culture=neutral, PublicKeyToken=null"</v>
      </c>
      <c r="O1515" s="16" t="str">
        <f t="shared" si="523"/>
        <v xml:space="preserve">,"DisplayName":"Boston Tea Party" </v>
      </c>
      <c r="P1515" s="16" t="str">
        <f t="shared" si="524"/>
        <v xml:space="preserve">,"Description":"" </v>
      </c>
      <c r="Q1515" s="16" t="str">
        <f t="shared" si="525"/>
        <v xml:space="preserve">,"Country":"USA" </v>
      </c>
      <c r="R1515" s="16" t="str">
        <f t="shared" si="526"/>
        <v xml:space="preserve">,"IsPostageStamp":true </v>
      </c>
      <c r="S1515" s="16" t="str">
        <f t="shared" si="527"/>
        <v xml:space="preserve">,"ScottNumber":"1483" </v>
      </c>
      <c r="T1515" s="16" t="str">
        <f t="shared" si="528"/>
        <v xml:space="preserve">,"AlternateId":"" </v>
      </c>
      <c r="U1515" s="16" t="str">
        <f t="shared" si="529"/>
        <v>,"IssueYearStart":1973</v>
      </c>
      <c r="V1515" s="16" t="str">
        <f t="shared" si="530"/>
        <v>,"IssueYearEnd":0</v>
      </c>
      <c r="W1515" s="16" t="str">
        <f t="shared" si="531"/>
        <v xml:space="preserve">,"FirstDayOfIssue":" " </v>
      </c>
      <c r="X1515" s="16" t="str">
        <f t="shared" si="545"/>
        <v xml:space="preserve">,"Perforation":"" </v>
      </c>
      <c r="Y1515" s="16" t="str">
        <f t="shared" si="532"/>
        <v xml:space="preserve">,"IsWatermarked":false </v>
      </c>
      <c r="Z1515" s="16" t="str">
        <f t="shared" si="533"/>
        <v xml:space="preserve">,"CatalogImageCode":"" </v>
      </c>
      <c r="AA1515" s="16" t="str">
        <f t="shared" si="534"/>
        <v xml:space="preserve">,"Color":"" </v>
      </c>
      <c r="AB1515" s="16" t="str">
        <f t="shared" si="535"/>
        <v xml:space="preserve">,"Denomination":"8" </v>
      </c>
      <c r="AD1515" s="16" t="str">
        <f t="shared" si="536"/>
        <v>,"ItemInstances":[</v>
      </c>
      <c r="AE1515" s="16" t="str">
        <f t="shared" si="537"/>
        <v>{"CollectableType":"HomeCollector.Models.StampBase, HomeCollector, Version=1.0.0.0, Culture=neutral, PublicKeyToken=null"</v>
      </c>
      <c r="AF1515" s="16" t="str">
        <f t="shared" si="538"/>
        <v xml:space="preserve">,"ItemDetails":"" </v>
      </c>
      <c r="AG1515" s="16" t="str">
        <f t="shared" si="539"/>
        <v xml:space="preserve">,"IsFavorite":false </v>
      </c>
      <c r="AH1515" s="16" t="str">
        <f t="shared" si="540"/>
        <v xml:space="preserve">,"EstimatedValue":0 </v>
      </c>
      <c r="AI1515" s="16" t="str">
        <f t="shared" si="541"/>
        <v xml:space="preserve">,"IsMintCondition":false </v>
      </c>
      <c r="AJ1515" s="16" t="str">
        <f t="shared" si="542"/>
        <v xml:space="preserve">,"Condition":"UNDEFINED" </v>
      </c>
      <c r="AK1515" s="16" t="str">
        <f xml:space="preserve"> IF($D1515+$E1515&gt;0,  CONCATENATE($AD1515,$AE1515,$AF1515,$AG1515,$AH1515,$AI1515,$AJ1515)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15" s="16" t="str">
        <f t="shared" si="543"/>
        <v>,{"CollectableType":"HomeCollector.Models.StampBase, HomeCollector, Version=1.0.0.0, Culture=neutral, PublicKeyToken=null","DisplayName":"Boston Tea Party" ,"Description":"" ,"Country":"USA" ,"IsPostageStamp":true ,"ScottNumber":"1483"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16" spans="1:38" x14ac:dyDescent="0.25">
      <c r="A1516" s="17" t="s">
        <v>1053</v>
      </c>
      <c r="B1516" s="29">
        <v>8</v>
      </c>
      <c r="C1516" s="30"/>
      <c r="D1516" s="31">
        <v>4</v>
      </c>
      <c r="E1516" s="32"/>
      <c r="F1516" s="28"/>
      <c r="G1516" s="38" t="s">
        <v>962</v>
      </c>
      <c r="H1516" s="19" t="s">
        <v>1052</v>
      </c>
      <c r="I1516" s="29">
        <v>1973</v>
      </c>
      <c r="J1516" s="29">
        <v>1973</v>
      </c>
      <c r="K1516" s="33" t="s">
        <v>1337</v>
      </c>
      <c r="L1516" s="34">
        <v>0.15</v>
      </c>
      <c r="M1516" s="29">
        <v>0.15</v>
      </c>
      <c r="N1516" s="28" t="str">
        <f t="shared" si="544"/>
        <v>,{"CollectableType":"HomeCollector.Models.StampBase, HomeCollector, Version=1.0.0.0, Culture=neutral, PublicKeyToken=null"</v>
      </c>
      <c r="O1516" s="16" t="str">
        <f t="shared" si="523"/>
        <v xml:space="preserve">,"DisplayName":"Boston Tea Party" </v>
      </c>
      <c r="P1516" s="16" t="str">
        <f t="shared" si="524"/>
        <v xml:space="preserve">,"Description":"block 4" </v>
      </c>
      <c r="Q1516" s="16" t="str">
        <f t="shared" si="525"/>
        <v xml:space="preserve">,"Country":"USA" </v>
      </c>
      <c r="R1516" s="16" t="str">
        <f t="shared" si="526"/>
        <v xml:space="preserve">,"IsPostageStamp":true </v>
      </c>
      <c r="S1516" s="16" t="str">
        <f t="shared" si="527"/>
        <v xml:space="preserve">,"ScottNumber":"1483a" </v>
      </c>
      <c r="T1516" s="16" t="str">
        <f t="shared" si="528"/>
        <v xml:space="preserve">,"AlternateId":"" </v>
      </c>
      <c r="U1516" s="16" t="str">
        <f t="shared" si="529"/>
        <v>,"IssueYearStart":1973</v>
      </c>
      <c r="V1516" s="16" t="str">
        <f t="shared" si="530"/>
        <v>,"IssueYearEnd":0</v>
      </c>
      <c r="W1516" s="16" t="str">
        <f t="shared" si="531"/>
        <v xml:space="preserve">,"FirstDayOfIssue":" " </v>
      </c>
      <c r="X1516" s="16" t="str">
        <f t="shared" si="545"/>
        <v xml:space="preserve">,"Perforation":"" </v>
      </c>
      <c r="Y1516" s="16" t="str">
        <f t="shared" si="532"/>
        <v xml:space="preserve">,"IsWatermarked":false </v>
      </c>
      <c r="Z1516" s="16" t="str">
        <f t="shared" si="533"/>
        <v xml:space="preserve">,"CatalogImageCode":"" </v>
      </c>
      <c r="AA1516" s="16" t="str">
        <f t="shared" si="534"/>
        <v xml:space="preserve">,"Color":"" </v>
      </c>
      <c r="AB1516" s="16" t="str">
        <f t="shared" si="535"/>
        <v xml:space="preserve">,"Denomination":"8" </v>
      </c>
      <c r="AD1516" s="16" t="str">
        <f t="shared" si="536"/>
        <v>,"ItemInstances":[</v>
      </c>
      <c r="AE1516" s="16" t="str">
        <f t="shared" si="537"/>
        <v>{"CollectableType":"HomeCollector.Models.StampBase, HomeCollector, Version=1.0.0.0, Culture=neutral, PublicKeyToken=null"</v>
      </c>
      <c r="AF1516" s="16" t="str">
        <f t="shared" si="538"/>
        <v xml:space="preserve">,"ItemDetails":"block 4" </v>
      </c>
      <c r="AG1516" s="16" t="str">
        <f t="shared" si="539"/>
        <v xml:space="preserve">,"IsFavorite":false </v>
      </c>
      <c r="AH1516" s="16" t="str">
        <f t="shared" si="540"/>
        <v xml:space="preserve">,"EstimatedValue":0 </v>
      </c>
      <c r="AI1516" s="16" t="str">
        <f t="shared" si="541"/>
        <v xml:space="preserve">,"IsMintCondition":true </v>
      </c>
      <c r="AJ1516" s="16" t="str">
        <f t="shared" si="542"/>
        <v xml:space="preserve">,"Condition":"UNDEFINED" </v>
      </c>
      <c r="AK1516" s="16" t="str">
        <f xml:space="preserve"> IF($D1516+$E1516&gt;0,  CONCATENATE($AD1516,$AE1516,$AF1516,$AG1516,$AH1516,$AI1516,$AJ1516)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516" s="16" t="str">
        <f t="shared" si="543"/>
        <v>,{"CollectableType":"HomeCollector.Models.StampBase, HomeCollector, Version=1.0.0.0, Culture=neutral, PublicKeyToken=null","DisplayName":"Boston Tea Party" ,"Description":"block 4" ,"Country":"USA" ,"IsPostageStamp":true ,"ScottNumber":"1483a"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517" spans="1:38" x14ac:dyDescent="0.25">
      <c r="A1517" s="34" t="s">
        <v>2683</v>
      </c>
      <c r="B1517" s="29">
        <v>8</v>
      </c>
      <c r="C1517" s="30"/>
      <c r="D1517" s="31">
        <v>1</v>
      </c>
      <c r="E1517" s="32">
        <v>2</v>
      </c>
      <c r="F1517" s="28"/>
      <c r="G1517" s="30"/>
      <c r="H1517" s="19" t="s">
        <v>1054</v>
      </c>
      <c r="I1517" s="29">
        <v>1973</v>
      </c>
      <c r="J1517" s="29">
        <v>1973</v>
      </c>
      <c r="K1517" s="33" t="s">
        <v>1337</v>
      </c>
      <c r="L1517" s="34">
        <v>0.15</v>
      </c>
      <c r="M1517" s="29">
        <v>0.15</v>
      </c>
      <c r="N1517" s="28" t="str">
        <f t="shared" si="544"/>
        <v>,{"CollectableType":"HomeCollector.Models.StampBase, HomeCollector, Version=1.0.0.0, Culture=neutral, PublicKeyToken=null"</v>
      </c>
      <c r="O1517" s="16" t="str">
        <f t="shared" si="523"/>
        <v xml:space="preserve">,"DisplayName":"Gershwin" </v>
      </c>
      <c r="P1517" s="16" t="str">
        <f t="shared" si="524"/>
        <v xml:space="preserve">,"Description":"" </v>
      </c>
      <c r="Q1517" s="16" t="str">
        <f t="shared" si="525"/>
        <v xml:space="preserve">,"Country":"USA" </v>
      </c>
      <c r="R1517" s="16" t="str">
        <f t="shared" si="526"/>
        <v xml:space="preserve">,"IsPostageStamp":true </v>
      </c>
      <c r="S1517" s="16" t="str">
        <f t="shared" si="527"/>
        <v xml:space="preserve">,"ScottNumber":"1484" </v>
      </c>
      <c r="T1517" s="16" t="str">
        <f t="shared" si="528"/>
        <v xml:space="preserve">,"AlternateId":"" </v>
      </c>
      <c r="U1517" s="16" t="str">
        <f t="shared" si="529"/>
        <v>,"IssueYearStart":1973</v>
      </c>
      <c r="V1517" s="16" t="str">
        <f t="shared" si="530"/>
        <v>,"IssueYearEnd":0</v>
      </c>
      <c r="W1517" s="16" t="str">
        <f t="shared" si="531"/>
        <v xml:space="preserve">,"FirstDayOfIssue":" " </v>
      </c>
      <c r="X1517" s="16" t="str">
        <f t="shared" si="545"/>
        <v xml:space="preserve">,"Perforation":"" </v>
      </c>
      <c r="Y1517" s="16" t="str">
        <f t="shared" si="532"/>
        <v xml:space="preserve">,"IsWatermarked":false </v>
      </c>
      <c r="Z1517" s="16" t="str">
        <f t="shared" si="533"/>
        <v xml:space="preserve">,"CatalogImageCode":"" </v>
      </c>
      <c r="AA1517" s="16" t="str">
        <f t="shared" si="534"/>
        <v xml:space="preserve">,"Color":"" </v>
      </c>
      <c r="AB1517" s="16" t="str">
        <f t="shared" si="535"/>
        <v xml:space="preserve">,"Denomination":"8" </v>
      </c>
      <c r="AD1517" s="16" t="str">
        <f t="shared" si="536"/>
        <v>,"ItemInstances":[</v>
      </c>
      <c r="AE1517" s="16" t="str">
        <f t="shared" si="537"/>
        <v>{"CollectableType":"HomeCollector.Models.StampBase, HomeCollector, Version=1.0.0.0, Culture=neutral, PublicKeyToken=null"</v>
      </c>
      <c r="AF1517" s="16" t="str">
        <f t="shared" si="538"/>
        <v xml:space="preserve">,"ItemDetails":"" </v>
      </c>
      <c r="AG1517" s="16" t="str">
        <f t="shared" si="539"/>
        <v xml:space="preserve">,"IsFavorite":false </v>
      </c>
      <c r="AH1517" s="16" t="str">
        <f t="shared" si="540"/>
        <v xml:space="preserve">,"EstimatedValue":0 </v>
      </c>
      <c r="AI1517" s="16" t="str">
        <f t="shared" si="541"/>
        <v xml:space="preserve">,"IsMintCondition":true </v>
      </c>
      <c r="AJ1517" s="16" t="str">
        <f t="shared" si="542"/>
        <v xml:space="preserve">,"Condition":"UNDEFINED" </v>
      </c>
      <c r="AK1517" s="16" t="str">
        <f xml:space="preserve"> IF($D1517+$E1517&gt;0,  CONCATENATE($AD1517,$AE1517,$AF1517,$AG1517,$AH1517,$AI1517,$AJ1517)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17" s="16" t="str">
        <f t="shared" si="543"/>
        <v>,{"CollectableType":"HomeCollector.Models.StampBase, HomeCollector, Version=1.0.0.0, Culture=neutral, PublicKeyToken=null","DisplayName":"Gershwin" ,"Description":"" ,"Country":"USA" ,"IsPostageStamp":true ,"ScottNumber":"1484"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18" spans="1:38" x14ac:dyDescent="0.25">
      <c r="A1518" s="34" t="s">
        <v>2684</v>
      </c>
      <c r="B1518" s="29">
        <v>8</v>
      </c>
      <c r="C1518" s="30"/>
      <c r="D1518" s="31">
        <v>1</v>
      </c>
      <c r="E1518" s="32">
        <v>3</v>
      </c>
      <c r="F1518" s="28"/>
      <c r="G1518" s="30"/>
      <c r="H1518" s="19" t="s">
        <v>1055</v>
      </c>
      <c r="I1518" s="29">
        <v>1973</v>
      </c>
      <c r="J1518" s="29">
        <v>1973</v>
      </c>
      <c r="K1518" s="33" t="s">
        <v>1337</v>
      </c>
      <c r="L1518" s="34">
        <v>0.15</v>
      </c>
      <c r="M1518" s="29">
        <v>0.15</v>
      </c>
      <c r="N1518" s="28" t="str">
        <f t="shared" si="544"/>
        <v>,{"CollectableType":"HomeCollector.Models.StampBase, HomeCollector, Version=1.0.0.0, Culture=neutral, PublicKeyToken=null"</v>
      </c>
      <c r="O1518" s="16" t="str">
        <f t="shared" si="523"/>
        <v xml:space="preserve">,"DisplayName":"Jeffers" </v>
      </c>
      <c r="P1518" s="16" t="str">
        <f t="shared" si="524"/>
        <v xml:space="preserve">,"Description":"" </v>
      </c>
      <c r="Q1518" s="16" t="str">
        <f t="shared" si="525"/>
        <v xml:space="preserve">,"Country":"USA" </v>
      </c>
      <c r="R1518" s="16" t="str">
        <f t="shared" si="526"/>
        <v xml:space="preserve">,"IsPostageStamp":true </v>
      </c>
      <c r="S1518" s="16" t="str">
        <f t="shared" si="527"/>
        <v xml:space="preserve">,"ScottNumber":"1485" </v>
      </c>
      <c r="T1518" s="16" t="str">
        <f t="shared" si="528"/>
        <v xml:space="preserve">,"AlternateId":"" </v>
      </c>
      <c r="U1518" s="16" t="str">
        <f t="shared" si="529"/>
        <v>,"IssueYearStart":1973</v>
      </c>
      <c r="V1518" s="16" t="str">
        <f t="shared" si="530"/>
        <v>,"IssueYearEnd":0</v>
      </c>
      <c r="W1518" s="16" t="str">
        <f t="shared" si="531"/>
        <v xml:space="preserve">,"FirstDayOfIssue":" " </v>
      </c>
      <c r="X1518" s="16" t="str">
        <f t="shared" si="545"/>
        <v xml:space="preserve">,"Perforation":"" </v>
      </c>
      <c r="Y1518" s="16" t="str">
        <f t="shared" si="532"/>
        <v xml:space="preserve">,"IsWatermarked":false </v>
      </c>
      <c r="Z1518" s="16" t="str">
        <f t="shared" si="533"/>
        <v xml:space="preserve">,"CatalogImageCode":"" </v>
      </c>
      <c r="AA1518" s="16" t="str">
        <f t="shared" si="534"/>
        <v xml:space="preserve">,"Color":"" </v>
      </c>
      <c r="AB1518" s="16" t="str">
        <f t="shared" si="535"/>
        <v xml:space="preserve">,"Denomination":"8" </v>
      </c>
      <c r="AD1518" s="16" t="str">
        <f t="shared" si="536"/>
        <v>,"ItemInstances":[</v>
      </c>
      <c r="AE1518" s="16" t="str">
        <f t="shared" si="537"/>
        <v>{"CollectableType":"HomeCollector.Models.StampBase, HomeCollector, Version=1.0.0.0, Culture=neutral, PublicKeyToken=null"</v>
      </c>
      <c r="AF1518" s="16" t="str">
        <f t="shared" si="538"/>
        <v xml:space="preserve">,"ItemDetails":"" </v>
      </c>
      <c r="AG1518" s="16" t="str">
        <f t="shared" si="539"/>
        <v xml:space="preserve">,"IsFavorite":false </v>
      </c>
      <c r="AH1518" s="16" t="str">
        <f t="shared" si="540"/>
        <v xml:space="preserve">,"EstimatedValue":0 </v>
      </c>
      <c r="AI1518" s="16" t="str">
        <f t="shared" si="541"/>
        <v xml:space="preserve">,"IsMintCondition":true </v>
      </c>
      <c r="AJ1518" s="16" t="str">
        <f t="shared" si="542"/>
        <v xml:space="preserve">,"Condition":"UNDEFINED" </v>
      </c>
      <c r="AK1518" s="16" t="str">
        <f xml:space="preserve"> IF($D1518+$E1518&gt;0,  CONCATENATE($AD1518,$AE1518,$AF1518,$AG1518,$AH1518,$AI1518,$AJ1518)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18" s="16" t="str">
        <f t="shared" si="543"/>
        <v>,{"CollectableType":"HomeCollector.Models.StampBase, HomeCollector, Version=1.0.0.0, Culture=neutral, PublicKeyToken=null","DisplayName":"Jeffers" ,"Description":"" ,"Country":"USA" ,"IsPostageStamp":true ,"ScottNumber":"1485"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19" spans="1:38" x14ac:dyDescent="0.25">
      <c r="A1519" s="34" t="s">
        <v>2685</v>
      </c>
      <c r="B1519" s="29">
        <v>8</v>
      </c>
      <c r="C1519" s="30"/>
      <c r="D1519" s="31">
        <v>5</v>
      </c>
      <c r="E1519" s="32">
        <v>5</v>
      </c>
      <c r="F1519" s="28"/>
      <c r="G1519" s="30"/>
      <c r="H1519" s="19" t="s">
        <v>1056</v>
      </c>
      <c r="I1519" s="29">
        <v>1973</v>
      </c>
      <c r="J1519" s="29">
        <v>1973</v>
      </c>
      <c r="K1519" s="33" t="s">
        <v>1337</v>
      </c>
      <c r="L1519" s="34">
        <v>0.15</v>
      </c>
      <c r="M1519" s="29">
        <v>0.15</v>
      </c>
      <c r="N1519" s="28" t="str">
        <f t="shared" si="544"/>
        <v>,{"CollectableType":"HomeCollector.Models.StampBase, HomeCollector, Version=1.0.0.0, Culture=neutral, PublicKeyToken=null"</v>
      </c>
      <c r="O1519" s="16" t="str">
        <f t="shared" si="523"/>
        <v xml:space="preserve">,"DisplayName":"Tanner" </v>
      </c>
      <c r="P1519" s="16" t="str">
        <f t="shared" si="524"/>
        <v xml:space="preserve">,"Description":"" </v>
      </c>
      <c r="Q1519" s="16" t="str">
        <f t="shared" si="525"/>
        <v xml:space="preserve">,"Country":"USA" </v>
      </c>
      <c r="R1519" s="16" t="str">
        <f t="shared" si="526"/>
        <v xml:space="preserve">,"IsPostageStamp":true </v>
      </c>
      <c r="S1519" s="16" t="str">
        <f t="shared" si="527"/>
        <v xml:space="preserve">,"ScottNumber":"1486" </v>
      </c>
      <c r="T1519" s="16" t="str">
        <f t="shared" si="528"/>
        <v xml:space="preserve">,"AlternateId":"" </v>
      </c>
      <c r="U1519" s="16" t="str">
        <f t="shared" si="529"/>
        <v>,"IssueYearStart":1973</v>
      </c>
      <c r="V1519" s="16" t="str">
        <f t="shared" si="530"/>
        <v>,"IssueYearEnd":0</v>
      </c>
      <c r="W1519" s="16" t="str">
        <f t="shared" si="531"/>
        <v xml:space="preserve">,"FirstDayOfIssue":" " </v>
      </c>
      <c r="X1519" s="16" t="str">
        <f t="shared" si="545"/>
        <v xml:space="preserve">,"Perforation":"" </v>
      </c>
      <c r="Y1519" s="16" t="str">
        <f t="shared" si="532"/>
        <v xml:space="preserve">,"IsWatermarked":false </v>
      </c>
      <c r="Z1519" s="16" t="str">
        <f t="shared" si="533"/>
        <v xml:space="preserve">,"CatalogImageCode":"" </v>
      </c>
      <c r="AA1519" s="16" t="str">
        <f t="shared" si="534"/>
        <v xml:space="preserve">,"Color":"" </v>
      </c>
      <c r="AB1519" s="16" t="str">
        <f t="shared" si="535"/>
        <v xml:space="preserve">,"Denomination":"8" </v>
      </c>
      <c r="AD1519" s="16" t="str">
        <f t="shared" si="536"/>
        <v>,"ItemInstances":[</v>
      </c>
      <c r="AE1519" s="16" t="str">
        <f t="shared" si="537"/>
        <v>{"CollectableType":"HomeCollector.Models.StampBase, HomeCollector, Version=1.0.0.0, Culture=neutral, PublicKeyToken=null"</v>
      </c>
      <c r="AF1519" s="16" t="str">
        <f t="shared" si="538"/>
        <v xml:space="preserve">,"ItemDetails":"" </v>
      </c>
      <c r="AG1519" s="16" t="str">
        <f t="shared" si="539"/>
        <v xml:space="preserve">,"IsFavorite":false </v>
      </c>
      <c r="AH1519" s="16" t="str">
        <f t="shared" si="540"/>
        <v xml:space="preserve">,"EstimatedValue":0 </v>
      </c>
      <c r="AI1519" s="16" t="str">
        <f t="shared" si="541"/>
        <v xml:space="preserve">,"IsMintCondition":true </v>
      </c>
      <c r="AJ1519" s="16" t="str">
        <f t="shared" si="542"/>
        <v xml:space="preserve">,"Condition":"UNDEFINED" </v>
      </c>
      <c r="AK1519" s="16" t="str">
        <f xml:space="preserve"> IF($D1519+$E1519&gt;0,  CONCATENATE($AD1519,$AE1519,$AF1519,$AG1519,$AH1519,$AI1519,$AJ1519)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19" s="16" t="str">
        <f t="shared" si="543"/>
        <v>,{"CollectableType":"HomeCollector.Models.StampBase, HomeCollector, Version=1.0.0.0, Culture=neutral, PublicKeyToken=null","DisplayName":"Tanner" ,"Description":"" ,"Country":"USA" ,"IsPostageStamp":true ,"ScottNumber":"1486"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20" spans="1:38" x14ac:dyDescent="0.25">
      <c r="A1520" s="34" t="s">
        <v>2686</v>
      </c>
      <c r="B1520" s="29">
        <v>8</v>
      </c>
      <c r="C1520" s="30"/>
      <c r="D1520" s="31">
        <v>1</v>
      </c>
      <c r="E1520" s="32">
        <v>2</v>
      </c>
      <c r="F1520" s="28"/>
      <c r="G1520" s="30"/>
      <c r="H1520" s="19" t="s">
        <v>1057</v>
      </c>
      <c r="I1520" s="29">
        <v>1973</v>
      </c>
      <c r="J1520" s="29">
        <v>1973</v>
      </c>
      <c r="K1520" s="33" t="s">
        <v>1337</v>
      </c>
      <c r="L1520" s="34">
        <v>0.15</v>
      </c>
      <c r="M1520" s="29">
        <v>0.15</v>
      </c>
      <c r="N1520" s="28" t="str">
        <f t="shared" si="544"/>
        <v>,{"CollectableType":"HomeCollector.Models.StampBase, HomeCollector, Version=1.0.0.0, Culture=neutral, PublicKeyToken=null"</v>
      </c>
      <c r="O1520" s="16" t="str">
        <f t="shared" si="523"/>
        <v xml:space="preserve">,"DisplayName":"Cather" </v>
      </c>
      <c r="P1520" s="16" t="str">
        <f t="shared" si="524"/>
        <v xml:space="preserve">,"Description":"" </v>
      </c>
      <c r="Q1520" s="16" t="str">
        <f t="shared" si="525"/>
        <v xml:space="preserve">,"Country":"USA" </v>
      </c>
      <c r="R1520" s="16" t="str">
        <f t="shared" si="526"/>
        <v xml:space="preserve">,"IsPostageStamp":true </v>
      </c>
      <c r="S1520" s="16" t="str">
        <f t="shared" si="527"/>
        <v xml:space="preserve">,"ScottNumber":"1487" </v>
      </c>
      <c r="T1520" s="16" t="str">
        <f t="shared" si="528"/>
        <v xml:space="preserve">,"AlternateId":"" </v>
      </c>
      <c r="U1520" s="16" t="str">
        <f t="shared" si="529"/>
        <v>,"IssueYearStart":1973</v>
      </c>
      <c r="V1520" s="16" t="str">
        <f t="shared" si="530"/>
        <v>,"IssueYearEnd":0</v>
      </c>
      <c r="W1520" s="16" t="str">
        <f t="shared" si="531"/>
        <v xml:space="preserve">,"FirstDayOfIssue":" " </v>
      </c>
      <c r="X1520" s="16" t="str">
        <f t="shared" si="545"/>
        <v xml:space="preserve">,"Perforation":"" </v>
      </c>
      <c r="Y1520" s="16" t="str">
        <f t="shared" si="532"/>
        <v xml:space="preserve">,"IsWatermarked":false </v>
      </c>
      <c r="Z1520" s="16" t="str">
        <f t="shared" si="533"/>
        <v xml:space="preserve">,"CatalogImageCode":"" </v>
      </c>
      <c r="AA1520" s="16" t="str">
        <f t="shared" si="534"/>
        <v xml:space="preserve">,"Color":"" </v>
      </c>
      <c r="AB1520" s="16" t="str">
        <f t="shared" si="535"/>
        <v xml:space="preserve">,"Denomination":"8" </v>
      </c>
      <c r="AD1520" s="16" t="str">
        <f t="shared" si="536"/>
        <v>,"ItemInstances":[</v>
      </c>
      <c r="AE1520" s="16" t="str">
        <f t="shared" si="537"/>
        <v>{"CollectableType":"HomeCollector.Models.StampBase, HomeCollector, Version=1.0.0.0, Culture=neutral, PublicKeyToken=null"</v>
      </c>
      <c r="AF1520" s="16" t="str">
        <f t="shared" si="538"/>
        <v xml:space="preserve">,"ItemDetails":"" </v>
      </c>
      <c r="AG1520" s="16" t="str">
        <f t="shared" si="539"/>
        <v xml:space="preserve">,"IsFavorite":false </v>
      </c>
      <c r="AH1520" s="16" t="str">
        <f t="shared" si="540"/>
        <v xml:space="preserve">,"EstimatedValue":0 </v>
      </c>
      <c r="AI1520" s="16" t="str">
        <f t="shared" si="541"/>
        <v xml:space="preserve">,"IsMintCondition":true </v>
      </c>
      <c r="AJ1520" s="16" t="str">
        <f t="shared" si="542"/>
        <v xml:space="preserve">,"Condition":"UNDEFINED" </v>
      </c>
      <c r="AK1520" s="16" t="str">
        <f xml:space="preserve"> IF($D1520+$E1520&gt;0,  CONCATENATE($AD1520,$AE1520,$AF1520,$AG1520,$AH1520,$AI1520,$AJ1520)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20" s="16" t="str">
        <f t="shared" si="543"/>
        <v>,{"CollectableType":"HomeCollector.Models.StampBase, HomeCollector, Version=1.0.0.0, Culture=neutral, PublicKeyToken=null","DisplayName":"Cather" ,"Description":"" ,"Country":"USA" ,"IsPostageStamp":true ,"ScottNumber":"1487"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21" spans="1:38" x14ac:dyDescent="0.25">
      <c r="A1521" s="34" t="s">
        <v>2687</v>
      </c>
      <c r="B1521" s="29">
        <v>8</v>
      </c>
      <c r="C1521" s="30"/>
      <c r="D1521" s="31">
        <v>5</v>
      </c>
      <c r="E1521" s="32">
        <v>1</v>
      </c>
      <c r="F1521" s="28"/>
      <c r="G1521" s="30"/>
      <c r="H1521" s="19" t="s">
        <v>1058</v>
      </c>
      <c r="I1521" s="29">
        <v>1973</v>
      </c>
      <c r="J1521" s="29">
        <v>1973</v>
      </c>
      <c r="K1521" s="33" t="s">
        <v>1337</v>
      </c>
      <c r="L1521" s="34">
        <v>0.15</v>
      </c>
      <c r="M1521" s="29">
        <v>0.15</v>
      </c>
      <c r="N1521" s="28" t="str">
        <f t="shared" si="544"/>
        <v>,{"CollectableType":"HomeCollector.Models.StampBase, HomeCollector, Version=1.0.0.0, Culture=neutral, PublicKeyToken=null"</v>
      </c>
      <c r="O1521" s="16" t="str">
        <f t="shared" si="523"/>
        <v xml:space="preserve">,"DisplayName":"Copernicus" </v>
      </c>
      <c r="P1521" s="16" t="str">
        <f t="shared" si="524"/>
        <v xml:space="preserve">,"Description":"" </v>
      </c>
      <c r="Q1521" s="16" t="str">
        <f t="shared" si="525"/>
        <v xml:space="preserve">,"Country":"USA" </v>
      </c>
      <c r="R1521" s="16" t="str">
        <f t="shared" si="526"/>
        <v xml:space="preserve">,"IsPostageStamp":true </v>
      </c>
      <c r="S1521" s="16" t="str">
        <f t="shared" si="527"/>
        <v xml:space="preserve">,"ScottNumber":"1488" </v>
      </c>
      <c r="T1521" s="16" t="str">
        <f t="shared" si="528"/>
        <v xml:space="preserve">,"AlternateId":"" </v>
      </c>
      <c r="U1521" s="16" t="str">
        <f t="shared" si="529"/>
        <v>,"IssueYearStart":1973</v>
      </c>
      <c r="V1521" s="16" t="str">
        <f t="shared" si="530"/>
        <v>,"IssueYearEnd":0</v>
      </c>
      <c r="W1521" s="16" t="str">
        <f t="shared" si="531"/>
        <v xml:space="preserve">,"FirstDayOfIssue":" " </v>
      </c>
      <c r="X1521" s="16" t="str">
        <f t="shared" si="545"/>
        <v xml:space="preserve">,"Perforation":"" </v>
      </c>
      <c r="Y1521" s="16" t="str">
        <f t="shared" si="532"/>
        <v xml:space="preserve">,"IsWatermarked":false </v>
      </c>
      <c r="Z1521" s="16" t="str">
        <f t="shared" si="533"/>
        <v xml:space="preserve">,"CatalogImageCode":"" </v>
      </c>
      <c r="AA1521" s="16" t="str">
        <f t="shared" si="534"/>
        <v xml:space="preserve">,"Color":"" </v>
      </c>
      <c r="AB1521" s="16" t="str">
        <f t="shared" si="535"/>
        <v xml:space="preserve">,"Denomination":"8" </v>
      </c>
      <c r="AD1521" s="16" t="str">
        <f t="shared" si="536"/>
        <v>,"ItemInstances":[</v>
      </c>
      <c r="AE1521" s="16" t="str">
        <f t="shared" si="537"/>
        <v>{"CollectableType":"HomeCollector.Models.StampBase, HomeCollector, Version=1.0.0.0, Culture=neutral, PublicKeyToken=null"</v>
      </c>
      <c r="AF1521" s="16" t="str">
        <f t="shared" si="538"/>
        <v xml:space="preserve">,"ItemDetails":"" </v>
      </c>
      <c r="AG1521" s="16" t="str">
        <f t="shared" si="539"/>
        <v xml:space="preserve">,"IsFavorite":false </v>
      </c>
      <c r="AH1521" s="16" t="str">
        <f t="shared" si="540"/>
        <v xml:space="preserve">,"EstimatedValue":0 </v>
      </c>
      <c r="AI1521" s="16" t="str">
        <f t="shared" si="541"/>
        <v xml:space="preserve">,"IsMintCondition":true </v>
      </c>
      <c r="AJ1521" s="16" t="str">
        <f t="shared" si="542"/>
        <v xml:space="preserve">,"Condition":"UNDEFINED" </v>
      </c>
      <c r="AK1521" s="16" t="str">
        <f xml:space="preserve"> IF($D1521+$E1521&gt;0,  CONCATENATE($AD1521,$AE1521,$AF1521,$AG1521,$AH1521,$AI1521,$AJ1521)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21" s="16" t="str">
        <f t="shared" si="543"/>
        <v>,{"CollectableType":"HomeCollector.Models.StampBase, HomeCollector, Version=1.0.0.0, Culture=neutral, PublicKeyToken=null","DisplayName":"Copernicus" ,"Description":"" ,"Country":"USA" ,"IsPostageStamp":true ,"ScottNumber":"1488"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22" spans="1:38" x14ac:dyDescent="0.25">
      <c r="A1522" s="34" t="s">
        <v>2688</v>
      </c>
      <c r="B1522" s="29">
        <v>8</v>
      </c>
      <c r="C1522" s="30"/>
      <c r="D1522" s="31"/>
      <c r="E1522" s="32"/>
      <c r="F1522" s="28"/>
      <c r="G1522" s="30"/>
      <c r="H1522" s="19" t="s">
        <v>1059</v>
      </c>
      <c r="I1522" s="29">
        <v>1973</v>
      </c>
      <c r="J1522" s="29">
        <v>1973</v>
      </c>
      <c r="K1522" s="33" t="s">
        <v>1337</v>
      </c>
      <c r="L1522" s="34">
        <v>0.15</v>
      </c>
      <c r="M1522" s="29">
        <v>0.15</v>
      </c>
      <c r="N1522" s="28" t="str">
        <f t="shared" si="544"/>
        <v>,{"CollectableType":"HomeCollector.Models.StampBase, HomeCollector, Version=1.0.0.0, Culture=neutral, PublicKeyToken=null"</v>
      </c>
      <c r="O1522" s="16" t="str">
        <f t="shared" si="523"/>
        <v xml:space="preserve">,"DisplayName":"US Postal Serv" </v>
      </c>
      <c r="P1522" s="16" t="str">
        <f t="shared" si="524"/>
        <v xml:space="preserve">,"Description":"" </v>
      </c>
      <c r="Q1522" s="16" t="str">
        <f t="shared" si="525"/>
        <v xml:space="preserve">,"Country":"USA" </v>
      </c>
      <c r="R1522" s="16" t="str">
        <f t="shared" si="526"/>
        <v xml:space="preserve">,"IsPostageStamp":true </v>
      </c>
      <c r="S1522" s="16" t="str">
        <f t="shared" si="527"/>
        <v xml:space="preserve">,"ScottNumber":"1489" </v>
      </c>
      <c r="T1522" s="16" t="str">
        <f t="shared" si="528"/>
        <v xml:space="preserve">,"AlternateId":"" </v>
      </c>
      <c r="U1522" s="16" t="str">
        <f t="shared" si="529"/>
        <v>,"IssueYearStart":1973</v>
      </c>
      <c r="V1522" s="16" t="str">
        <f t="shared" si="530"/>
        <v>,"IssueYearEnd":0</v>
      </c>
      <c r="W1522" s="16" t="str">
        <f t="shared" si="531"/>
        <v xml:space="preserve">,"FirstDayOfIssue":" " </v>
      </c>
      <c r="X1522" s="16" t="str">
        <f t="shared" si="545"/>
        <v xml:space="preserve">,"Perforation":"" </v>
      </c>
      <c r="Y1522" s="16" t="str">
        <f t="shared" si="532"/>
        <v xml:space="preserve">,"IsWatermarked":false </v>
      </c>
      <c r="Z1522" s="16" t="str">
        <f t="shared" si="533"/>
        <v xml:space="preserve">,"CatalogImageCode":"" </v>
      </c>
      <c r="AA1522" s="16" t="str">
        <f t="shared" si="534"/>
        <v xml:space="preserve">,"Color":"" </v>
      </c>
      <c r="AB1522" s="16" t="str">
        <f t="shared" si="535"/>
        <v xml:space="preserve">,"Denomination":"8" </v>
      </c>
      <c r="AD1522" s="16" t="str">
        <f t="shared" si="536"/>
        <v/>
      </c>
      <c r="AE1522" s="16" t="str">
        <f t="shared" si="537"/>
        <v>{"CollectableType":"HomeCollector.Models.StampBase, HomeCollector, Version=1.0.0.0, Culture=neutral, PublicKeyToken=null"</v>
      </c>
      <c r="AF1522" s="16" t="str">
        <f t="shared" si="538"/>
        <v xml:space="preserve">,"ItemDetails":"" </v>
      </c>
      <c r="AG1522" s="16" t="str">
        <f t="shared" si="539"/>
        <v xml:space="preserve">,"IsFavorite":false </v>
      </c>
      <c r="AH1522" s="16" t="str">
        <f t="shared" si="540"/>
        <v xml:space="preserve">,"EstimatedValue":0 </v>
      </c>
      <c r="AI1522" s="16" t="str">
        <f t="shared" si="541"/>
        <v xml:space="preserve">,"IsMintCondition":false </v>
      </c>
      <c r="AJ1522" s="16" t="str">
        <f t="shared" si="542"/>
        <v xml:space="preserve">,"Condition":"UNDEFINED" </v>
      </c>
      <c r="AK1522" s="16" t="str">
        <f xml:space="preserve"> IF($D1522+$E1522&gt;0,  CONCATENATE($AD1522,$AE1522,$AF1522,$AG1522,$AH1522,$AI1522,$AJ1522) &amp; "} ]}","}")</f>
        <v>}</v>
      </c>
      <c r="AL1522" s="16" t="str">
        <f t="shared" si="543"/>
        <v>,{"CollectableType":"HomeCollector.Models.StampBase, HomeCollector, Version=1.0.0.0, Culture=neutral, PublicKeyToken=null","DisplayName":"US Postal Serv" ,"Description":"" ,"Country":"USA" ,"IsPostageStamp":true ,"ScottNumber":"1489" ,"AlternateId":"" ,"IssueYearStart":1973,"IssueYearEnd":0,"FirstDayOfIssue":" " ,"Perforation":"" ,"IsWatermarked":false ,"CatalogImageCode":"" ,"Color":"" ,"Denomination":"8" }</v>
      </c>
    </row>
    <row r="1523" spans="1:38" x14ac:dyDescent="0.25">
      <c r="A1523" s="34" t="s">
        <v>2689</v>
      </c>
      <c r="B1523" s="29">
        <v>8</v>
      </c>
      <c r="C1523" s="30"/>
      <c r="D1523" s="31"/>
      <c r="E1523" s="32">
        <v>1</v>
      </c>
      <c r="F1523" s="28"/>
      <c r="G1523" s="30"/>
      <c r="H1523" s="19" t="s">
        <v>1059</v>
      </c>
      <c r="I1523" s="29">
        <v>1973</v>
      </c>
      <c r="J1523" s="29">
        <v>1973</v>
      </c>
      <c r="K1523" s="33" t="s">
        <v>1337</v>
      </c>
      <c r="L1523" s="34">
        <v>0.15</v>
      </c>
      <c r="M1523" s="29">
        <v>0.15</v>
      </c>
      <c r="N1523" s="28" t="str">
        <f t="shared" si="544"/>
        <v>,{"CollectableType":"HomeCollector.Models.StampBase, HomeCollector, Version=1.0.0.0, Culture=neutral, PublicKeyToken=null"</v>
      </c>
      <c r="O1523" s="16" t="str">
        <f t="shared" si="523"/>
        <v xml:space="preserve">,"DisplayName":"US Postal Serv" </v>
      </c>
      <c r="P1523" s="16" t="str">
        <f t="shared" si="524"/>
        <v xml:space="preserve">,"Description":"" </v>
      </c>
      <c r="Q1523" s="16" t="str">
        <f t="shared" si="525"/>
        <v xml:space="preserve">,"Country":"USA" </v>
      </c>
      <c r="R1523" s="16" t="str">
        <f t="shared" si="526"/>
        <v xml:space="preserve">,"IsPostageStamp":true </v>
      </c>
      <c r="S1523" s="16" t="str">
        <f t="shared" si="527"/>
        <v xml:space="preserve">,"ScottNumber":"1490" </v>
      </c>
      <c r="T1523" s="16" t="str">
        <f t="shared" si="528"/>
        <v xml:space="preserve">,"AlternateId":"" </v>
      </c>
      <c r="U1523" s="16" t="str">
        <f t="shared" si="529"/>
        <v>,"IssueYearStart":1973</v>
      </c>
      <c r="V1523" s="16" t="str">
        <f t="shared" si="530"/>
        <v>,"IssueYearEnd":0</v>
      </c>
      <c r="W1523" s="16" t="str">
        <f t="shared" si="531"/>
        <v xml:space="preserve">,"FirstDayOfIssue":" " </v>
      </c>
      <c r="X1523" s="16" t="str">
        <f t="shared" si="545"/>
        <v xml:space="preserve">,"Perforation":"" </v>
      </c>
      <c r="Y1523" s="16" t="str">
        <f t="shared" si="532"/>
        <v xml:space="preserve">,"IsWatermarked":false </v>
      </c>
      <c r="Z1523" s="16" t="str">
        <f t="shared" si="533"/>
        <v xml:space="preserve">,"CatalogImageCode":"" </v>
      </c>
      <c r="AA1523" s="16" t="str">
        <f t="shared" si="534"/>
        <v xml:space="preserve">,"Color":"" </v>
      </c>
      <c r="AB1523" s="16" t="str">
        <f t="shared" si="535"/>
        <v xml:space="preserve">,"Denomination":"8" </v>
      </c>
      <c r="AD1523" s="16" t="str">
        <f t="shared" si="536"/>
        <v>,"ItemInstances":[</v>
      </c>
      <c r="AE1523" s="16" t="str">
        <f t="shared" si="537"/>
        <v>{"CollectableType":"HomeCollector.Models.StampBase, HomeCollector, Version=1.0.0.0, Culture=neutral, PublicKeyToken=null"</v>
      </c>
      <c r="AF1523" s="16" t="str">
        <f t="shared" si="538"/>
        <v xml:space="preserve">,"ItemDetails":"" </v>
      </c>
      <c r="AG1523" s="16" t="str">
        <f t="shared" si="539"/>
        <v xml:space="preserve">,"IsFavorite":false </v>
      </c>
      <c r="AH1523" s="16" t="str">
        <f t="shared" si="540"/>
        <v xml:space="preserve">,"EstimatedValue":0 </v>
      </c>
      <c r="AI1523" s="16" t="str">
        <f t="shared" si="541"/>
        <v xml:space="preserve">,"IsMintCondition":false </v>
      </c>
      <c r="AJ1523" s="16" t="str">
        <f t="shared" si="542"/>
        <v xml:space="preserve">,"Condition":"UNDEFINED" </v>
      </c>
      <c r="AK1523" s="16" t="str">
        <f xml:space="preserve"> IF($D1523+$E1523&gt;0,  CONCATENATE($AD1523,$AE1523,$AF1523,$AG1523,$AH1523,$AI1523,$AJ1523)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23" s="16" t="str">
        <f t="shared" si="543"/>
        <v>,{"CollectableType":"HomeCollector.Models.StampBase, HomeCollector, Version=1.0.0.0, Culture=neutral, PublicKeyToken=null","DisplayName":"US Postal Serv" ,"Description":"" ,"Country":"USA" ,"IsPostageStamp":true ,"ScottNumber":"1490"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24" spans="1:38" x14ac:dyDescent="0.25">
      <c r="A1524" s="34" t="s">
        <v>2690</v>
      </c>
      <c r="B1524" s="29">
        <v>8</v>
      </c>
      <c r="C1524" s="30"/>
      <c r="D1524" s="31"/>
      <c r="E1524" s="32">
        <v>1</v>
      </c>
      <c r="F1524" s="28"/>
      <c r="G1524" s="30"/>
      <c r="H1524" s="19" t="s">
        <v>1059</v>
      </c>
      <c r="I1524" s="29">
        <v>1973</v>
      </c>
      <c r="J1524" s="29">
        <v>1973</v>
      </c>
      <c r="K1524" s="33" t="s">
        <v>1337</v>
      </c>
      <c r="L1524" s="34">
        <v>0.15</v>
      </c>
      <c r="M1524" s="29">
        <v>0.15</v>
      </c>
      <c r="N1524" s="28" t="str">
        <f t="shared" si="544"/>
        <v>,{"CollectableType":"HomeCollector.Models.StampBase, HomeCollector, Version=1.0.0.0, Culture=neutral, PublicKeyToken=null"</v>
      </c>
      <c r="O1524" s="16" t="str">
        <f t="shared" si="523"/>
        <v xml:space="preserve">,"DisplayName":"US Postal Serv" </v>
      </c>
      <c r="P1524" s="16" t="str">
        <f t="shared" si="524"/>
        <v xml:space="preserve">,"Description":"" </v>
      </c>
      <c r="Q1524" s="16" t="str">
        <f t="shared" si="525"/>
        <v xml:space="preserve">,"Country":"USA" </v>
      </c>
      <c r="R1524" s="16" t="str">
        <f t="shared" si="526"/>
        <v xml:space="preserve">,"IsPostageStamp":true </v>
      </c>
      <c r="S1524" s="16" t="str">
        <f t="shared" si="527"/>
        <v xml:space="preserve">,"ScottNumber":"1491" </v>
      </c>
      <c r="T1524" s="16" t="str">
        <f t="shared" si="528"/>
        <v xml:space="preserve">,"AlternateId":"" </v>
      </c>
      <c r="U1524" s="16" t="str">
        <f t="shared" si="529"/>
        <v>,"IssueYearStart":1973</v>
      </c>
      <c r="V1524" s="16" t="str">
        <f t="shared" si="530"/>
        <v>,"IssueYearEnd":0</v>
      </c>
      <c r="W1524" s="16" t="str">
        <f t="shared" si="531"/>
        <v xml:space="preserve">,"FirstDayOfIssue":" " </v>
      </c>
      <c r="X1524" s="16" t="str">
        <f t="shared" si="545"/>
        <v xml:space="preserve">,"Perforation":"" </v>
      </c>
      <c r="Y1524" s="16" t="str">
        <f t="shared" si="532"/>
        <v xml:space="preserve">,"IsWatermarked":false </v>
      </c>
      <c r="Z1524" s="16" t="str">
        <f t="shared" si="533"/>
        <v xml:space="preserve">,"CatalogImageCode":"" </v>
      </c>
      <c r="AA1524" s="16" t="str">
        <f t="shared" si="534"/>
        <v xml:space="preserve">,"Color":"" </v>
      </c>
      <c r="AB1524" s="16" t="str">
        <f t="shared" si="535"/>
        <v xml:space="preserve">,"Denomination":"8" </v>
      </c>
      <c r="AD1524" s="16" t="str">
        <f t="shared" si="536"/>
        <v>,"ItemInstances":[</v>
      </c>
      <c r="AE1524" s="16" t="str">
        <f t="shared" si="537"/>
        <v>{"CollectableType":"HomeCollector.Models.StampBase, HomeCollector, Version=1.0.0.0, Culture=neutral, PublicKeyToken=null"</v>
      </c>
      <c r="AF1524" s="16" t="str">
        <f t="shared" si="538"/>
        <v xml:space="preserve">,"ItemDetails":"" </v>
      </c>
      <c r="AG1524" s="16" t="str">
        <f t="shared" si="539"/>
        <v xml:space="preserve">,"IsFavorite":false </v>
      </c>
      <c r="AH1524" s="16" t="str">
        <f t="shared" si="540"/>
        <v xml:space="preserve">,"EstimatedValue":0 </v>
      </c>
      <c r="AI1524" s="16" t="str">
        <f t="shared" si="541"/>
        <v xml:space="preserve">,"IsMintCondition":false </v>
      </c>
      <c r="AJ1524" s="16" t="str">
        <f t="shared" si="542"/>
        <v xml:space="preserve">,"Condition":"UNDEFINED" </v>
      </c>
      <c r="AK1524" s="16" t="str">
        <f xml:space="preserve"> IF($D1524+$E1524&gt;0,  CONCATENATE($AD1524,$AE1524,$AF1524,$AG1524,$AH1524,$AI1524,$AJ1524)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24" s="16" t="str">
        <f t="shared" si="543"/>
        <v>,{"CollectableType":"HomeCollector.Models.StampBase, HomeCollector, Version=1.0.0.0, Culture=neutral, PublicKeyToken=null","DisplayName":"US Postal Serv" ,"Description":"" ,"Country":"USA" ,"IsPostageStamp":true ,"ScottNumber":"1491"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25" spans="1:38" x14ac:dyDescent="0.25">
      <c r="A1525" s="34" t="s">
        <v>2691</v>
      </c>
      <c r="B1525" s="29">
        <v>8</v>
      </c>
      <c r="C1525" s="30"/>
      <c r="D1525" s="31"/>
      <c r="E1525" s="32"/>
      <c r="F1525" s="28"/>
      <c r="G1525" s="30"/>
      <c r="H1525" s="19" t="s">
        <v>1059</v>
      </c>
      <c r="I1525" s="29">
        <v>1973</v>
      </c>
      <c r="J1525" s="29">
        <v>1973</v>
      </c>
      <c r="K1525" s="33" t="s">
        <v>1337</v>
      </c>
      <c r="L1525" s="34">
        <v>0.15</v>
      </c>
      <c r="M1525" s="29">
        <v>0.15</v>
      </c>
      <c r="N1525" s="28" t="str">
        <f t="shared" si="544"/>
        <v>,{"CollectableType":"HomeCollector.Models.StampBase, HomeCollector, Version=1.0.0.0, Culture=neutral, PublicKeyToken=null"</v>
      </c>
      <c r="O1525" s="16" t="str">
        <f t="shared" si="523"/>
        <v xml:space="preserve">,"DisplayName":"US Postal Serv" </v>
      </c>
      <c r="P1525" s="16" t="str">
        <f t="shared" si="524"/>
        <v xml:space="preserve">,"Description":"" </v>
      </c>
      <c r="Q1525" s="16" t="str">
        <f t="shared" si="525"/>
        <v xml:space="preserve">,"Country":"USA" </v>
      </c>
      <c r="R1525" s="16" t="str">
        <f t="shared" si="526"/>
        <v xml:space="preserve">,"IsPostageStamp":true </v>
      </c>
      <c r="S1525" s="16" t="str">
        <f t="shared" si="527"/>
        <v xml:space="preserve">,"ScottNumber":"1492" </v>
      </c>
      <c r="T1525" s="16" t="str">
        <f t="shared" si="528"/>
        <v xml:space="preserve">,"AlternateId":"" </v>
      </c>
      <c r="U1525" s="16" t="str">
        <f t="shared" si="529"/>
        <v>,"IssueYearStart":1973</v>
      </c>
      <c r="V1525" s="16" t="str">
        <f t="shared" si="530"/>
        <v>,"IssueYearEnd":0</v>
      </c>
      <c r="W1525" s="16" t="str">
        <f t="shared" si="531"/>
        <v xml:space="preserve">,"FirstDayOfIssue":" " </v>
      </c>
      <c r="X1525" s="16" t="str">
        <f t="shared" si="545"/>
        <v xml:space="preserve">,"Perforation":"" </v>
      </c>
      <c r="Y1525" s="16" t="str">
        <f t="shared" si="532"/>
        <v xml:space="preserve">,"IsWatermarked":false </v>
      </c>
      <c r="Z1525" s="16" t="str">
        <f t="shared" si="533"/>
        <v xml:space="preserve">,"CatalogImageCode":"" </v>
      </c>
      <c r="AA1525" s="16" t="str">
        <f t="shared" si="534"/>
        <v xml:space="preserve">,"Color":"" </v>
      </c>
      <c r="AB1525" s="16" t="str">
        <f t="shared" si="535"/>
        <v xml:space="preserve">,"Denomination":"8" </v>
      </c>
      <c r="AD1525" s="16" t="str">
        <f t="shared" si="536"/>
        <v/>
      </c>
      <c r="AE1525" s="16" t="str">
        <f t="shared" si="537"/>
        <v>{"CollectableType":"HomeCollector.Models.StampBase, HomeCollector, Version=1.0.0.0, Culture=neutral, PublicKeyToken=null"</v>
      </c>
      <c r="AF1525" s="16" t="str">
        <f t="shared" si="538"/>
        <v xml:space="preserve">,"ItemDetails":"" </v>
      </c>
      <c r="AG1525" s="16" t="str">
        <f t="shared" si="539"/>
        <v xml:space="preserve">,"IsFavorite":false </v>
      </c>
      <c r="AH1525" s="16" t="str">
        <f t="shared" si="540"/>
        <v xml:space="preserve">,"EstimatedValue":0 </v>
      </c>
      <c r="AI1525" s="16" t="str">
        <f t="shared" si="541"/>
        <v xml:space="preserve">,"IsMintCondition":false </v>
      </c>
      <c r="AJ1525" s="16" t="str">
        <f t="shared" si="542"/>
        <v xml:space="preserve">,"Condition":"UNDEFINED" </v>
      </c>
      <c r="AK1525" s="16" t="str">
        <f xml:space="preserve"> IF($D1525+$E1525&gt;0,  CONCATENATE($AD1525,$AE1525,$AF1525,$AG1525,$AH1525,$AI1525,$AJ1525) &amp; "} ]}","}")</f>
        <v>}</v>
      </c>
      <c r="AL1525" s="16" t="str">
        <f t="shared" si="543"/>
        <v>,{"CollectableType":"HomeCollector.Models.StampBase, HomeCollector, Version=1.0.0.0, Culture=neutral, PublicKeyToken=null","DisplayName":"US Postal Serv" ,"Description":"" ,"Country":"USA" ,"IsPostageStamp":true ,"ScottNumber":"1492" ,"AlternateId":"" ,"IssueYearStart":1973,"IssueYearEnd":0,"FirstDayOfIssue":" " ,"Perforation":"" ,"IsWatermarked":false ,"CatalogImageCode":"" ,"Color":"" ,"Denomination":"8" }</v>
      </c>
    </row>
    <row r="1526" spans="1:38" x14ac:dyDescent="0.25">
      <c r="A1526" s="34" t="s">
        <v>2692</v>
      </c>
      <c r="B1526" s="29">
        <v>8</v>
      </c>
      <c r="C1526" s="30"/>
      <c r="D1526" s="31"/>
      <c r="E1526" s="32">
        <v>1</v>
      </c>
      <c r="F1526" s="28"/>
      <c r="G1526" s="30"/>
      <c r="H1526" s="19" t="s">
        <v>1059</v>
      </c>
      <c r="I1526" s="29">
        <v>1973</v>
      </c>
      <c r="J1526" s="29">
        <v>1973</v>
      </c>
      <c r="K1526" s="33" t="s">
        <v>1337</v>
      </c>
      <c r="L1526" s="34">
        <v>0.15</v>
      </c>
      <c r="M1526" s="29">
        <v>0.15</v>
      </c>
      <c r="N1526" s="28" t="str">
        <f t="shared" si="544"/>
        <v>,{"CollectableType":"HomeCollector.Models.StampBase, HomeCollector, Version=1.0.0.0, Culture=neutral, PublicKeyToken=null"</v>
      </c>
      <c r="O1526" s="16" t="str">
        <f t="shared" si="523"/>
        <v xml:space="preserve">,"DisplayName":"US Postal Serv" </v>
      </c>
      <c r="P1526" s="16" t="str">
        <f t="shared" si="524"/>
        <v xml:space="preserve">,"Description":"" </v>
      </c>
      <c r="Q1526" s="16" t="str">
        <f t="shared" si="525"/>
        <v xml:space="preserve">,"Country":"USA" </v>
      </c>
      <c r="R1526" s="16" t="str">
        <f t="shared" si="526"/>
        <v xml:space="preserve">,"IsPostageStamp":true </v>
      </c>
      <c r="S1526" s="16" t="str">
        <f t="shared" si="527"/>
        <v xml:space="preserve">,"ScottNumber":"1493" </v>
      </c>
      <c r="T1526" s="16" t="str">
        <f t="shared" si="528"/>
        <v xml:space="preserve">,"AlternateId":"" </v>
      </c>
      <c r="U1526" s="16" t="str">
        <f t="shared" si="529"/>
        <v>,"IssueYearStart":1973</v>
      </c>
      <c r="V1526" s="16" t="str">
        <f t="shared" si="530"/>
        <v>,"IssueYearEnd":0</v>
      </c>
      <c r="W1526" s="16" t="str">
        <f t="shared" si="531"/>
        <v xml:space="preserve">,"FirstDayOfIssue":" " </v>
      </c>
      <c r="X1526" s="16" t="str">
        <f t="shared" si="545"/>
        <v xml:space="preserve">,"Perforation":"" </v>
      </c>
      <c r="Y1526" s="16" t="str">
        <f t="shared" si="532"/>
        <v xml:space="preserve">,"IsWatermarked":false </v>
      </c>
      <c r="Z1526" s="16" t="str">
        <f t="shared" si="533"/>
        <v xml:space="preserve">,"CatalogImageCode":"" </v>
      </c>
      <c r="AA1526" s="16" t="str">
        <f t="shared" si="534"/>
        <v xml:space="preserve">,"Color":"" </v>
      </c>
      <c r="AB1526" s="16" t="str">
        <f t="shared" si="535"/>
        <v xml:space="preserve">,"Denomination":"8" </v>
      </c>
      <c r="AD1526" s="16" t="str">
        <f t="shared" si="536"/>
        <v>,"ItemInstances":[</v>
      </c>
      <c r="AE1526" s="16" t="str">
        <f t="shared" si="537"/>
        <v>{"CollectableType":"HomeCollector.Models.StampBase, HomeCollector, Version=1.0.0.0, Culture=neutral, PublicKeyToken=null"</v>
      </c>
      <c r="AF1526" s="16" t="str">
        <f t="shared" si="538"/>
        <v xml:space="preserve">,"ItemDetails":"" </v>
      </c>
      <c r="AG1526" s="16" t="str">
        <f t="shared" si="539"/>
        <v xml:space="preserve">,"IsFavorite":false </v>
      </c>
      <c r="AH1526" s="16" t="str">
        <f t="shared" si="540"/>
        <v xml:space="preserve">,"EstimatedValue":0 </v>
      </c>
      <c r="AI1526" s="16" t="str">
        <f t="shared" si="541"/>
        <v xml:space="preserve">,"IsMintCondition":false </v>
      </c>
      <c r="AJ1526" s="16" t="str">
        <f t="shared" si="542"/>
        <v xml:space="preserve">,"Condition":"UNDEFINED" </v>
      </c>
      <c r="AK1526" s="16" t="str">
        <f xml:space="preserve"> IF($D1526+$E1526&gt;0,  CONCATENATE($AD1526,$AE1526,$AF1526,$AG1526,$AH1526,$AI1526,$AJ1526)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26" s="16" t="str">
        <f t="shared" si="543"/>
        <v>,{"CollectableType":"HomeCollector.Models.StampBase, HomeCollector, Version=1.0.0.0, Culture=neutral, PublicKeyToken=null","DisplayName":"US Postal Serv" ,"Description":"" ,"Country":"USA" ,"IsPostageStamp":true ,"ScottNumber":"1493"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27" spans="1:38" x14ac:dyDescent="0.25">
      <c r="A1527" s="34" t="s">
        <v>2693</v>
      </c>
      <c r="B1527" s="29">
        <v>8</v>
      </c>
      <c r="C1527" s="30"/>
      <c r="D1527" s="31"/>
      <c r="E1527" s="32"/>
      <c r="F1527" s="28"/>
      <c r="G1527" s="30"/>
      <c r="H1527" s="19" t="s">
        <v>1059</v>
      </c>
      <c r="I1527" s="29">
        <v>1973</v>
      </c>
      <c r="J1527" s="29">
        <v>1973</v>
      </c>
      <c r="K1527" s="33" t="s">
        <v>1337</v>
      </c>
      <c r="L1527" s="34">
        <v>0.15</v>
      </c>
      <c r="M1527" s="29">
        <v>0.15</v>
      </c>
      <c r="N1527" s="28" t="str">
        <f t="shared" si="544"/>
        <v>,{"CollectableType":"HomeCollector.Models.StampBase, HomeCollector, Version=1.0.0.0, Culture=neutral, PublicKeyToken=null"</v>
      </c>
      <c r="O1527" s="16" t="str">
        <f t="shared" si="523"/>
        <v xml:space="preserve">,"DisplayName":"US Postal Serv" </v>
      </c>
      <c r="P1527" s="16" t="str">
        <f t="shared" si="524"/>
        <v xml:space="preserve">,"Description":"" </v>
      </c>
      <c r="Q1527" s="16" t="str">
        <f t="shared" si="525"/>
        <v xml:space="preserve">,"Country":"USA" </v>
      </c>
      <c r="R1527" s="16" t="str">
        <f t="shared" si="526"/>
        <v xml:space="preserve">,"IsPostageStamp":true </v>
      </c>
      <c r="S1527" s="16" t="str">
        <f t="shared" si="527"/>
        <v xml:space="preserve">,"ScottNumber":"1494" </v>
      </c>
      <c r="T1527" s="16" t="str">
        <f t="shared" si="528"/>
        <v xml:space="preserve">,"AlternateId":"" </v>
      </c>
      <c r="U1527" s="16" t="str">
        <f t="shared" si="529"/>
        <v>,"IssueYearStart":1973</v>
      </c>
      <c r="V1527" s="16" t="str">
        <f t="shared" si="530"/>
        <v>,"IssueYearEnd":0</v>
      </c>
      <c r="W1527" s="16" t="str">
        <f t="shared" si="531"/>
        <v xml:space="preserve">,"FirstDayOfIssue":" " </v>
      </c>
      <c r="X1527" s="16" t="str">
        <f t="shared" si="545"/>
        <v xml:space="preserve">,"Perforation":"" </v>
      </c>
      <c r="Y1527" s="16" t="str">
        <f t="shared" si="532"/>
        <v xml:space="preserve">,"IsWatermarked":false </v>
      </c>
      <c r="Z1527" s="16" t="str">
        <f t="shared" si="533"/>
        <v xml:space="preserve">,"CatalogImageCode":"" </v>
      </c>
      <c r="AA1527" s="16" t="str">
        <f t="shared" si="534"/>
        <v xml:space="preserve">,"Color":"" </v>
      </c>
      <c r="AB1527" s="16" t="str">
        <f t="shared" si="535"/>
        <v xml:space="preserve">,"Denomination":"8" </v>
      </c>
      <c r="AD1527" s="16" t="str">
        <f t="shared" si="536"/>
        <v/>
      </c>
      <c r="AE1527" s="16" t="str">
        <f t="shared" si="537"/>
        <v>{"CollectableType":"HomeCollector.Models.StampBase, HomeCollector, Version=1.0.0.0, Culture=neutral, PublicKeyToken=null"</v>
      </c>
      <c r="AF1527" s="16" t="str">
        <f t="shared" si="538"/>
        <v xml:space="preserve">,"ItemDetails":"" </v>
      </c>
      <c r="AG1527" s="16" t="str">
        <f t="shared" si="539"/>
        <v xml:space="preserve">,"IsFavorite":false </v>
      </c>
      <c r="AH1527" s="16" t="str">
        <f t="shared" si="540"/>
        <v xml:space="preserve">,"EstimatedValue":0 </v>
      </c>
      <c r="AI1527" s="16" t="str">
        <f t="shared" si="541"/>
        <v xml:space="preserve">,"IsMintCondition":false </v>
      </c>
      <c r="AJ1527" s="16" t="str">
        <f t="shared" si="542"/>
        <v xml:space="preserve">,"Condition":"UNDEFINED" </v>
      </c>
      <c r="AK1527" s="16" t="str">
        <f xml:space="preserve"> IF($D1527+$E1527&gt;0,  CONCATENATE($AD1527,$AE1527,$AF1527,$AG1527,$AH1527,$AI1527,$AJ1527) &amp; "} ]}","}")</f>
        <v>}</v>
      </c>
      <c r="AL1527" s="16" t="str">
        <f t="shared" si="543"/>
        <v>,{"CollectableType":"HomeCollector.Models.StampBase, HomeCollector, Version=1.0.0.0, Culture=neutral, PublicKeyToken=null","DisplayName":"US Postal Serv" ,"Description":"" ,"Country":"USA" ,"IsPostageStamp":true ,"ScottNumber":"1494" ,"AlternateId":"" ,"IssueYearStart":1973,"IssueYearEnd":0,"FirstDayOfIssue":" " ,"Perforation":"" ,"IsWatermarked":false ,"CatalogImageCode":"" ,"Color":"" ,"Denomination":"8" }</v>
      </c>
    </row>
    <row r="1528" spans="1:38" x14ac:dyDescent="0.25">
      <c r="A1528" s="34" t="s">
        <v>2694</v>
      </c>
      <c r="B1528" s="29">
        <v>8</v>
      </c>
      <c r="C1528" s="30"/>
      <c r="D1528" s="31"/>
      <c r="E1528" s="32">
        <v>1</v>
      </c>
      <c r="F1528" s="28"/>
      <c r="G1528" s="30"/>
      <c r="H1528" s="19" t="s">
        <v>1059</v>
      </c>
      <c r="I1528" s="29">
        <v>1973</v>
      </c>
      <c r="J1528" s="29">
        <v>1973</v>
      </c>
      <c r="K1528" s="33" t="s">
        <v>1337</v>
      </c>
      <c r="L1528" s="34">
        <v>0.15</v>
      </c>
      <c r="M1528" s="29">
        <v>0.15</v>
      </c>
      <c r="N1528" s="28" t="str">
        <f t="shared" si="544"/>
        <v>,{"CollectableType":"HomeCollector.Models.StampBase, HomeCollector, Version=1.0.0.0, Culture=neutral, PublicKeyToken=null"</v>
      </c>
      <c r="O1528" s="16" t="str">
        <f t="shared" si="523"/>
        <v xml:space="preserve">,"DisplayName":"US Postal Serv" </v>
      </c>
      <c r="P1528" s="16" t="str">
        <f t="shared" si="524"/>
        <v xml:space="preserve">,"Description":"" </v>
      </c>
      <c r="Q1528" s="16" t="str">
        <f t="shared" si="525"/>
        <v xml:space="preserve">,"Country":"USA" </v>
      </c>
      <c r="R1528" s="16" t="str">
        <f t="shared" si="526"/>
        <v xml:space="preserve">,"IsPostageStamp":true </v>
      </c>
      <c r="S1528" s="16" t="str">
        <f t="shared" si="527"/>
        <v xml:space="preserve">,"ScottNumber":"1495" </v>
      </c>
      <c r="T1528" s="16" t="str">
        <f t="shared" si="528"/>
        <v xml:space="preserve">,"AlternateId":"" </v>
      </c>
      <c r="U1528" s="16" t="str">
        <f t="shared" si="529"/>
        <v>,"IssueYearStart":1973</v>
      </c>
      <c r="V1528" s="16" t="str">
        <f t="shared" si="530"/>
        <v>,"IssueYearEnd":0</v>
      </c>
      <c r="W1528" s="16" t="str">
        <f t="shared" si="531"/>
        <v xml:space="preserve">,"FirstDayOfIssue":" " </v>
      </c>
      <c r="X1528" s="16" t="str">
        <f t="shared" si="545"/>
        <v xml:space="preserve">,"Perforation":"" </v>
      </c>
      <c r="Y1528" s="16" t="str">
        <f t="shared" si="532"/>
        <v xml:space="preserve">,"IsWatermarked":false </v>
      </c>
      <c r="Z1528" s="16" t="str">
        <f t="shared" si="533"/>
        <v xml:space="preserve">,"CatalogImageCode":"" </v>
      </c>
      <c r="AA1528" s="16" t="str">
        <f t="shared" si="534"/>
        <v xml:space="preserve">,"Color":"" </v>
      </c>
      <c r="AB1528" s="16" t="str">
        <f t="shared" si="535"/>
        <v xml:space="preserve">,"Denomination":"8" </v>
      </c>
      <c r="AD1528" s="16" t="str">
        <f t="shared" si="536"/>
        <v>,"ItemInstances":[</v>
      </c>
      <c r="AE1528" s="16" t="str">
        <f t="shared" si="537"/>
        <v>{"CollectableType":"HomeCollector.Models.StampBase, HomeCollector, Version=1.0.0.0, Culture=neutral, PublicKeyToken=null"</v>
      </c>
      <c r="AF1528" s="16" t="str">
        <f t="shared" si="538"/>
        <v xml:space="preserve">,"ItemDetails":"" </v>
      </c>
      <c r="AG1528" s="16" t="str">
        <f t="shared" si="539"/>
        <v xml:space="preserve">,"IsFavorite":false </v>
      </c>
      <c r="AH1528" s="16" t="str">
        <f t="shared" si="540"/>
        <v xml:space="preserve">,"EstimatedValue":0 </v>
      </c>
      <c r="AI1528" s="16" t="str">
        <f t="shared" si="541"/>
        <v xml:space="preserve">,"IsMintCondition":false </v>
      </c>
      <c r="AJ1528" s="16" t="str">
        <f t="shared" si="542"/>
        <v xml:space="preserve">,"Condition":"UNDEFINED" </v>
      </c>
      <c r="AK1528" s="16" t="str">
        <f xml:space="preserve"> IF($D1528+$E1528&gt;0,  CONCATENATE($AD1528,$AE1528,$AF1528,$AG1528,$AH1528,$AI1528,$AJ1528)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28" s="16" t="str">
        <f t="shared" si="543"/>
        <v>,{"CollectableType":"HomeCollector.Models.StampBase, HomeCollector, Version=1.0.0.0, Culture=neutral, PublicKeyToken=null","DisplayName":"US Postal Serv" ,"Description":"" ,"Country":"USA" ,"IsPostageStamp":true ,"ScottNumber":"1495"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29" spans="1:38" x14ac:dyDescent="0.25">
      <c r="A1529" s="34" t="s">
        <v>2695</v>
      </c>
      <c r="B1529" s="29">
        <v>8</v>
      </c>
      <c r="C1529" s="30"/>
      <c r="D1529" s="31"/>
      <c r="E1529" s="32"/>
      <c r="F1529" s="28"/>
      <c r="G1529" s="30"/>
      <c r="H1529" s="19" t="s">
        <v>1059</v>
      </c>
      <c r="I1529" s="29">
        <v>1973</v>
      </c>
      <c r="J1529" s="29">
        <v>1973</v>
      </c>
      <c r="K1529" s="33" t="s">
        <v>1337</v>
      </c>
      <c r="L1529" s="34">
        <v>0.15</v>
      </c>
      <c r="M1529" s="29">
        <v>0.15</v>
      </c>
      <c r="N1529" s="28" t="str">
        <f t="shared" si="544"/>
        <v>,{"CollectableType":"HomeCollector.Models.StampBase, HomeCollector, Version=1.0.0.0, Culture=neutral, PublicKeyToken=null"</v>
      </c>
      <c r="O1529" s="16" t="str">
        <f t="shared" si="523"/>
        <v xml:space="preserve">,"DisplayName":"US Postal Serv" </v>
      </c>
      <c r="P1529" s="16" t="str">
        <f t="shared" si="524"/>
        <v xml:space="preserve">,"Description":"" </v>
      </c>
      <c r="Q1529" s="16" t="str">
        <f t="shared" si="525"/>
        <v xml:space="preserve">,"Country":"USA" </v>
      </c>
      <c r="R1529" s="16" t="str">
        <f t="shared" si="526"/>
        <v xml:space="preserve">,"IsPostageStamp":true </v>
      </c>
      <c r="S1529" s="16" t="str">
        <f t="shared" si="527"/>
        <v xml:space="preserve">,"ScottNumber":"1496" </v>
      </c>
      <c r="T1529" s="16" t="str">
        <f t="shared" si="528"/>
        <v xml:space="preserve">,"AlternateId":"" </v>
      </c>
      <c r="U1529" s="16" t="str">
        <f t="shared" si="529"/>
        <v>,"IssueYearStart":1973</v>
      </c>
      <c r="V1529" s="16" t="str">
        <f t="shared" si="530"/>
        <v>,"IssueYearEnd":0</v>
      </c>
      <c r="W1529" s="16" t="str">
        <f t="shared" si="531"/>
        <v xml:space="preserve">,"FirstDayOfIssue":" " </v>
      </c>
      <c r="X1529" s="16" t="str">
        <f t="shared" si="545"/>
        <v xml:space="preserve">,"Perforation":"" </v>
      </c>
      <c r="Y1529" s="16" t="str">
        <f t="shared" si="532"/>
        <v xml:space="preserve">,"IsWatermarked":false </v>
      </c>
      <c r="Z1529" s="16" t="str">
        <f t="shared" si="533"/>
        <v xml:space="preserve">,"CatalogImageCode":"" </v>
      </c>
      <c r="AA1529" s="16" t="str">
        <f t="shared" si="534"/>
        <v xml:space="preserve">,"Color":"" </v>
      </c>
      <c r="AB1529" s="16" t="str">
        <f t="shared" si="535"/>
        <v xml:space="preserve">,"Denomination":"8" </v>
      </c>
      <c r="AD1529" s="16" t="str">
        <f t="shared" si="536"/>
        <v/>
      </c>
      <c r="AE1529" s="16" t="str">
        <f t="shared" si="537"/>
        <v>{"CollectableType":"HomeCollector.Models.StampBase, HomeCollector, Version=1.0.0.0, Culture=neutral, PublicKeyToken=null"</v>
      </c>
      <c r="AF1529" s="16" t="str">
        <f t="shared" si="538"/>
        <v xml:space="preserve">,"ItemDetails":"" </v>
      </c>
      <c r="AG1529" s="16" t="str">
        <f t="shared" si="539"/>
        <v xml:space="preserve">,"IsFavorite":false </v>
      </c>
      <c r="AH1529" s="16" t="str">
        <f t="shared" si="540"/>
        <v xml:space="preserve">,"EstimatedValue":0 </v>
      </c>
      <c r="AI1529" s="16" t="str">
        <f t="shared" si="541"/>
        <v xml:space="preserve">,"IsMintCondition":false </v>
      </c>
      <c r="AJ1529" s="16" t="str">
        <f t="shared" si="542"/>
        <v xml:space="preserve">,"Condition":"UNDEFINED" </v>
      </c>
      <c r="AK1529" s="16" t="str">
        <f xml:space="preserve"> IF($D1529+$E1529&gt;0,  CONCATENATE($AD1529,$AE1529,$AF1529,$AG1529,$AH1529,$AI1529,$AJ1529) &amp; "} ]}","}")</f>
        <v>}</v>
      </c>
      <c r="AL1529" s="16" t="str">
        <f t="shared" si="543"/>
        <v>,{"CollectableType":"HomeCollector.Models.StampBase, HomeCollector, Version=1.0.0.0, Culture=neutral, PublicKeyToken=null","DisplayName":"US Postal Serv" ,"Description":"" ,"Country":"USA" ,"IsPostageStamp":true ,"ScottNumber":"1496" ,"AlternateId":"" ,"IssueYearStart":1973,"IssueYearEnd":0,"FirstDayOfIssue":" " ,"Perforation":"" ,"IsWatermarked":false ,"CatalogImageCode":"" ,"Color":"" ,"Denomination":"8" }</v>
      </c>
    </row>
    <row r="1530" spans="1:38" x14ac:dyDescent="0.25">
      <c r="A1530" s="34" t="s">
        <v>2696</v>
      </c>
      <c r="B1530" s="29">
        <v>8</v>
      </c>
      <c r="C1530" s="30"/>
      <c r="D1530" s="31"/>
      <c r="E1530" s="32">
        <v>1</v>
      </c>
      <c r="F1530" s="28"/>
      <c r="G1530" s="30"/>
      <c r="H1530" s="19" t="s">
        <v>1059</v>
      </c>
      <c r="I1530" s="29">
        <v>1973</v>
      </c>
      <c r="J1530" s="29">
        <v>1973</v>
      </c>
      <c r="K1530" s="33" t="s">
        <v>1337</v>
      </c>
      <c r="L1530" s="34">
        <v>0.15</v>
      </c>
      <c r="M1530" s="29">
        <v>0.15</v>
      </c>
      <c r="N1530" s="28" t="str">
        <f t="shared" si="544"/>
        <v>,{"CollectableType":"HomeCollector.Models.StampBase, HomeCollector, Version=1.0.0.0, Culture=neutral, PublicKeyToken=null"</v>
      </c>
      <c r="O1530" s="16" t="str">
        <f t="shared" si="523"/>
        <v xml:space="preserve">,"DisplayName":"US Postal Serv" </v>
      </c>
      <c r="P1530" s="16" t="str">
        <f t="shared" si="524"/>
        <v xml:space="preserve">,"Description":"" </v>
      </c>
      <c r="Q1530" s="16" t="str">
        <f t="shared" si="525"/>
        <v xml:space="preserve">,"Country":"USA" </v>
      </c>
      <c r="R1530" s="16" t="str">
        <f t="shared" si="526"/>
        <v xml:space="preserve">,"IsPostageStamp":true </v>
      </c>
      <c r="S1530" s="16" t="str">
        <f t="shared" si="527"/>
        <v xml:space="preserve">,"ScottNumber":"1497" </v>
      </c>
      <c r="T1530" s="16" t="str">
        <f t="shared" si="528"/>
        <v xml:space="preserve">,"AlternateId":"" </v>
      </c>
      <c r="U1530" s="16" t="str">
        <f t="shared" si="529"/>
        <v>,"IssueYearStart":1973</v>
      </c>
      <c r="V1530" s="16" t="str">
        <f t="shared" si="530"/>
        <v>,"IssueYearEnd":0</v>
      </c>
      <c r="W1530" s="16" t="str">
        <f t="shared" si="531"/>
        <v xml:space="preserve">,"FirstDayOfIssue":" " </v>
      </c>
      <c r="X1530" s="16" t="str">
        <f t="shared" si="545"/>
        <v xml:space="preserve">,"Perforation":"" </v>
      </c>
      <c r="Y1530" s="16" t="str">
        <f t="shared" si="532"/>
        <v xml:space="preserve">,"IsWatermarked":false </v>
      </c>
      <c r="Z1530" s="16" t="str">
        <f t="shared" si="533"/>
        <v xml:space="preserve">,"CatalogImageCode":"" </v>
      </c>
      <c r="AA1530" s="16" t="str">
        <f t="shared" si="534"/>
        <v xml:space="preserve">,"Color":"" </v>
      </c>
      <c r="AB1530" s="16" t="str">
        <f t="shared" si="535"/>
        <v xml:space="preserve">,"Denomination":"8" </v>
      </c>
      <c r="AD1530" s="16" t="str">
        <f t="shared" si="536"/>
        <v>,"ItemInstances":[</v>
      </c>
      <c r="AE1530" s="16" t="str">
        <f t="shared" si="537"/>
        <v>{"CollectableType":"HomeCollector.Models.StampBase, HomeCollector, Version=1.0.0.0, Culture=neutral, PublicKeyToken=null"</v>
      </c>
      <c r="AF1530" s="16" t="str">
        <f t="shared" si="538"/>
        <v xml:space="preserve">,"ItemDetails":"" </v>
      </c>
      <c r="AG1530" s="16" t="str">
        <f t="shared" si="539"/>
        <v xml:space="preserve">,"IsFavorite":false </v>
      </c>
      <c r="AH1530" s="16" t="str">
        <f t="shared" si="540"/>
        <v xml:space="preserve">,"EstimatedValue":0 </v>
      </c>
      <c r="AI1530" s="16" t="str">
        <f t="shared" si="541"/>
        <v xml:space="preserve">,"IsMintCondition":false </v>
      </c>
      <c r="AJ1530" s="16" t="str">
        <f t="shared" si="542"/>
        <v xml:space="preserve">,"Condition":"UNDEFINED" </v>
      </c>
      <c r="AK1530" s="16" t="str">
        <f xml:space="preserve"> IF($D1530+$E1530&gt;0,  CONCATENATE($AD1530,$AE1530,$AF1530,$AG1530,$AH1530,$AI1530,$AJ1530)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30" s="16" t="str">
        <f t="shared" si="543"/>
        <v>,{"CollectableType":"HomeCollector.Models.StampBase, HomeCollector, Version=1.0.0.0, Culture=neutral, PublicKeyToken=null","DisplayName":"US Postal Serv" ,"Description":"" ,"Country":"USA" ,"IsPostageStamp":true ,"ScottNumber":"1497"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31" spans="1:38" x14ac:dyDescent="0.25">
      <c r="A1531" s="34" t="s">
        <v>2697</v>
      </c>
      <c r="B1531" s="29">
        <v>8</v>
      </c>
      <c r="C1531" s="30"/>
      <c r="D1531" s="31"/>
      <c r="E1531" s="32"/>
      <c r="F1531" s="28"/>
      <c r="G1531" s="30"/>
      <c r="H1531" s="19" t="s">
        <v>1059</v>
      </c>
      <c r="I1531" s="29">
        <v>1973</v>
      </c>
      <c r="J1531" s="29">
        <v>1973</v>
      </c>
      <c r="K1531" s="33" t="s">
        <v>1337</v>
      </c>
      <c r="L1531" s="34">
        <v>0.15</v>
      </c>
      <c r="M1531" s="29">
        <v>0.15</v>
      </c>
      <c r="N1531" s="28" t="str">
        <f t="shared" si="544"/>
        <v>,{"CollectableType":"HomeCollector.Models.StampBase, HomeCollector, Version=1.0.0.0, Culture=neutral, PublicKeyToken=null"</v>
      </c>
      <c r="O1531" s="16" t="str">
        <f t="shared" si="523"/>
        <v xml:space="preserve">,"DisplayName":"US Postal Serv" </v>
      </c>
      <c r="P1531" s="16" t="str">
        <f t="shared" si="524"/>
        <v xml:space="preserve">,"Description":"" </v>
      </c>
      <c r="Q1531" s="16" t="str">
        <f t="shared" si="525"/>
        <v xml:space="preserve">,"Country":"USA" </v>
      </c>
      <c r="R1531" s="16" t="str">
        <f t="shared" si="526"/>
        <v xml:space="preserve">,"IsPostageStamp":true </v>
      </c>
      <c r="S1531" s="16" t="str">
        <f t="shared" si="527"/>
        <v xml:space="preserve">,"ScottNumber":"1498" </v>
      </c>
      <c r="T1531" s="16" t="str">
        <f t="shared" si="528"/>
        <v xml:space="preserve">,"AlternateId":"" </v>
      </c>
      <c r="U1531" s="16" t="str">
        <f t="shared" si="529"/>
        <v>,"IssueYearStart":1973</v>
      </c>
      <c r="V1531" s="16" t="str">
        <f t="shared" si="530"/>
        <v>,"IssueYearEnd":0</v>
      </c>
      <c r="W1531" s="16" t="str">
        <f t="shared" si="531"/>
        <v xml:space="preserve">,"FirstDayOfIssue":" " </v>
      </c>
      <c r="X1531" s="16" t="str">
        <f t="shared" si="545"/>
        <v xml:space="preserve">,"Perforation":"" </v>
      </c>
      <c r="Y1531" s="16" t="str">
        <f t="shared" si="532"/>
        <v xml:space="preserve">,"IsWatermarked":false </v>
      </c>
      <c r="Z1531" s="16" t="str">
        <f t="shared" si="533"/>
        <v xml:space="preserve">,"CatalogImageCode":"" </v>
      </c>
      <c r="AA1531" s="16" t="str">
        <f t="shared" si="534"/>
        <v xml:space="preserve">,"Color":"" </v>
      </c>
      <c r="AB1531" s="16" t="str">
        <f t="shared" si="535"/>
        <v xml:space="preserve">,"Denomination":"8" </v>
      </c>
      <c r="AD1531" s="16" t="str">
        <f t="shared" si="536"/>
        <v/>
      </c>
      <c r="AE1531" s="16" t="str">
        <f t="shared" si="537"/>
        <v>{"CollectableType":"HomeCollector.Models.StampBase, HomeCollector, Version=1.0.0.0, Culture=neutral, PublicKeyToken=null"</v>
      </c>
      <c r="AF1531" s="16" t="str">
        <f t="shared" si="538"/>
        <v xml:space="preserve">,"ItemDetails":"" </v>
      </c>
      <c r="AG1531" s="16" t="str">
        <f t="shared" si="539"/>
        <v xml:space="preserve">,"IsFavorite":false </v>
      </c>
      <c r="AH1531" s="16" t="str">
        <f t="shared" si="540"/>
        <v xml:space="preserve">,"EstimatedValue":0 </v>
      </c>
      <c r="AI1531" s="16" t="str">
        <f t="shared" si="541"/>
        <v xml:space="preserve">,"IsMintCondition":false </v>
      </c>
      <c r="AJ1531" s="16" t="str">
        <f t="shared" si="542"/>
        <v xml:space="preserve">,"Condition":"UNDEFINED" </v>
      </c>
      <c r="AK1531" s="16" t="str">
        <f xml:space="preserve"> IF($D1531+$E1531&gt;0,  CONCATENATE($AD1531,$AE1531,$AF1531,$AG1531,$AH1531,$AI1531,$AJ1531) &amp; "} ]}","}")</f>
        <v>}</v>
      </c>
      <c r="AL1531" s="16" t="str">
        <f t="shared" si="543"/>
        <v>,{"CollectableType":"HomeCollector.Models.StampBase, HomeCollector, Version=1.0.0.0, Culture=neutral, PublicKeyToken=null","DisplayName":"US Postal Serv" ,"Description":"" ,"Country":"USA" ,"IsPostageStamp":true ,"ScottNumber":"1498" ,"AlternateId":"" ,"IssueYearStart":1973,"IssueYearEnd":0,"FirstDayOfIssue":" " ,"Perforation":"" ,"IsWatermarked":false ,"CatalogImageCode":"" ,"Color":"" ,"Denomination":"8" }</v>
      </c>
    </row>
    <row r="1532" spans="1:38" x14ac:dyDescent="0.25">
      <c r="A1532" s="17" t="s">
        <v>1060</v>
      </c>
      <c r="B1532" s="29">
        <v>8</v>
      </c>
      <c r="C1532" s="30"/>
      <c r="D1532" s="31">
        <v>2</v>
      </c>
      <c r="E1532" s="32"/>
      <c r="F1532" s="28"/>
      <c r="G1532" s="38" t="s">
        <v>950</v>
      </c>
      <c r="H1532" s="19" t="s">
        <v>1059</v>
      </c>
      <c r="I1532" s="29">
        <v>1973</v>
      </c>
      <c r="J1532" s="29">
        <v>1973</v>
      </c>
      <c r="K1532" s="33" t="s">
        <v>1337</v>
      </c>
      <c r="L1532" s="34">
        <v>1.5</v>
      </c>
      <c r="M1532" s="29">
        <v>1</v>
      </c>
      <c r="N1532" s="28" t="str">
        <f t="shared" si="544"/>
        <v>,{"CollectableType":"HomeCollector.Models.StampBase, HomeCollector, Version=1.0.0.0, Culture=neutral, PublicKeyToken=null"</v>
      </c>
      <c r="O1532" s="16" t="str">
        <f t="shared" si="523"/>
        <v xml:space="preserve">,"DisplayName":"US Postal Serv" </v>
      </c>
      <c r="P1532" s="16" t="str">
        <f t="shared" si="524"/>
        <v xml:space="preserve">,"Description":"strip 10" </v>
      </c>
      <c r="Q1532" s="16" t="str">
        <f t="shared" si="525"/>
        <v xml:space="preserve">,"Country":"USA" </v>
      </c>
      <c r="R1532" s="16" t="str">
        <f t="shared" si="526"/>
        <v xml:space="preserve">,"IsPostageStamp":true </v>
      </c>
      <c r="S1532" s="16" t="str">
        <f t="shared" si="527"/>
        <v xml:space="preserve">,"ScottNumber":"1498a" </v>
      </c>
      <c r="T1532" s="16" t="str">
        <f t="shared" si="528"/>
        <v xml:space="preserve">,"AlternateId":"" </v>
      </c>
      <c r="U1532" s="16" t="str">
        <f t="shared" si="529"/>
        <v>,"IssueYearStart":1973</v>
      </c>
      <c r="V1532" s="16" t="str">
        <f t="shared" si="530"/>
        <v>,"IssueYearEnd":0</v>
      </c>
      <c r="W1532" s="16" t="str">
        <f t="shared" si="531"/>
        <v xml:space="preserve">,"FirstDayOfIssue":" " </v>
      </c>
      <c r="X1532" s="16" t="str">
        <f t="shared" si="545"/>
        <v xml:space="preserve">,"Perforation":"" </v>
      </c>
      <c r="Y1532" s="16" t="str">
        <f t="shared" si="532"/>
        <v xml:space="preserve">,"IsWatermarked":false </v>
      </c>
      <c r="Z1532" s="16" t="str">
        <f t="shared" si="533"/>
        <v xml:space="preserve">,"CatalogImageCode":"" </v>
      </c>
      <c r="AA1532" s="16" t="str">
        <f t="shared" si="534"/>
        <v xml:space="preserve">,"Color":"" </v>
      </c>
      <c r="AB1532" s="16" t="str">
        <f t="shared" si="535"/>
        <v xml:space="preserve">,"Denomination":"8" </v>
      </c>
      <c r="AD1532" s="16" t="str">
        <f t="shared" si="536"/>
        <v>,"ItemInstances":[</v>
      </c>
      <c r="AE1532" s="16" t="str">
        <f t="shared" si="537"/>
        <v>{"CollectableType":"HomeCollector.Models.StampBase, HomeCollector, Version=1.0.0.0, Culture=neutral, PublicKeyToken=null"</v>
      </c>
      <c r="AF1532" s="16" t="str">
        <f t="shared" si="538"/>
        <v xml:space="preserve">,"ItemDetails":"strip 10" </v>
      </c>
      <c r="AG1532" s="16" t="str">
        <f t="shared" si="539"/>
        <v xml:space="preserve">,"IsFavorite":false </v>
      </c>
      <c r="AH1532" s="16" t="str">
        <f t="shared" si="540"/>
        <v xml:space="preserve">,"EstimatedValue":0 </v>
      </c>
      <c r="AI1532" s="16" t="str">
        <f t="shared" si="541"/>
        <v xml:space="preserve">,"IsMintCondition":true </v>
      </c>
      <c r="AJ1532" s="16" t="str">
        <f t="shared" si="542"/>
        <v xml:space="preserve">,"Condition":"UNDEFINED" </v>
      </c>
      <c r="AK1532" s="16" t="str">
        <f xml:space="preserve"> IF($D1532+$E1532&gt;0,  CONCATENATE($AD1532,$AE1532,$AF1532,$AG1532,$AH1532,$AI1532,$AJ1532) &amp; "} ]}","}")</f>
        <v>,"ItemInstances":[{"CollectableType":"HomeCollector.Models.StampBase, HomeCollector, Version=1.0.0.0, Culture=neutral, PublicKeyToken=null","ItemDetails":"strip 10" ,"IsFavorite":false ,"EstimatedValue":0 ,"IsMintCondition":true ,"Condition":"UNDEFINED" } ]}</v>
      </c>
      <c r="AL1532" s="16" t="str">
        <f t="shared" si="543"/>
        <v>,{"CollectableType":"HomeCollector.Models.StampBase, HomeCollector, Version=1.0.0.0, Culture=neutral, PublicKeyToken=null","DisplayName":"US Postal Serv" ,"Description":"strip 10" ,"Country":"USA" ,"IsPostageStamp":true ,"ScottNumber":"1498a"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PublicKeyToken=null","ItemDetails":"strip 10" ,"IsFavorite":false ,"EstimatedValue":0 ,"IsMintCondition":true ,"Condition":"UNDEFINED" } ]}</v>
      </c>
    </row>
    <row r="1533" spans="1:38" x14ac:dyDescent="0.25">
      <c r="A1533" s="34" t="s">
        <v>2698</v>
      </c>
      <c r="B1533" s="29">
        <v>8</v>
      </c>
      <c r="C1533" s="30"/>
      <c r="D1533" s="31">
        <v>5</v>
      </c>
      <c r="E1533" s="32">
        <v>1</v>
      </c>
      <c r="F1533" s="28"/>
      <c r="G1533" s="30"/>
      <c r="H1533" s="19" t="s">
        <v>1061</v>
      </c>
      <c r="I1533" s="29">
        <v>1973</v>
      </c>
      <c r="J1533" s="29">
        <v>1973</v>
      </c>
      <c r="K1533" s="33" t="s">
        <v>1337</v>
      </c>
      <c r="L1533" s="34">
        <v>0.15</v>
      </c>
      <c r="M1533" s="29">
        <v>0.15</v>
      </c>
      <c r="N1533" s="28" t="str">
        <f t="shared" si="544"/>
        <v>,{"CollectableType":"HomeCollector.Models.StampBase, HomeCollector, Version=1.0.0.0, Culture=neutral, PublicKeyToken=null"</v>
      </c>
      <c r="O1533" s="16" t="str">
        <f t="shared" si="523"/>
        <v xml:space="preserve">,"DisplayName":"Truman" </v>
      </c>
      <c r="P1533" s="16" t="str">
        <f t="shared" si="524"/>
        <v xml:space="preserve">,"Description":"" </v>
      </c>
      <c r="Q1533" s="16" t="str">
        <f t="shared" si="525"/>
        <v xml:space="preserve">,"Country":"USA" </v>
      </c>
      <c r="R1533" s="16" t="str">
        <f t="shared" si="526"/>
        <v xml:space="preserve">,"IsPostageStamp":true </v>
      </c>
      <c r="S1533" s="16" t="str">
        <f t="shared" si="527"/>
        <v xml:space="preserve">,"ScottNumber":"1499" </v>
      </c>
      <c r="T1533" s="16" t="str">
        <f t="shared" si="528"/>
        <v xml:space="preserve">,"AlternateId":"" </v>
      </c>
      <c r="U1533" s="16" t="str">
        <f t="shared" si="529"/>
        <v>,"IssueYearStart":1973</v>
      </c>
      <c r="V1533" s="16" t="str">
        <f t="shared" si="530"/>
        <v>,"IssueYearEnd":0</v>
      </c>
      <c r="W1533" s="16" t="str">
        <f t="shared" si="531"/>
        <v xml:space="preserve">,"FirstDayOfIssue":" " </v>
      </c>
      <c r="X1533" s="16" t="str">
        <f t="shared" si="545"/>
        <v xml:space="preserve">,"Perforation":"" </v>
      </c>
      <c r="Y1533" s="16" t="str">
        <f t="shared" si="532"/>
        <v xml:space="preserve">,"IsWatermarked":false </v>
      </c>
      <c r="Z1533" s="16" t="str">
        <f t="shared" si="533"/>
        <v xml:space="preserve">,"CatalogImageCode":"" </v>
      </c>
      <c r="AA1533" s="16" t="str">
        <f t="shared" si="534"/>
        <v xml:space="preserve">,"Color":"" </v>
      </c>
      <c r="AB1533" s="16" t="str">
        <f t="shared" si="535"/>
        <v xml:space="preserve">,"Denomination":"8" </v>
      </c>
      <c r="AD1533" s="16" t="str">
        <f t="shared" si="536"/>
        <v>,"ItemInstances":[</v>
      </c>
      <c r="AE1533" s="16" t="str">
        <f t="shared" si="537"/>
        <v>{"CollectableType":"HomeCollector.Models.StampBase, HomeCollector, Version=1.0.0.0, Culture=neutral, PublicKeyToken=null"</v>
      </c>
      <c r="AF1533" s="16" t="str">
        <f t="shared" si="538"/>
        <v xml:space="preserve">,"ItemDetails":"" </v>
      </c>
      <c r="AG1533" s="16" t="str">
        <f t="shared" si="539"/>
        <v xml:space="preserve">,"IsFavorite":false </v>
      </c>
      <c r="AH1533" s="16" t="str">
        <f t="shared" si="540"/>
        <v xml:space="preserve">,"EstimatedValue":0 </v>
      </c>
      <c r="AI1533" s="16" t="str">
        <f t="shared" si="541"/>
        <v xml:space="preserve">,"IsMintCondition":true </v>
      </c>
      <c r="AJ1533" s="16" t="str">
        <f t="shared" si="542"/>
        <v xml:space="preserve">,"Condition":"UNDEFINED" </v>
      </c>
      <c r="AK1533" s="16" t="str">
        <f xml:space="preserve"> IF($D1533+$E1533&gt;0,  CONCATENATE($AD1533,$AE1533,$AF1533,$AG1533,$AH1533,$AI1533,$AJ1533)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33" s="16" t="str">
        <f t="shared" si="543"/>
        <v>,{"CollectableType":"HomeCollector.Models.StampBase, HomeCollector, Version=1.0.0.0, Culture=neutral, PublicKeyToken=null","DisplayName":"Truman" ,"Description":"" ,"Country":"USA" ,"IsPostageStamp":true ,"ScottNumber":"1499"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34" spans="1:38" x14ac:dyDescent="0.25">
      <c r="A1534" s="34" t="s">
        <v>2699</v>
      </c>
      <c r="B1534" s="29">
        <v>6</v>
      </c>
      <c r="C1534" s="30"/>
      <c r="D1534" s="31">
        <v>5</v>
      </c>
      <c r="E1534" s="32"/>
      <c r="F1534" s="28"/>
      <c r="G1534" s="30"/>
      <c r="H1534" s="19" t="s">
        <v>1062</v>
      </c>
      <c r="I1534" s="29">
        <v>1973</v>
      </c>
      <c r="J1534" s="29">
        <v>1973</v>
      </c>
      <c r="K1534" s="33" t="s">
        <v>1337</v>
      </c>
      <c r="L1534" s="34">
        <v>0.15</v>
      </c>
      <c r="M1534" s="29">
        <v>0.15</v>
      </c>
      <c r="N1534" s="28" t="str">
        <f t="shared" si="544"/>
        <v>,{"CollectableType":"HomeCollector.Models.StampBase, HomeCollector, Version=1.0.0.0, Culture=neutral, PublicKeyToken=null"</v>
      </c>
      <c r="O1534" s="16" t="str">
        <f t="shared" si="523"/>
        <v xml:space="preserve">,"DisplayName":"Electronics" </v>
      </c>
      <c r="P1534" s="16" t="str">
        <f t="shared" si="524"/>
        <v xml:space="preserve">,"Description":"" </v>
      </c>
      <c r="Q1534" s="16" t="str">
        <f t="shared" si="525"/>
        <v xml:space="preserve">,"Country":"USA" </v>
      </c>
      <c r="R1534" s="16" t="str">
        <f t="shared" si="526"/>
        <v xml:space="preserve">,"IsPostageStamp":true </v>
      </c>
      <c r="S1534" s="16" t="str">
        <f t="shared" si="527"/>
        <v xml:space="preserve">,"ScottNumber":"1500" </v>
      </c>
      <c r="T1534" s="16" t="str">
        <f t="shared" si="528"/>
        <v xml:space="preserve">,"AlternateId":"" </v>
      </c>
      <c r="U1534" s="16" t="str">
        <f t="shared" si="529"/>
        <v>,"IssueYearStart":1973</v>
      </c>
      <c r="V1534" s="16" t="str">
        <f t="shared" si="530"/>
        <v>,"IssueYearEnd":0</v>
      </c>
      <c r="W1534" s="16" t="str">
        <f t="shared" si="531"/>
        <v xml:space="preserve">,"FirstDayOfIssue":" " </v>
      </c>
      <c r="X1534" s="16" t="str">
        <f t="shared" si="545"/>
        <v xml:space="preserve">,"Perforation":"" </v>
      </c>
      <c r="Y1534" s="16" t="str">
        <f t="shared" si="532"/>
        <v xml:space="preserve">,"IsWatermarked":false </v>
      </c>
      <c r="Z1534" s="16" t="str">
        <f t="shared" si="533"/>
        <v xml:space="preserve">,"CatalogImageCode":"" </v>
      </c>
      <c r="AA1534" s="16" t="str">
        <f t="shared" si="534"/>
        <v xml:space="preserve">,"Color":"" </v>
      </c>
      <c r="AB1534" s="16" t="str">
        <f t="shared" si="535"/>
        <v xml:space="preserve">,"Denomination":"6" </v>
      </c>
      <c r="AD1534" s="16" t="str">
        <f t="shared" si="536"/>
        <v>,"ItemInstances":[</v>
      </c>
      <c r="AE1534" s="16" t="str">
        <f t="shared" si="537"/>
        <v>{"CollectableType":"HomeCollector.Models.StampBase, HomeCollector, Version=1.0.0.0, Culture=neutral, PublicKeyToken=null"</v>
      </c>
      <c r="AF1534" s="16" t="str">
        <f t="shared" si="538"/>
        <v xml:space="preserve">,"ItemDetails":"" </v>
      </c>
      <c r="AG1534" s="16" t="str">
        <f t="shared" si="539"/>
        <v xml:space="preserve">,"IsFavorite":false </v>
      </c>
      <c r="AH1534" s="16" t="str">
        <f t="shared" si="540"/>
        <v xml:space="preserve">,"EstimatedValue":0 </v>
      </c>
      <c r="AI1534" s="16" t="str">
        <f t="shared" si="541"/>
        <v xml:space="preserve">,"IsMintCondition":true </v>
      </c>
      <c r="AJ1534" s="16" t="str">
        <f t="shared" si="542"/>
        <v xml:space="preserve">,"Condition":"UNDEFINED" </v>
      </c>
      <c r="AK1534" s="16" t="str">
        <f xml:space="preserve"> IF($D1534+$E1534&gt;0,  CONCATENATE($AD1534,$AE1534,$AF1534,$AG1534,$AH1534,$AI1534,$AJ1534)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34" s="16" t="str">
        <f t="shared" si="543"/>
        <v>,{"CollectableType":"HomeCollector.Models.StampBase, HomeCollector, Version=1.0.0.0, Culture=neutral, PublicKeyToken=null","DisplayName":"Electronics" ,"Description":"" ,"Country":"USA" ,"IsPostageStamp":true ,"ScottNumber":"1500" ,"AlternateId":"" ,"IssueYearStart":1973,"IssueYearEnd":0,"FirstDayOfIssue":"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35" spans="1:38" x14ac:dyDescent="0.25">
      <c r="A1535" s="34" t="s">
        <v>2700</v>
      </c>
      <c r="B1535" s="29">
        <v>8</v>
      </c>
      <c r="C1535" s="30"/>
      <c r="D1535" s="31">
        <v>5</v>
      </c>
      <c r="E1535" s="32">
        <v>1</v>
      </c>
      <c r="F1535" s="28"/>
      <c r="G1535" s="30"/>
      <c r="H1535" s="19" t="s">
        <v>1062</v>
      </c>
      <c r="I1535" s="29">
        <v>1973</v>
      </c>
      <c r="J1535" s="29">
        <v>1973</v>
      </c>
      <c r="K1535" s="33" t="s">
        <v>1337</v>
      </c>
      <c r="L1535" s="34">
        <v>0.15</v>
      </c>
      <c r="M1535" s="29">
        <v>0.15</v>
      </c>
      <c r="N1535" s="28" t="str">
        <f t="shared" si="544"/>
        <v>,{"CollectableType":"HomeCollector.Models.StampBase, HomeCollector, Version=1.0.0.0, Culture=neutral, PublicKeyToken=null"</v>
      </c>
      <c r="O1535" s="16" t="str">
        <f t="shared" si="523"/>
        <v xml:space="preserve">,"DisplayName":"Electronics" </v>
      </c>
      <c r="P1535" s="16" t="str">
        <f t="shared" si="524"/>
        <v xml:space="preserve">,"Description":"" </v>
      </c>
      <c r="Q1535" s="16" t="str">
        <f t="shared" si="525"/>
        <v xml:space="preserve">,"Country":"USA" </v>
      </c>
      <c r="R1535" s="16" t="str">
        <f t="shared" si="526"/>
        <v xml:space="preserve">,"IsPostageStamp":true </v>
      </c>
      <c r="S1535" s="16" t="str">
        <f t="shared" si="527"/>
        <v xml:space="preserve">,"ScottNumber":"1501" </v>
      </c>
      <c r="T1535" s="16" t="str">
        <f t="shared" si="528"/>
        <v xml:space="preserve">,"AlternateId":"" </v>
      </c>
      <c r="U1535" s="16" t="str">
        <f t="shared" si="529"/>
        <v>,"IssueYearStart":1973</v>
      </c>
      <c r="V1535" s="16" t="str">
        <f t="shared" si="530"/>
        <v>,"IssueYearEnd":0</v>
      </c>
      <c r="W1535" s="16" t="str">
        <f t="shared" si="531"/>
        <v xml:space="preserve">,"FirstDayOfIssue":" " </v>
      </c>
      <c r="X1535" s="16" t="str">
        <f t="shared" si="545"/>
        <v xml:space="preserve">,"Perforation":"" </v>
      </c>
      <c r="Y1535" s="16" t="str">
        <f t="shared" si="532"/>
        <v xml:space="preserve">,"IsWatermarked":false </v>
      </c>
      <c r="Z1535" s="16" t="str">
        <f t="shared" si="533"/>
        <v xml:space="preserve">,"CatalogImageCode":"" </v>
      </c>
      <c r="AA1535" s="16" t="str">
        <f t="shared" si="534"/>
        <v xml:space="preserve">,"Color":"" </v>
      </c>
      <c r="AB1535" s="16" t="str">
        <f t="shared" si="535"/>
        <v xml:space="preserve">,"Denomination":"8" </v>
      </c>
      <c r="AD1535" s="16" t="str">
        <f t="shared" si="536"/>
        <v>,"ItemInstances":[</v>
      </c>
      <c r="AE1535" s="16" t="str">
        <f t="shared" si="537"/>
        <v>{"CollectableType":"HomeCollector.Models.StampBase, HomeCollector, Version=1.0.0.0, Culture=neutral, PublicKeyToken=null"</v>
      </c>
      <c r="AF1535" s="16" t="str">
        <f t="shared" si="538"/>
        <v xml:space="preserve">,"ItemDetails":"" </v>
      </c>
      <c r="AG1535" s="16" t="str">
        <f t="shared" si="539"/>
        <v xml:space="preserve">,"IsFavorite":false </v>
      </c>
      <c r="AH1535" s="16" t="str">
        <f t="shared" si="540"/>
        <v xml:space="preserve">,"EstimatedValue":0 </v>
      </c>
      <c r="AI1535" s="16" t="str">
        <f t="shared" si="541"/>
        <v xml:space="preserve">,"IsMintCondition":true </v>
      </c>
      <c r="AJ1535" s="16" t="str">
        <f t="shared" si="542"/>
        <v xml:space="preserve">,"Condition":"UNDEFINED" </v>
      </c>
      <c r="AK1535" s="16" t="str">
        <f xml:space="preserve"> IF($D1535+$E1535&gt;0,  CONCATENATE($AD1535,$AE1535,$AF1535,$AG1535,$AH1535,$AI1535,$AJ1535)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35" s="16" t="str">
        <f t="shared" si="543"/>
        <v>,{"CollectableType":"HomeCollector.Models.StampBase, HomeCollector, Version=1.0.0.0, Culture=neutral, PublicKeyToken=null","DisplayName":"Electronics" ,"Description":"" ,"Country":"USA" ,"IsPostageStamp":true ,"ScottNumber":"1501"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36" spans="1:38" x14ac:dyDescent="0.25">
      <c r="A1536" s="34" t="s">
        <v>2701</v>
      </c>
      <c r="B1536" s="29">
        <v>15</v>
      </c>
      <c r="C1536" s="30"/>
      <c r="D1536" s="31">
        <v>1</v>
      </c>
      <c r="E1536" s="32"/>
      <c r="F1536" s="28"/>
      <c r="G1536" s="30"/>
      <c r="H1536" s="19" t="s">
        <v>1062</v>
      </c>
      <c r="I1536" s="29">
        <v>1973</v>
      </c>
      <c r="J1536" s="29">
        <v>1973</v>
      </c>
      <c r="K1536" s="33" t="s">
        <v>1337</v>
      </c>
      <c r="L1536" s="34">
        <v>0.28000000000000003</v>
      </c>
      <c r="M1536" s="29">
        <v>0.15</v>
      </c>
      <c r="N1536" s="28" t="str">
        <f t="shared" si="544"/>
        <v>,{"CollectableType":"HomeCollector.Models.StampBase, HomeCollector, Version=1.0.0.0, Culture=neutral, PublicKeyToken=null"</v>
      </c>
      <c r="O1536" s="16" t="str">
        <f t="shared" si="523"/>
        <v xml:space="preserve">,"DisplayName":"Electronics" </v>
      </c>
      <c r="P1536" s="16" t="str">
        <f t="shared" si="524"/>
        <v xml:space="preserve">,"Description":"" </v>
      </c>
      <c r="Q1536" s="16" t="str">
        <f t="shared" si="525"/>
        <v xml:space="preserve">,"Country":"USA" </v>
      </c>
      <c r="R1536" s="16" t="str">
        <f t="shared" si="526"/>
        <v xml:space="preserve">,"IsPostageStamp":true </v>
      </c>
      <c r="S1536" s="16" t="str">
        <f t="shared" si="527"/>
        <v xml:space="preserve">,"ScottNumber":"1502" </v>
      </c>
      <c r="T1536" s="16" t="str">
        <f t="shared" si="528"/>
        <v xml:space="preserve">,"AlternateId":"" </v>
      </c>
      <c r="U1536" s="16" t="str">
        <f t="shared" si="529"/>
        <v>,"IssueYearStart":1973</v>
      </c>
      <c r="V1536" s="16" t="str">
        <f t="shared" si="530"/>
        <v>,"IssueYearEnd":0</v>
      </c>
      <c r="W1536" s="16" t="str">
        <f t="shared" si="531"/>
        <v xml:space="preserve">,"FirstDayOfIssue":" " </v>
      </c>
      <c r="X1536" s="16" t="str">
        <f t="shared" si="545"/>
        <v xml:space="preserve">,"Perforation":"" </v>
      </c>
      <c r="Y1536" s="16" t="str">
        <f t="shared" si="532"/>
        <v xml:space="preserve">,"IsWatermarked":false </v>
      </c>
      <c r="Z1536" s="16" t="str">
        <f t="shared" si="533"/>
        <v xml:space="preserve">,"CatalogImageCode":"" </v>
      </c>
      <c r="AA1536" s="16" t="str">
        <f t="shared" si="534"/>
        <v xml:space="preserve">,"Color":"" </v>
      </c>
      <c r="AB1536" s="16" t="str">
        <f t="shared" si="535"/>
        <v xml:space="preserve">,"Denomination":"15" </v>
      </c>
      <c r="AD1536" s="16" t="str">
        <f t="shared" si="536"/>
        <v>,"ItemInstances":[</v>
      </c>
      <c r="AE1536" s="16" t="str">
        <f t="shared" si="537"/>
        <v>{"CollectableType":"HomeCollector.Models.StampBase, HomeCollector, Version=1.0.0.0, Culture=neutral, PublicKeyToken=null"</v>
      </c>
      <c r="AF1536" s="16" t="str">
        <f t="shared" si="538"/>
        <v xml:space="preserve">,"ItemDetails":"" </v>
      </c>
      <c r="AG1536" s="16" t="str">
        <f t="shared" si="539"/>
        <v xml:space="preserve">,"IsFavorite":false </v>
      </c>
      <c r="AH1536" s="16" t="str">
        <f t="shared" si="540"/>
        <v xml:space="preserve">,"EstimatedValue":0 </v>
      </c>
      <c r="AI1536" s="16" t="str">
        <f t="shared" si="541"/>
        <v xml:space="preserve">,"IsMintCondition":true </v>
      </c>
      <c r="AJ1536" s="16" t="str">
        <f t="shared" si="542"/>
        <v xml:space="preserve">,"Condition":"UNDEFINED" </v>
      </c>
      <c r="AK1536" s="16" t="str">
        <f xml:space="preserve"> IF($D1536+$E1536&gt;0,  CONCATENATE($AD1536,$AE1536,$AF1536,$AG1536,$AH1536,$AI1536,$AJ1536)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36" s="16" t="str">
        <f t="shared" si="543"/>
        <v>,{"CollectableType":"HomeCollector.Models.StampBase, HomeCollector, Version=1.0.0.0, Culture=neutral, PublicKeyToken=null","DisplayName":"Electronics" ,"Description":"" ,"Country":"USA" ,"IsPostageStamp":true ,"ScottNumber":"1502" ,"AlternateId":"" ,"IssueYearStart":1973,"IssueYearEnd":0,"FirstDayOfIssue":"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37" spans="1:38" x14ac:dyDescent="0.25">
      <c r="A1537" s="34" t="s">
        <v>2702</v>
      </c>
      <c r="B1537" s="29">
        <v>8</v>
      </c>
      <c r="C1537" s="30"/>
      <c r="D1537" s="31">
        <v>1</v>
      </c>
      <c r="E1537" s="32">
        <v>1</v>
      </c>
      <c r="F1537" s="28"/>
      <c r="G1537" s="30"/>
      <c r="H1537" s="19" t="s">
        <v>525</v>
      </c>
      <c r="I1537" s="29">
        <v>1973</v>
      </c>
      <c r="J1537" s="29">
        <v>1973</v>
      </c>
      <c r="K1537" s="33" t="s">
        <v>1337</v>
      </c>
      <c r="L1537" s="34">
        <v>0.15</v>
      </c>
      <c r="M1537" s="29">
        <v>0.15</v>
      </c>
      <c r="N1537" s="28" t="str">
        <f t="shared" si="544"/>
        <v>,{"CollectableType":"HomeCollector.Models.StampBase, HomeCollector, Version=1.0.0.0, Culture=neutral, PublicKeyToken=null"</v>
      </c>
      <c r="O1537" s="16" t="str">
        <f t="shared" si="523"/>
        <v xml:space="preserve">,"DisplayName":"Johnson" </v>
      </c>
      <c r="P1537" s="16" t="str">
        <f t="shared" si="524"/>
        <v xml:space="preserve">,"Description":"" </v>
      </c>
      <c r="Q1537" s="16" t="str">
        <f t="shared" si="525"/>
        <v xml:space="preserve">,"Country":"USA" </v>
      </c>
      <c r="R1537" s="16" t="str">
        <f t="shared" si="526"/>
        <v xml:space="preserve">,"IsPostageStamp":true </v>
      </c>
      <c r="S1537" s="16" t="str">
        <f t="shared" si="527"/>
        <v xml:space="preserve">,"ScottNumber":"1503" </v>
      </c>
      <c r="T1537" s="16" t="str">
        <f t="shared" si="528"/>
        <v xml:space="preserve">,"AlternateId":"" </v>
      </c>
      <c r="U1537" s="16" t="str">
        <f t="shared" si="529"/>
        <v>,"IssueYearStart":1973</v>
      </c>
      <c r="V1537" s="16" t="str">
        <f t="shared" si="530"/>
        <v>,"IssueYearEnd":0</v>
      </c>
      <c r="W1537" s="16" t="str">
        <f t="shared" si="531"/>
        <v xml:space="preserve">,"FirstDayOfIssue":" " </v>
      </c>
      <c r="X1537" s="16" t="str">
        <f t="shared" si="545"/>
        <v xml:space="preserve">,"Perforation":"" </v>
      </c>
      <c r="Y1537" s="16" t="str">
        <f t="shared" si="532"/>
        <v xml:space="preserve">,"IsWatermarked":false </v>
      </c>
      <c r="Z1537" s="16" t="str">
        <f t="shared" si="533"/>
        <v xml:space="preserve">,"CatalogImageCode":"" </v>
      </c>
      <c r="AA1537" s="16" t="str">
        <f t="shared" si="534"/>
        <v xml:space="preserve">,"Color":"" </v>
      </c>
      <c r="AB1537" s="16" t="str">
        <f t="shared" si="535"/>
        <v xml:space="preserve">,"Denomination":"8" </v>
      </c>
      <c r="AD1537" s="16" t="str">
        <f t="shared" si="536"/>
        <v>,"ItemInstances":[</v>
      </c>
      <c r="AE1537" s="16" t="str">
        <f t="shared" si="537"/>
        <v>{"CollectableType":"HomeCollector.Models.StampBase, HomeCollector, Version=1.0.0.0, Culture=neutral, PublicKeyToken=null"</v>
      </c>
      <c r="AF1537" s="16" t="str">
        <f t="shared" si="538"/>
        <v xml:space="preserve">,"ItemDetails":"" </v>
      </c>
      <c r="AG1537" s="16" t="str">
        <f t="shared" si="539"/>
        <v xml:space="preserve">,"IsFavorite":false </v>
      </c>
      <c r="AH1537" s="16" t="str">
        <f t="shared" si="540"/>
        <v xml:space="preserve">,"EstimatedValue":0 </v>
      </c>
      <c r="AI1537" s="16" t="str">
        <f t="shared" si="541"/>
        <v xml:space="preserve">,"IsMintCondition":true </v>
      </c>
      <c r="AJ1537" s="16" t="str">
        <f t="shared" si="542"/>
        <v xml:space="preserve">,"Condition":"UNDEFINED" </v>
      </c>
      <c r="AK1537" s="16" t="str">
        <f xml:space="preserve"> IF($D1537+$E1537&gt;0,  CONCATENATE($AD1537,$AE1537,$AF1537,$AG1537,$AH1537,$AI1537,$AJ1537)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37" s="16" t="str">
        <f t="shared" si="543"/>
        <v>,{"CollectableType":"HomeCollector.Models.StampBase, HomeCollector, Version=1.0.0.0, Culture=neutral, PublicKeyToken=null","DisplayName":"Johnson" ,"Description":"" ,"Country":"USA" ,"IsPostageStamp":true ,"ScottNumber":"1503"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38" spans="1:38" x14ac:dyDescent="0.25">
      <c r="A1538" s="34" t="s">
        <v>2703</v>
      </c>
      <c r="B1538" s="29">
        <v>8</v>
      </c>
      <c r="C1538" s="30"/>
      <c r="D1538" s="31">
        <v>5</v>
      </c>
      <c r="E1538" s="32">
        <v>1</v>
      </c>
      <c r="F1538" s="28"/>
      <c r="G1538" s="30"/>
      <c r="H1538" s="19" t="s">
        <v>1063</v>
      </c>
      <c r="I1538" s="29">
        <v>1973</v>
      </c>
      <c r="J1538" s="29">
        <v>1973</v>
      </c>
      <c r="K1538" s="33" t="s">
        <v>1337</v>
      </c>
      <c r="L1538" s="34">
        <v>0.15</v>
      </c>
      <c r="M1538" s="29">
        <v>0.15</v>
      </c>
      <c r="N1538" s="28" t="str">
        <f t="shared" si="544"/>
        <v>,{"CollectableType":"HomeCollector.Models.StampBase, HomeCollector, Version=1.0.0.0, Culture=neutral, PublicKeyToken=null"</v>
      </c>
      <c r="O1538" s="16" t="str">
        <f t="shared" si="523"/>
        <v xml:space="preserve">,"DisplayName":"Rural Am" </v>
      </c>
      <c r="P1538" s="16" t="str">
        <f t="shared" si="524"/>
        <v xml:space="preserve">,"Description":"" </v>
      </c>
      <c r="Q1538" s="16" t="str">
        <f t="shared" si="525"/>
        <v xml:space="preserve">,"Country":"USA" </v>
      </c>
      <c r="R1538" s="16" t="str">
        <f t="shared" si="526"/>
        <v xml:space="preserve">,"IsPostageStamp":true </v>
      </c>
      <c r="S1538" s="16" t="str">
        <f t="shared" si="527"/>
        <v xml:space="preserve">,"ScottNumber":"1504" </v>
      </c>
      <c r="T1538" s="16" t="str">
        <f t="shared" si="528"/>
        <v xml:space="preserve">,"AlternateId":"" </v>
      </c>
      <c r="U1538" s="16" t="str">
        <f t="shared" si="529"/>
        <v>,"IssueYearStart":1973</v>
      </c>
      <c r="V1538" s="16" t="str">
        <f t="shared" si="530"/>
        <v>,"IssueYearEnd":0</v>
      </c>
      <c r="W1538" s="16" t="str">
        <f t="shared" si="531"/>
        <v xml:space="preserve">,"FirstDayOfIssue":" " </v>
      </c>
      <c r="X1538" s="16" t="str">
        <f t="shared" si="545"/>
        <v xml:space="preserve">,"Perforation":"" </v>
      </c>
      <c r="Y1538" s="16" t="str">
        <f t="shared" si="532"/>
        <v xml:space="preserve">,"IsWatermarked":false </v>
      </c>
      <c r="Z1538" s="16" t="str">
        <f t="shared" si="533"/>
        <v xml:space="preserve">,"CatalogImageCode":"" </v>
      </c>
      <c r="AA1538" s="16" t="str">
        <f t="shared" si="534"/>
        <v xml:space="preserve">,"Color":"" </v>
      </c>
      <c r="AB1538" s="16" t="str">
        <f t="shared" si="535"/>
        <v xml:space="preserve">,"Denomination":"8" </v>
      </c>
      <c r="AD1538" s="16" t="str">
        <f t="shared" si="536"/>
        <v>,"ItemInstances":[</v>
      </c>
      <c r="AE1538" s="16" t="str">
        <f t="shared" si="537"/>
        <v>{"CollectableType":"HomeCollector.Models.StampBase, HomeCollector, Version=1.0.0.0, Culture=neutral, PublicKeyToken=null"</v>
      </c>
      <c r="AF1538" s="16" t="str">
        <f t="shared" si="538"/>
        <v xml:space="preserve">,"ItemDetails":"" </v>
      </c>
      <c r="AG1538" s="16" t="str">
        <f t="shared" si="539"/>
        <v xml:space="preserve">,"IsFavorite":false </v>
      </c>
      <c r="AH1538" s="16" t="str">
        <f t="shared" si="540"/>
        <v xml:space="preserve">,"EstimatedValue":0 </v>
      </c>
      <c r="AI1538" s="16" t="str">
        <f t="shared" si="541"/>
        <v xml:space="preserve">,"IsMintCondition":true </v>
      </c>
      <c r="AJ1538" s="16" t="str">
        <f t="shared" si="542"/>
        <v xml:space="preserve">,"Condition":"UNDEFINED" </v>
      </c>
      <c r="AK1538" s="16" t="str">
        <f xml:space="preserve"> IF($D1538+$E1538&gt;0,  CONCATENATE($AD1538,$AE1538,$AF1538,$AG1538,$AH1538,$AI1538,$AJ1538)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38" s="16" t="str">
        <f t="shared" si="543"/>
        <v>,{"CollectableType":"HomeCollector.Models.StampBase, HomeCollector, Version=1.0.0.0, Culture=neutral, PublicKeyToken=null","DisplayName":"Rural Am" ,"Description":"" ,"Country":"USA" ,"IsPostageStamp":true ,"ScottNumber":"1504"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39" spans="1:38" x14ac:dyDescent="0.25">
      <c r="A1539" s="34" t="s">
        <v>2704</v>
      </c>
      <c r="B1539" s="29">
        <v>10</v>
      </c>
      <c r="C1539" s="30"/>
      <c r="D1539" s="31"/>
      <c r="E1539" s="32">
        <v>2</v>
      </c>
      <c r="F1539" s="28"/>
      <c r="G1539" s="30"/>
      <c r="H1539" s="19" t="s">
        <v>1063</v>
      </c>
      <c r="I1539" s="29">
        <v>1973</v>
      </c>
      <c r="J1539" s="29">
        <v>1973</v>
      </c>
      <c r="K1539" s="33" t="s">
        <v>1337</v>
      </c>
      <c r="L1539" s="34">
        <v>0.18</v>
      </c>
      <c r="M1539" s="29">
        <v>0.15</v>
      </c>
      <c r="N1539" s="28" t="str">
        <f t="shared" si="544"/>
        <v>,{"CollectableType":"HomeCollector.Models.StampBase, HomeCollector, Version=1.0.0.0, Culture=neutral, PublicKeyToken=null"</v>
      </c>
      <c r="O1539" s="16" t="str">
        <f t="shared" si="523"/>
        <v xml:space="preserve">,"DisplayName":"Rural Am" </v>
      </c>
      <c r="P1539" s="16" t="str">
        <f t="shared" si="524"/>
        <v xml:space="preserve">,"Description":"" </v>
      </c>
      <c r="Q1539" s="16" t="str">
        <f t="shared" si="525"/>
        <v xml:space="preserve">,"Country":"USA" </v>
      </c>
      <c r="R1539" s="16" t="str">
        <f t="shared" si="526"/>
        <v xml:space="preserve">,"IsPostageStamp":true </v>
      </c>
      <c r="S1539" s="16" t="str">
        <f t="shared" si="527"/>
        <v xml:space="preserve">,"ScottNumber":"1505" </v>
      </c>
      <c r="T1539" s="16" t="str">
        <f t="shared" si="528"/>
        <v xml:space="preserve">,"AlternateId":"" </v>
      </c>
      <c r="U1539" s="16" t="str">
        <f t="shared" si="529"/>
        <v>,"IssueYearStart":1973</v>
      </c>
      <c r="V1539" s="16" t="str">
        <f t="shared" si="530"/>
        <v>,"IssueYearEnd":0</v>
      </c>
      <c r="W1539" s="16" t="str">
        <f t="shared" si="531"/>
        <v xml:space="preserve">,"FirstDayOfIssue":" " </v>
      </c>
      <c r="X1539" s="16" t="str">
        <f t="shared" si="545"/>
        <v xml:space="preserve">,"Perforation":"" </v>
      </c>
      <c r="Y1539" s="16" t="str">
        <f t="shared" si="532"/>
        <v xml:space="preserve">,"IsWatermarked":false </v>
      </c>
      <c r="Z1539" s="16" t="str">
        <f t="shared" si="533"/>
        <v xml:space="preserve">,"CatalogImageCode":"" </v>
      </c>
      <c r="AA1539" s="16" t="str">
        <f t="shared" si="534"/>
        <v xml:space="preserve">,"Color":"" </v>
      </c>
      <c r="AB1539" s="16" t="str">
        <f t="shared" si="535"/>
        <v xml:space="preserve">,"Denomination":"10" </v>
      </c>
      <c r="AD1539" s="16" t="str">
        <f t="shared" si="536"/>
        <v>,"ItemInstances":[</v>
      </c>
      <c r="AE1539" s="16" t="str">
        <f t="shared" si="537"/>
        <v>{"CollectableType":"HomeCollector.Models.StampBase, HomeCollector, Version=1.0.0.0, Culture=neutral, PublicKeyToken=null"</v>
      </c>
      <c r="AF1539" s="16" t="str">
        <f t="shared" si="538"/>
        <v xml:space="preserve">,"ItemDetails":"" </v>
      </c>
      <c r="AG1539" s="16" t="str">
        <f t="shared" si="539"/>
        <v xml:space="preserve">,"IsFavorite":false </v>
      </c>
      <c r="AH1539" s="16" t="str">
        <f t="shared" si="540"/>
        <v xml:space="preserve">,"EstimatedValue":0 </v>
      </c>
      <c r="AI1539" s="16" t="str">
        <f t="shared" si="541"/>
        <v xml:space="preserve">,"IsMintCondition":false </v>
      </c>
      <c r="AJ1539" s="16" t="str">
        <f t="shared" si="542"/>
        <v xml:space="preserve">,"Condition":"UNDEFINED" </v>
      </c>
      <c r="AK1539" s="16" t="str">
        <f xml:space="preserve"> IF($D1539+$E1539&gt;0,  CONCATENATE($AD1539,$AE1539,$AF1539,$AG1539,$AH1539,$AI1539,$AJ1539)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39" s="16" t="str">
        <f t="shared" si="543"/>
        <v>,{"CollectableType":"HomeCollector.Models.StampBase, HomeCollector, Version=1.0.0.0, Culture=neutral, PublicKeyToken=null","DisplayName":"Rural Am" ,"Description":"" ,"Country":"USA" ,"IsPostageStamp":true ,"ScottNumber":"1505" ,"AlternateId":"" ,"IssueYearStart":1973,"IssueYearEnd":0,"FirstDayOfIssue":"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40" spans="1:38" x14ac:dyDescent="0.25">
      <c r="A1540" s="34" t="s">
        <v>2705</v>
      </c>
      <c r="B1540" s="29">
        <v>10</v>
      </c>
      <c r="C1540" s="30"/>
      <c r="D1540" s="31"/>
      <c r="E1540" s="32">
        <v>2</v>
      </c>
      <c r="F1540" s="28"/>
      <c r="G1540" s="30"/>
      <c r="H1540" s="19" t="s">
        <v>1063</v>
      </c>
      <c r="I1540" s="29">
        <v>1973</v>
      </c>
      <c r="J1540" s="29">
        <v>1973</v>
      </c>
      <c r="K1540" s="33" t="s">
        <v>1337</v>
      </c>
      <c r="L1540" s="34">
        <v>0.18</v>
      </c>
      <c r="M1540" s="29">
        <v>0.15</v>
      </c>
      <c r="N1540" s="28" t="str">
        <f t="shared" si="544"/>
        <v>,{"CollectableType":"HomeCollector.Models.StampBase, HomeCollector, Version=1.0.0.0, Culture=neutral, PublicKeyToken=null"</v>
      </c>
      <c r="O1540" s="16" t="str">
        <f t="shared" si="523"/>
        <v xml:space="preserve">,"DisplayName":"Rural Am" </v>
      </c>
      <c r="P1540" s="16" t="str">
        <f t="shared" si="524"/>
        <v xml:space="preserve">,"Description":"" </v>
      </c>
      <c r="Q1540" s="16" t="str">
        <f t="shared" si="525"/>
        <v xml:space="preserve">,"Country":"USA" </v>
      </c>
      <c r="R1540" s="16" t="str">
        <f t="shared" si="526"/>
        <v xml:space="preserve">,"IsPostageStamp":true </v>
      </c>
      <c r="S1540" s="16" t="str">
        <f t="shared" si="527"/>
        <v xml:space="preserve">,"ScottNumber":"1506" </v>
      </c>
      <c r="T1540" s="16" t="str">
        <f t="shared" si="528"/>
        <v xml:space="preserve">,"AlternateId":"" </v>
      </c>
      <c r="U1540" s="16" t="str">
        <f t="shared" si="529"/>
        <v>,"IssueYearStart":1973</v>
      </c>
      <c r="V1540" s="16" t="str">
        <f t="shared" si="530"/>
        <v>,"IssueYearEnd":0</v>
      </c>
      <c r="W1540" s="16" t="str">
        <f t="shared" si="531"/>
        <v xml:space="preserve">,"FirstDayOfIssue":" " </v>
      </c>
      <c r="X1540" s="16" t="str">
        <f t="shared" si="545"/>
        <v xml:space="preserve">,"Perforation":"" </v>
      </c>
      <c r="Y1540" s="16" t="str">
        <f t="shared" si="532"/>
        <v xml:space="preserve">,"IsWatermarked":false </v>
      </c>
      <c r="Z1540" s="16" t="str">
        <f t="shared" si="533"/>
        <v xml:space="preserve">,"CatalogImageCode":"" </v>
      </c>
      <c r="AA1540" s="16" t="str">
        <f t="shared" si="534"/>
        <v xml:space="preserve">,"Color":"" </v>
      </c>
      <c r="AB1540" s="16" t="str">
        <f t="shared" si="535"/>
        <v xml:space="preserve">,"Denomination":"10" </v>
      </c>
      <c r="AD1540" s="16" t="str">
        <f t="shared" si="536"/>
        <v>,"ItemInstances":[</v>
      </c>
      <c r="AE1540" s="16" t="str">
        <f t="shared" si="537"/>
        <v>{"CollectableType":"HomeCollector.Models.StampBase, HomeCollector, Version=1.0.0.0, Culture=neutral, PublicKeyToken=null"</v>
      </c>
      <c r="AF1540" s="16" t="str">
        <f t="shared" si="538"/>
        <v xml:space="preserve">,"ItemDetails":"" </v>
      </c>
      <c r="AG1540" s="16" t="str">
        <f t="shared" si="539"/>
        <v xml:space="preserve">,"IsFavorite":false </v>
      </c>
      <c r="AH1540" s="16" t="str">
        <f t="shared" si="540"/>
        <v xml:space="preserve">,"EstimatedValue":0 </v>
      </c>
      <c r="AI1540" s="16" t="str">
        <f t="shared" si="541"/>
        <v xml:space="preserve">,"IsMintCondition":false </v>
      </c>
      <c r="AJ1540" s="16" t="str">
        <f t="shared" si="542"/>
        <v xml:space="preserve">,"Condition":"UNDEFINED" </v>
      </c>
      <c r="AK1540" s="16" t="str">
        <f xml:space="preserve"> IF($D1540+$E1540&gt;0,  CONCATENATE($AD1540,$AE1540,$AF1540,$AG1540,$AH1540,$AI1540,$AJ1540)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40" s="16" t="str">
        <f t="shared" si="543"/>
        <v>,{"CollectableType":"HomeCollector.Models.StampBase, HomeCollector, Version=1.0.0.0, Culture=neutral, PublicKeyToken=null","DisplayName":"Rural Am" ,"Description":"" ,"Country":"USA" ,"IsPostageStamp":true ,"ScottNumber":"1506" ,"AlternateId":"" ,"IssueYearStart":1973,"IssueYearEnd":0,"FirstDayOfIssue":"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41" spans="1:38" x14ac:dyDescent="0.25">
      <c r="A1541" s="34" t="s">
        <v>2706</v>
      </c>
      <c r="B1541" s="29">
        <v>8</v>
      </c>
      <c r="C1541" s="30"/>
      <c r="D1541" s="31">
        <v>1</v>
      </c>
      <c r="E1541" s="32">
        <v>2</v>
      </c>
      <c r="F1541" s="28"/>
      <c r="G1541" s="30"/>
      <c r="H1541" s="19" t="s">
        <v>1064</v>
      </c>
      <c r="I1541" s="29">
        <v>1973</v>
      </c>
      <c r="J1541" s="29">
        <v>1973</v>
      </c>
      <c r="K1541" s="33" t="s">
        <v>1337</v>
      </c>
      <c r="L1541" s="34">
        <v>0.15</v>
      </c>
      <c r="M1541" s="29">
        <v>0.15</v>
      </c>
      <c r="N1541" s="28" t="str">
        <f t="shared" si="544"/>
        <v>,{"CollectableType":"HomeCollector.Models.StampBase, HomeCollector, Version=1.0.0.0, Culture=neutral, PublicKeyToken=null"</v>
      </c>
      <c r="O1541" s="16" t="str">
        <f t="shared" ref="O1541:O1604" si="546">",""DisplayName"":""" &amp; $H1541 &amp; """ "</f>
        <v xml:space="preserve">,"DisplayName":"Madonna" </v>
      </c>
      <c r="P1541" s="16" t="str">
        <f t="shared" ref="P1541:P1604" si="547">",""Description"":""" &amp; IF(ISBLANK($G1541),"",$G1541) &amp; """ "</f>
        <v xml:space="preserve">,"Description":"" </v>
      </c>
      <c r="Q1541" s="16" t="str">
        <f t="shared" ref="Q1541:Q1604" si="548">",""Country"":""" &amp; $B$1 &amp; """ "</f>
        <v xml:space="preserve">,"Country":"USA" </v>
      </c>
      <c r="R1541" s="16" t="str">
        <f t="shared" ref="R1541:R1604" si="549">",""IsPostageStamp"":" &amp; "true" &amp; " "</f>
        <v xml:space="preserve">,"IsPostageStamp":true </v>
      </c>
      <c r="S1541" s="16" t="str">
        <f t="shared" ref="S1541:S1604" si="550">",""ScottNumber"":""" &amp; $A1541 &amp; """ "</f>
        <v xml:space="preserve">,"ScottNumber":"1507" </v>
      </c>
      <c r="T1541" s="16" t="str">
        <f t="shared" ref="T1541:T1604" si="551">",""AlternateId"":""" &amp; "" &amp; """ "</f>
        <v xml:space="preserve">,"AlternateId":"" </v>
      </c>
      <c r="U1541" s="16" t="str">
        <f t="shared" ref="U1541:U1604" si="552">",""IssueYearStart"":" &amp; TEXT(IF(ISNUMBER($J1541)=0,0,$J1541),"0")</f>
        <v>,"IssueYearStart":1973</v>
      </c>
      <c r="V1541" s="16" t="str">
        <f t="shared" ref="V1541:V1604" si="553">",""IssueYearEnd"":" &amp; TEXT(IF(ISNUMBER($K1541)=0,0,$K1541),"0")</f>
        <v>,"IssueYearEnd":0</v>
      </c>
      <c r="W1541" s="16" t="str">
        <f t="shared" ref="W1541:W1604" si="554">",""FirstDayOfIssue"":""" &amp; " " &amp; """ "</f>
        <v xml:space="preserve">,"FirstDayOfIssue":" " </v>
      </c>
      <c r="X1541" s="16" t="str">
        <f t="shared" si="545"/>
        <v xml:space="preserve">,"Perforation":"" </v>
      </c>
      <c r="Y1541" s="16" t="str">
        <f t="shared" ref="Y1541:Y1604" si="555">",""IsWatermarked"":" &amp; IF(ISNUMBER(FIND("mk",$G1558)) =1,"true","false") &amp; " "</f>
        <v xml:space="preserve">,"IsWatermarked":false </v>
      </c>
      <c r="Z1541" s="16" t="str">
        <f t="shared" ref="Z1541:Z1604" si="556">",""CatalogImageCode"":""" &amp; "" &amp; """ "</f>
        <v xml:space="preserve">,"CatalogImageCode":"" </v>
      </c>
      <c r="AA1541" s="16" t="str">
        <f t="shared" ref="AA1541:AA1604" si="557">",""Color"":""" &amp; IF(ISBLANK($C1541)=1,"",$C1541) &amp; """ "</f>
        <v xml:space="preserve">,"Color":"" </v>
      </c>
      <c r="AB1541" s="16" t="str">
        <f t="shared" ref="AB1541:AB1604" si="558">",""Denomination"":""" &amp; IF(ISNUMBER($B1541),TEXT($B1541,"0"),$B1541) &amp; """ "</f>
        <v xml:space="preserve">,"Denomination":"8" </v>
      </c>
      <c r="AD1541" s="16" t="str">
        <f t="shared" ref="AD1541:AD1604" si="559" xml:space="preserve"> IF($D1541 + $E1541 &gt; 0,",""ItemInstances"":[","")</f>
        <v>,"ItemInstances":[</v>
      </c>
      <c r="AE1541" s="16" t="str">
        <f t="shared" ref="AE1541:AE1604" si="560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541" s="16" t="str">
        <f t="shared" ref="AF1541:AF1604" si="561">",""ItemDetails"":""" &amp; IF(ISBLANK($G1541)=1,"",$G1541) &amp; """ "</f>
        <v xml:space="preserve">,"ItemDetails":"" </v>
      </c>
      <c r="AG1541" s="16" t="str">
        <f t="shared" ref="AG1541:AG1604" si="562">",""IsFavorite"":" &amp; "false" &amp; " "</f>
        <v xml:space="preserve">,"IsFavorite":false </v>
      </c>
      <c r="AH1541" s="16" t="str">
        <f t="shared" ref="AH1541:AH1604" si="563">",""EstimatedValue"":" &amp; "0" &amp; " "</f>
        <v xml:space="preserve">,"EstimatedValue":0 </v>
      </c>
      <c r="AI1541" s="16" t="str">
        <f t="shared" ref="AI1541:AI1604" si="564">",""IsMintCondition"":" &amp; IF($D1541&gt;0,"true","false") &amp; " "</f>
        <v xml:space="preserve">,"IsMintCondition":true </v>
      </c>
      <c r="AJ1541" s="16" t="str">
        <f t="shared" ref="AJ1541:AJ1604" si="565">",""Condition"":" &amp; """UNDEFINED""" &amp; " "</f>
        <v xml:space="preserve">,"Condition":"UNDEFINED" </v>
      </c>
      <c r="AK1541" s="16" t="str">
        <f xml:space="preserve"> IF($D1541+$E1541&gt;0,  CONCATENATE($AD1541,$AE1541,$AF1541,$AG1541,$AH1541,$AI1541,$AJ1541)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41" s="16" t="str">
        <f t="shared" ref="AL1541:AL1604" si="566">CONCATENATE( $N1541, $O1541, $P1541,$Q1541,$R1541,$S1541,$T1541,$U1541,$V1541,$W1541,$X1541, $Y1541,$Z1541,$AA1541, $AB1541) &amp; $AK1541</f>
        <v>,{"CollectableType":"HomeCollector.Models.StampBase, HomeCollector, Version=1.0.0.0, Culture=neutral, PublicKeyToken=null","DisplayName":"Madonna" ,"Description":"" ,"Country":"USA" ,"IsPostageStamp":true ,"ScottNumber":"1507"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42" spans="1:38" x14ac:dyDescent="0.25">
      <c r="A1542" s="34" t="s">
        <v>2707</v>
      </c>
      <c r="B1542" s="29">
        <v>8</v>
      </c>
      <c r="C1542" s="30"/>
      <c r="D1542" s="31">
        <v>1</v>
      </c>
      <c r="E1542" s="32">
        <v>2</v>
      </c>
      <c r="F1542" s="28"/>
      <c r="G1542" s="30"/>
      <c r="H1542" s="19" t="s">
        <v>1065</v>
      </c>
      <c r="I1542" s="29">
        <v>1973</v>
      </c>
      <c r="J1542" s="29">
        <v>1973</v>
      </c>
      <c r="K1542" s="33" t="s">
        <v>1337</v>
      </c>
      <c r="L1542" s="34">
        <v>0.15</v>
      </c>
      <c r="M1542" s="29">
        <v>0.15</v>
      </c>
      <c r="N1542" s="28" t="str">
        <f t="shared" ref="N1542:N1605" si="567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542" s="16" t="str">
        <f t="shared" si="546"/>
        <v xml:space="preserve">,"DisplayName":"Tree" </v>
      </c>
      <c r="P1542" s="16" t="str">
        <f t="shared" si="547"/>
        <v xml:space="preserve">,"Description":"" </v>
      </c>
      <c r="Q1542" s="16" t="str">
        <f t="shared" si="548"/>
        <v xml:space="preserve">,"Country":"USA" </v>
      </c>
      <c r="R1542" s="16" t="str">
        <f t="shared" si="549"/>
        <v xml:space="preserve">,"IsPostageStamp":true </v>
      </c>
      <c r="S1542" s="16" t="str">
        <f t="shared" si="550"/>
        <v xml:space="preserve">,"ScottNumber":"1508" </v>
      </c>
      <c r="T1542" s="16" t="str">
        <f t="shared" si="551"/>
        <v xml:space="preserve">,"AlternateId":"" </v>
      </c>
      <c r="U1542" s="16" t="str">
        <f t="shared" si="552"/>
        <v>,"IssueYearStart":1973</v>
      </c>
      <c r="V1542" s="16" t="str">
        <f t="shared" si="553"/>
        <v>,"IssueYearEnd":0</v>
      </c>
      <c r="W1542" s="16" t="str">
        <f t="shared" si="554"/>
        <v xml:space="preserve">,"FirstDayOfIssue":" " </v>
      </c>
      <c r="X1542" s="16" t="str">
        <f t="shared" si="545"/>
        <v xml:space="preserve">,"Perforation":"" </v>
      </c>
      <c r="Y1542" s="16" t="str">
        <f t="shared" si="555"/>
        <v xml:space="preserve">,"IsWatermarked":false </v>
      </c>
      <c r="Z1542" s="16" t="str">
        <f t="shared" si="556"/>
        <v xml:space="preserve">,"CatalogImageCode":"" </v>
      </c>
      <c r="AA1542" s="16" t="str">
        <f t="shared" si="557"/>
        <v xml:space="preserve">,"Color":"" </v>
      </c>
      <c r="AB1542" s="16" t="str">
        <f t="shared" si="558"/>
        <v xml:space="preserve">,"Denomination":"8" </v>
      </c>
      <c r="AD1542" s="16" t="str">
        <f t="shared" si="559"/>
        <v>,"ItemInstances":[</v>
      </c>
      <c r="AE1542" s="16" t="str">
        <f t="shared" si="560"/>
        <v>{"CollectableType":"HomeCollector.Models.StampBase, HomeCollector, Version=1.0.0.0, Culture=neutral, PublicKeyToken=null"</v>
      </c>
      <c r="AF1542" s="16" t="str">
        <f t="shared" si="561"/>
        <v xml:space="preserve">,"ItemDetails":"" </v>
      </c>
      <c r="AG1542" s="16" t="str">
        <f t="shared" si="562"/>
        <v xml:space="preserve">,"IsFavorite":false </v>
      </c>
      <c r="AH1542" s="16" t="str">
        <f t="shared" si="563"/>
        <v xml:space="preserve">,"EstimatedValue":0 </v>
      </c>
      <c r="AI1542" s="16" t="str">
        <f t="shared" si="564"/>
        <v xml:space="preserve">,"IsMintCondition":true </v>
      </c>
      <c r="AJ1542" s="16" t="str">
        <f t="shared" si="565"/>
        <v xml:space="preserve">,"Condition":"UNDEFINED" </v>
      </c>
      <c r="AK1542" s="16" t="str">
        <f xml:space="preserve"> IF($D1542+$E1542&gt;0,  CONCATENATE($AD1542,$AE1542,$AF1542,$AG1542,$AH1542,$AI1542,$AJ1542)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42" s="16" t="str">
        <f t="shared" si="566"/>
        <v>,{"CollectableType":"HomeCollector.Models.StampBase, HomeCollector, Version=1.0.0.0, Culture=neutral, PublicKeyToken=null","DisplayName":"Tree" ,"Description":"" ,"Country":"USA" ,"IsPostageStamp":true ,"ScottNumber":"1508" ,"AlternateId":"" ,"IssueYearStart":1973,"IssueYearEnd":0,"FirstDayOfIssue":"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43" spans="1:38" x14ac:dyDescent="0.25">
      <c r="A1543" s="34" t="s">
        <v>2708</v>
      </c>
      <c r="B1543" s="29">
        <v>10</v>
      </c>
      <c r="C1543" s="30"/>
      <c r="D1543" s="31"/>
      <c r="E1543" s="32">
        <v>2</v>
      </c>
      <c r="F1543" s="28"/>
      <c r="G1543" s="30"/>
      <c r="H1543" s="19" t="s">
        <v>1066</v>
      </c>
      <c r="I1543" s="29">
        <v>1973</v>
      </c>
      <c r="J1543" s="29">
        <v>1973</v>
      </c>
      <c r="K1543" s="33" t="s">
        <v>1337</v>
      </c>
      <c r="L1543" s="34">
        <v>0.18</v>
      </c>
      <c r="M1543" s="29">
        <v>0.15</v>
      </c>
      <c r="N1543" s="28" t="str">
        <f t="shared" si="567"/>
        <v>,{"CollectableType":"HomeCollector.Models.StampBase, HomeCollector, Version=1.0.0.0, Culture=neutral, PublicKeyToken=null"</v>
      </c>
      <c r="O1543" s="16" t="str">
        <f t="shared" si="546"/>
        <v xml:space="preserve">,"DisplayName":"Flags" </v>
      </c>
      <c r="P1543" s="16" t="str">
        <f t="shared" si="547"/>
        <v xml:space="preserve">,"Description":"" </v>
      </c>
      <c r="Q1543" s="16" t="str">
        <f t="shared" si="548"/>
        <v xml:space="preserve">,"Country":"USA" </v>
      </c>
      <c r="R1543" s="16" t="str">
        <f t="shared" si="549"/>
        <v xml:space="preserve">,"IsPostageStamp":true </v>
      </c>
      <c r="S1543" s="16" t="str">
        <f t="shared" si="550"/>
        <v xml:space="preserve">,"ScottNumber":"1509" </v>
      </c>
      <c r="T1543" s="16" t="str">
        <f t="shared" si="551"/>
        <v xml:space="preserve">,"AlternateId":"" </v>
      </c>
      <c r="U1543" s="16" t="str">
        <f t="shared" si="552"/>
        <v>,"IssueYearStart":1973</v>
      </c>
      <c r="V1543" s="16" t="str">
        <f t="shared" si="553"/>
        <v>,"IssueYearEnd":0</v>
      </c>
      <c r="W1543" s="16" t="str">
        <f t="shared" si="554"/>
        <v xml:space="preserve">,"FirstDayOfIssue":" " </v>
      </c>
      <c r="X1543" s="16" t="str">
        <f t="shared" si="545"/>
        <v xml:space="preserve">,"Perforation":"" </v>
      </c>
      <c r="Y1543" s="16" t="str">
        <f t="shared" si="555"/>
        <v xml:space="preserve">,"IsWatermarked":false </v>
      </c>
      <c r="Z1543" s="16" t="str">
        <f t="shared" si="556"/>
        <v xml:space="preserve">,"CatalogImageCode":"" </v>
      </c>
      <c r="AA1543" s="16" t="str">
        <f t="shared" si="557"/>
        <v xml:space="preserve">,"Color":"" </v>
      </c>
      <c r="AB1543" s="16" t="str">
        <f t="shared" si="558"/>
        <v xml:space="preserve">,"Denomination":"10" </v>
      </c>
      <c r="AD1543" s="16" t="str">
        <f t="shared" si="559"/>
        <v>,"ItemInstances":[</v>
      </c>
      <c r="AE1543" s="16" t="str">
        <f t="shared" si="560"/>
        <v>{"CollectableType":"HomeCollector.Models.StampBase, HomeCollector, Version=1.0.0.0, Culture=neutral, PublicKeyToken=null"</v>
      </c>
      <c r="AF1543" s="16" t="str">
        <f t="shared" si="561"/>
        <v xml:space="preserve">,"ItemDetails":"" </v>
      </c>
      <c r="AG1543" s="16" t="str">
        <f t="shared" si="562"/>
        <v xml:space="preserve">,"IsFavorite":false </v>
      </c>
      <c r="AH1543" s="16" t="str">
        <f t="shared" si="563"/>
        <v xml:space="preserve">,"EstimatedValue":0 </v>
      </c>
      <c r="AI1543" s="16" t="str">
        <f t="shared" si="564"/>
        <v xml:space="preserve">,"IsMintCondition":false </v>
      </c>
      <c r="AJ1543" s="16" t="str">
        <f t="shared" si="565"/>
        <v xml:space="preserve">,"Condition":"UNDEFINED" </v>
      </c>
      <c r="AK1543" s="16" t="str">
        <f xml:space="preserve"> IF($D1543+$E1543&gt;0,  CONCATENATE($AD1543,$AE1543,$AF1543,$AG1543,$AH1543,$AI1543,$AJ1543)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43" s="16" t="str">
        <f t="shared" si="566"/>
        <v>,{"CollectableType":"HomeCollector.Models.StampBase, HomeCollector, Version=1.0.0.0, Culture=neutral, PublicKeyToken=null","DisplayName":"Flags" ,"Description":"" ,"Country":"USA" ,"IsPostageStamp":true ,"ScottNumber":"1509" ,"AlternateId":"" ,"IssueYearStart":1973,"IssueYearEnd":0,"FirstDayOfIssue":"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44" spans="1:38" x14ac:dyDescent="0.25">
      <c r="A1544" s="34" t="s">
        <v>2709</v>
      </c>
      <c r="B1544" s="29">
        <v>10</v>
      </c>
      <c r="C1544" s="30"/>
      <c r="D1544" s="31">
        <v>5</v>
      </c>
      <c r="E1544" s="32">
        <v>5</v>
      </c>
      <c r="F1544" s="28"/>
      <c r="G1544" s="30"/>
      <c r="H1544" s="19" t="s">
        <v>1067</v>
      </c>
      <c r="I1544" s="29">
        <v>1973</v>
      </c>
      <c r="J1544" s="29">
        <v>1973</v>
      </c>
      <c r="K1544" s="33" t="s">
        <v>1337</v>
      </c>
      <c r="L1544" s="34">
        <v>0.18</v>
      </c>
      <c r="M1544" s="29">
        <v>0.15</v>
      </c>
      <c r="N1544" s="28" t="str">
        <f t="shared" si="567"/>
        <v>,{"CollectableType":"HomeCollector.Models.StampBase, HomeCollector, Version=1.0.0.0, Culture=neutral, PublicKeyToken=null"</v>
      </c>
      <c r="O1544" s="16" t="str">
        <f t="shared" si="546"/>
        <v xml:space="preserve">,"DisplayName":"Jefferson Mem." </v>
      </c>
      <c r="P1544" s="16" t="str">
        <f t="shared" si="547"/>
        <v xml:space="preserve">,"Description":"" </v>
      </c>
      <c r="Q1544" s="16" t="str">
        <f t="shared" si="548"/>
        <v xml:space="preserve">,"Country":"USA" </v>
      </c>
      <c r="R1544" s="16" t="str">
        <f t="shared" si="549"/>
        <v xml:space="preserve">,"IsPostageStamp":true </v>
      </c>
      <c r="S1544" s="16" t="str">
        <f t="shared" si="550"/>
        <v xml:space="preserve">,"ScottNumber":"1510" </v>
      </c>
      <c r="T1544" s="16" t="str">
        <f t="shared" si="551"/>
        <v xml:space="preserve">,"AlternateId":"" </v>
      </c>
      <c r="U1544" s="16" t="str">
        <f t="shared" si="552"/>
        <v>,"IssueYearStart":1973</v>
      </c>
      <c r="V1544" s="16" t="str">
        <f t="shared" si="553"/>
        <v>,"IssueYearEnd":0</v>
      </c>
      <c r="W1544" s="16" t="str">
        <f t="shared" si="554"/>
        <v xml:space="preserve">,"FirstDayOfIssue":" " </v>
      </c>
      <c r="X1544" s="16" t="str">
        <f t="shared" si="545"/>
        <v xml:space="preserve">,"Perforation":"" </v>
      </c>
      <c r="Y1544" s="16" t="str">
        <f t="shared" si="555"/>
        <v xml:space="preserve">,"IsWatermarked":false </v>
      </c>
      <c r="Z1544" s="16" t="str">
        <f t="shared" si="556"/>
        <v xml:space="preserve">,"CatalogImageCode":"" </v>
      </c>
      <c r="AA1544" s="16" t="str">
        <f t="shared" si="557"/>
        <v xml:space="preserve">,"Color":"" </v>
      </c>
      <c r="AB1544" s="16" t="str">
        <f t="shared" si="558"/>
        <v xml:space="preserve">,"Denomination":"10" </v>
      </c>
      <c r="AD1544" s="16" t="str">
        <f t="shared" si="559"/>
        <v>,"ItemInstances":[</v>
      </c>
      <c r="AE1544" s="16" t="str">
        <f t="shared" si="560"/>
        <v>{"CollectableType":"HomeCollector.Models.StampBase, HomeCollector, Version=1.0.0.0, Culture=neutral, PublicKeyToken=null"</v>
      </c>
      <c r="AF1544" s="16" t="str">
        <f t="shared" si="561"/>
        <v xml:space="preserve">,"ItemDetails":"" </v>
      </c>
      <c r="AG1544" s="16" t="str">
        <f t="shared" si="562"/>
        <v xml:space="preserve">,"IsFavorite":false </v>
      </c>
      <c r="AH1544" s="16" t="str">
        <f t="shared" si="563"/>
        <v xml:space="preserve">,"EstimatedValue":0 </v>
      </c>
      <c r="AI1544" s="16" t="str">
        <f t="shared" si="564"/>
        <v xml:space="preserve">,"IsMintCondition":true </v>
      </c>
      <c r="AJ1544" s="16" t="str">
        <f t="shared" si="565"/>
        <v xml:space="preserve">,"Condition":"UNDEFINED" </v>
      </c>
      <c r="AK1544" s="16" t="str">
        <f xml:space="preserve"> IF($D1544+$E1544&gt;0,  CONCATENATE($AD1544,$AE1544,$AF1544,$AG1544,$AH1544,$AI1544,$AJ1544)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44" s="16" t="str">
        <f t="shared" si="566"/>
        <v>,{"CollectableType":"HomeCollector.Models.StampBase, HomeCollector, Version=1.0.0.0, Culture=neutral, PublicKeyToken=null","DisplayName":"Jefferson Mem." ,"Description":"" ,"Country":"USA" ,"IsPostageStamp":true ,"ScottNumber":"1510" ,"AlternateId":"" ,"IssueYearStart":1973,"IssueYearEnd":0,"FirstDayOfIssue":"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45" spans="1:38" x14ac:dyDescent="0.25">
      <c r="A1545" s="34" t="s">
        <v>2710</v>
      </c>
      <c r="B1545" s="29">
        <v>10</v>
      </c>
      <c r="C1545" s="30"/>
      <c r="D1545" s="31">
        <v>9</v>
      </c>
      <c r="E1545" s="32">
        <v>1</v>
      </c>
      <c r="F1545" s="28"/>
      <c r="G1545" s="30"/>
      <c r="H1545" s="19" t="s">
        <v>1068</v>
      </c>
      <c r="I1545" s="29">
        <v>1974</v>
      </c>
      <c r="J1545" s="29">
        <v>1974</v>
      </c>
      <c r="K1545" s="33" t="s">
        <v>1337</v>
      </c>
      <c r="L1545" s="34">
        <v>0.18</v>
      </c>
      <c r="M1545" s="29">
        <v>0.15</v>
      </c>
      <c r="N1545" s="28" t="str">
        <f t="shared" si="567"/>
        <v>,{"CollectableType":"HomeCollector.Models.StampBase, HomeCollector, Version=1.0.0.0, Culture=neutral, PublicKeyToken=null"</v>
      </c>
      <c r="O1545" s="16" t="str">
        <f t="shared" si="546"/>
        <v xml:space="preserve">,"DisplayName":"ZIP Code" </v>
      </c>
      <c r="P1545" s="16" t="str">
        <f t="shared" si="547"/>
        <v xml:space="preserve">,"Description":"" </v>
      </c>
      <c r="Q1545" s="16" t="str">
        <f t="shared" si="548"/>
        <v xml:space="preserve">,"Country":"USA" </v>
      </c>
      <c r="R1545" s="16" t="str">
        <f t="shared" si="549"/>
        <v xml:space="preserve">,"IsPostageStamp":true </v>
      </c>
      <c r="S1545" s="16" t="str">
        <f t="shared" si="550"/>
        <v xml:space="preserve">,"ScottNumber":"1511" </v>
      </c>
      <c r="T1545" s="16" t="str">
        <f t="shared" si="551"/>
        <v xml:space="preserve">,"AlternateId":"" </v>
      </c>
      <c r="U1545" s="16" t="str">
        <f t="shared" si="552"/>
        <v>,"IssueYearStart":1974</v>
      </c>
      <c r="V1545" s="16" t="str">
        <f t="shared" si="553"/>
        <v>,"IssueYearEnd":0</v>
      </c>
      <c r="W1545" s="16" t="str">
        <f t="shared" si="554"/>
        <v xml:space="preserve">,"FirstDayOfIssue":" " </v>
      </c>
      <c r="X1545" s="16" t="str">
        <f t="shared" si="545"/>
        <v xml:space="preserve">,"Perforation":"" </v>
      </c>
      <c r="Y1545" s="16" t="str">
        <f t="shared" si="555"/>
        <v xml:space="preserve">,"IsWatermarked":false </v>
      </c>
      <c r="Z1545" s="16" t="str">
        <f t="shared" si="556"/>
        <v xml:space="preserve">,"CatalogImageCode":"" </v>
      </c>
      <c r="AA1545" s="16" t="str">
        <f t="shared" si="557"/>
        <v xml:space="preserve">,"Color":"" </v>
      </c>
      <c r="AB1545" s="16" t="str">
        <f t="shared" si="558"/>
        <v xml:space="preserve">,"Denomination":"10" </v>
      </c>
      <c r="AD1545" s="16" t="str">
        <f t="shared" si="559"/>
        <v>,"ItemInstances":[</v>
      </c>
      <c r="AE1545" s="16" t="str">
        <f t="shared" si="560"/>
        <v>{"CollectableType":"HomeCollector.Models.StampBase, HomeCollector, Version=1.0.0.0, Culture=neutral, PublicKeyToken=null"</v>
      </c>
      <c r="AF1545" s="16" t="str">
        <f t="shared" si="561"/>
        <v xml:space="preserve">,"ItemDetails":"" </v>
      </c>
      <c r="AG1545" s="16" t="str">
        <f t="shared" si="562"/>
        <v xml:space="preserve">,"IsFavorite":false </v>
      </c>
      <c r="AH1545" s="16" t="str">
        <f t="shared" si="563"/>
        <v xml:space="preserve">,"EstimatedValue":0 </v>
      </c>
      <c r="AI1545" s="16" t="str">
        <f t="shared" si="564"/>
        <v xml:space="preserve">,"IsMintCondition":true </v>
      </c>
      <c r="AJ1545" s="16" t="str">
        <f t="shared" si="565"/>
        <v xml:space="preserve">,"Condition":"UNDEFINED" </v>
      </c>
      <c r="AK1545" s="16" t="str">
        <f xml:space="preserve"> IF($D1545+$E1545&gt;0,  CONCATENATE($AD1545,$AE1545,$AF1545,$AG1545,$AH1545,$AI1545,$AJ1545)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45" s="16" t="str">
        <f t="shared" si="566"/>
        <v>,{"CollectableType":"HomeCollector.Models.StampBase, HomeCollector, Version=1.0.0.0, Culture=neutral, PublicKeyToken=null","DisplayName":"ZIP Code" ,"Description":"" ,"Country":"USA" ,"IsPostageStamp":true ,"ScottNumber":"1511"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46" spans="1:38" x14ac:dyDescent="0.25">
      <c r="A1546" s="34" t="s">
        <v>2711</v>
      </c>
      <c r="B1546" s="19" t="s">
        <v>1069</v>
      </c>
      <c r="C1546" s="30"/>
      <c r="D1546" s="31"/>
      <c r="E1546" s="32">
        <v>2</v>
      </c>
      <c r="F1546" s="28"/>
      <c r="G1546" s="30"/>
      <c r="H1546" s="19" t="s">
        <v>1070</v>
      </c>
      <c r="I1546" s="29">
        <v>1974</v>
      </c>
      <c r="J1546" s="29">
        <v>1974</v>
      </c>
      <c r="K1546" s="33" t="s">
        <v>1337</v>
      </c>
      <c r="L1546" s="34">
        <v>0.15</v>
      </c>
      <c r="M1546" s="29">
        <v>0.15</v>
      </c>
      <c r="N1546" s="28" t="str">
        <f t="shared" si="567"/>
        <v>,{"CollectableType":"HomeCollector.Models.StampBase, HomeCollector, Version=1.0.0.0, Culture=neutral, PublicKeyToken=null"</v>
      </c>
      <c r="O1546" s="16" t="str">
        <f t="shared" si="546"/>
        <v xml:space="preserve">,"DisplayName":"Liberty Bell" </v>
      </c>
      <c r="P1546" s="16" t="str">
        <f t="shared" si="547"/>
        <v xml:space="preserve">,"Description":"" </v>
      </c>
      <c r="Q1546" s="16" t="str">
        <f t="shared" si="548"/>
        <v xml:space="preserve">,"Country":"USA" </v>
      </c>
      <c r="R1546" s="16" t="str">
        <f t="shared" si="549"/>
        <v xml:space="preserve">,"IsPostageStamp":true </v>
      </c>
      <c r="S1546" s="16" t="str">
        <f t="shared" si="550"/>
        <v xml:space="preserve">,"ScottNumber":"1518" </v>
      </c>
      <c r="T1546" s="16" t="str">
        <f t="shared" si="551"/>
        <v xml:space="preserve">,"AlternateId":"" </v>
      </c>
      <c r="U1546" s="16" t="str">
        <f t="shared" si="552"/>
        <v>,"IssueYearStart":1974</v>
      </c>
      <c r="V1546" s="16" t="str">
        <f t="shared" si="553"/>
        <v>,"IssueYearEnd":0</v>
      </c>
      <c r="W1546" s="16" t="str">
        <f t="shared" si="554"/>
        <v xml:space="preserve">,"FirstDayOfIssue":" " </v>
      </c>
      <c r="X1546" s="16" t="str">
        <f t="shared" si="545"/>
        <v xml:space="preserve">,"Perforation":"" </v>
      </c>
      <c r="Y1546" s="16" t="str">
        <f t="shared" si="555"/>
        <v xml:space="preserve">,"IsWatermarked":false </v>
      </c>
      <c r="Z1546" s="16" t="str">
        <f t="shared" si="556"/>
        <v xml:space="preserve">,"CatalogImageCode":"" </v>
      </c>
      <c r="AA1546" s="16" t="str">
        <f t="shared" si="557"/>
        <v xml:space="preserve">,"Color":"" </v>
      </c>
      <c r="AB1546" s="16" t="str">
        <f t="shared" si="558"/>
        <v xml:space="preserve">,"Denomination":"6.3" </v>
      </c>
      <c r="AD1546" s="16" t="str">
        <f t="shared" si="559"/>
        <v>,"ItemInstances":[</v>
      </c>
      <c r="AE1546" s="16" t="str">
        <f t="shared" si="560"/>
        <v>{"CollectableType":"HomeCollector.Models.StampBase, HomeCollector, Version=1.0.0.0, Culture=neutral, PublicKeyToken=null"</v>
      </c>
      <c r="AF1546" s="16" t="str">
        <f t="shared" si="561"/>
        <v xml:space="preserve">,"ItemDetails":"" </v>
      </c>
      <c r="AG1546" s="16" t="str">
        <f t="shared" si="562"/>
        <v xml:space="preserve">,"IsFavorite":false </v>
      </c>
      <c r="AH1546" s="16" t="str">
        <f t="shared" si="563"/>
        <v xml:space="preserve">,"EstimatedValue":0 </v>
      </c>
      <c r="AI1546" s="16" t="str">
        <f t="shared" si="564"/>
        <v xml:space="preserve">,"IsMintCondition":false </v>
      </c>
      <c r="AJ1546" s="16" t="str">
        <f t="shared" si="565"/>
        <v xml:space="preserve">,"Condition":"UNDEFINED" </v>
      </c>
      <c r="AK1546" s="16" t="str">
        <f xml:space="preserve"> IF($D1546+$E1546&gt;0,  CONCATENATE($AD1546,$AE1546,$AF1546,$AG1546,$AH1546,$AI1546,$AJ1546)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46" s="16" t="str">
        <f t="shared" si="566"/>
        <v>,{"CollectableType":"HomeCollector.Models.StampBase, HomeCollector, Version=1.0.0.0, Culture=neutral, PublicKeyToken=null","DisplayName":"Liberty Bell" ,"Description":"" ,"Country":"USA" ,"IsPostageStamp":true ,"ScottNumber":"1518" ,"AlternateId":"" ,"IssueYearStart":1974,"IssueYearEnd":0,"FirstDayOfIssue":" " ,"Perforation":"" ,"IsWatermarked":false ,"CatalogImageCode":"" ,"Color":"" ,"Denomination":"6.3"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47" spans="1:38" x14ac:dyDescent="0.25">
      <c r="A1547" s="34" t="s">
        <v>2712</v>
      </c>
      <c r="B1547" s="29">
        <v>10</v>
      </c>
      <c r="C1547" s="30"/>
      <c r="D1547" s="31"/>
      <c r="E1547" s="32">
        <v>5</v>
      </c>
      <c r="F1547" s="28"/>
      <c r="G1547" s="30"/>
      <c r="H1547" s="19" t="s">
        <v>1066</v>
      </c>
      <c r="I1547" s="29">
        <v>1973</v>
      </c>
      <c r="J1547" s="29">
        <v>1973</v>
      </c>
      <c r="K1547" s="33" t="s">
        <v>1337</v>
      </c>
      <c r="L1547" s="34">
        <v>0.18</v>
      </c>
      <c r="M1547" s="29">
        <v>0.15</v>
      </c>
      <c r="N1547" s="28" t="str">
        <f t="shared" si="567"/>
        <v>,{"CollectableType":"HomeCollector.Models.StampBase, HomeCollector, Version=1.0.0.0, Culture=neutral, PublicKeyToken=null"</v>
      </c>
      <c r="O1547" s="16" t="str">
        <f t="shared" si="546"/>
        <v xml:space="preserve">,"DisplayName":"Flags" </v>
      </c>
      <c r="P1547" s="16" t="str">
        <f t="shared" si="547"/>
        <v xml:space="preserve">,"Description":"" </v>
      </c>
      <c r="Q1547" s="16" t="str">
        <f t="shared" si="548"/>
        <v xml:space="preserve">,"Country":"USA" </v>
      </c>
      <c r="R1547" s="16" t="str">
        <f t="shared" si="549"/>
        <v xml:space="preserve">,"IsPostageStamp":true </v>
      </c>
      <c r="S1547" s="16" t="str">
        <f t="shared" si="550"/>
        <v xml:space="preserve">,"ScottNumber":"1519" </v>
      </c>
      <c r="T1547" s="16" t="str">
        <f t="shared" si="551"/>
        <v xml:space="preserve">,"AlternateId":"" </v>
      </c>
      <c r="U1547" s="16" t="str">
        <f t="shared" si="552"/>
        <v>,"IssueYearStart":1973</v>
      </c>
      <c r="V1547" s="16" t="str">
        <f t="shared" si="553"/>
        <v>,"IssueYearEnd":0</v>
      </c>
      <c r="W1547" s="16" t="str">
        <f t="shared" si="554"/>
        <v xml:space="preserve">,"FirstDayOfIssue":" " </v>
      </c>
      <c r="X1547" s="16" t="str">
        <f t="shared" si="545"/>
        <v xml:space="preserve">,"Perforation":"" </v>
      </c>
      <c r="Y1547" s="16" t="str">
        <f t="shared" si="555"/>
        <v xml:space="preserve">,"IsWatermarked":false </v>
      </c>
      <c r="Z1547" s="16" t="str">
        <f t="shared" si="556"/>
        <v xml:space="preserve">,"CatalogImageCode":"" </v>
      </c>
      <c r="AA1547" s="16" t="str">
        <f t="shared" si="557"/>
        <v xml:space="preserve">,"Color":"" </v>
      </c>
      <c r="AB1547" s="16" t="str">
        <f t="shared" si="558"/>
        <v xml:space="preserve">,"Denomination":"10" </v>
      </c>
      <c r="AD1547" s="16" t="str">
        <f t="shared" si="559"/>
        <v>,"ItemInstances":[</v>
      </c>
      <c r="AE1547" s="16" t="str">
        <f t="shared" si="560"/>
        <v>{"CollectableType":"HomeCollector.Models.StampBase, HomeCollector, Version=1.0.0.0, Culture=neutral, PublicKeyToken=null"</v>
      </c>
      <c r="AF1547" s="16" t="str">
        <f t="shared" si="561"/>
        <v xml:space="preserve">,"ItemDetails":"" </v>
      </c>
      <c r="AG1547" s="16" t="str">
        <f t="shared" si="562"/>
        <v xml:space="preserve">,"IsFavorite":false </v>
      </c>
      <c r="AH1547" s="16" t="str">
        <f t="shared" si="563"/>
        <v xml:space="preserve">,"EstimatedValue":0 </v>
      </c>
      <c r="AI1547" s="16" t="str">
        <f t="shared" si="564"/>
        <v xml:space="preserve">,"IsMintCondition":false </v>
      </c>
      <c r="AJ1547" s="16" t="str">
        <f t="shared" si="565"/>
        <v xml:space="preserve">,"Condition":"UNDEFINED" </v>
      </c>
      <c r="AK1547" s="16" t="str">
        <f xml:space="preserve"> IF($D1547+$E1547&gt;0,  CONCATENATE($AD1547,$AE1547,$AF1547,$AG1547,$AH1547,$AI1547,$AJ1547)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47" s="16" t="str">
        <f t="shared" si="566"/>
        <v>,{"CollectableType":"HomeCollector.Models.StampBase, HomeCollector, Version=1.0.0.0, Culture=neutral, PublicKeyToken=null","DisplayName":"Flags" ,"Description":"" ,"Country":"USA" ,"IsPostageStamp":true ,"ScottNumber":"1519" ,"AlternateId":"" ,"IssueYearStart":1973,"IssueYearEnd":0,"FirstDayOfIssue":"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48" spans="1:38" x14ac:dyDescent="0.25">
      <c r="A1548" s="34" t="s">
        <v>2713</v>
      </c>
      <c r="B1548" s="29">
        <v>10</v>
      </c>
      <c r="C1548" s="30"/>
      <c r="D1548" s="31"/>
      <c r="E1548" s="32">
        <v>6</v>
      </c>
      <c r="F1548" s="28"/>
      <c r="G1548" s="30"/>
      <c r="H1548" s="19" t="s">
        <v>1067</v>
      </c>
      <c r="I1548" s="29">
        <v>1973</v>
      </c>
      <c r="J1548" s="29">
        <v>1973</v>
      </c>
      <c r="K1548" s="33" t="s">
        <v>1337</v>
      </c>
      <c r="L1548" s="34">
        <v>0.18</v>
      </c>
      <c r="M1548" s="29">
        <v>0.15</v>
      </c>
      <c r="N1548" s="28" t="str">
        <f t="shared" si="567"/>
        <v>,{"CollectableType":"HomeCollector.Models.StampBase, HomeCollector, Version=1.0.0.0, Culture=neutral, PublicKeyToken=null"</v>
      </c>
      <c r="O1548" s="16" t="str">
        <f t="shared" si="546"/>
        <v xml:space="preserve">,"DisplayName":"Jefferson Mem." </v>
      </c>
      <c r="P1548" s="16" t="str">
        <f t="shared" si="547"/>
        <v xml:space="preserve">,"Description":"" </v>
      </c>
      <c r="Q1548" s="16" t="str">
        <f t="shared" si="548"/>
        <v xml:space="preserve">,"Country":"USA" </v>
      </c>
      <c r="R1548" s="16" t="str">
        <f t="shared" si="549"/>
        <v xml:space="preserve">,"IsPostageStamp":true </v>
      </c>
      <c r="S1548" s="16" t="str">
        <f t="shared" si="550"/>
        <v xml:space="preserve">,"ScottNumber":"1520" </v>
      </c>
      <c r="T1548" s="16" t="str">
        <f t="shared" si="551"/>
        <v xml:space="preserve">,"AlternateId":"" </v>
      </c>
      <c r="U1548" s="16" t="str">
        <f t="shared" si="552"/>
        <v>,"IssueYearStart":1973</v>
      </c>
      <c r="V1548" s="16" t="str">
        <f t="shared" si="553"/>
        <v>,"IssueYearEnd":0</v>
      </c>
      <c r="W1548" s="16" t="str">
        <f t="shared" si="554"/>
        <v xml:space="preserve">,"FirstDayOfIssue":" " </v>
      </c>
      <c r="X1548" s="16" t="str">
        <f t="shared" si="545"/>
        <v xml:space="preserve">,"Perforation":"" </v>
      </c>
      <c r="Y1548" s="16" t="str">
        <f t="shared" si="555"/>
        <v xml:space="preserve">,"IsWatermarked":false </v>
      </c>
      <c r="Z1548" s="16" t="str">
        <f t="shared" si="556"/>
        <v xml:space="preserve">,"CatalogImageCode":"" </v>
      </c>
      <c r="AA1548" s="16" t="str">
        <f t="shared" si="557"/>
        <v xml:space="preserve">,"Color":"" </v>
      </c>
      <c r="AB1548" s="16" t="str">
        <f t="shared" si="558"/>
        <v xml:space="preserve">,"Denomination":"10" </v>
      </c>
      <c r="AD1548" s="16" t="str">
        <f t="shared" si="559"/>
        <v>,"ItemInstances":[</v>
      </c>
      <c r="AE1548" s="16" t="str">
        <f t="shared" si="560"/>
        <v>{"CollectableType":"HomeCollector.Models.StampBase, HomeCollector, Version=1.0.0.0, Culture=neutral, PublicKeyToken=null"</v>
      </c>
      <c r="AF1548" s="16" t="str">
        <f t="shared" si="561"/>
        <v xml:space="preserve">,"ItemDetails":"" </v>
      </c>
      <c r="AG1548" s="16" t="str">
        <f t="shared" si="562"/>
        <v xml:space="preserve">,"IsFavorite":false </v>
      </c>
      <c r="AH1548" s="16" t="str">
        <f t="shared" si="563"/>
        <v xml:space="preserve">,"EstimatedValue":0 </v>
      </c>
      <c r="AI1548" s="16" t="str">
        <f t="shared" si="564"/>
        <v xml:space="preserve">,"IsMintCondition":false </v>
      </c>
      <c r="AJ1548" s="16" t="str">
        <f t="shared" si="565"/>
        <v xml:space="preserve">,"Condition":"UNDEFINED" </v>
      </c>
      <c r="AK1548" s="16" t="str">
        <f xml:space="preserve"> IF($D1548+$E1548&gt;0,  CONCATENATE($AD1548,$AE1548,$AF1548,$AG1548,$AH1548,$AI1548,$AJ1548)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48" s="16" t="str">
        <f t="shared" si="566"/>
        <v>,{"CollectableType":"HomeCollector.Models.StampBase, HomeCollector, Version=1.0.0.0, Culture=neutral, PublicKeyToken=null","DisplayName":"Jefferson Mem." ,"Description":"" ,"Country":"USA" ,"IsPostageStamp":true ,"ScottNumber":"1520" ,"AlternateId":"" ,"IssueYearStart":1973,"IssueYearEnd":0,"FirstDayOfIssue":"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49" spans="1:38" x14ac:dyDescent="0.25">
      <c r="A1549" s="34" t="s">
        <v>2714</v>
      </c>
      <c r="B1549" s="29">
        <v>10</v>
      </c>
      <c r="C1549" s="30"/>
      <c r="D1549" s="31">
        <v>5</v>
      </c>
      <c r="E1549" s="32">
        <v>2</v>
      </c>
      <c r="F1549" s="28"/>
      <c r="G1549" s="30"/>
      <c r="H1549" s="19" t="s">
        <v>1071</v>
      </c>
      <c r="I1549" s="29">
        <v>1974</v>
      </c>
      <c r="J1549" s="29">
        <v>1974</v>
      </c>
      <c r="K1549" s="33" t="s">
        <v>1337</v>
      </c>
      <c r="L1549" s="34">
        <v>0.18</v>
      </c>
      <c r="M1549" s="29">
        <v>0.15</v>
      </c>
      <c r="N1549" s="28" t="str">
        <f t="shared" si="567"/>
        <v>,{"CollectableType":"HomeCollector.Models.StampBase, HomeCollector, Version=1.0.0.0, Culture=neutral, PublicKeyToken=null"</v>
      </c>
      <c r="O1549" s="16" t="str">
        <f t="shared" si="546"/>
        <v xml:space="preserve">,"DisplayName":"VFW" </v>
      </c>
      <c r="P1549" s="16" t="str">
        <f t="shared" si="547"/>
        <v xml:space="preserve">,"Description":"" </v>
      </c>
      <c r="Q1549" s="16" t="str">
        <f t="shared" si="548"/>
        <v xml:space="preserve">,"Country":"USA" </v>
      </c>
      <c r="R1549" s="16" t="str">
        <f t="shared" si="549"/>
        <v xml:space="preserve">,"IsPostageStamp":true </v>
      </c>
      <c r="S1549" s="16" t="str">
        <f t="shared" si="550"/>
        <v xml:space="preserve">,"ScottNumber":"1525" </v>
      </c>
      <c r="T1549" s="16" t="str">
        <f t="shared" si="551"/>
        <v xml:space="preserve">,"AlternateId":"" </v>
      </c>
      <c r="U1549" s="16" t="str">
        <f t="shared" si="552"/>
        <v>,"IssueYearStart":1974</v>
      </c>
      <c r="V1549" s="16" t="str">
        <f t="shared" si="553"/>
        <v>,"IssueYearEnd":0</v>
      </c>
      <c r="W1549" s="16" t="str">
        <f t="shared" si="554"/>
        <v xml:space="preserve">,"FirstDayOfIssue":" " </v>
      </c>
      <c r="X1549" s="16" t="str">
        <f t="shared" si="545"/>
        <v xml:space="preserve">,"Perforation":"" </v>
      </c>
      <c r="Y1549" s="16" t="str">
        <f t="shared" si="555"/>
        <v xml:space="preserve">,"IsWatermarked":false </v>
      </c>
      <c r="Z1549" s="16" t="str">
        <f t="shared" si="556"/>
        <v xml:space="preserve">,"CatalogImageCode":"" </v>
      </c>
      <c r="AA1549" s="16" t="str">
        <f t="shared" si="557"/>
        <v xml:space="preserve">,"Color":"" </v>
      </c>
      <c r="AB1549" s="16" t="str">
        <f t="shared" si="558"/>
        <v xml:space="preserve">,"Denomination":"10" </v>
      </c>
      <c r="AD1549" s="16" t="str">
        <f t="shared" si="559"/>
        <v>,"ItemInstances":[</v>
      </c>
      <c r="AE1549" s="16" t="str">
        <f t="shared" si="560"/>
        <v>{"CollectableType":"HomeCollector.Models.StampBase, HomeCollector, Version=1.0.0.0, Culture=neutral, PublicKeyToken=null"</v>
      </c>
      <c r="AF1549" s="16" t="str">
        <f t="shared" si="561"/>
        <v xml:space="preserve">,"ItemDetails":"" </v>
      </c>
      <c r="AG1549" s="16" t="str">
        <f t="shared" si="562"/>
        <v xml:space="preserve">,"IsFavorite":false </v>
      </c>
      <c r="AH1549" s="16" t="str">
        <f t="shared" si="563"/>
        <v xml:space="preserve">,"EstimatedValue":0 </v>
      </c>
      <c r="AI1549" s="16" t="str">
        <f t="shared" si="564"/>
        <v xml:space="preserve">,"IsMintCondition":true </v>
      </c>
      <c r="AJ1549" s="16" t="str">
        <f t="shared" si="565"/>
        <v xml:space="preserve">,"Condition":"UNDEFINED" </v>
      </c>
      <c r="AK1549" s="16" t="str">
        <f xml:space="preserve"> IF($D1549+$E1549&gt;0,  CONCATENATE($AD1549,$AE1549,$AF1549,$AG1549,$AH1549,$AI1549,$AJ1549)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49" s="16" t="str">
        <f t="shared" si="566"/>
        <v>,{"CollectableType":"HomeCollector.Models.StampBase, HomeCollector, Version=1.0.0.0, Culture=neutral, PublicKeyToken=null","DisplayName":"VFW" ,"Description":"" ,"Country":"USA" ,"IsPostageStamp":true ,"ScottNumber":"1525"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50" spans="1:38" x14ac:dyDescent="0.25">
      <c r="A1550" s="34" t="s">
        <v>2715</v>
      </c>
      <c r="B1550" s="29">
        <v>10</v>
      </c>
      <c r="C1550" s="30"/>
      <c r="D1550" s="31">
        <v>5</v>
      </c>
      <c r="E1550" s="32">
        <v>2</v>
      </c>
      <c r="F1550" s="28"/>
      <c r="G1550" s="30"/>
      <c r="H1550" s="19" t="s">
        <v>1072</v>
      </c>
      <c r="I1550" s="29">
        <v>1974</v>
      </c>
      <c r="J1550" s="29">
        <v>1974</v>
      </c>
      <c r="K1550" s="33" t="s">
        <v>1337</v>
      </c>
      <c r="L1550" s="34">
        <v>0.18</v>
      </c>
      <c r="M1550" s="29">
        <v>0.15</v>
      </c>
      <c r="N1550" s="28" t="str">
        <f t="shared" si="567"/>
        <v>,{"CollectableType":"HomeCollector.Models.StampBase, HomeCollector, Version=1.0.0.0, Culture=neutral, PublicKeyToken=null"</v>
      </c>
      <c r="O1550" s="16" t="str">
        <f t="shared" si="546"/>
        <v xml:space="preserve">,"DisplayName":"Frost" </v>
      </c>
      <c r="P1550" s="16" t="str">
        <f t="shared" si="547"/>
        <v xml:space="preserve">,"Description":"" </v>
      </c>
      <c r="Q1550" s="16" t="str">
        <f t="shared" si="548"/>
        <v xml:space="preserve">,"Country":"USA" </v>
      </c>
      <c r="R1550" s="16" t="str">
        <f t="shared" si="549"/>
        <v xml:space="preserve">,"IsPostageStamp":true </v>
      </c>
      <c r="S1550" s="16" t="str">
        <f t="shared" si="550"/>
        <v xml:space="preserve">,"ScottNumber":"1526" </v>
      </c>
      <c r="T1550" s="16" t="str">
        <f t="shared" si="551"/>
        <v xml:space="preserve">,"AlternateId":"" </v>
      </c>
      <c r="U1550" s="16" t="str">
        <f t="shared" si="552"/>
        <v>,"IssueYearStart":1974</v>
      </c>
      <c r="V1550" s="16" t="str">
        <f t="shared" si="553"/>
        <v>,"IssueYearEnd":0</v>
      </c>
      <c r="W1550" s="16" t="str">
        <f t="shared" si="554"/>
        <v xml:space="preserve">,"FirstDayOfIssue":" " </v>
      </c>
      <c r="X1550" s="16" t="str">
        <f t="shared" si="545"/>
        <v xml:space="preserve">,"Perforation":"" </v>
      </c>
      <c r="Y1550" s="16" t="str">
        <f t="shared" si="555"/>
        <v xml:space="preserve">,"IsWatermarked":false </v>
      </c>
      <c r="Z1550" s="16" t="str">
        <f t="shared" si="556"/>
        <v xml:space="preserve">,"CatalogImageCode":"" </v>
      </c>
      <c r="AA1550" s="16" t="str">
        <f t="shared" si="557"/>
        <v xml:space="preserve">,"Color":"" </v>
      </c>
      <c r="AB1550" s="16" t="str">
        <f t="shared" si="558"/>
        <v xml:space="preserve">,"Denomination":"10" </v>
      </c>
      <c r="AD1550" s="16" t="str">
        <f t="shared" si="559"/>
        <v>,"ItemInstances":[</v>
      </c>
      <c r="AE1550" s="16" t="str">
        <f t="shared" si="560"/>
        <v>{"CollectableType":"HomeCollector.Models.StampBase, HomeCollector, Version=1.0.0.0, Culture=neutral, PublicKeyToken=null"</v>
      </c>
      <c r="AF1550" s="16" t="str">
        <f t="shared" si="561"/>
        <v xml:space="preserve">,"ItemDetails":"" </v>
      </c>
      <c r="AG1550" s="16" t="str">
        <f t="shared" si="562"/>
        <v xml:space="preserve">,"IsFavorite":false </v>
      </c>
      <c r="AH1550" s="16" t="str">
        <f t="shared" si="563"/>
        <v xml:space="preserve">,"EstimatedValue":0 </v>
      </c>
      <c r="AI1550" s="16" t="str">
        <f t="shared" si="564"/>
        <v xml:space="preserve">,"IsMintCondition":true </v>
      </c>
      <c r="AJ1550" s="16" t="str">
        <f t="shared" si="565"/>
        <v xml:space="preserve">,"Condition":"UNDEFINED" </v>
      </c>
      <c r="AK1550" s="16" t="str">
        <f xml:space="preserve"> IF($D1550+$E1550&gt;0,  CONCATENATE($AD1550,$AE1550,$AF1550,$AG1550,$AH1550,$AI1550,$AJ1550)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50" s="16" t="str">
        <f t="shared" si="566"/>
        <v>,{"CollectableType":"HomeCollector.Models.StampBase, HomeCollector, Version=1.0.0.0, Culture=neutral, PublicKeyToken=null","DisplayName":"Frost" ,"Description":"" ,"Country":"USA" ,"IsPostageStamp":true ,"ScottNumber":"1526"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51" spans="1:38" x14ac:dyDescent="0.25">
      <c r="A1551" s="34" t="s">
        <v>2716</v>
      </c>
      <c r="B1551" s="29">
        <v>10</v>
      </c>
      <c r="C1551" s="30"/>
      <c r="D1551" s="31">
        <v>1</v>
      </c>
      <c r="E1551" s="32">
        <v>3</v>
      </c>
      <c r="F1551" s="28"/>
      <c r="G1551" s="30"/>
      <c r="H1551" s="19" t="s">
        <v>1073</v>
      </c>
      <c r="I1551" s="29">
        <v>1974</v>
      </c>
      <c r="J1551" s="29">
        <v>1974</v>
      </c>
      <c r="K1551" s="33" t="s">
        <v>1337</v>
      </c>
      <c r="L1551" s="34">
        <v>0.18</v>
      </c>
      <c r="M1551" s="29">
        <v>0.15</v>
      </c>
      <c r="N1551" s="28" t="str">
        <f t="shared" si="567"/>
        <v>,{"CollectableType":"HomeCollector.Models.StampBase, HomeCollector, Version=1.0.0.0, Culture=neutral, PublicKeyToken=null"</v>
      </c>
      <c r="O1551" s="16" t="str">
        <f t="shared" si="546"/>
        <v xml:space="preserve">,"DisplayName":"Expo '74" </v>
      </c>
      <c r="P1551" s="16" t="str">
        <f t="shared" si="547"/>
        <v xml:space="preserve">,"Description":"" </v>
      </c>
      <c r="Q1551" s="16" t="str">
        <f t="shared" si="548"/>
        <v xml:space="preserve">,"Country":"USA" </v>
      </c>
      <c r="R1551" s="16" t="str">
        <f t="shared" si="549"/>
        <v xml:space="preserve">,"IsPostageStamp":true </v>
      </c>
      <c r="S1551" s="16" t="str">
        <f t="shared" si="550"/>
        <v xml:space="preserve">,"ScottNumber":"1527" </v>
      </c>
      <c r="T1551" s="16" t="str">
        <f t="shared" si="551"/>
        <v xml:space="preserve">,"AlternateId":"" </v>
      </c>
      <c r="U1551" s="16" t="str">
        <f t="shared" si="552"/>
        <v>,"IssueYearStart":1974</v>
      </c>
      <c r="V1551" s="16" t="str">
        <f t="shared" si="553"/>
        <v>,"IssueYearEnd":0</v>
      </c>
      <c r="W1551" s="16" t="str">
        <f t="shared" si="554"/>
        <v xml:space="preserve">,"FirstDayOfIssue":" " </v>
      </c>
      <c r="X1551" s="16" t="str">
        <f t="shared" si="545"/>
        <v xml:space="preserve">,"Perforation":"" </v>
      </c>
      <c r="Y1551" s="16" t="str">
        <f t="shared" si="555"/>
        <v xml:space="preserve">,"IsWatermarked":false </v>
      </c>
      <c r="Z1551" s="16" t="str">
        <f t="shared" si="556"/>
        <v xml:space="preserve">,"CatalogImageCode":"" </v>
      </c>
      <c r="AA1551" s="16" t="str">
        <f t="shared" si="557"/>
        <v xml:space="preserve">,"Color":"" </v>
      </c>
      <c r="AB1551" s="16" t="str">
        <f t="shared" si="558"/>
        <v xml:space="preserve">,"Denomination":"10" </v>
      </c>
      <c r="AD1551" s="16" t="str">
        <f t="shared" si="559"/>
        <v>,"ItemInstances":[</v>
      </c>
      <c r="AE1551" s="16" t="str">
        <f t="shared" si="560"/>
        <v>{"CollectableType":"HomeCollector.Models.StampBase, HomeCollector, Version=1.0.0.0, Culture=neutral, PublicKeyToken=null"</v>
      </c>
      <c r="AF1551" s="16" t="str">
        <f t="shared" si="561"/>
        <v xml:space="preserve">,"ItemDetails":"" </v>
      </c>
      <c r="AG1551" s="16" t="str">
        <f t="shared" si="562"/>
        <v xml:space="preserve">,"IsFavorite":false </v>
      </c>
      <c r="AH1551" s="16" t="str">
        <f t="shared" si="563"/>
        <v xml:space="preserve">,"EstimatedValue":0 </v>
      </c>
      <c r="AI1551" s="16" t="str">
        <f t="shared" si="564"/>
        <v xml:space="preserve">,"IsMintCondition":true </v>
      </c>
      <c r="AJ1551" s="16" t="str">
        <f t="shared" si="565"/>
        <v xml:space="preserve">,"Condition":"UNDEFINED" </v>
      </c>
      <c r="AK1551" s="16" t="str">
        <f xml:space="preserve"> IF($D1551+$E1551&gt;0,  CONCATENATE($AD1551,$AE1551,$AF1551,$AG1551,$AH1551,$AI1551,$AJ1551)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51" s="16" t="str">
        <f t="shared" si="566"/>
        <v>,{"CollectableType":"HomeCollector.Models.StampBase, HomeCollector, Version=1.0.0.0, Culture=neutral, PublicKeyToken=null","DisplayName":"Expo '74" ,"Description":"" ,"Country":"USA" ,"IsPostageStamp":true ,"ScottNumber":"1527"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52" spans="1:38" x14ac:dyDescent="0.25">
      <c r="A1552" s="34" t="s">
        <v>2717</v>
      </c>
      <c r="B1552" s="29">
        <v>10</v>
      </c>
      <c r="C1552" s="30"/>
      <c r="D1552" s="31">
        <v>1</v>
      </c>
      <c r="E1552" s="32">
        <v>2</v>
      </c>
      <c r="F1552" s="28"/>
      <c r="G1552" s="30"/>
      <c r="H1552" s="19" t="s">
        <v>1074</v>
      </c>
      <c r="I1552" s="29">
        <v>1974</v>
      </c>
      <c r="J1552" s="29">
        <v>1974</v>
      </c>
      <c r="K1552" s="33" t="s">
        <v>1337</v>
      </c>
      <c r="L1552" s="34">
        <v>0.18</v>
      </c>
      <c r="M1552" s="29">
        <v>0.15</v>
      </c>
      <c r="N1552" s="28" t="str">
        <f t="shared" si="567"/>
        <v>,{"CollectableType":"HomeCollector.Models.StampBase, HomeCollector, Version=1.0.0.0, Culture=neutral, PublicKeyToken=null"</v>
      </c>
      <c r="O1552" s="16" t="str">
        <f t="shared" si="546"/>
        <v xml:space="preserve">,"DisplayName":"Horse Racing" </v>
      </c>
      <c r="P1552" s="16" t="str">
        <f t="shared" si="547"/>
        <v xml:space="preserve">,"Description":"" </v>
      </c>
      <c r="Q1552" s="16" t="str">
        <f t="shared" si="548"/>
        <v xml:space="preserve">,"Country":"USA" </v>
      </c>
      <c r="R1552" s="16" t="str">
        <f t="shared" si="549"/>
        <v xml:space="preserve">,"IsPostageStamp":true </v>
      </c>
      <c r="S1552" s="16" t="str">
        <f t="shared" si="550"/>
        <v xml:space="preserve">,"ScottNumber":"1528" </v>
      </c>
      <c r="T1552" s="16" t="str">
        <f t="shared" si="551"/>
        <v xml:space="preserve">,"AlternateId":"" </v>
      </c>
      <c r="U1552" s="16" t="str">
        <f t="shared" si="552"/>
        <v>,"IssueYearStart":1974</v>
      </c>
      <c r="V1552" s="16" t="str">
        <f t="shared" si="553"/>
        <v>,"IssueYearEnd":0</v>
      </c>
      <c r="W1552" s="16" t="str">
        <f t="shared" si="554"/>
        <v xml:space="preserve">,"FirstDayOfIssue":" " </v>
      </c>
      <c r="X1552" s="16" t="str">
        <f t="shared" si="545"/>
        <v xml:space="preserve">,"Perforation":"" </v>
      </c>
      <c r="Y1552" s="16" t="str">
        <f t="shared" si="555"/>
        <v xml:space="preserve">,"IsWatermarked":false </v>
      </c>
      <c r="Z1552" s="16" t="str">
        <f t="shared" si="556"/>
        <v xml:space="preserve">,"CatalogImageCode":"" </v>
      </c>
      <c r="AA1552" s="16" t="str">
        <f t="shared" si="557"/>
        <v xml:space="preserve">,"Color":"" </v>
      </c>
      <c r="AB1552" s="16" t="str">
        <f t="shared" si="558"/>
        <v xml:space="preserve">,"Denomination":"10" </v>
      </c>
      <c r="AD1552" s="16" t="str">
        <f t="shared" si="559"/>
        <v>,"ItemInstances":[</v>
      </c>
      <c r="AE1552" s="16" t="str">
        <f t="shared" si="560"/>
        <v>{"CollectableType":"HomeCollector.Models.StampBase, HomeCollector, Version=1.0.0.0, Culture=neutral, PublicKeyToken=null"</v>
      </c>
      <c r="AF1552" s="16" t="str">
        <f t="shared" si="561"/>
        <v xml:space="preserve">,"ItemDetails":"" </v>
      </c>
      <c r="AG1552" s="16" t="str">
        <f t="shared" si="562"/>
        <v xml:space="preserve">,"IsFavorite":false </v>
      </c>
      <c r="AH1552" s="16" t="str">
        <f t="shared" si="563"/>
        <v xml:space="preserve">,"EstimatedValue":0 </v>
      </c>
      <c r="AI1552" s="16" t="str">
        <f t="shared" si="564"/>
        <v xml:space="preserve">,"IsMintCondition":true </v>
      </c>
      <c r="AJ1552" s="16" t="str">
        <f t="shared" si="565"/>
        <v xml:space="preserve">,"Condition":"UNDEFINED" </v>
      </c>
      <c r="AK1552" s="16" t="str">
        <f xml:space="preserve"> IF($D1552+$E1552&gt;0,  CONCATENATE($AD1552,$AE1552,$AF1552,$AG1552,$AH1552,$AI1552,$AJ1552)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52" s="16" t="str">
        <f t="shared" si="566"/>
        <v>,{"CollectableType":"HomeCollector.Models.StampBase, HomeCollector, Version=1.0.0.0, Culture=neutral, PublicKeyToken=null","DisplayName":"Horse Racing" ,"Description":"" ,"Country":"USA" ,"IsPostageStamp":true ,"ScottNumber":"1528"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53" spans="1:38" x14ac:dyDescent="0.25">
      <c r="A1553" s="34" t="s">
        <v>2718</v>
      </c>
      <c r="B1553" s="29">
        <v>10</v>
      </c>
      <c r="C1553" s="30"/>
      <c r="D1553" s="31">
        <v>1</v>
      </c>
      <c r="E1553" s="32">
        <v>2</v>
      </c>
      <c r="F1553" s="28"/>
      <c r="G1553" s="30"/>
      <c r="H1553" s="19" t="s">
        <v>1075</v>
      </c>
      <c r="I1553" s="29">
        <v>1974</v>
      </c>
      <c r="J1553" s="29">
        <v>1974</v>
      </c>
      <c r="K1553" s="33" t="s">
        <v>1337</v>
      </c>
      <c r="L1553" s="34">
        <v>0.18</v>
      </c>
      <c r="M1553" s="29">
        <v>0.15</v>
      </c>
      <c r="N1553" s="28" t="str">
        <f t="shared" si="567"/>
        <v>,{"CollectableType":"HomeCollector.Models.StampBase, HomeCollector, Version=1.0.0.0, Culture=neutral, PublicKeyToken=null"</v>
      </c>
      <c r="O1553" s="16" t="str">
        <f t="shared" si="546"/>
        <v xml:space="preserve">,"DisplayName":"Skylab" </v>
      </c>
      <c r="P1553" s="16" t="str">
        <f t="shared" si="547"/>
        <v xml:space="preserve">,"Description":"" </v>
      </c>
      <c r="Q1553" s="16" t="str">
        <f t="shared" si="548"/>
        <v xml:space="preserve">,"Country":"USA" </v>
      </c>
      <c r="R1553" s="16" t="str">
        <f t="shared" si="549"/>
        <v xml:space="preserve">,"IsPostageStamp":true </v>
      </c>
      <c r="S1553" s="16" t="str">
        <f t="shared" si="550"/>
        <v xml:space="preserve">,"ScottNumber":"1529" </v>
      </c>
      <c r="T1553" s="16" t="str">
        <f t="shared" si="551"/>
        <v xml:space="preserve">,"AlternateId":"" </v>
      </c>
      <c r="U1553" s="16" t="str">
        <f t="shared" si="552"/>
        <v>,"IssueYearStart":1974</v>
      </c>
      <c r="V1553" s="16" t="str">
        <f t="shared" si="553"/>
        <v>,"IssueYearEnd":0</v>
      </c>
      <c r="W1553" s="16" t="str">
        <f t="shared" si="554"/>
        <v xml:space="preserve">,"FirstDayOfIssue":" " </v>
      </c>
      <c r="X1553" s="16" t="str">
        <f t="shared" si="545"/>
        <v xml:space="preserve">,"Perforation":"" </v>
      </c>
      <c r="Y1553" s="16" t="str">
        <f t="shared" si="555"/>
        <v xml:space="preserve">,"IsWatermarked":false </v>
      </c>
      <c r="Z1553" s="16" t="str">
        <f t="shared" si="556"/>
        <v xml:space="preserve">,"CatalogImageCode":"" </v>
      </c>
      <c r="AA1553" s="16" t="str">
        <f t="shared" si="557"/>
        <v xml:space="preserve">,"Color":"" </v>
      </c>
      <c r="AB1553" s="16" t="str">
        <f t="shared" si="558"/>
        <v xml:space="preserve">,"Denomination":"10" </v>
      </c>
      <c r="AD1553" s="16" t="str">
        <f t="shared" si="559"/>
        <v>,"ItemInstances":[</v>
      </c>
      <c r="AE1553" s="16" t="str">
        <f t="shared" si="560"/>
        <v>{"CollectableType":"HomeCollector.Models.StampBase, HomeCollector, Version=1.0.0.0, Culture=neutral, PublicKeyToken=null"</v>
      </c>
      <c r="AF1553" s="16" t="str">
        <f t="shared" si="561"/>
        <v xml:space="preserve">,"ItemDetails":"" </v>
      </c>
      <c r="AG1553" s="16" t="str">
        <f t="shared" si="562"/>
        <v xml:space="preserve">,"IsFavorite":false </v>
      </c>
      <c r="AH1553" s="16" t="str">
        <f t="shared" si="563"/>
        <v xml:space="preserve">,"EstimatedValue":0 </v>
      </c>
      <c r="AI1553" s="16" t="str">
        <f t="shared" si="564"/>
        <v xml:space="preserve">,"IsMintCondition":true </v>
      </c>
      <c r="AJ1553" s="16" t="str">
        <f t="shared" si="565"/>
        <v xml:space="preserve">,"Condition":"UNDEFINED" </v>
      </c>
      <c r="AK1553" s="16" t="str">
        <f xml:space="preserve"> IF($D1553+$E1553&gt;0,  CONCATENATE($AD1553,$AE1553,$AF1553,$AG1553,$AH1553,$AI1553,$AJ1553)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53" s="16" t="str">
        <f t="shared" si="566"/>
        <v>,{"CollectableType":"HomeCollector.Models.StampBase, HomeCollector, Version=1.0.0.0, Culture=neutral, PublicKeyToken=null","DisplayName":"Skylab" ,"Description":"" ,"Country":"USA" ,"IsPostageStamp":true ,"ScottNumber":"1529"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54" spans="1:38" x14ac:dyDescent="0.25">
      <c r="A1554" s="34" t="s">
        <v>2719</v>
      </c>
      <c r="B1554" s="29">
        <v>10</v>
      </c>
      <c r="C1554" s="30"/>
      <c r="D1554" s="31">
        <v>1</v>
      </c>
      <c r="E1554" s="32">
        <v>1</v>
      </c>
      <c r="F1554" s="28"/>
      <c r="G1554" s="30"/>
      <c r="H1554" s="19" t="s">
        <v>1076</v>
      </c>
      <c r="I1554" s="29">
        <v>1974</v>
      </c>
      <c r="J1554" s="29">
        <v>1974</v>
      </c>
      <c r="K1554" s="33" t="s">
        <v>1337</v>
      </c>
      <c r="L1554" s="34">
        <v>0.2</v>
      </c>
      <c r="M1554" s="29">
        <v>0.15</v>
      </c>
      <c r="N1554" s="28" t="str">
        <f t="shared" si="567"/>
        <v>,{"CollectableType":"HomeCollector.Models.StampBase, HomeCollector, Version=1.0.0.0, Culture=neutral, PublicKeyToken=null"</v>
      </c>
      <c r="O1554" s="16" t="str">
        <f t="shared" si="546"/>
        <v xml:space="preserve">,"DisplayName":"Univ. Postal Union" </v>
      </c>
      <c r="P1554" s="16" t="str">
        <f t="shared" si="547"/>
        <v xml:space="preserve">,"Description":"" </v>
      </c>
      <c r="Q1554" s="16" t="str">
        <f t="shared" si="548"/>
        <v xml:space="preserve">,"Country":"USA" </v>
      </c>
      <c r="R1554" s="16" t="str">
        <f t="shared" si="549"/>
        <v xml:space="preserve">,"IsPostageStamp":true </v>
      </c>
      <c r="S1554" s="16" t="str">
        <f t="shared" si="550"/>
        <v xml:space="preserve">,"ScottNumber":"1530" </v>
      </c>
      <c r="T1554" s="16" t="str">
        <f t="shared" si="551"/>
        <v xml:space="preserve">,"AlternateId":"" </v>
      </c>
      <c r="U1554" s="16" t="str">
        <f t="shared" si="552"/>
        <v>,"IssueYearStart":1974</v>
      </c>
      <c r="V1554" s="16" t="str">
        <f t="shared" si="553"/>
        <v>,"IssueYearEnd":0</v>
      </c>
      <c r="W1554" s="16" t="str">
        <f t="shared" si="554"/>
        <v xml:space="preserve">,"FirstDayOfIssue":" " </v>
      </c>
      <c r="X1554" s="16" t="str">
        <f t="shared" si="545"/>
        <v xml:space="preserve">,"Perforation":"" </v>
      </c>
      <c r="Y1554" s="16" t="str">
        <f t="shared" si="555"/>
        <v xml:space="preserve">,"IsWatermarked":false </v>
      </c>
      <c r="Z1554" s="16" t="str">
        <f t="shared" si="556"/>
        <v xml:space="preserve">,"CatalogImageCode":"" </v>
      </c>
      <c r="AA1554" s="16" t="str">
        <f t="shared" si="557"/>
        <v xml:space="preserve">,"Color":"" </v>
      </c>
      <c r="AB1554" s="16" t="str">
        <f t="shared" si="558"/>
        <v xml:space="preserve">,"Denomination":"10" </v>
      </c>
      <c r="AD1554" s="16" t="str">
        <f t="shared" si="559"/>
        <v>,"ItemInstances":[</v>
      </c>
      <c r="AE1554" s="16" t="str">
        <f t="shared" si="560"/>
        <v>{"CollectableType":"HomeCollector.Models.StampBase, HomeCollector, Version=1.0.0.0, Culture=neutral, PublicKeyToken=null"</v>
      </c>
      <c r="AF1554" s="16" t="str">
        <f t="shared" si="561"/>
        <v xml:space="preserve">,"ItemDetails":"" </v>
      </c>
      <c r="AG1554" s="16" t="str">
        <f t="shared" si="562"/>
        <v xml:space="preserve">,"IsFavorite":false </v>
      </c>
      <c r="AH1554" s="16" t="str">
        <f t="shared" si="563"/>
        <v xml:space="preserve">,"EstimatedValue":0 </v>
      </c>
      <c r="AI1554" s="16" t="str">
        <f t="shared" si="564"/>
        <v xml:space="preserve">,"IsMintCondition":true </v>
      </c>
      <c r="AJ1554" s="16" t="str">
        <f t="shared" si="565"/>
        <v xml:space="preserve">,"Condition":"UNDEFINED" </v>
      </c>
      <c r="AK1554" s="16" t="str">
        <f xml:space="preserve"> IF($D1554+$E1554&gt;0,  CONCATENATE($AD1554,$AE1554,$AF1554,$AG1554,$AH1554,$AI1554,$AJ1554)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54" s="16" t="str">
        <f t="shared" si="566"/>
        <v>,{"CollectableType":"HomeCollector.Models.StampBase, HomeCollector, Version=1.0.0.0, Culture=neutral, PublicKeyToken=null","DisplayName":"Univ. Postal Union" ,"Description":"" ,"Country":"USA" ,"IsPostageStamp":true ,"ScottNumber":"1530"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55" spans="1:38" x14ac:dyDescent="0.25">
      <c r="A1555" s="34" t="s">
        <v>2720</v>
      </c>
      <c r="B1555" s="29">
        <v>10</v>
      </c>
      <c r="C1555" s="30"/>
      <c r="D1555" s="31"/>
      <c r="E1555" s="32">
        <v>1</v>
      </c>
      <c r="F1555" s="28"/>
      <c r="G1555" s="30"/>
      <c r="H1555" s="19" t="s">
        <v>1076</v>
      </c>
      <c r="I1555" s="29">
        <v>1974</v>
      </c>
      <c r="J1555" s="29">
        <v>1974</v>
      </c>
      <c r="K1555" s="33" t="s">
        <v>1337</v>
      </c>
      <c r="L1555" s="34">
        <v>0.2</v>
      </c>
      <c r="M1555" s="29">
        <v>0.15</v>
      </c>
      <c r="N1555" s="28" t="str">
        <f t="shared" si="567"/>
        <v>,{"CollectableType":"HomeCollector.Models.StampBase, HomeCollector, Version=1.0.0.0, Culture=neutral, PublicKeyToken=null"</v>
      </c>
      <c r="O1555" s="16" t="str">
        <f t="shared" si="546"/>
        <v xml:space="preserve">,"DisplayName":"Univ. Postal Union" </v>
      </c>
      <c r="P1555" s="16" t="str">
        <f t="shared" si="547"/>
        <v xml:space="preserve">,"Description":"" </v>
      </c>
      <c r="Q1555" s="16" t="str">
        <f t="shared" si="548"/>
        <v xml:space="preserve">,"Country":"USA" </v>
      </c>
      <c r="R1555" s="16" t="str">
        <f t="shared" si="549"/>
        <v xml:space="preserve">,"IsPostageStamp":true </v>
      </c>
      <c r="S1555" s="16" t="str">
        <f t="shared" si="550"/>
        <v xml:space="preserve">,"ScottNumber":"1531" </v>
      </c>
      <c r="T1555" s="16" t="str">
        <f t="shared" si="551"/>
        <v xml:space="preserve">,"AlternateId":"" </v>
      </c>
      <c r="U1555" s="16" t="str">
        <f t="shared" si="552"/>
        <v>,"IssueYearStart":1974</v>
      </c>
      <c r="V1555" s="16" t="str">
        <f t="shared" si="553"/>
        <v>,"IssueYearEnd":0</v>
      </c>
      <c r="W1555" s="16" t="str">
        <f t="shared" si="554"/>
        <v xml:space="preserve">,"FirstDayOfIssue":" " </v>
      </c>
      <c r="X1555" s="16" t="str">
        <f t="shared" si="545"/>
        <v xml:space="preserve">,"Perforation":"" </v>
      </c>
      <c r="Y1555" s="16" t="str">
        <f t="shared" si="555"/>
        <v xml:space="preserve">,"IsWatermarked":false </v>
      </c>
      <c r="Z1555" s="16" t="str">
        <f t="shared" si="556"/>
        <v xml:space="preserve">,"CatalogImageCode":"" </v>
      </c>
      <c r="AA1555" s="16" t="str">
        <f t="shared" si="557"/>
        <v xml:space="preserve">,"Color":"" </v>
      </c>
      <c r="AB1555" s="16" t="str">
        <f t="shared" si="558"/>
        <v xml:space="preserve">,"Denomination":"10" </v>
      </c>
      <c r="AD1555" s="16" t="str">
        <f t="shared" si="559"/>
        <v>,"ItemInstances":[</v>
      </c>
      <c r="AE1555" s="16" t="str">
        <f t="shared" si="560"/>
        <v>{"CollectableType":"HomeCollector.Models.StampBase, HomeCollector, Version=1.0.0.0, Culture=neutral, PublicKeyToken=null"</v>
      </c>
      <c r="AF1555" s="16" t="str">
        <f t="shared" si="561"/>
        <v xml:space="preserve">,"ItemDetails":"" </v>
      </c>
      <c r="AG1555" s="16" t="str">
        <f t="shared" si="562"/>
        <v xml:space="preserve">,"IsFavorite":false </v>
      </c>
      <c r="AH1555" s="16" t="str">
        <f t="shared" si="563"/>
        <v xml:space="preserve">,"EstimatedValue":0 </v>
      </c>
      <c r="AI1555" s="16" t="str">
        <f t="shared" si="564"/>
        <v xml:space="preserve">,"IsMintCondition":false </v>
      </c>
      <c r="AJ1555" s="16" t="str">
        <f t="shared" si="565"/>
        <v xml:space="preserve">,"Condition":"UNDEFINED" </v>
      </c>
      <c r="AK1555" s="16" t="str">
        <f xml:space="preserve"> IF($D1555+$E1555&gt;0,  CONCATENATE($AD1555,$AE1555,$AF1555,$AG1555,$AH1555,$AI1555,$AJ1555)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55" s="16" t="str">
        <f t="shared" si="566"/>
        <v>,{"CollectableType":"HomeCollector.Models.StampBase, HomeCollector, Version=1.0.0.0, Culture=neutral, PublicKeyToken=null","DisplayName":"Univ. Postal Union" ,"Description":"" ,"Country":"USA" ,"IsPostageStamp":true ,"ScottNumber":"1531"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56" spans="1:38" x14ac:dyDescent="0.25">
      <c r="A1556" s="34" t="s">
        <v>2721</v>
      </c>
      <c r="B1556" s="29">
        <v>10</v>
      </c>
      <c r="C1556" s="30"/>
      <c r="D1556" s="31"/>
      <c r="E1556" s="32">
        <v>1</v>
      </c>
      <c r="F1556" s="28"/>
      <c r="G1556" s="30"/>
      <c r="H1556" s="19" t="s">
        <v>1076</v>
      </c>
      <c r="I1556" s="29">
        <v>1974</v>
      </c>
      <c r="J1556" s="29">
        <v>1974</v>
      </c>
      <c r="K1556" s="33" t="s">
        <v>1337</v>
      </c>
      <c r="L1556" s="34">
        <v>0.2</v>
      </c>
      <c r="M1556" s="29">
        <v>0.15</v>
      </c>
      <c r="N1556" s="28" t="str">
        <f t="shared" si="567"/>
        <v>,{"CollectableType":"HomeCollector.Models.StampBase, HomeCollector, Version=1.0.0.0, Culture=neutral, PublicKeyToken=null"</v>
      </c>
      <c r="O1556" s="16" t="str">
        <f t="shared" si="546"/>
        <v xml:space="preserve">,"DisplayName":"Univ. Postal Union" </v>
      </c>
      <c r="P1556" s="16" t="str">
        <f t="shared" si="547"/>
        <v xml:space="preserve">,"Description":"" </v>
      </c>
      <c r="Q1556" s="16" t="str">
        <f t="shared" si="548"/>
        <v xml:space="preserve">,"Country":"USA" </v>
      </c>
      <c r="R1556" s="16" t="str">
        <f t="shared" si="549"/>
        <v xml:space="preserve">,"IsPostageStamp":true </v>
      </c>
      <c r="S1556" s="16" t="str">
        <f t="shared" si="550"/>
        <v xml:space="preserve">,"ScottNumber":"1532" </v>
      </c>
      <c r="T1556" s="16" t="str">
        <f t="shared" si="551"/>
        <v xml:space="preserve">,"AlternateId":"" </v>
      </c>
      <c r="U1556" s="16" t="str">
        <f t="shared" si="552"/>
        <v>,"IssueYearStart":1974</v>
      </c>
      <c r="V1556" s="16" t="str">
        <f t="shared" si="553"/>
        <v>,"IssueYearEnd":0</v>
      </c>
      <c r="W1556" s="16" t="str">
        <f t="shared" si="554"/>
        <v xml:space="preserve">,"FirstDayOfIssue":" " </v>
      </c>
      <c r="X1556" s="16" t="str">
        <f t="shared" si="545"/>
        <v xml:space="preserve">,"Perforation":"" </v>
      </c>
      <c r="Y1556" s="16" t="str">
        <f t="shared" si="555"/>
        <v xml:space="preserve">,"IsWatermarked":false </v>
      </c>
      <c r="Z1556" s="16" t="str">
        <f t="shared" si="556"/>
        <v xml:space="preserve">,"CatalogImageCode":"" </v>
      </c>
      <c r="AA1556" s="16" t="str">
        <f t="shared" si="557"/>
        <v xml:space="preserve">,"Color":"" </v>
      </c>
      <c r="AB1556" s="16" t="str">
        <f t="shared" si="558"/>
        <v xml:space="preserve">,"Denomination":"10" </v>
      </c>
      <c r="AD1556" s="16" t="str">
        <f t="shared" si="559"/>
        <v>,"ItemInstances":[</v>
      </c>
      <c r="AE1556" s="16" t="str">
        <f t="shared" si="560"/>
        <v>{"CollectableType":"HomeCollector.Models.StampBase, HomeCollector, Version=1.0.0.0, Culture=neutral, PublicKeyToken=null"</v>
      </c>
      <c r="AF1556" s="16" t="str">
        <f t="shared" si="561"/>
        <v xml:space="preserve">,"ItemDetails":"" </v>
      </c>
      <c r="AG1556" s="16" t="str">
        <f t="shared" si="562"/>
        <v xml:space="preserve">,"IsFavorite":false </v>
      </c>
      <c r="AH1556" s="16" t="str">
        <f t="shared" si="563"/>
        <v xml:space="preserve">,"EstimatedValue":0 </v>
      </c>
      <c r="AI1556" s="16" t="str">
        <f t="shared" si="564"/>
        <v xml:space="preserve">,"IsMintCondition":false </v>
      </c>
      <c r="AJ1556" s="16" t="str">
        <f t="shared" si="565"/>
        <v xml:space="preserve">,"Condition":"UNDEFINED" </v>
      </c>
      <c r="AK1556" s="16" t="str">
        <f xml:space="preserve"> IF($D1556+$E1556&gt;0,  CONCATENATE($AD1556,$AE1556,$AF1556,$AG1556,$AH1556,$AI1556,$AJ1556)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56" s="16" t="str">
        <f t="shared" si="566"/>
        <v>,{"CollectableType":"HomeCollector.Models.StampBase, HomeCollector, Version=1.0.0.0, Culture=neutral, PublicKeyToken=null","DisplayName":"Univ. Postal Union" ,"Description":"" ,"Country":"USA" ,"IsPostageStamp":true ,"ScottNumber":"1532"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57" spans="1:38" x14ac:dyDescent="0.25">
      <c r="A1557" s="34" t="s">
        <v>2722</v>
      </c>
      <c r="B1557" s="29">
        <v>10</v>
      </c>
      <c r="C1557" s="30"/>
      <c r="D1557" s="31"/>
      <c r="E1557" s="32">
        <v>2</v>
      </c>
      <c r="F1557" s="28"/>
      <c r="G1557" s="30"/>
      <c r="H1557" s="19" t="s">
        <v>1076</v>
      </c>
      <c r="I1557" s="29">
        <v>1974</v>
      </c>
      <c r="J1557" s="29">
        <v>1974</v>
      </c>
      <c r="K1557" s="33" t="s">
        <v>1337</v>
      </c>
      <c r="L1557" s="34">
        <v>0.2</v>
      </c>
      <c r="M1557" s="29">
        <v>0.15</v>
      </c>
      <c r="N1557" s="28" t="str">
        <f t="shared" si="567"/>
        <v>,{"CollectableType":"HomeCollector.Models.StampBase, HomeCollector, Version=1.0.0.0, Culture=neutral, PublicKeyToken=null"</v>
      </c>
      <c r="O1557" s="16" t="str">
        <f t="shared" si="546"/>
        <v xml:space="preserve">,"DisplayName":"Univ. Postal Union" </v>
      </c>
      <c r="P1557" s="16" t="str">
        <f t="shared" si="547"/>
        <v xml:space="preserve">,"Description":"" </v>
      </c>
      <c r="Q1557" s="16" t="str">
        <f t="shared" si="548"/>
        <v xml:space="preserve">,"Country":"USA" </v>
      </c>
      <c r="R1557" s="16" t="str">
        <f t="shared" si="549"/>
        <v xml:space="preserve">,"IsPostageStamp":true </v>
      </c>
      <c r="S1557" s="16" t="str">
        <f t="shared" si="550"/>
        <v xml:space="preserve">,"ScottNumber":"1533" </v>
      </c>
      <c r="T1557" s="16" t="str">
        <f t="shared" si="551"/>
        <v xml:space="preserve">,"AlternateId":"" </v>
      </c>
      <c r="U1557" s="16" t="str">
        <f t="shared" si="552"/>
        <v>,"IssueYearStart":1974</v>
      </c>
      <c r="V1557" s="16" t="str">
        <f t="shared" si="553"/>
        <v>,"IssueYearEnd":0</v>
      </c>
      <c r="W1557" s="16" t="str">
        <f t="shared" si="554"/>
        <v xml:space="preserve">,"FirstDayOfIssue":" " </v>
      </c>
      <c r="X1557" s="16" t="str">
        <f t="shared" si="545"/>
        <v xml:space="preserve">,"Perforation":"" </v>
      </c>
      <c r="Y1557" s="16" t="str">
        <f t="shared" si="555"/>
        <v xml:space="preserve">,"IsWatermarked":false </v>
      </c>
      <c r="Z1557" s="16" t="str">
        <f t="shared" si="556"/>
        <v xml:space="preserve">,"CatalogImageCode":"" </v>
      </c>
      <c r="AA1557" s="16" t="str">
        <f t="shared" si="557"/>
        <v xml:space="preserve">,"Color":"" </v>
      </c>
      <c r="AB1557" s="16" t="str">
        <f t="shared" si="558"/>
        <v xml:space="preserve">,"Denomination":"10" </v>
      </c>
      <c r="AD1557" s="16" t="str">
        <f t="shared" si="559"/>
        <v>,"ItemInstances":[</v>
      </c>
      <c r="AE1557" s="16" t="str">
        <f t="shared" si="560"/>
        <v>{"CollectableType":"HomeCollector.Models.StampBase, HomeCollector, Version=1.0.0.0, Culture=neutral, PublicKeyToken=null"</v>
      </c>
      <c r="AF1557" s="16" t="str">
        <f t="shared" si="561"/>
        <v xml:space="preserve">,"ItemDetails":"" </v>
      </c>
      <c r="AG1557" s="16" t="str">
        <f t="shared" si="562"/>
        <v xml:space="preserve">,"IsFavorite":false </v>
      </c>
      <c r="AH1557" s="16" t="str">
        <f t="shared" si="563"/>
        <v xml:space="preserve">,"EstimatedValue":0 </v>
      </c>
      <c r="AI1557" s="16" t="str">
        <f t="shared" si="564"/>
        <v xml:space="preserve">,"IsMintCondition":false </v>
      </c>
      <c r="AJ1557" s="16" t="str">
        <f t="shared" si="565"/>
        <v xml:space="preserve">,"Condition":"UNDEFINED" </v>
      </c>
      <c r="AK1557" s="16" t="str">
        <f xml:space="preserve"> IF($D1557+$E1557&gt;0,  CONCATENATE($AD1557,$AE1557,$AF1557,$AG1557,$AH1557,$AI1557,$AJ1557)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57" s="16" t="str">
        <f t="shared" si="566"/>
        <v>,{"CollectableType":"HomeCollector.Models.StampBase, HomeCollector, Version=1.0.0.0, Culture=neutral, PublicKeyToken=null","DisplayName":"Univ. Postal Union" ,"Description":"" ,"Country":"USA" ,"IsPostageStamp":true ,"ScottNumber":"1533"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58" spans="1:38" x14ac:dyDescent="0.25">
      <c r="A1558" s="34" t="s">
        <v>2723</v>
      </c>
      <c r="B1558" s="29">
        <v>10</v>
      </c>
      <c r="C1558" s="30"/>
      <c r="D1558" s="31">
        <v>1</v>
      </c>
      <c r="E1558" s="32">
        <v>1</v>
      </c>
      <c r="F1558" s="28"/>
      <c r="G1558" s="30"/>
      <c r="H1558" s="19" t="s">
        <v>1076</v>
      </c>
      <c r="I1558" s="29">
        <v>1974</v>
      </c>
      <c r="J1558" s="29">
        <v>1974</v>
      </c>
      <c r="K1558" s="33" t="s">
        <v>1337</v>
      </c>
      <c r="L1558" s="34">
        <v>0.2</v>
      </c>
      <c r="M1558" s="29">
        <v>0.15</v>
      </c>
      <c r="N1558" s="28" t="str">
        <f t="shared" si="567"/>
        <v>,{"CollectableType":"HomeCollector.Models.StampBase, HomeCollector, Version=1.0.0.0, Culture=neutral, PublicKeyToken=null"</v>
      </c>
      <c r="O1558" s="16" t="str">
        <f t="shared" si="546"/>
        <v xml:space="preserve">,"DisplayName":"Univ. Postal Union" </v>
      </c>
      <c r="P1558" s="16" t="str">
        <f t="shared" si="547"/>
        <v xml:space="preserve">,"Description":"" </v>
      </c>
      <c r="Q1558" s="16" t="str">
        <f t="shared" si="548"/>
        <v xml:space="preserve">,"Country":"USA" </v>
      </c>
      <c r="R1558" s="16" t="str">
        <f t="shared" si="549"/>
        <v xml:space="preserve">,"IsPostageStamp":true </v>
      </c>
      <c r="S1558" s="16" t="str">
        <f t="shared" si="550"/>
        <v xml:space="preserve">,"ScottNumber":"1534" </v>
      </c>
      <c r="T1558" s="16" t="str">
        <f t="shared" si="551"/>
        <v xml:space="preserve">,"AlternateId":"" </v>
      </c>
      <c r="U1558" s="16" t="str">
        <f t="shared" si="552"/>
        <v>,"IssueYearStart":1974</v>
      </c>
      <c r="V1558" s="16" t="str">
        <f t="shared" si="553"/>
        <v>,"IssueYearEnd":0</v>
      </c>
      <c r="W1558" s="16" t="str">
        <f t="shared" si="554"/>
        <v xml:space="preserve">,"FirstDayOfIssue":" " </v>
      </c>
      <c r="X1558" s="16" t="str">
        <f t="shared" si="545"/>
        <v xml:space="preserve">,"Perforation":"" </v>
      </c>
      <c r="Y1558" s="16" t="str">
        <f t="shared" si="555"/>
        <v xml:space="preserve">,"IsWatermarked":false </v>
      </c>
      <c r="Z1558" s="16" t="str">
        <f t="shared" si="556"/>
        <v xml:space="preserve">,"CatalogImageCode":"" </v>
      </c>
      <c r="AA1558" s="16" t="str">
        <f t="shared" si="557"/>
        <v xml:space="preserve">,"Color":"" </v>
      </c>
      <c r="AB1558" s="16" t="str">
        <f t="shared" si="558"/>
        <v xml:space="preserve">,"Denomination":"10" </v>
      </c>
      <c r="AD1558" s="16" t="str">
        <f t="shared" si="559"/>
        <v>,"ItemInstances":[</v>
      </c>
      <c r="AE1558" s="16" t="str">
        <f t="shared" si="560"/>
        <v>{"CollectableType":"HomeCollector.Models.StampBase, HomeCollector, Version=1.0.0.0, Culture=neutral, PublicKeyToken=null"</v>
      </c>
      <c r="AF1558" s="16" t="str">
        <f t="shared" si="561"/>
        <v xml:space="preserve">,"ItemDetails":"" </v>
      </c>
      <c r="AG1558" s="16" t="str">
        <f t="shared" si="562"/>
        <v xml:space="preserve">,"IsFavorite":false </v>
      </c>
      <c r="AH1558" s="16" t="str">
        <f t="shared" si="563"/>
        <v xml:space="preserve">,"EstimatedValue":0 </v>
      </c>
      <c r="AI1558" s="16" t="str">
        <f t="shared" si="564"/>
        <v xml:space="preserve">,"IsMintCondition":true </v>
      </c>
      <c r="AJ1558" s="16" t="str">
        <f t="shared" si="565"/>
        <v xml:space="preserve">,"Condition":"UNDEFINED" </v>
      </c>
      <c r="AK1558" s="16" t="str">
        <f xml:space="preserve"> IF($D1558+$E1558&gt;0,  CONCATENATE($AD1558,$AE1558,$AF1558,$AG1558,$AH1558,$AI1558,$AJ1558)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58" s="16" t="str">
        <f t="shared" si="566"/>
        <v>,{"CollectableType":"HomeCollector.Models.StampBase, HomeCollector, Version=1.0.0.0, Culture=neutral, PublicKeyToken=null","DisplayName":"Univ. Postal Union" ,"Description":"" ,"Country":"USA" ,"IsPostageStamp":true ,"ScottNumber":"1534"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59" spans="1:38" x14ac:dyDescent="0.25">
      <c r="A1559" s="34" t="s">
        <v>2724</v>
      </c>
      <c r="B1559" s="29">
        <v>10</v>
      </c>
      <c r="C1559" s="30"/>
      <c r="D1559" s="31"/>
      <c r="E1559" s="32">
        <v>2</v>
      </c>
      <c r="F1559" s="28"/>
      <c r="G1559" s="30"/>
      <c r="H1559" s="19" t="s">
        <v>1076</v>
      </c>
      <c r="I1559" s="29">
        <v>1974</v>
      </c>
      <c r="J1559" s="29">
        <v>1974</v>
      </c>
      <c r="K1559" s="33" t="s">
        <v>1337</v>
      </c>
      <c r="L1559" s="34">
        <v>0.2</v>
      </c>
      <c r="M1559" s="29">
        <v>0.15</v>
      </c>
      <c r="N1559" s="28" t="str">
        <f t="shared" si="567"/>
        <v>,{"CollectableType":"HomeCollector.Models.StampBase, HomeCollector, Version=1.0.0.0, Culture=neutral, PublicKeyToken=null"</v>
      </c>
      <c r="O1559" s="16" t="str">
        <f t="shared" si="546"/>
        <v xml:space="preserve">,"DisplayName":"Univ. Postal Union" </v>
      </c>
      <c r="P1559" s="16" t="str">
        <f t="shared" si="547"/>
        <v xml:space="preserve">,"Description":"" </v>
      </c>
      <c r="Q1559" s="16" t="str">
        <f t="shared" si="548"/>
        <v xml:space="preserve">,"Country":"USA" </v>
      </c>
      <c r="R1559" s="16" t="str">
        <f t="shared" si="549"/>
        <v xml:space="preserve">,"IsPostageStamp":true </v>
      </c>
      <c r="S1559" s="16" t="str">
        <f t="shared" si="550"/>
        <v xml:space="preserve">,"ScottNumber":"1535" </v>
      </c>
      <c r="T1559" s="16" t="str">
        <f t="shared" si="551"/>
        <v xml:space="preserve">,"AlternateId":"" </v>
      </c>
      <c r="U1559" s="16" t="str">
        <f t="shared" si="552"/>
        <v>,"IssueYearStart":1974</v>
      </c>
      <c r="V1559" s="16" t="str">
        <f t="shared" si="553"/>
        <v>,"IssueYearEnd":0</v>
      </c>
      <c r="W1559" s="16" t="str">
        <f t="shared" si="554"/>
        <v xml:space="preserve">,"FirstDayOfIssue":" " </v>
      </c>
      <c r="X1559" s="16" t="str">
        <f t="shared" si="545"/>
        <v xml:space="preserve">,"Perforation":"" </v>
      </c>
      <c r="Y1559" s="16" t="str">
        <f t="shared" si="555"/>
        <v xml:space="preserve">,"IsWatermarked":false </v>
      </c>
      <c r="Z1559" s="16" t="str">
        <f t="shared" si="556"/>
        <v xml:space="preserve">,"CatalogImageCode":"" </v>
      </c>
      <c r="AA1559" s="16" t="str">
        <f t="shared" si="557"/>
        <v xml:space="preserve">,"Color":"" </v>
      </c>
      <c r="AB1559" s="16" t="str">
        <f t="shared" si="558"/>
        <v xml:space="preserve">,"Denomination":"10" </v>
      </c>
      <c r="AD1559" s="16" t="str">
        <f t="shared" si="559"/>
        <v>,"ItemInstances":[</v>
      </c>
      <c r="AE1559" s="16" t="str">
        <f t="shared" si="560"/>
        <v>{"CollectableType":"HomeCollector.Models.StampBase, HomeCollector, Version=1.0.0.0, Culture=neutral, PublicKeyToken=null"</v>
      </c>
      <c r="AF1559" s="16" t="str">
        <f t="shared" si="561"/>
        <v xml:space="preserve">,"ItemDetails":"" </v>
      </c>
      <c r="AG1559" s="16" t="str">
        <f t="shared" si="562"/>
        <v xml:space="preserve">,"IsFavorite":false </v>
      </c>
      <c r="AH1559" s="16" t="str">
        <f t="shared" si="563"/>
        <v xml:space="preserve">,"EstimatedValue":0 </v>
      </c>
      <c r="AI1559" s="16" t="str">
        <f t="shared" si="564"/>
        <v xml:space="preserve">,"IsMintCondition":false </v>
      </c>
      <c r="AJ1559" s="16" t="str">
        <f t="shared" si="565"/>
        <v xml:space="preserve">,"Condition":"UNDEFINED" </v>
      </c>
      <c r="AK1559" s="16" t="str">
        <f xml:space="preserve"> IF($D1559+$E1559&gt;0,  CONCATENATE($AD1559,$AE1559,$AF1559,$AG1559,$AH1559,$AI1559,$AJ1559)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59" s="16" t="str">
        <f t="shared" si="566"/>
        <v>,{"CollectableType":"HomeCollector.Models.StampBase, HomeCollector, Version=1.0.0.0, Culture=neutral, PublicKeyToken=null","DisplayName":"Univ. Postal Union" ,"Description":"" ,"Country":"USA" ,"IsPostageStamp":true ,"ScottNumber":"1535"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60" spans="1:38" x14ac:dyDescent="0.25">
      <c r="A1560" s="34" t="s">
        <v>2725</v>
      </c>
      <c r="B1560" s="29">
        <v>10</v>
      </c>
      <c r="C1560" s="30"/>
      <c r="D1560" s="31"/>
      <c r="E1560" s="32">
        <v>1</v>
      </c>
      <c r="F1560" s="28"/>
      <c r="G1560" s="30"/>
      <c r="H1560" s="19" t="s">
        <v>1076</v>
      </c>
      <c r="I1560" s="29">
        <v>1974</v>
      </c>
      <c r="J1560" s="29">
        <v>1974</v>
      </c>
      <c r="K1560" s="33" t="s">
        <v>1337</v>
      </c>
      <c r="L1560" s="34">
        <v>0.2</v>
      </c>
      <c r="M1560" s="29">
        <v>0.15</v>
      </c>
      <c r="N1560" s="28" t="str">
        <f t="shared" si="567"/>
        <v>,{"CollectableType":"HomeCollector.Models.StampBase, HomeCollector, Version=1.0.0.0, Culture=neutral, PublicKeyToken=null"</v>
      </c>
      <c r="O1560" s="16" t="str">
        <f t="shared" si="546"/>
        <v xml:space="preserve">,"DisplayName":"Univ. Postal Union" </v>
      </c>
      <c r="P1560" s="16" t="str">
        <f t="shared" si="547"/>
        <v xml:space="preserve">,"Description":"" </v>
      </c>
      <c r="Q1560" s="16" t="str">
        <f t="shared" si="548"/>
        <v xml:space="preserve">,"Country":"USA" </v>
      </c>
      <c r="R1560" s="16" t="str">
        <f t="shared" si="549"/>
        <v xml:space="preserve">,"IsPostageStamp":true </v>
      </c>
      <c r="S1560" s="16" t="str">
        <f t="shared" si="550"/>
        <v xml:space="preserve">,"ScottNumber":"1536" </v>
      </c>
      <c r="T1560" s="16" t="str">
        <f t="shared" si="551"/>
        <v xml:space="preserve">,"AlternateId":"" </v>
      </c>
      <c r="U1560" s="16" t="str">
        <f t="shared" si="552"/>
        <v>,"IssueYearStart":1974</v>
      </c>
      <c r="V1560" s="16" t="str">
        <f t="shared" si="553"/>
        <v>,"IssueYearEnd":0</v>
      </c>
      <c r="W1560" s="16" t="str">
        <f t="shared" si="554"/>
        <v xml:space="preserve">,"FirstDayOfIssue":" " </v>
      </c>
      <c r="X1560" s="16" t="str">
        <f t="shared" si="545"/>
        <v xml:space="preserve">,"Perforation":"" </v>
      </c>
      <c r="Y1560" s="16" t="str">
        <f t="shared" si="555"/>
        <v xml:space="preserve">,"IsWatermarked":false </v>
      </c>
      <c r="Z1560" s="16" t="str">
        <f t="shared" si="556"/>
        <v xml:space="preserve">,"CatalogImageCode":"" </v>
      </c>
      <c r="AA1560" s="16" t="str">
        <f t="shared" si="557"/>
        <v xml:space="preserve">,"Color":"" </v>
      </c>
      <c r="AB1560" s="16" t="str">
        <f t="shared" si="558"/>
        <v xml:space="preserve">,"Denomination":"10" </v>
      </c>
      <c r="AD1560" s="16" t="str">
        <f t="shared" si="559"/>
        <v>,"ItemInstances":[</v>
      </c>
      <c r="AE1560" s="16" t="str">
        <f t="shared" si="560"/>
        <v>{"CollectableType":"HomeCollector.Models.StampBase, HomeCollector, Version=1.0.0.0, Culture=neutral, PublicKeyToken=null"</v>
      </c>
      <c r="AF1560" s="16" t="str">
        <f t="shared" si="561"/>
        <v xml:space="preserve">,"ItemDetails":"" </v>
      </c>
      <c r="AG1560" s="16" t="str">
        <f t="shared" si="562"/>
        <v xml:space="preserve">,"IsFavorite":false </v>
      </c>
      <c r="AH1560" s="16" t="str">
        <f t="shared" si="563"/>
        <v xml:space="preserve">,"EstimatedValue":0 </v>
      </c>
      <c r="AI1560" s="16" t="str">
        <f t="shared" si="564"/>
        <v xml:space="preserve">,"IsMintCondition":false </v>
      </c>
      <c r="AJ1560" s="16" t="str">
        <f t="shared" si="565"/>
        <v xml:space="preserve">,"Condition":"UNDEFINED" </v>
      </c>
      <c r="AK1560" s="16" t="str">
        <f xml:space="preserve"> IF($D1560+$E1560&gt;0,  CONCATENATE($AD1560,$AE1560,$AF1560,$AG1560,$AH1560,$AI1560,$AJ1560)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60" s="16" t="str">
        <f t="shared" si="566"/>
        <v>,{"CollectableType":"HomeCollector.Models.StampBase, HomeCollector, Version=1.0.0.0, Culture=neutral, PublicKeyToken=null","DisplayName":"Univ. Postal Union" ,"Description":"" ,"Country":"USA" ,"IsPostageStamp":true ,"ScottNumber":"1536"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61" spans="1:38" x14ac:dyDescent="0.25">
      <c r="A1561" s="34" t="s">
        <v>2726</v>
      </c>
      <c r="B1561" s="29">
        <v>10</v>
      </c>
      <c r="C1561" s="30"/>
      <c r="D1561" s="31"/>
      <c r="E1561" s="32">
        <v>1</v>
      </c>
      <c r="F1561" s="28"/>
      <c r="G1561" s="30"/>
      <c r="H1561" s="19" t="s">
        <v>1076</v>
      </c>
      <c r="I1561" s="29">
        <v>1974</v>
      </c>
      <c r="J1561" s="29">
        <v>1974</v>
      </c>
      <c r="K1561" s="33" t="s">
        <v>1337</v>
      </c>
      <c r="L1561" s="34">
        <v>0.2</v>
      </c>
      <c r="M1561" s="29">
        <v>0.15</v>
      </c>
      <c r="N1561" s="28" t="str">
        <f t="shared" si="567"/>
        <v>,{"CollectableType":"HomeCollector.Models.StampBase, HomeCollector, Version=1.0.0.0, Culture=neutral, PublicKeyToken=null"</v>
      </c>
      <c r="O1561" s="16" t="str">
        <f t="shared" si="546"/>
        <v xml:space="preserve">,"DisplayName":"Univ. Postal Union" </v>
      </c>
      <c r="P1561" s="16" t="str">
        <f t="shared" si="547"/>
        <v xml:space="preserve">,"Description":"" </v>
      </c>
      <c r="Q1561" s="16" t="str">
        <f t="shared" si="548"/>
        <v xml:space="preserve">,"Country":"USA" </v>
      </c>
      <c r="R1561" s="16" t="str">
        <f t="shared" si="549"/>
        <v xml:space="preserve">,"IsPostageStamp":true </v>
      </c>
      <c r="S1561" s="16" t="str">
        <f t="shared" si="550"/>
        <v xml:space="preserve">,"ScottNumber":"1537" </v>
      </c>
      <c r="T1561" s="16" t="str">
        <f t="shared" si="551"/>
        <v xml:space="preserve">,"AlternateId":"" </v>
      </c>
      <c r="U1561" s="16" t="str">
        <f t="shared" si="552"/>
        <v>,"IssueYearStart":1974</v>
      </c>
      <c r="V1561" s="16" t="str">
        <f t="shared" si="553"/>
        <v>,"IssueYearEnd":0</v>
      </c>
      <c r="W1561" s="16" t="str">
        <f t="shared" si="554"/>
        <v xml:space="preserve">,"FirstDayOfIssue":" " </v>
      </c>
      <c r="X1561" s="16" t="str">
        <f t="shared" ref="X1561:X1624" si="568">",""Perforation"":""" &amp; IF(ISBLANK($F1561)=1,"",$F1561) &amp; """ "</f>
        <v xml:space="preserve">,"Perforation":"" </v>
      </c>
      <c r="Y1561" s="16" t="str">
        <f t="shared" si="555"/>
        <v xml:space="preserve">,"IsWatermarked":false </v>
      </c>
      <c r="Z1561" s="16" t="str">
        <f t="shared" si="556"/>
        <v xml:space="preserve">,"CatalogImageCode":"" </v>
      </c>
      <c r="AA1561" s="16" t="str">
        <f t="shared" si="557"/>
        <v xml:space="preserve">,"Color":"" </v>
      </c>
      <c r="AB1561" s="16" t="str">
        <f t="shared" si="558"/>
        <v xml:space="preserve">,"Denomination":"10" </v>
      </c>
      <c r="AD1561" s="16" t="str">
        <f t="shared" si="559"/>
        <v>,"ItemInstances":[</v>
      </c>
      <c r="AE1561" s="16" t="str">
        <f t="shared" si="560"/>
        <v>{"CollectableType":"HomeCollector.Models.StampBase, HomeCollector, Version=1.0.0.0, Culture=neutral, PublicKeyToken=null"</v>
      </c>
      <c r="AF1561" s="16" t="str">
        <f t="shared" si="561"/>
        <v xml:space="preserve">,"ItemDetails":"" </v>
      </c>
      <c r="AG1561" s="16" t="str">
        <f t="shared" si="562"/>
        <v xml:space="preserve">,"IsFavorite":false </v>
      </c>
      <c r="AH1561" s="16" t="str">
        <f t="shared" si="563"/>
        <v xml:space="preserve">,"EstimatedValue":0 </v>
      </c>
      <c r="AI1561" s="16" t="str">
        <f t="shared" si="564"/>
        <v xml:space="preserve">,"IsMintCondition":false </v>
      </c>
      <c r="AJ1561" s="16" t="str">
        <f t="shared" si="565"/>
        <v xml:space="preserve">,"Condition":"UNDEFINED" </v>
      </c>
      <c r="AK1561" s="16" t="str">
        <f xml:space="preserve"> IF($D1561+$E1561&gt;0,  CONCATENATE($AD1561,$AE1561,$AF1561,$AG1561,$AH1561,$AI1561,$AJ1561)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61" s="16" t="str">
        <f t="shared" si="566"/>
        <v>,{"CollectableType":"HomeCollector.Models.StampBase, HomeCollector, Version=1.0.0.0, Culture=neutral, PublicKeyToken=null","DisplayName":"Univ. Postal Union" ,"Description":"" ,"Country":"USA" ,"IsPostageStamp":true ,"ScottNumber":"1537"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62" spans="1:38" x14ac:dyDescent="0.25">
      <c r="A1562" s="17" t="s">
        <v>1077</v>
      </c>
      <c r="B1562" s="29">
        <v>10</v>
      </c>
      <c r="C1562" s="30"/>
      <c r="D1562" s="31">
        <v>2</v>
      </c>
      <c r="E1562" s="32"/>
      <c r="F1562" s="28"/>
      <c r="G1562" s="38" t="s">
        <v>1078</v>
      </c>
      <c r="H1562" s="19" t="s">
        <v>1076</v>
      </c>
      <c r="I1562" s="29">
        <v>1974</v>
      </c>
      <c r="J1562" s="29">
        <v>1974</v>
      </c>
      <c r="K1562" s="33" t="s">
        <v>1337</v>
      </c>
      <c r="L1562" s="34">
        <v>1.6</v>
      </c>
      <c r="M1562" s="29">
        <v>1.5</v>
      </c>
      <c r="N1562" s="28" t="str">
        <f t="shared" si="567"/>
        <v>,{"CollectableType":"HomeCollector.Models.StampBase, HomeCollector, Version=1.0.0.0, Culture=neutral, PublicKeyToken=null"</v>
      </c>
      <c r="O1562" s="16" t="str">
        <f t="shared" si="546"/>
        <v xml:space="preserve">,"DisplayName":"Univ. Postal Union" </v>
      </c>
      <c r="P1562" s="16" t="str">
        <f t="shared" si="547"/>
        <v xml:space="preserve">,"Description":"strip 8" </v>
      </c>
      <c r="Q1562" s="16" t="str">
        <f t="shared" si="548"/>
        <v xml:space="preserve">,"Country":"USA" </v>
      </c>
      <c r="R1562" s="16" t="str">
        <f t="shared" si="549"/>
        <v xml:space="preserve">,"IsPostageStamp":true </v>
      </c>
      <c r="S1562" s="16" t="str">
        <f t="shared" si="550"/>
        <v xml:space="preserve">,"ScottNumber":"1537a" </v>
      </c>
      <c r="T1562" s="16" t="str">
        <f t="shared" si="551"/>
        <v xml:space="preserve">,"AlternateId":"" </v>
      </c>
      <c r="U1562" s="16" t="str">
        <f t="shared" si="552"/>
        <v>,"IssueYearStart":1974</v>
      </c>
      <c r="V1562" s="16" t="str">
        <f t="shared" si="553"/>
        <v>,"IssueYearEnd":0</v>
      </c>
      <c r="W1562" s="16" t="str">
        <f t="shared" si="554"/>
        <v xml:space="preserve">,"FirstDayOfIssue":" " </v>
      </c>
      <c r="X1562" s="16" t="str">
        <f t="shared" si="568"/>
        <v xml:space="preserve">,"Perforation":"" </v>
      </c>
      <c r="Y1562" s="16" t="str">
        <f t="shared" si="555"/>
        <v xml:space="preserve">,"IsWatermarked":false </v>
      </c>
      <c r="Z1562" s="16" t="str">
        <f t="shared" si="556"/>
        <v xml:space="preserve">,"CatalogImageCode":"" </v>
      </c>
      <c r="AA1562" s="16" t="str">
        <f t="shared" si="557"/>
        <v xml:space="preserve">,"Color":"" </v>
      </c>
      <c r="AB1562" s="16" t="str">
        <f t="shared" si="558"/>
        <v xml:space="preserve">,"Denomination":"10" </v>
      </c>
      <c r="AD1562" s="16" t="str">
        <f t="shared" si="559"/>
        <v>,"ItemInstances":[</v>
      </c>
      <c r="AE1562" s="16" t="str">
        <f t="shared" si="560"/>
        <v>{"CollectableType":"HomeCollector.Models.StampBase, HomeCollector, Version=1.0.0.0, Culture=neutral, PublicKeyToken=null"</v>
      </c>
      <c r="AF1562" s="16" t="str">
        <f t="shared" si="561"/>
        <v xml:space="preserve">,"ItemDetails":"strip 8" </v>
      </c>
      <c r="AG1562" s="16" t="str">
        <f t="shared" si="562"/>
        <v xml:space="preserve">,"IsFavorite":false </v>
      </c>
      <c r="AH1562" s="16" t="str">
        <f t="shared" si="563"/>
        <v xml:space="preserve">,"EstimatedValue":0 </v>
      </c>
      <c r="AI1562" s="16" t="str">
        <f t="shared" si="564"/>
        <v xml:space="preserve">,"IsMintCondition":true </v>
      </c>
      <c r="AJ1562" s="16" t="str">
        <f t="shared" si="565"/>
        <v xml:space="preserve">,"Condition":"UNDEFINED" </v>
      </c>
      <c r="AK1562" s="16" t="str">
        <f xml:space="preserve"> IF($D1562+$E1562&gt;0,  CONCATENATE($AD1562,$AE1562,$AF1562,$AG1562,$AH1562,$AI1562,$AJ1562) &amp; "} ]}","}")</f>
        <v>,"ItemInstances":[{"CollectableType":"HomeCollector.Models.StampBase, HomeCollector, Version=1.0.0.0, Culture=neutral, PublicKeyToken=null","ItemDetails":"strip 8" ,"IsFavorite":false ,"EstimatedValue":0 ,"IsMintCondition":true ,"Condition":"UNDEFINED" } ]}</v>
      </c>
      <c r="AL1562" s="16" t="str">
        <f t="shared" si="566"/>
        <v>,{"CollectableType":"HomeCollector.Models.StampBase, HomeCollector, Version=1.0.0.0, Culture=neutral, PublicKeyToken=null","DisplayName":"Univ. Postal Union" ,"Description":"strip 8" ,"Country":"USA" ,"IsPostageStamp":true ,"ScottNumber":"1537a"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PublicKeyToken=null","ItemDetails":"strip 8" ,"IsFavorite":false ,"EstimatedValue":0 ,"IsMintCondition":true ,"Condition":"UNDEFINED" } ]}</v>
      </c>
    </row>
    <row r="1563" spans="1:38" x14ac:dyDescent="0.25">
      <c r="A1563" s="34" t="s">
        <v>2727</v>
      </c>
      <c r="B1563" s="29">
        <v>10</v>
      </c>
      <c r="C1563" s="30"/>
      <c r="D1563" s="31"/>
      <c r="E1563" s="32">
        <v>1</v>
      </c>
      <c r="F1563" s="28"/>
      <c r="G1563" s="30"/>
      <c r="H1563" s="19" t="s">
        <v>1079</v>
      </c>
      <c r="I1563" s="29">
        <v>1974</v>
      </c>
      <c r="J1563" s="29">
        <v>1974</v>
      </c>
      <c r="K1563" s="33" t="s">
        <v>1337</v>
      </c>
      <c r="L1563" s="34">
        <v>0.18</v>
      </c>
      <c r="M1563" s="29">
        <v>0.15</v>
      </c>
      <c r="N1563" s="28" t="str">
        <f t="shared" si="567"/>
        <v>,{"CollectableType":"HomeCollector.Models.StampBase, HomeCollector, Version=1.0.0.0, Culture=neutral, PublicKeyToken=null"</v>
      </c>
      <c r="O1563" s="16" t="str">
        <f t="shared" si="546"/>
        <v xml:space="preserve">,"DisplayName":"Minerals" </v>
      </c>
      <c r="P1563" s="16" t="str">
        <f t="shared" si="547"/>
        <v xml:space="preserve">,"Description":"" </v>
      </c>
      <c r="Q1563" s="16" t="str">
        <f t="shared" si="548"/>
        <v xml:space="preserve">,"Country":"USA" </v>
      </c>
      <c r="R1563" s="16" t="str">
        <f t="shared" si="549"/>
        <v xml:space="preserve">,"IsPostageStamp":true </v>
      </c>
      <c r="S1563" s="16" t="str">
        <f t="shared" si="550"/>
        <v xml:space="preserve">,"ScottNumber":"1538" </v>
      </c>
      <c r="T1563" s="16" t="str">
        <f t="shared" si="551"/>
        <v xml:space="preserve">,"AlternateId":"" </v>
      </c>
      <c r="U1563" s="16" t="str">
        <f t="shared" si="552"/>
        <v>,"IssueYearStart":1974</v>
      </c>
      <c r="V1563" s="16" t="str">
        <f t="shared" si="553"/>
        <v>,"IssueYearEnd":0</v>
      </c>
      <c r="W1563" s="16" t="str">
        <f t="shared" si="554"/>
        <v xml:space="preserve">,"FirstDayOfIssue":" " </v>
      </c>
      <c r="X1563" s="16" t="str">
        <f t="shared" si="568"/>
        <v xml:space="preserve">,"Perforation":"" </v>
      </c>
      <c r="Y1563" s="16" t="str">
        <f t="shared" si="555"/>
        <v xml:space="preserve">,"IsWatermarked":false </v>
      </c>
      <c r="Z1563" s="16" t="str">
        <f t="shared" si="556"/>
        <v xml:space="preserve">,"CatalogImageCode":"" </v>
      </c>
      <c r="AA1563" s="16" t="str">
        <f t="shared" si="557"/>
        <v xml:space="preserve">,"Color":"" </v>
      </c>
      <c r="AB1563" s="16" t="str">
        <f t="shared" si="558"/>
        <v xml:space="preserve">,"Denomination":"10" </v>
      </c>
      <c r="AD1563" s="16" t="str">
        <f t="shared" si="559"/>
        <v>,"ItemInstances":[</v>
      </c>
      <c r="AE1563" s="16" t="str">
        <f t="shared" si="560"/>
        <v>{"CollectableType":"HomeCollector.Models.StampBase, HomeCollector, Version=1.0.0.0, Culture=neutral, PublicKeyToken=null"</v>
      </c>
      <c r="AF1563" s="16" t="str">
        <f t="shared" si="561"/>
        <v xml:space="preserve">,"ItemDetails":"" </v>
      </c>
      <c r="AG1563" s="16" t="str">
        <f t="shared" si="562"/>
        <v xml:space="preserve">,"IsFavorite":false </v>
      </c>
      <c r="AH1563" s="16" t="str">
        <f t="shared" si="563"/>
        <v xml:space="preserve">,"EstimatedValue":0 </v>
      </c>
      <c r="AI1563" s="16" t="str">
        <f t="shared" si="564"/>
        <v xml:space="preserve">,"IsMintCondition":false </v>
      </c>
      <c r="AJ1563" s="16" t="str">
        <f t="shared" si="565"/>
        <v xml:space="preserve">,"Condition":"UNDEFINED" </v>
      </c>
      <c r="AK1563" s="16" t="str">
        <f xml:space="preserve"> IF($D1563+$E1563&gt;0,  CONCATENATE($AD1563,$AE1563,$AF1563,$AG1563,$AH1563,$AI1563,$AJ1563)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63" s="16" t="str">
        <f t="shared" si="566"/>
        <v>,{"CollectableType":"HomeCollector.Models.StampBase, HomeCollector, Version=1.0.0.0, Culture=neutral, PublicKeyToken=null","DisplayName":"Minerals" ,"Description":"" ,"Country":"USA" ,"IsPostageStamp":true ,"ScottNumber":"1538"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64" spans="1:38" x14ac:dyDescent="0.25">
      <c r="A1564" s="34" t="s">
        <v>2728</v>
      </c>
      <c r="B1564" s="29">
        <v>10</v>
      </c>
      <c r="C1564" s="30"/>
      <c r="D1564" s="31"/>
      <c r="E1564" s="32">
        <v>1</v>
      </c>
      <c r="F1564" s="28"/>
      <c r="G1564" s="30"/>
      <c r="H1564" s="19" t="s">
        <v>1079</v>
      </c>
      <c r="I1564" s="29">
        <v>1974</v>
      </c>
      <c r="J1564" s="29">
        <v>1974</v>
      </c>
      <c r="K1564" s="33" t="s">
        <v>1337</v>
      </c>
      <c r="L1564" s="34">
        <v>0.18</v>
      </c>
      <c r="M1564" s="29">
        <v>0.15</v>
      </c>
      <c r="N1564" s="28" t="str">
        <f t="shared" si="567"/>
        <v>,{"CollectableType":"HomeCollector.Models.StampBase, HomeCollector, Version=1.0.0.0, Culture=neutral, PublicKeyToken=null"</v>
      </c>
      <c r="O1564" s="16" t="str">
        <f t="shared" si="546"/>
        <v xml:space="preserve">,"DisplayName":"Minerals" </v>
      </c>
      <c r="P1564" s="16" t="str">
        <f t="shared" si="547"/>
        <v xml:space="preserve">,"Description":"" </v>
      </c>
      <c r="Q1564" s="16" t="str">
        <f t="shared" si="548"/>
        <v xml:space="preserve">,"Country":"USA" </v>
      </c>
      <c r="R1564" s="16" t="str">
        <f t="shared" si="549"/>
        <v xml:space="preserve">,"IsPostageStamp":true </v>
      </c>
      <c r="S1564" s="16" t="str">
        <f t="shared" si="550"/>
        <v xml:space="preserve">,"ScottNumber":"1539" </v>
      </c>
      <c r="T1564" s="16" t="str">
        <f t="shared" si="551"/>
        <v xml:space="preserve">,"AlternateId":"" </v>
      </c>
      <c r="U1564" s="16" t="str">
        <f t="shared" si="552"/>
        <v>,"IssueYearStart":1974</v>
      </c>
      <c r="V1564" s="16" t="str">
        <f t="shared" si="553"/>
        <v>,"IssueYearEnd":0</v>
      </c>
      <c r="W1564" s="16" t="str">
        <f t="shared" si="554"/>
        <v xml:space="preserve">,"FirstDayOfIssue":" " </v>
      </c>
      <c r="X1564" s="16" t="str">
        <f t="shared" si="568"/>
        <v xml:space="preserve">,"Perforation":"" </v>
      </c>
      <c r="Y1564" s="16" t="str">
        <f t="shared" si="555"/>
        <v xml:space="preserve">,"IsWatermarked":false </v>
      </c>
      <c r="Z1564" s="16" t="str">
        <f t="shared" si="556"/>
        <v xml:space="preserve">,"CatalogImageCode":"" </v>
      </c>
      <c r="AA1564" s="16" t="str">
        <f t="shared" si="557"/>
        <v xml:space="preserve">,"Color":"" </v>
      </c>
      <c r="AB1564" s="16" t="str">
        <f t="shared" si="558"/>
        <v xml:space="preserve">,"Denomination":"10" </v>
      </c>
      <c r="AD1564" s="16" t="str">
        <f t="shared" si="559"/>
        <v>,"ItemInstances":[</v>
      </c>
      <c r="AE1564" s="16" t="str">
        <f t="shared" si="560"/>
        <v>{"CollectableType":"HomeCollector.Models.StampBase, HomeCollector, Version=1.0.0.0, Culture=neutral, PublicKeyToken=null"</v>
      </c>
      <c r="AF1564" s="16" t="str">
        <f t="shared" si="561"/>
        <v xml:space="preserve">,"ItemDetails":"" </v>
      </c>
      <c r="AG1564" s="16" t="str">
        <f t="shared" si="562"/>
        <v xml:space="preserve">,"IsFavorite":false </v>
      </c>
      <c r="AH1564" s="16" t="str">
        <f t="shared" si="563"/>
        <v xml:space="preserve">,"EstimatedValue":0 </v>
      </c>
      <c r="AI1564" s="16" t="str">
        <f t="shared" si="564"/>
        <v xml:space="preserve">,"IsMintCondition":false </v>
      </c>
      <c r="AJ1564" s="16" t="str">
        <f t="shared" si="565"/>
        <v xml:space="preserve">,"Condition":"UNDEFINED" </v>
      </c>
      <c r="AK1564" s="16" t="str">
        <f xml:space="preserve"> IF($D1564+$E1564&gt;0,  CONCATENATE($AD1564,$AE1564,$AF1564,$AG1564,$AH1564,$AI1564,$AJ1564)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64" s="16" t="str">
        <f t="shared" si="566"/>
        <v>,{"CollectableType":"HomeCollector.Models.StampBase, HomeCollector, Version=1.0.0.0, Culture=neutral, PublicKeyToken=null","DisplayName":"Minerals" ,"Description":"" ,"Country":"USA" ,"IsPostageStamp":true ,"ScottNumber":"1539"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65" spans="1:38" x14ac:dyDescent="0.25">
      <c r="A1565" s="34" t="s">
        <v>2729</v>
      </c>
      <c r="B1565" s="29">
        <v>10</v>
      </c>
      <c r="C1565" s="30"/>
      <c r="D1565" s="31"/>
      <c r="E1565" s="32">
        <v>1</v>
      </c>
      <c r="F1565" s="28"/>
      <c r="G1565" s="30"/>
      <c r="H1565" s="19" t="s">
        <v>1079</v>
      </c>
      <c r="I1565" s="29">
        <v>1974</v>
      </c>
      <c r="J1565" s="29">
        <v>1974</v>
      </c>
      <c r="K1565" s="33" t="s">
        <v>1337</v>
      </c>
      <c r="L1565" s="34">
        <v>0.18</v>
      </c>
      <c r="M1565" s="29">
        <v>0.15</v>
      </c>
      <c r="N1565" s="28" t="str">
        <f t="shared" si="567"/>
        <v>,{"CollectableType":"HomeCollector.Models.StampBase, HomeCollector, Version=1.0.0.0, Culture=neutral, PublicKeyToken=null"</v>
      </c>
      <c r="O1565" s="16" t="str">
        <f t="shared" si="546"/>
        <v xml:space="preserve">,"DisplayName":"Minerals" </v>
      </c>
      <c r="P1565" s="16" t="str">
        <f t="shared" si="547"/>
        <v xml:space="preserve">,"Description":"" </v>
      </c>
      <c r="Q1565" s="16" t="str">
        <f t="shared" si="548"/>
        <v xml:space="preserve">,"Country":"USA" </v>
      </c>
      <c r="R1565" s="16" t="str">
        <f t="shared" si="549"/>
        <v xml:space="preserve">,"IsPostageStamp":true </v>
      </c>
      <c r="S1565" s="16" t="str">
        <f t="shared" si="550"/>
        <v xml:space="preserve">,"ScottNumber":"1540" </v>
      </c>
      <c r="T1565" s="16" t="str">
        <f t="shared" si="551"/>
        <v xml:space="preserve">,"AlternateId":"" </v>
      </c>
      <c r="U1565" s="16" t="str">
        <f t="shared" si="552"/>
        <v>,"IssueYearStart":1974</v>
      </c>
      <c r="V1565" s="16" t="str">
        <f t="shared" si="553"/>
        <v>,"IssueYearEnd":0</v>
      </c>
      <c r="W1565" s="16" t="str">
        <f t="shared" si="554"/>
        <v xml:space="preserve">,"FirstDayOfIssue":" " </v>
      </c>
      <c r="X1565" s="16" t="str">
        <f t="shared" si="568"/>
        <v xml:space="preserve">,"Perforation":"" </v>
      </c>
      <c r="Y1565" s="16" t="str">
        <f t="shared" si="555"/>
        <v xml:space="preserve">,"IsWatermarked":false </v>
      </c>
      <c r="Z1565" s="16" t="str">
        <f t="shared" si="556"/>
        <v xml:space="preserve">,"CatalogImageCode":"" </v>
      </c>
      <c r="AA1565" s="16" t="str">
        <f t="shared" si="557"/>
        <v xml:space="preserve">,"Color":"" </v>
      </c>
      <c r="AB1565" s="16" t="str">
        <f t="shared" si="558"/>
        <v xml:space="preserve">,"Denomination":"10" </v>
      </c>
      <c r="AD1565" s="16" t="str">
        <f t="shared" si="559"/>
        <v>,"ItemInstances":[</v>
      </c>
      <c r="AE1565" s="16" t="str">
        <f t="shared" si="560"/>
        <v>{"CollectableType":"HomeCollector.Models.StampBase, HomeCollector, Version=1.0.0.0, Culture=neutral, PublicKeyToken=null"</v>
      </c>
      <c r="AF1565" s="16" t="str">
        <f t="shared" si="561"/>
        <v xml:space="preserve">,"ItemDetails":"" </v>
      </c>
      <c r="AG1565" s="16" t="str">
        <f t="shared" si="562"/>
        <v xml:space="preserve">,"IsFavorite":false </v>
      </c>
      <c r="AH1565" s="16" t="str">
        <f t="shared" si="563"/>
        <v xml:space="preserve">,"EstimatedValue":0 </v>
      </c>
      <c r="AI1565" s="16" t="str">
        <f t="shared" si="564"/>
        <v xml:space="preserve">,"IsMintCondition":false </v>
      </c>
      <c r="AJ1565" s="16" t="str">
        <f t="shared" si="565"/>
        <v xml:space="preserve">,"Condition":"UNDEFINED" </v>
      </c>
      <c r="AK1565" s="16" t="str">
        <f xml:space="preserve"> IF($D1565+$E1565&gt;0,  CONCATENATE($AD1565,$AE1565,$AF1565,$AG1565,$AH1565,$AI1565,$AJ1565)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65" s="16" t="str">
        <f t="shared" si="566"/>
        <v>,{"CollectableType":"HomeCollector.Models.StampBase, HomeCollector, Version=1.0.0.0, Culture=neutral, PublicKeyToken=null","DisplayName":"Minerals" ,"Description":"" ,"Country":"USA" ,"IsPostageStamp":true ,"ScottNumber":"1540"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66" spans="1:38" x14ac:dyDescent="0.25">
      <c r="A1566" s="34" t="s">
        <v>2730</v>
      </c>
      <c r="B1566" s="29">
        <v>10</v>
      </c>
      <c r="C1566" s="30"/>
      <c r="D1566" s="31"/>
      <c r="E1566" s="32">
        <v>1</v>
      </c>
      <c r="F1566" s="28"/>
      <c r="G1566" s="30"/>
      <c r="H1566" s="19" t="s">
        <v>1079</v>
      </c>
      <c r="I1566" s="29">
        <v>1974</v>
      </c>
      <c r="J1566" s="29">
        <v>1974</v>
      </c>
      <c r="K1566" s="33" t="s">
        <v>1337</v>
      </c>
      <c r="L1566" s="34">
        <v>0.18</v>
      </c>
      <c r="M1566" s="29">
        <v>0.15</v>
      </c>
      <c r="N1566" s="28" t="str">
        <f t="shared" si="567"/>
        <v>,{"CollectableType":"HomeCollector.Models.StampBase, HomeCollector, Version=1.0.0.0, Culture=neutral, PublicKeyToken=null"</v>
      </c>
      <c r="O1566" s="16" t="str">
        <f t="shared" si="546"/>
        <v xml:space="preserve">,"DisplayName":"Minerals" </v>
      </c>
      <c r="P1566" s="16" t="str">
        <f t="shared" si="547"/>
        <v xml:space="preserve">,"Description":"" </v>
      </c>
      <c r="Q1566" s="16" t="str">
        <f t="shared" si="548"/>
        <v xml:space="preserve">,"Country":"USA" </v>
      </c>
      <c r="R1566" s="16" t="str">
        <f t="shared" si="549"/>
        <v xml:space="preserve">,"IsPostageStamp":true </v>
      </c>
      <c r="S1566" s="16" t="str">
        <f t="shared" si="550"/>
        <v xml:space="preserve">,"ScottNumber":"1541" </v>
      </c>
      <c r="T1566" s="16" t="str">
        <f t="shared" si="551"/>
        <v xml:space="preserve">,"AlternateId":"" </v>
      </c>
      <c r="U1566" s="16" t="str">
        <f t="shared" si="552"/>
        <v>,"IssueYearStart":1974</v>
      </c>
      <c r="V1566" s="16" t="str">
        <f t="shared" si="553"/>
        <v>,"IssueYearEnd":0</v>
      </c>
      <c r="W1566" s="16" t="str">
        <f t="shared" si="554"/>
        <v xml:space="preserve">,"FirstDayOfIssue":" " </v>
      </c>
      <c r="X1566" s="16" t="str">
        <f t="shared" si="568"/>
        <v xml:space="preserve">,"Perforation":"" </v>
      </c>
      <c r="Y1566" s="16" t="str">
        <f t="shared" si="555"/>
        <v xml:space="preserve">,"IsWatermarked":false </v>
      </c>
      <c r="Z1566" s="16" t="str">
        <f t="shared" si="556"/>
        <v xml:space="preserve">,"CatalogImageCode":"" </v>
      </c>
      <c r="AA1566" s="16" t="str">
        <f t="shared" si="557"/>
        <v xml:space="preserve">,"Color":"" </v>
      </c>
      <c r="AB1566" s="16" t="str">
        <f t="shared" si="558"/>
        <v xml:space="preserve">,"Denomination":"10" </v>
      </c>
      <c r="AD1566" s="16" t="str">
        <f t="shared" si="559"/>
        <v>,"ItemInstances":[</v>
      </c>
      <c r="AE1566" s="16" t="str">
        <f t="shared" si="560"/>
        <v>{"CollectableType":"HomeCollector.Models.StampBase, HomeCollector, Version=1.0.0.0, Culture=neutral, PublicKeyToken=null"</v>
      </c>
      <c r="AF1566" s="16" t="str">
        <f t="shared" si="561"/>
        <v xml:space="preserve">,"ItemDetails":"" </v>
      </c>
      <c r="AG1566" s="16" t="str">
        <f t="shared" si="562"/>
        <v xml:space="preserve">,"IsFavorite":false </v>
      </c>
      <c r="AH1566" s="16" t="str">
        <f t="shared" si="563"/>
        <v xml:space="preserve">,"EstimatedValue":0 </v>
      </c>
      <c r="AI1566" s="16" t="str">
        <f t="shared" si="564"/>
        <v xml:space="preserve">,"IsMintCondition":false </v>
      </c>
      <c r="AJ1566" s="16" t="str">
        <f t="shared" si="565"/>
        <v xml:space="preserve">,"Condition":"UNDEFINED" </v>
      </c>
      <c r="AK1566" s="16" t="str">
        <f xml:space="preserve"> IF($D1566+$E1566&gt;0,  CONCATENATE($AD1566,$AE1566,$AF1566,$AG1566,$AH1566,$AI1566,$AJ1566)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66" s="16" t="str">
        <f t="shared" si="566"/>
        <v>,{"CollectableType":"HomeCollector.Models.StampBase, HomeCollector, Version=1.0.0.0, Culture=neutral, PublicKeyToken=null","DisplayName":"Minerals" ,"Description":"" ,"Country":"USA" ,"IsPostageStamp":true ,"ScottNumber":"1541"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67" spans="1:38" x14ac:dyDescent="0.25">
      <c r="A1567" s="17" t="s">
        <v>1080</v>
      </c>
      <c r="B1567" s="29">
        <v>10</v>
      </c>
      <c r="C1567" s="30"/>
      <c r="D1567" s="31">
        <v>2</v>
      </c>
      <c r="E1567" s="32"/>
      <c r="F1567" s="28"/>
      <c r="G1567" s="38" t="s">
        <v>962</v>
      </c>
      <c r="H1567" s="19" t="s">
        <v>1079</v>
      </c>
      <c r="I1567" s="29">
        <v>1974</v>
      </c>
      <c r="J1567" s="29">
        <v>1974</v>
      </c>
      <c r="K1567" s="33" t="s">
        <v>1337</v>
      </c>
      <c r="L1567" s="34">
        <v>0.75</v>
      </c>
      <c r="M1567" s="29">
        <v>0.75</v>
      </c>
      <c r="N1567" s="28" t="str">
        <f t="shared" si="567"/>
        <v>,{"CollectableType":"HomeCollector.Models.StampBase, HomeCollector, Version=1.0.0.0, Culture=neutral, PublicKeyToken=null"</v>
      </c>
      <c r="O1567" s="16" t="str">
        <f t="shared" si="546"/>
        <v xml:space="preserve">,"DisplayName":"Minerals" </v>
      </c>
      <c r="P1567" s="16" t="str">
        <f t="shared" si="547"/>
        <v xml:space="preserve">,"Description":"block 4" </v>
      </c>
      <c r="Q1567" s="16" t="str">
        <f t="shared" si="548"/>
        <v xml:space="preserve">,"Country":"USA" </v>
      </c>
      <c r="R1567" s="16" t="str">
        <f t="shared" si="549"/>
        <v xml:space="preserve">,"IsPostageStamp":true </v>
      </c>
      <c r="S1567" s="16" t="str">
        <f t="shared" si="550"/>
        <v xml:space="preserve">,"ScottNumber":"1541a" </v>
      </c>
      <c r="T1567" s="16" t="str">
        <f t="shared" si="551"/>
        <v xml:space="preserve">,"AlternateId":"" </v>
      </c>
      <c r="U1567" s="16" t="str">
        <f t="shared" si="552"/>
        <v>,"IssueYearStart":1974</v>
      </c>
      <c r="V1567" s="16" t="str">
        <f t="shared" si="553"/>
        <v>,"IssueYearEnd":0</v>
      </c>
      <c r="W1567" s="16" t="str">
        <f t="shared" si="554"/>
        <v xml:space="preserve">,"FirstDayOfIssue":" " </v>
      </c>
      <c r="X1567" s="16" t="str">
        <f t="shared" si="568"/>
        <v xml:space="preserve">,"Perforation":"" </v>
      </c>
      <c r="Y1567" s="16" t="str">
        <f t="shared" si="555"/>
        <v xml:space="preserve">,"IsWatermarked":false </v>
      </c>
      <c r="Z1567" s="16" t="str">
        <f t="shared" si="556"/>
        <v xml:space="preserve">,"CatalogImageCode":"" </v>
      </c>
      <c r="AA1567" s="16" t="str">
        <f t="shared" si="557"/>
        <v xml:space="preserve">,"Color":"" </v>
      </c>
      <c r="AB1567" s="16" t="str">
        <f t="shared" si="558"/>
        <v xml:space="preserve">,"Denomination":"10" </v>
      </c>
      <c r="AD1567" s="16" t="str">
        <f t="shared" si="559"/>
        <v>,"ItemInstances":[</v>
      </c>
      <c r="AE1567" s="16" t="str">
        <f t="shared" si="560"/>
        <v>{"CollectableType":"HomeCollector.Models.StampBase, HomeCollector, Version=1.0.0.0, Culture=neutral, PublicKeyToken=null"</v>
      </c>
      <c r="AF1567" s="16" t="str">
        <f t="shared" si="561"/>
        <v xml:space="preserve">,"ItemDetails":"block 4" </v>
      </c>
      <c r="AG1567" s="16" t="str">
        <f t="shared" si="562"/>
        <v xml:space="preserve">,"IsFavorite":false </v>
      </c>
      <c r="AH1567" s="16" t="str">
        <f t="shared" si="563"/>
        <v xml:space="preserve">,"EstimatedValue":0 </v>
      </c>
      <c r="AI1567" s="16" t="str">
        <f t="shared" si="564"/>
        <v xml:space="preserve">,"IsMintCondition":true </v>
      </c>
      <c r="AJ1567" s="16" t="str">
        <f t="shared" si="565"/>
        <v xml:space="preserve">,"Condition":"UNDEFINED" </v>
      </c>
      <c r="AK1567" s="16" t="str">
        <f xml:space="preserve"> IF($D1567+$E1567&gt;0,  CONCATENATE($AD1567,$AE1567,$AF1567,$AG1567,$AH1567,$AI1567,$AJ1567)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567" s="16" t="str">
        <f t="shared" si="566"/>
        <v>,{"CollectableType":"HomeCollector.Models.StampBase, HomeCollector, Version=1.0.0.0, Culture=neutral, PublicKeyToken=null","DisplayName":"Minerals" ,"Description":"block 4" ,"Country":"USA" ,"IsPostageStamp":true ,"ScottNumber":"1541a"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568" spans="1:38" x14ac:dyDescent="0.25">
      <c r="A1568" s="34" t="s">
        <v>2731</v>
      </c>
      <c r="B1568" s="29">
        <v>10</v>
      </c>
      <c r="C1568" s="30"/>
      <c r="D1568" s="31">
        <v>1</v>
      </c>
      <c r="E1568" s="32">
        <v>2</v>
      </c>
      <c r="F1568" s="28"/>
      <c r="G1568" s="30"/>
      <c r="H1568" s="19" t="s">
        <v>586</v>
      </c>
      <c r="I1568" s="29">
        <v>1974</v>
      </c>
      <c r="J1568" s="29">
        <v>1974</v>
      </c>
      <c r="K1568" s="33" t="s">
        <v>1337</v>
      </c>
      <c r="L1568" s="34">
        <v>0.18</v>
      </c>
      <c r="M1568" s="29">
        <v>0.15</v>
      </c>
      <c r="N1568" s="28" t="str">
        <f t="shared" si="567"/>
        <v>,{"CollectableType":"HomeCollector.Models.StampBase, HomeCollector, Version=1.0.0.0, Culture=neutral, PublicKeyToken=null"</v>
      </c>
      <c r="O1568" s="16" t="str">
        <f t="shared" si="546"/>
        <v xml:space="preserve">,"DisplayName":"Kentucky" </v>
      </c>
      <c r="P1568" s="16" t="str">
        <f t="shared" si="547"/>
        <v xml:space="preserve">,"Description":"" </v>
      </c>
      <c r="Q1568" s="16" t="str">
        <f t="shared" si="548"/>
        <v xml:space="preserve">,"Country":"USA" </v>
      </c>
      <c r="R1568" s="16" t="str">
        <f t="shared" si="549"/>
        <v xml:space="preserve">,"IsPostageStamp":true </v>
      </c>
      <c r="S1568" s="16" t="str">
        <f t="shared" si="550"/>
        <v xml:space="preserve">,"ScottNumber":"1542" </v>
      </c>
      <c r="T1568" s="16" t="str">
        <f t="shared" si="551"/>
        <v xml:space="preserve">,"AlternateId":"" </v>
      </c>
      <c r="U1568" s="16" t="str">
        <f t="shared" si="552"/>
        <v>,"IssueYearStart":1974</v>
      </c>
      <c r="V1568" s="16" t="str">
        <f t="shared" si="553"/>
        <v>,"IssueYearEnd":0</v>
      </c>
      <c r="W1568" s="16" t="str">
        <f t="shared" si="554"/>
        <v xml:space="preserve">,"FirstDayOfIssue":" " </v>
      </c>
      <c r="X1568" s="16" t="str">
        <f t="shared" si="568"/>
        <v xml:space="preserve">,"Perforation":"" </v>
      </c>
      <c r="Y1568" s="16" t="str">
        <f t="shared" si="555"/>
        <v xml:space="preserve">,"IsWatermarked":false </v>
      </c>
      <c r="Z1568" s="16" t="str">
        <f t="shared" si="556"/>
        <v xml:space="preserve">,"CatalogImageCode":"" </v>
      </c>
      <c r="AA1568" s="16" t="str">
        <f t="shared" si="557"/>
        <v xml:space="preserve">,"Color":"" </v>
      </c>
      <c r="AB1568" s="16" t="str">
        <f t="shared" si="558"/>
        <v xml:space="preserve">,"Denomination":"10" </v>
      </c>
      <c r="AD1568" s="16" t="str">
        <f t="shared" si="559"/>
        <v>,"ItemInstances":[</v>
      </c>
      <c r="AE1568" s="16" t="str">
        <f t="shared" si="560"/>
        <v>{"CollectableType":"HomeCollector.Models.StampBase, HomeCollector, Version=1.0.0.0, Culture=neutral, PublicKeyToken=null"</v>
      </c>
      <c r="AF1568" s="16" t="str">
        <f t="shared" si="561"/>
        <v xml:space="preserve">,"ItemDetails":"" </v>
      </c>
      <c r="AG1568" s="16" t="str">
        <f t="shared" si="562"/>
        <v xml:space="preserve">,"IsFavorite":false </v>
      </c>
      <c r="AH1568" s="16" t="str">
        <f t="shared" si="563"/>
        <v xml:space="preserve">,"EstimatedValue":0 </v>
      </c>
      <c r="AI1568" s="16" t="str">
        <f t="shared" si="564"/>
        <v xml:space="preserve">,"IsMintCondition":true </v>
      </c>
      <c r="AJ1568" s="16" t="str">
        <f t="shared" si="565"/>
        <v xml:space="preserve">,"Condition":"UNDEFINED" </v>
      </c>
      <c r="AK1568" s="16" t="str">
        <f xml:space="preserve"> IF($D1568+$E1568&gt;0,  CONCATENATE($AD1568,$AE1568,$AF1568,$AG1568,$AH1568,$AI1568,$AJ1568)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68" s="16" t="str">
        <f t="shared" si="566"/>
        <v>,{"CollectableType":"HomeCollector.Models.StampBase, HomeCollector, Version=1.0.0.0, Culture=neutral, PublicKeyToken=null","DisplayName":"Kentucky" ,"Description":"" ,"Country":"USA" ,"IsPostageStamp":true ,"ScottNumber":"1542"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69" spans="1:38" x14ac:dyDescent="0.25">
      <c r="A1569" s="34" t="s">
        <v>2732</v>
      </c>
      <c r="B1569" s="29">
        <v>10</v>
      </c>
      <c r="C1569" s="30"/>
      <c r="D1569" s="31"/>
      <c r="E1569" s="32">
        <v>2</v>
      </c>
      <c r="F1569" s="28"/>
      <c r="G1569" s="30"/>
      <c r="H1569" s="19" t="s">
        <v>1081</v>
      </c>
      <c r="I1569" s="29">
        <v>1974</v>
      </c>
      <c r="J1569" s="29">
        <v>1974</v>
      </c>
      <c r="K1569" s="33" t="s">
        <v>1337</v>
      </c>
      <c r="L1569" s="34">
        <v>0.18</v>
      </c>
      <c r="M1569" s="29">
        <v>0.15</v>
      </c>
      <c r="N1569" s="28" t="str">
        <f t="shared" si="567"/>
        <v>,{"CollectableType":"HomeCollector.Models.StampBase, HomeCollector, Version=1.0.0.0, Culture=neutral, PublicKeyToken=null"</v>
      </c>
      <c r="O1569" s="16" t="str">
        <f t="shared" si="546"/>
        <v xml:space="preserve">,"DisplayName":"Continental Con" </v>
      </c>
      <c r="P1569" s="16" t="str">
        <f t="shared" si="547"/>
        <v xml:space="preserve">,"Description":"" </v>
      </c>
      <c r="Q1569" s="16" t="str">
        <f t="shared" si="548"/>
        <v xml:space="preserve">,"Country":"USA" </v>
      </c>
      <c r="R1569" s="16" t="str">
        <f t="shared" si="549"/>
        <v xml:space="preserve">,"IsPostageStamp":true </v>
      </c>
      <c r="S1569" s="16" t="str">
        <f t="shared" si="550"/>
        <v xml:space="preserve">,"ScottNumber":"1543" </v>
      </c>
      <c r="T1569" s="16" t="str">
        <f t="shared" si="551"/>
        <v xml:space="preserve">,"AlternateId":"" </v>
      </c>
      <c r="U1569" s="16" t="str">
        <f t="shared" si="552"/>
        <v>,"IssueYearStart":1974</v>
      </c>
      <c r="V1569" s="16" t="str">
        <f t="shared" si="553"/>
        <v>,"IssueYearEnd":0</v>
      </c>
      <c r="W1569" s="16" t="str">
        <f t="shared" si="554"/>
        <v xml:space="preserve">,"FirstDayOfIssue":" " </v>
      </c>
      <c r="X1569" s="16" t="str">
        <f t="shared" si="568"/>
        <v xml:space="preserve">,"Perforation":"" </v>
      </c>
      <c r="Y1569" s="16" t="str">
        <f t="shared" si="555"/>
        <v xml:space="preserve">,"IsWatermarked":false </v>
      </c>
      <c r="Z1569" s="16" t="str">
        <f t="shared" si="556"/>
        <v xml:space="preserve">,"CatalogImageCode":"" </v>
      </c>
      <c r="AA1569" s="16" t="str">
        <f t="shared" si="557"/>
        <v xml:space="preserve">,"Color":"" </v>
      </c>
      <c r="AB1569" s="16" t="str">
        <f t="shared" si="558"/>
        <v xml:space="preserve">,"Denomination":"10" </v>
      </c>
      <c r="AD1569" s="16" t="str">
        <f t="shared" si="559"/>
        <v>,"ItemInstances":[</v>
      </c>
      <c r="AE1569" s="16" t="str">
        <f t="shared" si="560"/>
        <v>{"CollectableType":"HomeCollector.Models.StampBase, HomeCollector, Version=1.0.0.0, Culture=neutral, PublicKeyToken=null"</v>
      </c>
      <c r="AF1569" s="16" t="str">
        <f t="shared" si="561"/>
        <v xml:space="preserve">,"ItemDetails":"" </v>
      </c>
      <c r="AG1569" s="16" t="str">
        <f t="shared" si="562"/>
        <v xml:space="preserve">,"IsFavorite":false </v>
      </c>
      <c r="AH1569" s="16" t="str">
        <f t="shared" si="563"/>
        <v xml:space="preserve">,"EstimatedValue":0 </v>
      </c>
      <c r="AI1569" s="16" t="str">
        <f t="shared" si="564"/>
        <v xml:space="preserve">,"IsMintCondition":false </v>
      </c>
      <c r="AJ1569" s="16" t="str">
        <f t="shared" si="565"/>
        <v xml:space="preserve">,"Condition":"UNDEFINED" </v>
      </c>
      <c r="AK1569" s="16" t="str">
        <f xml:space="preserve"> IF($D1569+$E1569&gt;0,  CONCATENATE($AD1569,$AE1569,$AF1569,$AG1569,$AH1569,$AI1569,$AJ1569)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69" s="16" t="str">
        <f t="shared" si="566"/>
        <v>,{"CollectableType":"HomeCollector.Models.StampBase, HomeCollector, Version=1.0.0.0, Culture=neutral, PublicKeyToken=null","DisplayName":"Continental Con" ,"Description":"" ,"Country":"USA" ,"IsPostageStamp":true ,"ScottNumber":"1543"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70" spans="1:38" x14ac:dyDescent="0.25">
      <c r="A1570" s="34" t="s">
        <v>2733</v>
      </c>
      <c r="B1570" s="29">
        <v>10</v>
      </c>
      <c r="C1570" s="30"/>
      <c r="D1570" s="31"/>
      <c r="E1570" s="32">
        <v>1</v>
      </c>
      <c r="F1570" s="28"/>
      <c r="G1570" s="30"/>
      <c r="H1570" s="19" t="s">
        <v>1081</v>
      </c>
      <c r="I1570" s="29">
        <v>1974</v>
      </c>
      <c r="J1570" s="29">
        <v>1974</v>
      </c>
      <c r="K1570" s="33" t="s">
        <v>1337</v>
      </c>
      <c r="L1570" s="34">
        <v>0.18</v>
      </c>
      <c r="M1570" s="29">
        <v>0.15</v>
      </c>
      <c r="N1570" s="28" t="str">
        <f t="shared" si="567"/>
        <v>,{"CollectableType":"HomeCollector.Models.StampBase, HomeCollector, Version=1.0.0.0, Culture=neutral, PublicKeyToken=null"</v>
      </c>
      <c r="O1570" s="16" t="str">
        <f t="shared" si="546"/>
        <v xml:space="preserve">,"DisplayName":"Continental Con" </v>
      </c>
      <c r="P1570" s="16" t="str">
        <f t="shared" si="547"/>
        <v xml:space="preserve">,"Description":"" </v>
      </c>
      <c r="Q1570" s="16" t="str">
        <f t="shared" si="548"/>
        <v xml:space="preserve">,"Country":"USA" </v>
      </c>
      <c r="R1570" s="16" t="str">
        <f t="shared" si="549"/>
        <v xml:space="preserve">,"IsPostageStamp":true </v>
      </c>
      <c r="S1570" s="16" t="str">
        <f t="shared" si="550"/>
        <v xml:space="preserve">,"ScottNumber":"1544" </v>
      </c>
      <c r="T1570" s="16" t="str">
        <f t="shared" si="551"/>
        <v xml:space="preserve">,"AlternateId":"" </v>
      </c>
      <c r="U1570" s="16" t="str">
        <f t="shared" si="552"/>
        <v>,"IssueYearStart":1974</v>
      </c>
      <c r="V1570" s="16" t="str">
        <f t="shared" si="553"/>
        <v>,"IssueYearEnd":0</v>
      </c>
      <c r="W1570" s="16" t="str">
        <f t="shared" si="554"/>
        <v xml:space="preserve">,"FirstDayOfIssue":" " </v>
      </c>
      <c r="X1570" s="16" t="str">
        <f t="shared" si="568"/>
        <v xml:space="preserve">,"Perforation":"" </v>
      </c>
      <c r="Y1570" s="16" t="str">
        <f t="shared" si="555"/>
        <v xml:space="preserve">,"IsWatermarked":false </v>
      </c>
      <c r="Z1570" s="16" t="str">
        <f t="shared" si="556"/>
        <v xml:space="preserve">,"CatalogImageCode":"" </v>
      </c>
      <c r="AA1570" s="16" t="str">
        <f t="shared" si="557"/>
        <v xml:space="preserve">,"Color":"" </v>
      </c>
      <c r="AB1570" s="16" t="str">
        <f t="shared" si="558"/>
        <v xml:space="preserve">,"Denomination":"10" </v>
      </c>
      <c r="AD1570" s="16" t="str">
        <f t="shared" si="559"/>
        <v>,"ItemInstances":[</v>
      </c>
      <c r="AE1570" s="16" t="str">
        <f t="shared" si="560"/>
        <v>{"CollectableType":"HomeCollector.Models.StampBase, HomeCollector, Version=1.0.0.0, Culture=neutral, PublicKeyToken=null"</v>
      </c>
      <c r="AF1570" s="16" t="str">
        <f t="shared" si="561"/>
        <v xml:space="preserve">,"ItemDetails":"" </v>
      </c>
      <c r="AG1570" s="16" t="str">
        <f t="shared" si="562"/>
        <v xml:space="preserve">,"IsFavorite":false </v>
      </c>
      <c r="AH1570" s="16" t="str">
        <f t="shared" si="563"/>
        <v xml:space="preserve">,"EstimatedValue":0 </v>
      </c>
      <c r="AI1570" s="16" t="str">
        <f t="shared" si="564"/>
        <v xml:space="preserve">,"IsMintCondition":false </v>
      </c>
      <c r="AJ1570" s="16" t="str">
        <f t="shared" si="565"/>
        <v xml:space="preserve">,"Condition":"UNDEFINED" </v>
      </c>
      <c r="AK1570" s="16" t="str">
        <f xml:space="preserve"> IF($D1570+$E1570&gt;0,  CONCATENATE($AD1570,$AE1570,$AF1570,$AG1570,$AH1570,$AI1570,$AJ1570)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70" s="16" t="str">
        <f t="shared" si="566"/>
        <v>,{"CollectableType":"HomeCollector.Models.StampBase, HomeCollector, Version=1.0.0.0, Culture=neutral, PublicKeyToken=null","DisplayName":"Continental Con" ,"Description":"" ,"Country":"USA" ,"IsPostageStamp":true ,"ScottNumber":"1544"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71" spans="1:38" x14ac:dyDescent="0.25">
      <c r="A1571" s="34" t="s">
        <v>2734</v>
      </c>
      <c r="B1571" s="29">
        <v>10</v>
      </c>
      <c r="C1571" s="30"/>
      <c r="D1571" s="31"/>
      <c r="E1571" s="32">
        <v>2</v>
      </c>
      <c r="F1571" s="28"/>
      <c r="G1571" s="30"/>
      <c r="H1571" s="19" t="s">
        <v>1081</v>
      </c>
      <c r="I1571" s="29">
        <v>1974</v>
      </c>
      <c r="J1571" s="29">
        <v>1974</v>
      </c>
      <c r="K1571" s="33" t="s">
        <v>1337</v>
      </c>
      <c r="L1571" s="34">
        <v>0.18</v>
      </c>
      <c r="M1571" s="29">
        <v>0.15</v>
      </c>
      <c r="N1571" s="28" t="str">
        <f t="shared" si="567"/>
        <v>,{"CollectableType":"HomeCollector.Models.StampBase, HomeCollector, Version=1.0.0.0, Culture=neutral, PublicKeyToken=null"</v>
      </c>
      <c r="O1571" s="16" t="str">
        <f t="shared" si="546"/>
        <v xml:space="preserve">,"DisplayName":"Continental Con" </v>
      </c>
      <c r="P1571" s="16" t="str">
        <f t="shared" si="547"/>
        <v xml:space="preserve">,"Description":"" </v>
      </c>
      <c r="Q1571" s="16" t="str">
        <f t="shared" si="548"/>
        <v xml:space="preserve">,"Country":"USA" </v>
      </c>
      <c r="R1571" s="16" t="str">
        <f t="shared" si="549"/>
        <v xml:space="preserve">,"IsPostageStamp":true </v>
      </c>
      <c r="S1571" s="16" t="str">
        <f t="shared" si="550"/>
        <v xml:space="preserve">,"ScottNumber":"1545" </v>
      </c>
      <c r="T1571" s="16" t="str">
        <f t="shared" si="551"/>
        <v xml:space="preserve">,"AlternateId":"" </v>
      </c>
      <c r="U1571" s="16" t="str">
        <f t="shared" si="552"/>
        <v>,"IssueYearStart":1974</v>
      </c>
      <c r="V1571" s="16" t="str">
        <f t="shared" si="553"/>
        <v>,"IssueYearEnd":0</v>
      </c>
      <c r="W1571" s="16" t="str">
        <f t="shared" si="554"/>
        <v xml:space="preserve">,"FirstDayOfIssue":" " </v>
      </c>
      <c r="X1571" s="16" t="str">
        <f t="shared" si="568"/>
        <v xml:space="preserve">,"Perforation":"" </v>
      </c>
      <c r="Y1571" s="16" t="str">
        <f t="shared" si="555"/>
        <v xml:space="preserve">,"IsWatermarked":false </v>
      </c>
      <c r="Z1571" s="16" t="str">
        <f t="shared" si="556"/>
        <v xml:space="preserve">,"CatalogImageCode":"" </v>
      </c>
      <c r="AA1571" s="16" t="str">
        <f t="shared" si="557"/>
        <v xml:space="preserve">,"Color":"" </v>
      </c>
      <c r="AB1571" s="16" t="str">
        <f t="shared" si="558"/>
        <v xml:space="preserve">,"Denomination":"10" </v>
      </c>
      <c r="AD1571" s="16" t="str">
        <f t="shared" si="559"/>
        <v>,"ItemInstances":[</v>
      </c>
      <c r="AE1571" s="16" t="str">
        <f t="shared" si="560"/>
        <v>{"CollectableType":"HomeCollector.Models.StampBase, HomeCollector, Version=1.0.0.0, Culture=neutral, PublicKeyToken=null"</v>
      </c>
      <c r="AF1571" s="16" t="str">
        <f t="shared" si="561"/>
        <v xml:space="preserve">,"ItemDetails":"" </v>
      </c>
      <c r="AG1571" s="16" t="str">
        <f t="shared" si="562"/>
        <v xml:space="preserve">,"IsFavorite":false </v>
      </c>
      <c r="AH1571" s="16" t="str">
        <f t="shared" si="563"/>
        <v xml:space="preserve">,"EstimatedValue":0 </v>
      </c>
      <c r="AI1571" s="16" t="str">
        <f t="shared" si="564"/>
        <v xml:space="preserve">,"IsMintCondition":false </v>
      </c>
      <c r="AJ1571" s="16" t="str">
        <f t="shared" si="565"/>
        <v xml:space="preserve">,"Condition":"UNDEFINED" </v>
      </c>
      <c r="AK1571" s="16" t="str">
        <f xml:space="preserve"> IF($D1571+$E1571&gt;0,  CONCATENATE($AD1571,$AE1571,$AF1571,$AG1571,$AH1571,$AI1571,$AJ1571)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71" s="16" t="str">
        <f t="shared" si="566"/>
        <v>,{"CollectableType":"HomeCollector.Models.StampBase, HomeCollector, Version=1.0.0.0, Culture=neutral, PublicKeyToken=null","DisplayName":"Continental Con" ,"Description":"" ,"Country":"USA" ,"IsPostageStamp":true ,"ScottNumber":"1545"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72" spans="1:38" x14ac:dyDescent="0.25">
      <c r="A1572" s="34" t="s">
        <v>2735</v>
      </c>
      <c r="B1572" s="29">
        <v>10</v>
      </c>
      <c r="C1572" s="30"/>
      <c r="D1572" s="31"/>
      <c r="E1572" s="32">
        <v>2</v>
      </c>
      <c r="F1572" s="28"/>
      <c r="G1572" s="30"/>
      <c r="H1572" s="19" t="s">
        <v>1081</v>
      </c>
      <c r="I1572" s="29">
        <v>1974</v>
      </c>
      <c r="J1572" s="29">
        <v>1974</v>
      </c>
      <c r="K1572" s="33" t="s">
        <v>1337</v>
      </c>
      <c r="L1572" s="34">
        <v>0.18</v>
      </c>
      <c r="M1572" s="29">
        <v>0.15</v>
      </c>
      <c r="N1572" s="28" t="str">
        <f t="shared" si="567"/>
        <v>,{"CollectableType":"HomeCollector.Models.StampBase, HomeCollector, Version=1.0.0.0, Culture=neutral, PublicKeyToken=null"</v>
      </c>
      <c r="O1572" s="16" t="str">
        <f t="shared" si="546"/>
        <v xml:space="preserve">,"DisplayName":"Continental Con" </v>
      </c>
      <c r="P1572" s="16" t="str">
        <f t="shared" si="547"/>
        <v xml:space="preserve">,"Description":"" </v>
      </c>
      <c r="Q1572" s="16" t="str">
        <f t="shared" si="548"/>
        <v xml:space="preserve">,"Country":"USA" </v>
      </c>
      <c r="R1572" s="16" t="str">
        <f t="shared" si="549"/>
        <v xml:space="preserve">,"IsPostageStamp":true </v>
      </c>
      <c r="S1572" s="16" t="str">
        <f t="shared" si="550"/>
        <v xml:space="preserve">,"ScottNumber":"1546" </v>
      </c>
      <c r="T1572" s="16" t="str">
        <f t="shared" si="551"/>
        <v xml:space="preserve">,"AlternateId":"" </v>
      </c>
      <c r="U1572" s="16" t="str">
        <f t="shared" si="552"/>
        <v>,"IssueYearStart":1974</v>
      </c>
      <c r="V1572" s="16" t="str">
        <f t="shared" si="553"/>
        <v>,"IssueYearEnd":0</v>
      </c>
      <c r="W1572" s="16" t="str">
        <f t="shared" si="554"/>
        <v xml:space="preserve">,"FirstDayOfIssue":" " </v>
      </c>
      <c r="X1572" s="16" t="str">
        <f t="shared" si="568"/>
        <v xml:space="preserve">,"Perforation":"" </v>
      </c>
      <c r="Y1572" s="16" t="str">
        <f t="shared" si="555"/>
        <v xml:space="preserve">,"IsWatermarked":false </v>
      </c>
      <c r="Z1572" s="16" t="str">
        <f t="shared" si="556"/>
        <v xml:space="preserve">,"CatalogImageCode":"" </v>
      </c>
      <c r="AA1572" s="16" t="str">
        <f t="shared" si="557"/>
        <v xml:space="preserve">,"Color":"" </v>
      </c>
      <c r="AB1572" s="16" t="str">
        <f t="shared" si="558"/>
        <v xml:space="preserve">,"Denomination":"10" </v>
      </c>
      <c r="AD1572" s="16" t="str">
        <f t="shared" si="559"/>
        <v>,"ItemInstances":[</v>
      </c>
      <c r="AE1572" s="16" t="str">
        <f t="shared" si="560"/>
        <v>{"CollectableType":"HomeCollector.Models.StampBase, HomeCollector, Version=1.0.0.0, Culture=neutral, PublicKeyToken=null"</v>
      </c>
      <c r="AF1572" s="16" t="str">
        <f t="shared" si="561"/>
        <v xml:space="preserve">,"ItemDetails":"" </v>
      </c>
      <c r="AG1572" s="16" t="str">
        <f t="shared" si="562"/>
        <v xml:space="preserve">,"IsFavorite":false </v>
      </c>
      <c r="AH1572" s="16" t="str">
        <f t="shared" si="563"/>
        <v xml:space="preserve">,"EstimatedValue":0 </v>
      </c>
      <c r="AI1572" s="16" t="str">
        <f t="shared" si="564"/>
        <v xml:space="preserve">,"IsMintCondition":false </v>
      </c>
      <c r="AJ1572" s="16" t="str">
        <f t="shared" si="565"/>
        <v xml:space="preserve">,"Condition":"UNDEFINED" </v>
      </c>
      <c r="AK1572" s="16" t="str">
        <f xml:space="preserve"> IF($D1572+$E1572&gt;0,  CONCATENATE($AD1572,$AE1572,$AF1572,$AG1572,$AH1572,$AI1572,$AJ1572)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72" s="16" t="str">
        <f t="shared" si="566"/>
        <v>,{"CollectableType":"HomeCollector.Models.StampBase, HomeCollector, Version=1.0.0.0, Culture=neutral, PublicKeyToken=null","DisplayName":"Continental Con" ,"Description":"" ,"Country":"USA" ,"IsPostageStamp":true ,"ScottNumber":"1546"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73" spans="1:38" x14ac:dyDescent="0.25">
      <c r="A1573" s="17" t="s">
        <v>1082</v>
      </c>
      <c r="B1573" s="29">
        <v>10</v>
      </c>
      <c r="C1573" s="30"/>
      <c r="D1573" s="31">
        <v>1</v>
      </c>
      <c r="E1573" s="32"/>
      <c r="F1573" s="28"/>
      <c r="G1573" s="38" t="s">
        <v>962</v>
      </c>
      <c r="H1573" s="19" t="s">
        <v>1081</v>
      </c>
      <c r="I1573" s="29">
        <v>1974</v>
      </c>
      <c r="J1573" s="29">
        <v>1974</v>
      </c>
      <c r="K1573" s="33" t="s">
        <v>1337</v>
      </c>
      <c r="L1573" s="34">
        <v>0.75</v>
      </c>
      <c r="M1573" s="29">
        <v>0.75</v>
      </c>
      <c r="N1573" s="28" t="str">
        <f t="shared" si="567"/>
        <v>,{"CollectableType":"HomeCollector.Models.StampBase, HomeCollector, Version=1.0.0.0, Culture=neutral, PublicKeyToken=null"</v>
      </c>
      <c r="O1573" s="16" t="str">
        <f t="shared" si="546"/>
        <v xml:space="preserve">,"DisplayName":"Continental Con" </v>
      </c>
      <c r="P1573" s="16" t="str">
        <f t="shared" si="547"/>
        <v xml:space="preserve">,"Description":"block 4" </v>
      </c>
      <c r="Q1573" s="16" t="str">
        <f t="shared" si="548"/>
        <v xml:space="preserve">,"Country":"USA" </v>
      </c>
      <c r="R1573" s="16" t="str">
        <f t="shared" si="549"/>
        <v xml:space="preserve">,"IsPostageStamp":true </v>
      </c>
      <c r="S1573" s="16" t="str">
        <f t="shared" si="550"/>
        <v xml:space="preserve">,"ScottNumber":"1546a" </v>
      </c>
      <c r="T1573" s="16" t="str">
        <f t="shared" si="551"/>
        <v xml:space="preserve">,"AlternateId":"" </v>
      </c>
      <c r="U1573" s="16" t="str">
        <f t="shared" si="552"/>
        <v>,"IssueYearStart":1974</v>
      </c>
      <c r="V1573" s="16" t="str">
        <f t="shared" si="553"/>
        <v>,"IssueYearEnd":0</v>
      </c>
      <c r="W1573" s="16" t="str">
        <f t="shared" si="554"/>
        <v xml:space="preserve">,"FirstDayOfIssue":" " </v>
      </c>
      <c r="X1573" s="16" t="str">
        <f t="shared" si="568"/>
        <v xml:space="preserve">,"Perforation":"" </v>
      </c>
      <c r="Y1573" s="16" t="str">
        <f t="shared" si="555"/>
        <v xml:space="preserve">,"IsWatermarked":false </v>
      </c>
      <c r="Z1573" s="16" t="str">
        <f t="shared" si="556"/>
        <v xml:space="preserve">,"CatalogImageCode":"" </v>
      </c>
      <c r="AA1573" s="16" t="str">
        <f t="shared" si="557"/>
        <v xml:space="preserve">,"Color":"" </v>
      </c>
      <c r="AB1573" s="16" t="str">
        <f t="shared" si="558"/>
        <v xml:space="preserve">,"Denomination":"10" </v>
      </c>
      <c r="AD1573" s="16" t="str">
        <f t="shared" si="559"/>
        <v>,"ItemInstances":[</v>
      </c>
      <c r="AE1573" s="16" t="str">
        <f t="shared" si="560"/>
        <v>{"CollectableType":"HomeCollector.Models.StampBase, HomeCollector, Version=1.0.0.0, Culture=neutral, PublicKeyToken=null"</v>
      </c>
      <c r="AF1573" s="16" t="str">
        <f t="shared" si="561"/>
        <v xml:space="preserve">,"ItemDetails":"block 4" </v>
      </c>
      <c r="AG1573" s="16" t="str">
        <f t="shared" si="562"/>
        <v xml:space="preserve">,"IsFavorite":false </v>
      </c>
      <c r="AH1573" s="16" t="str">
        <f t="shared" si="563"/>
        <v xml:space="preserve">,"EstimatedValue":0 </v>
      </c>
      <c r="AI1573" s="16" t="str">
        <f t="shared" si="564"/>
        <v xml:space="preserve">,"IsMintCondition":true </v>
      </c>
      <c r="AJ1573" s="16" t="str">
        <f t="shared" si="565"/>
        <v xml:space="preserve">,"Condition":"UNDEFINED" </v>
      </c>
      <c r="AK1573" s="16" t="str">
        <f xml:space="preserve"> IF($D1573+$E1573&gt;0,  CONCATENATE($AD1573,$AE1573,$AF1573,$AG1573,$AH1573,$AI1573,$AJ1573)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573" s="16" t="str">
        <f t="shared" si="566"/>
        <v>,{"CollectableType":"HomeCollector.Models.StampBase, HomeCollector, Version=1.0.0.0, Culture=neutral, PublicKeyToken=null","DisplayName":"Continental Con" ,"Description":"block 4" ,"Country":"USA" ,"IsPostageStamp":true ,"ScottNumber":"1546a"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574" spans="1:38" x14ac:dyDescent="0.25">
      <c r="A1574" s="34" t="s">
        <v>2736</v>
      </c>
      <c r="B1574" s="29">
        <v>10</v>
      </c>
      <c r="C1574" s="30"/>
      <c r="D1574" s="31">
        <v>1</v>
      </c>
      <c r="E1574" s="32">
        <v>2</v>
      </c>
      <c r="F1574" s="28"/>
      <c r="G1574" s="30"/>
      <c r="H1574" s="19" t="s">
        <v>1083</v>
      </c>
      <c r="I1574" s="29">
        <v>1974</v>
      </c>
      <c r="J1574" s="29">
        <v>1974</v>
      </c>
      <c r="K1574" s="33" t="s">
        <v>1337</v>
      </c>
      <c r="L1574" s="34">
        <v>0.18</v>
      </c>
      <c r="M1574" s="29">
        <v>0.15</v>
      </c>
      <c r="N1574" s="28" t="str">
        <f t="shared" si="567"/>
        <v>,{"CollectableType":"HomeCollector.Models.StampBase, HomeCollector, Version=1.0.0.0, Culture=neutral, PublicKeyToken=null"</v>
      </c>
      <c r="O1574" s="16" t="str">
        <f t="shared" si="546"/>
        <v xml:space="preserve">,"DisplayName":"Energy" </v>
      </c>
      <c r="P1574" s="16" t="str">
        <f t="shared" si="547"/>
        <v xml:space="preserve">,"Description":"" </v>
      </c>
      <c r="Q1574" s="16" t="str">
        <f t="shared" si="548"/>
        <v xml:space="preserve">,"Country":"USA" </v>
      </c>
      <c r="R1574" s="16" t="str">
        <f t="shared" si="549"/>
        <v xml:space="preserve">,"IsPostageStamp":true </v>
      </c>
      <c r="S1574" s="16" t="str">
        <f t="shared" si="550"/>
        <v xml:space="preserve">,"ScottNumber":"1547" </v>
      </c>
      <c r="T1574" s="16" t="str">
        <f t="shared" si="551"/>
        <v xml:space="preserve">,"AlternateId":"" </v>
      </c>
      <c r="U1574" s="16" t="str">
        <f t="shared" si="552"/>
        <v>,"IssueYearStart":1974</v>
      </c>
      <c r="V1574" s="16" t="str">
        <f t="shared" si="553"/>
        <v>,"IssueYearEnd":0</v>
      </c>
      <c r="W1574" s="16" t="str">
        <f t="shared" si="554"/>
        <v xml:space="preserve">,"FirstDayOfIssue":" " </v>
      </c>
      <c r="X1574" s="16" t="str">
        <f t="shared" si="568"/>
        <v xml:space="preserve">,"Perforation":"" </v>
      </c>
      <c r="Y1574" s="16" t="str">
        <f t="shared" si="555"/>
        <v xml:space="preserve">,"IsWatermarked":false </v>
      </c>
      <c r="Z1574" s="16" t="str">
        <f t="shared" si="556"/>
        <v xml:space="preserve">,"CatalogImageCode":"" </v>
      </c>
      <c r="AA1574" s="16" t="str">
        <f t="shared" si="557"/>
        <v xml:space="preserve">,"Color":"" </v>
      </c>
      <c r="AB1574" s="16" t="str">
        <f t="shared" si="558"/>
        <v xml:space="preserve">,"Denomination":"10" </v>
      </c>
      <c r="AD1574" s="16" t="str">
        <f t="shared" si="559"/>
        <v>,"ItemInstances":[</v>
      </c>
      <c r="AE1574" s="16" t="str">
        <f t="shared" si="560"/>
        <v>{"CollectableType":"HomeCollector.Models.StampBase, HomeCollector, Version=1.0.0.0, Culture=neutral, PublicKeyToken=null"</v>
      </c>
      <c r="AF1574" s="16" t="str">
        <f t="shared" si="561"/>
        <v xml:space="preserve">,"ItemDetails":"" </v>
      </c>
      <c r="AG1574" s="16" t="str">
        <f t="shared" si="562"/>
        <v xml:space="preserve">,"IsFavorite":false </v>
      </c>
      <c r="AH1574" s="16" t="str">
        <f t="shared" si="563"/>
        <v xml:space="preserve">,"EstimatedValue":0 </v>
      </c>
      <c r="AI1574" s="16" t="str">
        <f t="shared" si="564"/>
        <v xml:space="preserve">,"IsMintCondition":true </v>
      </c>
      <c r="AJ1574" s="16" t="str">
        <f t="shared" si="565"/>
        <v xml:space="preserve">,"Condition":"UNDEFINED" </v>
      </c>
      <c r="AK1574" s="16" t="str">
        <f xml:space="preserve"> IF($D1574+$E1574&gt;0,  CONCATENATE($AD1574,$AE1574,$AF1574,$AG1574,$AH1574,$AI1574,$AJ1574)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74" s="16" t="str">
        <f t="shared" si="566"/>
        <v>,{"CollectableType":"HomeCollector.Models.StampBase, HomeCollector, Version=1.0.0.0, Culture=neutral, PublicKeyToken=null","DisplayName":"Energy" ,"Description":"" ,"Country":"USA" ,"IsPostageStamp":true ,"ScottNumber":"1547"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75" spans="1:38" x14ac:dyDescent="0.25">
      <c r="A1575" s="34" t="s">
        <v>2737</v>
      </c>
      <c r="B1575" s="29">
        <v>10</v>
      </c>
      <c r="C1575" s="30"/>
      <c r="D1575" s="31">
        <v>1</v>
      </c>
      <c r="E1575" s="32">
        <v>4</v>
      </c>
      <c r="F1575" s="28"/>
      <c r="G1575" s="30"/>
      <c r="H1575" s="19" t="s">
        <v>1084</v>
      </c>
      <c r="I1575" s="29">
        <v>1974</v>
      </c>
      <c r="J1575" s="29">
        <v>1974</v>
      </c>
      <c r="K1575" s="33" t="s">
        <v>1337</v>
      </c>
      <c r="L1575" s="34">
        <v>0.18</v>
      </c>
      <c r="M1575" s="29">
        <v>0.15</v>
      </c>
      <c r="N1575" s="28" t="str">
        <f t="shared" si="567"/>
        <v>,{"CollectableType":"HomeCollector.Models.StampBase, HomeCollector, Version=1.0.0.0, Culture=neutral, PublicKeyToken=null"</v>
      </c>
      <c r="O1575" s="16" t="str">
        <f t="shared" si="546"/>
        <v xml:space="preserve">,"DisplayName":"Sleepy Hollow" </v>
      </c>
      <c r="P1575" s="16" t="str">
        <f t="shared" si="547"/>
        <v xml:space="preserve">,"Description":"" </v>
      </c>
      <c r="Q1575" s="16" t="str">
        <f t="shared" si="548"/>
        <v xml:space="preserve">,"Country":"USA" </v>
      </c>
      <c r="R1575" s="16" t="str">
        <f t="shared" si="549"/>
        <v xml:space="preserve">,"IsPostageStamp":true </v>
      </c>
      <c r="S1575" s="16" t="str">
        <f t="shared" si="550"/>
        <v xml:space="preserve">,"ScottNumber":"1548" </v>
      </c>
      <c r="T1575" s="16" t="str">
        <f t="shared" si="551"/>
        <v xml:space="preserve">,"AlternateId":"" </v>
      </c>
      <c r="U1575" s="16" t="str">
        <f t="shared" si="552"/>
        <v>,"IssueYearStart":1974</v>
      </c>
      <c r="V1575" s="16" t="str">
        <f t="shared" si="553"/>
        <v>,"IssueYearEnd":0</v>
      </c>
      <c r="W1575" s="16" t="str">
        <f t="shared" si="554"/>
        <v xml:space="preserve">,"FirstDayOfIssue":" " </v>
      </c>
      <c r="X1575" s="16" t="str">
        <f t="shared" si="568"/>
        <v xml:space="preserve">,"Perforation":"" </v>
      </c>
      <c r="Y1575" s="16" t="str">
        <f t="shared" si="555"/>
        <v xml:space="preserve">,"IsWatermarked":false </v>
      </c>
      <c r="Z1575" s="16" t="str">
        <f t="shared" si="556"/>
        <v xml:space="preserve">,"CatalogImageCode":"" </v>
      </c>
      <c r="AA1575" s="16" t="str">
        <f t="shared" si="557"/>
        <v xml:space="preserve">,"Color":"" </v>
      </c>
      <c r="AB1575" s="16" t="str">
        <f t="shared" si="558"/>
        <v xml:space="preserve">,"Denomination":"10" </v>
      </c>
      <c r="AD1575" s="16" t="str">
        <f t="shared" si="559"/>
        <v>,"ItemInstances":[</v>
      </c>
      <c r="AE1575" s="16" t="str">
        <f t="shared" si="560"/>
        <v>{"CollectableType":"HomeCollector.Models.StampBase, HomeCollector, Version=1.0.0.0, Culture=neutral, PublicKeyToken=null"</v>
      </c>
      <c r="AF1575" s="16" t="str">
        <f t="shared" si="561"/>
        <v xml:space="preserve">,"ItemDetails":"" </v>
      </c>
      <c r="AG1575" s="16" t="str">
        <f t="shared" si="562"/>
        <v xml:space="preserve">,"IsFavorite":false </v>
      </c>
      <c r="AH1575" s="16" t="str">
        <f t="shared" si="563"/>
        <v xml:space="preserve">,"EstimatedValue":0 </v>
      </c>
      <c r="AI1575" s="16" t="str">
        <f t="shared" si="564"/>
        <v xml:space="preserve">,"IsMintCondition":true </v>
      </c>
      <c r="AJ1575" s="16" t="str">
        <f t="shared" si="565"/>
        <v xml:space="preserve">,"Condition":"UNDEFINED" </v>
      </c>
      <c r="AK1575" s="16" t="str">
        <f xml:space="preserve"> IF($D1575+$E1575&gt;0,  CONCATENATE($AD1575,$AE1575,$AF1575,$AG1575,$AH1575,$AI1575,$AJ1575)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75" s="16" t="str">
        <f t="shared" si="566"/>
        <v>,{"CollectableType":"HomeCollector.Models.StampBase, HomeCollector, Version=1.0.0.0, Culture=neutral, PublicKeyToken=null","DisplayName":"Sleepy Hollow" ,"Description":"" ,"Country":"USA" ,"IsPostageStamp":true ,"ScottNumber":"1548"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76" spans="1:38" x14ac:dyDescent="0.25">
      <c r="A1576" s="34" t="s">
        <v>2738</v>
      </c>
      <c r="B1576" s="29">
        <v>10</v>
      </c>
      <c r="C1576" s="30"/>
      <c r="D1576" s="31">
        <v>1</v>
      </c>
      <c r="E1576" s="32">
        <v>2</v>
      </c>
      <c r="F1576" s="28"/>
      <c r="G1576" s="30"/>
      <c r="H1576" s="19" t="s">
        <v>1085</v>
      </c>
      <c r="I1576" s="29">
        <v>1974</v>
      </c>
      <c r="J1576" s="29">
        <v>1974</v>
      </c>
      <c r="K1576" s="33" t="s">
        <v>1337</v>
      </c>
      <c r="L1576" s="34">
        <v>0.18</v>
      </c>
      <c r="M1576" s="29">
        <v>0.15</v>
      </c>
      <c r="N1576" s="28" t="str">
        <f t="shared" si="567"/>
        <v>,{"CollectableType":"HomeCollector.Models.StampBase, HomeCollector, Version=1.0.0.0, Culture=neutral, PublicKeyToken=null"</v>
      </c>
      <c r="O1576" s="16" t="str">
        <f t="shared" si="546"/>
        <v xml:space="preserve">,"DisplayName":"Retarded Children" </v>
      </c>
      <c r="P1576" s="16" t="str">
        <f t="shared" si="547"/>
        <v xml:space="preserve">,"Description":"" </v>
      </c>
      <c r="Q1576" s="16" t="str">
        <f t="shared" si="548"/>
        <v xml:space="preserve">,"Country":"USA" </v>
      </c>
      <c r="R1576" s="16" t="str">
        <f t="shared" si="549"/>
        <v xml:space="preserve">,"IsPostageStamp":true </v>
      </c>
      <c r="S1576" s="16" t="str">
        <f t="shared" si="550"/>
        <v xml:space="preserve">,"ScottNumber":"1549" </v>
      </c>
      <c r="T1576" s="16" t="str">
        <f t="shared" si="551"/>
        <v xml:space="preserve">,"AlternateId":"" </v>
      </c>
      <c r="U1576" s="16" t="str">
        <f t="shared" si="552"/>
        <v>,"IssueYearStart":1974</v>
      </c>
      <c r="V1576" s="16" t="str">
        <f t="shared" si="553"/>
        <v>,"IssueYearEnd":0</v>
      </c>
      <c r="W1576" s="16" t="str">
        <f t="shared" si="554"/>
        <v xml:space="preserve">,"FirstDayOfIssue":" " </v>
      </c>
      <c r="X1576" s="16" t="str">
        <f t="shared" si="568"/>
        <v xml:space="preserve">,"Perforation":"" </v>
      </c>
      <c r="Y1576" s="16" t="str">
        <f t="shared" si="555"/>
        <v xml:space="preserve">,"IsWatermarked":false </v>
      </c>
      <c r="Z1576" s="16" t="str">
        <f t="shared" si="556"/>
        <v xml:space="preserve">,"CatalogImageCode":"" </v>
      </c>
      <c r="AA1576" s="16" t="str">
        <f t="shared" si="557"/>
        <v xml:space="preserve">,"Color":"" </v>
      </c>
      <c r="AB1576" s="16" t="str">
        <f t="shared" si="558"/>
        <v xml:space="preserve">,"Denomination":"10" </v>
      </c>
      <c r="AD1576" s="16" t="str">
        <f t="shared" si="559"/>
        <v>,"ItemInstances":[</v>
      </c>
      <c r="AE1576" s="16" t="str">
        <f t="shared" si="560"/>
        <v>{"CollectableType":"HomeCollector.Models.StampBase, HomeCollector, Version=1.0.0.0, Culture=neutral, PublicKeyToken=null"</v>
      </c>
      <c r="AF1576" s="16" t="str">
        <f t="shared" si="561"/>
        <v xml:space="preserve">,"ItemDetails":"" </v>
      </c>
      <c r="AG1576" s="16" t="str">
        <f t="shared" si="562"/>
        <v xml:space="preserve">,"IsFavorite":false </v>
      </c>
      <c r="AH1576" s="16" t="str">
        <f t="shared" si="563"/>
        <v xml:space="preserve">,"EstimatedValue":0 </v>
      </c>
      <c r="AI1576" s="16" t="str">
        <f t="shared" si="564"/>
        <v xml:space="preserve">,"IsMintCondition":true </v>
      </c>
      <c r="AJ1576" s="16" t="str">
        <f t="shared" si="565"/>
        <v xml:space="preserve">,"Condition":"UNDEFINED" </v>
      </c>
      <c r="AK1576" s="16" t="str">
        <f xml:space="preserve"> IF($D1576+$E1576&gt;0,  CONCATENATE($AD1576,$AE1576,$AF1576,$AG1576,$AH1576,$AI1576,$AJ1576)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76" s="16" t="str">
        <f t="shared" si="566"/>
        <v>,{"CollectableType":"HomeCollector.Models.StampBase, HomeCollector, Version=1.0.0.0, Culture=neutral, PublicKeyToken=null","DisplayName":"Retarded Children" ,"Description":"" ,"Country":"USA" ,"IsPostageStamp":true ,"ScottNumber":"1549"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77" spans="1:38" x14ac:dyDescent="0.25">
      <c r="A1577" s="34" t="s">
        <v>2739</v>
      </c>
      <c r="B1577" s="29">
        <v>10</v>
      </c>
      <c r="C1577" s="30"/>
      <c r="D1577" s="31">
        <v>1</v>
      </c>
      <c r="E1577" s="32">
        <v>2</v>
      </c>
      <c r="F1577" s="28"/>
      <c r="G1577" s="30"/>
      <c r="H1577" s="19" t="s">
        <v>1086</v>
      </c>
      <c r="I1577" s="29">
        <v>1974</v>
      </c>
      <c r="J1577" s="29">
        <v>1974</v>
      </c>
      <c r="K1577" s="33" t="s">
        <v>1337</v>
      </c>
      <c r="L1577" s="34">
        <v>0.18</v>
      </c>
      <c r="M1577" s="29">
        <v>0.15</v>
      </c>
      <c r="N1577" s="28" t="str">
        <f t="shared" si="567"/>
        <v>,{"CollectableType":"HomeCollector.Models.StampBase, HomeCollector, Version=1.0.0.0, Culture=neutral, PublicKeyToken=null"</v>
      </c>
      <c r="O1577" s="16" t="str">
        <f t="shared" si="546"/>
        <v xml:space="preserve">,"DisplayName":"Angel" </v>
      </c>
      <c r="P1577" s="16" t="str">
        <f t="shared" si="547"/>
        <v xml:space="preserve">,"Description":"" </v>
      </c>
      <c r="Q1577" s="16" t="str">
        <f t="shared" si="548"/>
        <v xml:space="preserve">,"Country":"USA" </v>
      </c>
      <c r="R1577" s="16" t="str">
        <f t="shared" si="549"/>
        <v xml:space="preserve">,"IsPostageStamp":true </v>
      </c>
      <c r="S1577" s="16" t="str">
        <f t="shared" si="550"/>
        <v xml:space="preserve">,"ScottNumber":"1550" </v>
      </c>
      <c r="T1577" s="16" t="str">
        <f t="shared" si="551"/>
        <v xml:space="preserve">,"AlternateId":"" </v>
      </c>
      <c r="U1577" s="16" t="str">
        <f t="shared" si="552"/>
        <v>,"IssueYearStart":1974</v>
      </c>
      <c r="V1577" s="16" t="str">
        <f t="shared" si="553"/>
        <v>,"IssueYearEnd":0</v>
      </c>
      <c r="W1577" s="16" t="str">
        <f t="shared" si="554"/>
        <v xml:space="preserve">,"FirstDayOfIssue":" " </v>
      </c>
      <c r="X1577" s="16" t="str">
        <f t="shared" si="568"/>
        <v xml:space="preserve">,"Perforation":"" </v>
      </c>
      <c r="Y1577" s="16" t="str">
        <f t="shared" si="555"/>
        <v xml:space="preserve">,"IsWatermarked":false </v>
      </c>
      <c r="Z1577" s="16" t="str">
        <f t="shared" si="556"/>
        <v xml:space="preserve">,"CatalogImageCode":"" </v>
      </c>
      <c r="AA1577" s="16" t="str">
        <f t="shared" si="557"/>
        <v xml:space="preserve">,"Color":"" </v>
      </c>
      <c r="AB1577" s="16" t="str">
        <f t="shared" si="558"/>
        <v xml:space="preserve">,"Denomination":"10" </v>
      </c>
      <c r="AD1577" s="16" t="str">
        <f t="shared" si="559"/>
        <v>,"ItemInstances":[</v>
      </c>
      <c r="AE1577" s="16" t="str">
        <f t="shared" si="560"/>
        <v>{"CollectableType":"HomeCollector.Models.StampBase, HomeCollector, Version=1.0.0.0, Culture=neutral, PublicKeyToken=null"</v>
      </c>
      <c r="AF1577" s="16" t="str">
        <f t="shared" si="561"/>
        <v xml:space="preserve">,"ItemDetails":"" </v>
      </c>
      <c r="AG1577" s="16" t="str">
        <f t="shared" si="562"/>
        <v xml:space="preserve">,"IsFavorite":false </v>
      </c>
      <c r="AH1577" s="16" t="str">
        <f t="shared" si="563"/>
        <v xml:space="preserve">,"EstimatedValue":0 </v>
      </c>
      <c r="AI1577" s="16" t="str">
        <f t="shared" si="564"/>
        <v xml:space="preserve">,"IsMintCondition":true </v>
      </c>
      <c r="AJ1577" s="16" t="str">
        <f t="shared" si="565"/>
        <v xml:space="preserve">,"Condition":"UNDEFINED" </v>
      </c>
      <c r="AK1577" s="16" t="str">
        <f xml:space="preserve"> IF($D1577+$E1577&gt;0,  CONCATENATE($AD1577,$AE1577,$AF1577,$AG1577,$AH1577,$AI1577,$AJ1577)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77" s="16" t="str">
        <f t="shared" si="566"/>
        <v>,{"CollectableType":"HomeCollector.Models.StampBase, HomeCollector, Version=1.0.0.0, Culture=neutral, PublicKeyToken=null","DisplayName":"Angel" ,"Description":"" ,"Country":"USA" ,"IsPostageStamp":true ,"ScottNumber":"1550"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78" spans="1:38" x14ac:dyDescent="0.25">
      <c r="A1578" s="34" t="s">
        <v>2740</v>
      </c>
      <c r="B1578" s="29">
        <v>10</v>
      </c>
      <c r="C1578" s="30"/>
      <c r="D1578" s="31">
        <v>1</v>
      </c>
      <c r="E1578" s="32">
        <v>2</v>
      </c>
      <c r="F1578" s="28"/>
      <c r="G1578" s="30"/>
      <c r="H1578" s="19" t="s">
        <v>1087</v>
      </c>
      <c r="I1578" s="29">
        <v>1974</v>
      </c>
      <c r="J1578" s="29">
        <v>1974</v>
      </c>
      <c r="K1578" s="33" t="s">
        <v>1337</v>
      </c>
      <c r="L1578" s="34">
        <v>0.18</v>
      </c>
      <c r="M1578" s="29">
        <v>0.15</v>
      </c>
      <c r="N1578" s="28" t="str">
        <f t="shared" si="567"/>
        <v>,{"CollectableType":"HomeCollector.Models.StampBase, HomeCollector, Version=1.0.0.0, Culture=neutral, PublicKeyToken=null"</v>
      </c>
      <c r="O1578" s="16" t="str">
        <f t="shared" si="546"/>
        <v xml:space="preserve">,"DisplayName":"Sleigh" </v>
      </c>
      <c r="P1578" s="16" t="str">
        <f t="shared" si="547"/>
        <v xml:space="preserve">,"Description":"" </v>
      </c>
      <c r="Q1578" s="16" t="str">
        <f t="shared" si="548"/>
        <v xml:space="preserve">,"Country":"USA" </v>
      </c>
      <c r="R1578" s="16" t="str">
        <f t="shared" si="549"/>
        <v xml:space="preserve">,"IsPostageStamp":true </v>
      </c>
      <c r="S1578" s="16" t="str">
        <f t="shared" si="550"/>
        <v xml:space="preserve">,"ScottNumber":"1551" </v>
      </c>
      <c r="T1578" s="16" t="str">
        <f t="shared" si="551"/>
        <v xml:space="preserve">,"AlternateId":"" </v>
      </c>
      <c r="U1578" s="16" t="str">
        <f t="shared" si="552"/>
        <v>,"IssueYearStart":1974</v>
      </c>
      <c r="V1578" s="16" t="str">
        <f t="shared" si="553"/>
        <v>,"IssueYearEnd":0</v>
      </c>
      <c r="W1578" s="16" t="str">
        <f t="shared" si="554"/>
        <v xml:space="preserve">,"FirstDayOfIssue":" " </v>
      </c>
      <c r="X1578" s="16" t="str">
        <f t="shared" si="568"/>
        <v xml:space="preserve">,"Perforation":"" </v>
      </c>
      <c r="Y1578" s="16" t="str">
        <f t="shared" si="555"/>
        <v xml:space="preserve">,"IsWatermarked":false </v>
      </c>
      <c r="Z1578" s="16" t="str">
        <f t="shared" si="556"/>
        <v xml:space="preserve">,"CatalogImageCode":"" </v>
      </c>
      <c r="AA1578" s="16" t="str">
        <f t="shared" si="557"/>
        <v xml:space="preserve">,"Color":"" </v>
      </c>
      <c r="AB1578" s="16" t="str">
        <f t="shared" si="558"/>
        <v xml:space="preserve">,"Denomination":"10" </v>
      </c>
      <c r="AD1578" s="16" t="str">
        <f t="shared" si="559"/>
        <v>,"ItemInstances":[</v>
      </c>
      <c r="AE1578" s="16" t="str">
        <f t="shared" si="560"/>
        <v>{"CollectableType":"HomeCollector.Models.StampBase, HomeCollector, Version=1.0.0.0, Culture=neutral, PublicKeyToken=null"</v>
      </c>
      <c r="AF1578" s="16" t="str">
        <f t="shared" si="561"/>
        <v xml:space="preserve">,"ItemDetails":"" </v>
      </c>
      <c r="AG1578" s="16" t="str">
        <f t="shared" si="562"/>
        <v xml:space="preserve">,"IsFavorite":false </v>
      </c>
      <c r="AH1578" s="16" t="str">
        <f t="shared" si="563"/>
        <v xml:space="preserve">,"EstimatedValue":0 </v>
      </c>
      <c r="AI1578" s="16" t="str">
        <f t="shared" si="564"/>
        <v xml:space="preserve">,"IsMintCondition":true </v>
      </c>
      <c r="AJ1578" s="16" t="str">
        <f t="shared" si="565"/>
        <v xml:space="preserve">,"Condition":"UNDEFINED" </v>
      </c>
      <c r="AK1578" s="16" t="str">
        <f xml:space="preserve"> IF($D1578+$E1578&gt;0,  CONCATENATE($AD1578,$AE1578,$AF1578,$AG1578,$AH1578,$AI1578,$AJ1578)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78" s="16" t="str">
        <f t="shared" si="566"/>
        <v>,{"CollectableType":"HomeCollector.Models.StampBase, HomeCollector, Version=1.0.0.0, Culture=neutral, PublicKeyToken=null","DisplayName":"Sleigh" ,"Description":"" ,"Country":"USA" ,"IsPostageStamp":true ,"ScottNumber":"1551"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79" spans="1:38" x14ac:dyDescent="0.25">
      <c r="A1579" s="34" t="s">
        <v>2741</v>
      </c>
      <c r="B1579" s="29">
        <v>10</v>
      </c>
      <c r="C1579" s="30"/>
      <c r="D1579" s="31">
        <v>1</v>
      </c>
      <c r="E1579" s="32">
        <v>1</v>
      </c>
      <c r="F1579" s="28"/>
      <c r="G1579" s="38" t="s">
        <v>3056</v>
      </c>
      <c r="H1579" s="19" t="s">
        <v>924</v>
      </c>
      <c r="I1579" s="29">
        <v>1974</v>
      </c>
      <c r="J1579" s="29">
        <v>1974</v>
      </c>
      <c r="K1579" s="33" t="s">
        <v>1337</v>
      </c>
      <c r="L1579" s="34">
        <v>0.18</v>
      </c>
      <c r="M1579" s="29">
        <v>0.15</v>
      </c>
      <c r="N1579" s="28" t="str">
        <f t="shared" si="567"/>
        <v>,{"CollectableType":"HomeCollector.Models.StampBase, HomeCollector, Version=1.0.0.0, Culture=neutral, PublicKeyToken=null"</v>
      </c>
      <c r="O1579" s="16" t="str">
        <f t="shared" si="546"/>
        <v xml:space="preserve">,"DisplayName":"Peace" </v>
      </c>
      <c r="P1579" s="16" t="str">
        <f t="shared" si="547"/>
        <v xml:space="preserve">,"Description":"self" </v>
      </c>
      <c r="Q1579" s="16" t="str">
        <f t="shared" si="548"/>
        <v xml:space="preserve">,"Country":"USA" </v>
      </c>
      <c r="R1579" s="16" t="str">
        <f t="shared" si="549"/>
        <v xml:space="preserve">,"IsPostageStamp":true </v>
      </c>
      <c r="S1579" s="16" t="str">
        <f t="shared" si="550"/>
        <v xml:space="preserve">,"ScottNumber":"1552" </v>
      </c>
      <c r="T1579" s="16" t="str">
        <f t="shared" si="551"/>
        <v xml:space="preserve">,"AlternateId":"" </v>
      </c>
      <c r="U1579" s="16" t="str">
        <f t="shared" si="552"/>
        <v>,"IssueYearStart":1974</v>
      </c>
      <c r="V1579" s="16" t="str">
        <f t="shared" si="553"/>
        <v>,"IssueYearEnd":0</v>
      </c>
      <c r="W1579" s="16" t="str">
        <f t="shared" si="554"/>
        <v xml:space="preserve">,"FirstDayOfIssue":" " </v>
      </c>
      <c r="X1579" s="16" t="str">
        <f t="shared" si="568"/>
        <v xml:space="preserve">,"Perforation":"" </v>
      </c>
      <c r="Y1579" s="16" t="str">
        <f t="shared" si="555"/>
        <v xml:space="preserve">,"IsWatermarked":false </v>
      </c>
      <c r="Z1579" s="16" t="str">
        <f t="shared" si="556"/>
        <v xml:space="preserve">,"CatalogImageCode":"" </v>
      </c>
      <c r="AA1579" s="16" t="str">
        <f t="shared" si="557"/>
        <v xml:space="preserve">,"Color":"" </v>
      </c>
      <c r="AB1579" s="16" t="str">
        <f t="shared" si="558"/>
        <v xml:space="preserve">,"Denomination":"10" </v>
      </c>
      <c r="AD1579" s="16" t="str">
        <f t="shared" si="559"/>
        <v>,"ItemInstances":[</v>
      </c>
      <c r="AE1579" s="16" t="str">
        <f t="shared" si="560"/>
        <v>{"CollectableType":"HomeCollector.Models.StampBase, HomeCollector, Version=1.0.0.0, Culture=neutral, PublicKeyToken=null"</v>
      </c>
      <c r="AF1579" s="16" t="str">
        <f t="shared" si="561"/>
        <v xml:space="preserve">,"ItemDetails":"self" </v>
      </c>
      <c r="AG1579" s="16" t="str">
        <f t="shared" si="562"/>
        <v xml:space="preserve">,"IsFavorite":false </v>
      </c>
      <c r="AH1579" s="16" t="str">
        <f t="shared" si="563"/>
        <v xml:space="preserve">,"EstimatedValue":0 </v>
      </c>
      <c r="AI1579" s="16" t="str">
        <f t="shared" si="564"/>
        <v xml:space="preserve">,"IsMintCondition":true </v>
      </c>
      <c r="AJ1579" s="16" t="str">
        <f t="shared" si="565"/>
        <v xml:space="preserve">,"Condition":"UNDEFINED" </v>
      </c>
      <c r="AK1579" s="16" t="str">
        <f xml:space="preserve"> IF($D1579+$E1579&gt;0,  CONCATENATE($AD1579,$AE1579,$AF1579,$AG1579,$AH1579,$AI1579,$AJ1579) &amp; "} ]}","}")</f>
        <v>,"ItemInstances":[{"CollectableType":"HomeCollector.Models.StampBase, HomeCollector, Version=1.0.0.0, Culture=neutral, PublicKeyToken=null","ItemDetails":"self" ,"IsFavorite":false ,"EstimatedValue":0 ,"IsMintCondition":true ,"Condition":"UNDEFINED" } ]}</v>
      </c>
      <c r="AL1579" s="16" t="str">
        <f t="shared" si="566"/>
        <v>,{"CollectableType":"HomeCollector.Models.StampBase, HomeCollector, Version=1.0.0.0, Culture=neutral, PublicKeyToken=null","DisplayName":"Peace" ,"Description":"self" ,"Country":"USA" ,"IsPostageStamp":true ,"ScottNumber":"1552" ,"AlternateId":"" ,"IssueYearStart":1974,"IssueYearEnd":0,"FirstDayOfIssue":"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PublicKeyToken=null","ItemDetails":"self" ,"IsFavorite":false ,"EstimatedValue":0 ,"IsMintCondition":true ,"Condition":"UNDEFINED" } ]}</v>
      </c>
    </row>
    <row r="1580" spans="1:38" x14ac:dyDescent="0.25">
      <c r="A1580" s="34" t="s">
        <v>2742</v>
      </c>
      <c r="B1580" s="29">
        <v>10</v>
      </c>
      <c r="C1580" s="30"/>
      <c r="D1580" s="31">
        <v>1</v>
      </c>
      <c r="E1580" s="32">
        <v>2</v>
      </c>
      <c r="F1580" s="28"/>
      <c r="G1580" s="30"/>
      <c r="H1580" s="19" t="s">
        <v>1088</v>
      </c>
      <c r="I1580" s="29">
        <v>1975</v>
      </c>
      <c r="J1580" s="29">
        <v>1975</v>
      </c>
      <c r="K1580" s="33" t="s">
        <v>1337</v>
      </c>
      <c r="L1580" s="34">
        <v>0.18</v>
      </c>
      <c r="M1580" s="29">
        <v>0.15</v>
      </c>
      <c r="N1580" s="28" t="str">
        <f t="shared" si="567"/>
        <v>,{"CollectableType":"HomeCollector.Models.StampBase, HomeCollector, Version=1.0.0.0, Culture=neutral, PublicKeyToken=null"</v>
      </c>
      <c r="O1580" s="16" t="str">
        <f t="shared" si="546"/>
        <v xml:space="preserve">,"DisplayName":"West" </v>
      </c>
      <c r="P1580" s="16" t="str">
        <f t="shared" si="547"/>
        <v xml:space="preserve">,"Description":"" </v>
      </c>
      <c r="Q1580" s="16" t="str">
        <f t="shared" si="548"/>
        <v xml:space="preserve">,"Country":"USA" </v>
      </c>
      <c r="R1580" s="16" t="str">
        <f t="shared" si="549"/>
        <v xml:space="preserve">,"IsPostageStamp":true </v>
      </c>
      <c r="S1580" s="16" t="str">
        <f t="shared" si="550"/>
        <v xml:space="preserve">,"ScottNumber":"1553" </v>
      </c>
      <c r="T1580" s="16" t="str">
        <f t="shared" si="551"/>
        <v xml:space="preserve">,"AlternateId":"" </v>
      </c>
      <c r="U1580" s="16" t="str">
        <f t="shared" si="552"/>
        <v>,"IssueYearStart":1975</v>
      </c>
      <c r="V1580" s="16" t="str">
        <f t="shared" si="553"/>
        <v>,"IssueYearEnd":0</v>
      </c>
      <c r="W1580" s="16" t="str">
        <f t="shared" si="554"/>
        <v xml:space="preserve">,"FirstDayOfIssue":" " </v>
      </c>
      <c r="X1580" s="16" t="str">
        <f t="shared" si="568"/>
        <v xml:space="preserve">,"Perforation":"" </v>
      </c>
      <c r="Y1580" s="16" t="str">
        <f t="shared" si="555"/>
        <v xml:space="preserve">,"IsWatermarked":false </v>
      </c>
      <c r="Z1580" s="16" t="str">
        <f t="shared" si="556"/>
        <v xml:space="preserve">,"CatalogImageCode":"" </v>
      </c>
      <c r="AA1580" s="16" t="str">
        <f t="shared" si="557"/>
        <v xml:space="preserve">,"Color":"" </v>
      </c>
      <c r="AB1580" s="16" t="str">
        <f t="shared" si="558"/>
        <v xml:space="preserve">,"Denomination":"10" </v>
      </c>
      <c r="AD1580" s="16" t="str">
        <f t="shared" si="559"/>
        <v>,"ItemInstances":[</v>
      </c>
      <c r="AE1580" s="16" t="str">
        <f t="shared" si="560"/>
        <v>{"CollectableType":"HomeCollector.Models.StampBase, HomeCollector, Version=1.0.0.0, Culture=neutral, PublicKeyToken=null"</v>
      </c>
      <c r="AF1580" s="16" t="str">
        <f t="shared" si="561"/>
        <v xml:space="preserve">,"ItemDetails":"" </v>
      </c>
      <c r="AG1580" s="16" t="str">
        <f t="shared" si="562"/>
        <v xml:space="preserve">,"IsFavorite":false </v>
      </c>
      <c r="AH1580" s="16" t="str">
        <f t="shared" si="563"/>
        <v xml:space="preserve">,"EstimatedValue":0 </v>
      </c>
      <c r="AI1580" s="16" t="str">
        <f t="shared" si="564"/>
        <v xml:space="preserve">,"IsMintCondition":true </v>
      </c>
      <c r="AJ1580" s="16" t="str">
        <f t="shared" si="565"/>
        <v xml:space="preserve">,"Condition":"UNDEFINED" </v>
      </c>
      <c r="AK1580" s="16" t="str">
        <f xml:space="preserve"> IF($D1580+$E1580&gt;0,  CONCATENATE($AD1580,$AE1580,$AF1580,$AG1580,$AH1580,$AI1580,$AJ1580)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80" s="16" t="str">
        <f t="shared" si="566"/>
        <v>,{"CollectableType":"HomeCollector.Models.StampBase, HomeCollector, Version=1.0.0.0, Culture=neutral, PublicKeyToken=null","DisplayName":"West" ,"Description":"" ,"Country":"USA" ,"IsPostageStamp":true ,"ScottNumber":"1553"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81" spans="1:38" x14ac:dyDescent="0.25">
      <c r="A1581" s="34" t="s">
        <v>2743</v>
      </c>
      <c r="B1581" s="29">
        <v>10</v>
      </c>
      <c r="C1581" s="30"/>
      <c r="D1581" s="31">
        <v>2</v>
      </c>
      <c r="E1581" s="32">
        <v>2</v>
      </c>
      <c r="F1581" s="28"/>
      <c r="G1581" s="30"/>
      <c r="H1581" s="19" t="s">
        <v>1089</v>
      </c>
      <c r="I1581" s="29">
        <v>1975</v>
      </c>
      <c r="J1581" s="29">
        <v>1975</v>
      </c>
      <c r="K1581" s="33" t="s">
        <v>1337</v>
      </c>
      <c r="L1581" s="34">
        <v>0.18</v>
      </c>
      <c r="M1581" s="29">
        <v>0.15</v>
      </c>
      <c r="N1581" s="28" t="str">
        <f t="shared" si="567"/>
        <v>,{"CollectableType":"HomeCollector.Models.StampBase, HomeCollector, Version=1.0.0.0, Culture=neutral, PublicKeyToken=null"</v>
      </c>
      <c r="O1581" s="16" t="str">
        <f t="shared" si="546"/>
        <v xml:space="preserve">,"DisplayName":"Dunbar" </v>
      </c>
      <c r="P1581" s="16" t="str">
        <f t="shared" si="547"/>
        <v xml:space="preserve">,"Description":"" </v>
      </c>
      <c r="Q1581" s="16" t="str">
        <f t="shared" si="548"/>
        <v xml:space="preserve">,"Country":"USA" </v>
      </c>
      <c r="R1581" s="16" t="str">
        <f t="shared" si="549"/>
        <v xml:space="preserve">,"IsPostageStamp":true </v>
      </c>
      <c r="S1581" s="16" t="str">
        <f t="shared" si="550"/>
        <v xml:space="preserve">,"ScottNumber":"1554" </v>
      </c>
      <c r="T1581" s="16" t="str">
        <f t="shared" si="551"/>
        <v xml:space="preserve">,"AlternateId":"" </v>
      </c>
      <c r="U1581" s="16" t="str">
        <f t="shared" si="552"/>
        <v>,"IssueYearStart":1975</v>
      </c>
      <c r="V1581" s="16" t="str">
        <f t="shared" si="553"/>
        <v>,"IssueYearEnd":0</v>
      </c>
      <c r="W1581" s="16" t="str">
        <f t="shared" si="554"/>
        <v xml:space="preserve">,"FirstDayOfIssue":" " </v>
      </c>
      <c r="X1581" s="16" t="str">
        <f t="shared" si="568"/>
        <v xml:space="preserve">,"Perforation":"" </v>
      </c>
      <c r="Y1581" s="16" t="str">
        <f t="shared" si="555"/>
        <v xml:space="preserve">,"IsWatermarked":false </v>
      </c>
      <c r="Z1581" s="16" t="str">
        <f t="shared" si="556"/>
        <v xml:space="preserve">,"CatalogImageCode":"" </v>
      </c>
      <c r="AA1581" s="16" t="str">
        <f t="shared" si="557"/>
        <v xml:space="preserve">,"Color":"" </v>
      </c>
      <c r="AB1581" s="16" t="str">
        <f t="shared" si="558"/>
        <v xml:space="preserve">,"Denomination":"10" </v>
      </c>
      <c r="AD1581" s="16" t="str">
        <f t="shared" si="559"/>
        <v>,"ItemInstances":[</v>
      </c>
      <c r="AE1581" s="16" t="str">
        <f t="shared" si="560"/>
        <v>{"CollectableType":"HomeCollector.Models.StampBase, HomeCollector, Version=1.0.0.0, Culture=neutral, PublicKeyToken=null"</v>
      </c>
      <c r="AF1581" s="16" t="str">
        <f t="shared" si="561"/>
        <v xml:space="preserve">,"ItemDetails":"" </v>
      </c>
      <c r="AG1581" s="16" t="str">
        <f t="shared" si="562"/>
        <v xml:space="preserve">,"IsFavorite":false </v>
      </c>
      <c r="AH1581" s="16" t="str">
        <f t="shared" si="563"/>
        <v xml:space="preserve">,"EstimatedValue":0 </v>
      </c>
      <c r="AI1581" s="16" t="str">
        <f t="shared" si="564"/>
        <v xml:space="preserve">,"IsMintCondition":true </v>
      </c>
      <c r="AJ1581" s="16" t="str">
        <f t="shared" si="565"/>
        <v xml:space="preserve">,"Condition":"UNDEFINED" </v>
      </c>
      <c r="AK1581" s="16" t="str">
        <f xml:space="preserve"> IF($D1581+$E1581&gt;0,  CONCATENATE($AD1581,$AE1581,$AF1581,$AG1581,$AH1581,$AI1581,$AJ1581)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81" s="16" t="str">
        <f t="shared" si="566"/>
        <v>,{"CollectableType":"HomeCollector.Models.StampBase, HomeCollector, Version=1.0.0.0, Culture=neutral, PublicKeyToken=null","DisplayName":"Dunbar" ,"Description":"" ,"Country":"USA" ,"IsPostageStamp":true ,"ScottNumber":"1554"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82" spans="1:38" x14ac:dyDescent="0.25">
      <c r="A1582" s="34" t="s">
        <v>2744</v>
      </c>
      <c r="B1582" s="29">
        <v>10</v>
      </c>
      <c r="C1582" s="30"/>
      <c r="D1582" s="31">
        <v>1</v>
      </c>
      <c r="E1582" s="32">
        <v>3</v>
      </c>
      <c r="F1582" s="28"/>
      <c r="G1582" s="30"/>
      <c r="H1582" s="19" t="s">
        <v>1090</v>
      </c>
      <c r="I1582" s="29">
        <v>1975</v>
      </c>
      <c r="J1582" s="29">
        <v>1975</v>
      </c>
      <c r="K1582" s="33" t="s">
        <v>1337</v>
      </c>
      <c r="L1582" s="34">
        <v>0.18</v>
      </c>
      <c r="M1582" s="29">
        <v>0.15</v>
      </c>
      <c r="N1582" s="28" t="str">
        <f t="shared" si="567"/>
        <v>,{"CollectableType":"HomeCollector.Models.StampBase, HomeCollector, Version=1.0.0.0, Culture=neutral, PublicKeyToken=null"</v>
      </c>
      <c r="O1582" s="16" t="str">
        <f t="shared" si="546"/>
        <v xml:space="preserve">,"DisplayName":"Griffith" </v>
      </c>
      <c r="P1582" s="16" t="str">
        <f t="shared" si="547"/>
        <v xml:space="preserve">,"Description":"" </v>
      </c>
      <c r="Q1582" s="16" t="str">
        <f t="shared" si="548"/>
        <v xml:space="preserve">,"Country":"USA" </v>
      </c>
      <c r="R1582" s="16" t="str">
        <f t="shared" si="549"/>
        <v xml:space="preserve">,"IsPostageStamp":true </v>
      </c>
      <c r="S1582" s="16" t="str">
        <f t="shared" si="550"/>
        <v xml:space="preserve">,"ScottNumber":"1555" </v>
      </c>
      <c r="T1582" s="16" t="str">
        <f t="shared" si="551"/>
        <v xml:space="preserve">,"AlternateId":"" </v>
      </c>
      <c r="U1582" s="16" t="str">
        <f t="shared" si="552"/>
        <v>,"IssueYearStart":1975</v>
      </c>
      <c r="V1582" s="16" t="str">
        <f t="shared" si="553"/>
        <v>,"IssueYearEnd":0</v>
      </c>
      <c r="W1582" s="16" t="str">
        <f t="shared" si="554"/>
        <v xml:space="preserve">,"FirstDayOfIssue":" " </v>
      </c>
      <c r="X1582" s="16" t="str">
        <f t="shared" si="568"/>
        <v xml:space="preserve">,"Perforation":"" </v>
      </c>
      <c r="Y1582" s="16" t="str">
        <f t="shared" si="555"/>
        <v xml:space="preserve">,"IsWatermarked":false </v>
      </c>
      <c r="Z1582" s="16" t="str">
        <f t="shared" si="556"/>
        <v xml:space="preserve">,"CatalogImageCode":"" </v>
      </c>
      <c r="AA1582" s="16" t="str">
        <f t="shared" si="557"/>
        <v xml:space="preserve">,"Color":"" </v>
      </c>
      <c r="AB1582" s="16" t="str">
        <f t="shared" si="558"/>
        <v xml:space="preserve">,"Denomination":"10" </v>
      </c>
      <c r="AD1582" s="16" t="str">
        <f t="shared" si="559"/>
        <v>,"ItemInstances":[</v>
      </c>
      <c r="AE1582" s="16" t="str">
        <f t="shared" si="560"/>
        <v>{"CollectableType":"HomeCollector.Models.StampBase, HomeCollector, Version=1.0.0.0, Culture=neutral, PublicKeyToken=null"</v>
      </c>
      <c r="AF1582" s="16" t="str">
        <f t="shared" si="561"/>
        <v xml:space="preserve">,"ItemDetails":"" </v>
      </c>
      <c r="AG1582" s="16" t="str">
        <f t="shared" si="562"/>
        <v xml:space="preserve">,"IsFavorite":false </v>
      </c>
      <c r="AH1582" s="16" t="str">
        <f t="shared" si="563"/>
        <v xml:space="preserve">,"EstimatedValue":0 </v>
      </c>
      <c r="AI1582" s="16" t="str">
        <f t="shared" si="564"/>
        <v xml:space="preserve">,"IsMintCondition":true </v>
      </c>
      <c r="AJ1582" s="16" t="str">
        <f t="shared" si="565"/>
        <v xml:space="preserve">,"Condition":"UNDEFINED" </v>
      </c>
      <c r="AK1582" s="16" t="str">
        <f xml:space="preserve"> IF($D1582+$E1582&gt;0,  CONCATENATE($AD1582,$AE1582,$AF1582,$AG1582,$AH1582,$AI1582,$AJ1582)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82" s="16" t="str">
        <f t="shared" si="566"/>
        <v>,{"CollectableType":"HomeCollector.Models.StampBase, HomeCollector, Version=1.0.0.0, Culture=neutral, PublicKeyToken=null","DisplayName":"Griffith" ,"Description":"" ,"Country":"USA" ,"IsPostageStamp":true ,"ScottNumber":"1555"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83" spans="1:38" x14ac:dyDescent="0.25">
      <c r="A1583" s="34" t="s">
        <v>2745</v>
      </c>
      <c r="B1583" s="29">
        <v>10</v>
      </c>
      <c r="C1583" s="30"/>
      <c r="D1583" s="31">
        <v>1</v>
      </c>
      <c r="E1583" s="32">
        <v>2</v>
      </c>
      <c r="F1583" s="28"/>
      <c r="G1583" s="30"/>
      <c r="H1583" s="19" t="s">
        <v>1091</v>
      </c>
      <c r="I1583" s="29">
        <v>1975</v>
      </c>
      <c r="J1583" s="29">
        <v>1975</v>
      </c>
      <c r="K1583" s="33" t="s">
        <v>1337</v>
      </c>
      <c r="L1583" s="34">
        <v>0.18</v>
      </c>
      <c r="M1583" s="29">
        <v>0.15</v>
      </c>
      <c r="N1583" s="28" t="str">
        <f t="shared" si="567"/>
        <v>,{"CollectableType":"HomeCollector.Models.StampBase, HomeCollector, Version=1.0.0.0, Culture=neutral, PublicKeyToken=null"</v>
      </c>
      <c r="O1583" s="16" t="str">
        <f t="shared" si="546"/>
        <v xml:space="preserve">,"DisplayName":"Pioneer" </v>
      </c>
      <c r="P1583" s="16" t="str">
        <f t="shared" si="547"/>
        <v xml:space="preserve">,"Description":"" </v>
      </c>
      <c r="Q1583" s="16" t="str">
        <f t="shared" si="548"/>
        <v xml:space="preserve">,"Country":"USA" </v>
      </c>
      <c r="R1583" s="16" t="str">
        <f t="shared" si="549"/>
        <v xml:space="preserve">,"IsPostageStamp":true </v>
      </c>
      <c r="S1583" s="16" t="str">
        <f t="shared" si="550"/>
        <v xml:space="preserve">,"ScottNumber":"1556" </v>
      </c>
      <c r="T1583" s="16" t="str">
        <f t="shared" si="551"/>
        <v xml:space="preserve">,"AlternateId":"" </v>
      </c>
      <c r="U1583" s="16" t="str">
        <f t="shared" si="552"/>
        <v>,"IssueYearStart":1975</v>
      </c>
      <c r="V1583" s="16" t="str">
        <f t="shared" si="553"/>
        <v>,"IssueYearEnd":0</v>
      </c>
      <c r="W1583" s="16" t="str">
        <f t="shared" si="554"/>
        <v xml:space="preserve">,"FirstDayOfIssue":" " </v>
      </c>
      <c r="X1583" s="16" t="str">
        <f t="shared" si="568"/>
        <v xml:space="preserve">,"Perforation":"" </v>
      </c>
      <c r="Y1583" s="16" t="str">
        <f t="shared" si="555"/>
        <v xml:space="preserve">,"IsWatermarked":false </v>
      </c>
      <c r="Z1583" s="16" t="str">
        <f t="shared" si="556"/>
        <v xml:space="preserve">,"CatalogImageCode":"" </v>
      </c>
      <c r="AA1583" s="16" t="str">
        <f t="shared" si="557"/>
        <v xml:space="preserve">,"Color":"" </v>
      </c>
      <c r="AB1583" s="16" t="str">
        <f t="shared" si="558"/>
        <v xml:space="preserve">,"Denomination":"10" </v>
      </c>
      <c r="AD1583" s="16" t="str">
        <f t="shared" si="559"/>
        <v>,"ItemInstances":[</v>
      </c>
      <c r="AE1583" s="16" t="str">
        <f t="shared" si="560"/>
        <v>{"CollectableType":"HomeCollector.Models.StampBase, HomeCollector, Version=1.0.0.0, Culture=neutral, PublicKeyToken=null"</v>
      </c>
      <c r="AF1583" s="16" t="str">
        <f t="shared" si="561"/>
        <v xml:space="preserve">,"ItemDetails":"" </v>
      </c>
      <c r="AG1583" s="16" t="str">
        <f t="shared" si="562"/>
        <v xml:space="preserve">,"IsFavorite":false </v>
      </c>
      <c r="AH1583" s="16" t="str">
        <f t="shared" si="563"/>
        <v xml:space="preserve">,"EstimatedValue":0 </v>
      </c>
      <c r="AI1583" s="16" t="str">
        <f t="shared" si="564"/>
        <v xml:space="preserve">,"IsMintCondition":true </v>
      </c>
      <c r="AJ1583" s="16" t="str">
        <f t="shared" si="565"/>
        <v xml:space="preserve">,"Condition":"UNDEFINED" </v>
      </c>
      <c r="AK1583" s="16" t="str">
        <f xml:space="preserve"> IF($D1583+$E1583&gt;0,  CONCATENATE($AD1583,$AE1583,$AF1583,$AG1583,$AH1583,$AI1583,$AJ1583)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83" s="16" t="str">
        <f t="shared" si="566"/>
        <v>,{"CollectableType":"HomeCollector.Models.StampBase, HomeCollector, Version=1.0.0.0, Culture=neutral, PublicKeyToken=null","DisplayName":"Pioneer" ,"Description":"" ,"Country":"USA" ,"IsPostageStamp":true ,"ScottNumber":"1556"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84" spans="1:38" x14ac:dyDescent="0.25">
      <c r="A1584" s="34" t="s">
        <v>2746</v>
      </c>
      <c r="B1584" s="29">
        <v>10</v>
      </c>
      <c r="C1584" s="30"/>
      <c r="D1584" s="31">
        <v>1</v>
      </c>
      <c r="E1584" s="32">
        <v>4</v>
      </c>
      <c r="F1584" s="28"/>
      <c r="G1584" s="30"/>
      <c r="H1584" s="19" t="s">
        <v>1092</v>
      </c>
      <c r="I1584" s="29">
        <v>1975</v>
      </c>
      <c r="J1584" s="29">
        <v>1975</v>
      </c>
      <c r="K1584" s="33" t="s">
        <v>1337</v>
      </c>
      <c r="L1584" s="34">
        <v>0.18</v>
      </c>
      <c r="M1584" s="29">
        <v>0.15</v>
      </c>
      <c r="N1584" s="28" t="str">
        <f t="shared" si="567"/>
        <v>,{"CollectableType":"HomeCollector.Models.StampBase, HomeCollector, Version=1.0.0.0, Culture=neutral, PublicKeyToken=null"</v>
      </c>
      <c r="O1584" s="16" t="str">
        <f t="shared" si="546"/>
        <v xml:space="preserve">,"DisplayName":"Mariner 10" </v>
      </c>
      <c r="P1584" s="16" t="str">
        <f t="shared" si="547"/>
        <v xml:space="preserve">,"Description":"" </v>
      </c>
      <c r="Q1584" s="16" t="str">
        <f t="shared" si="548"/>
        <v xml:space="preserve">,"Country":"USA" </v>
      </c>
      <c r="R1584" s="16" t="str">
        <f t="shared" si="549"/>
        <v xml:space="preserve">,"IsPostageStamp":true </v>
      </c>
      <c r="S1584" s="16" t="str">
        <f t="shared" si="550"/>
        <v xml:space="preserve">,"ScottNumber":"1557" </v>
      </c>
      <c r="T1584" s="16" t="str">
        <f t="shared" si="551"/>
        <v xml:space="preserve">,"AlternateId":"" </v>
      </c>
      <c r="U1584" s="16" t="str">
        <f t="shared" si="552"/>
        <v>,"IssueYearStart":1975</v>
      </c>
      <c r="V1584" s="16" t="str">
        <f t="shared" si="553"/>
        <v>,"IssueYearEnd":0</v>
      </c>
      <c r="W1584" s="16" t="str">
        <f t="shared" si="554"/>
        <v xml:space="preserve">,"FirstDayOfIssue":" " </v>
      </c>
      <c r="X1584" s="16" t="str">
        <f t="shared" si="568"/>
        <v xml:space="preserve">,"Perforation":"" </v>
      </c>
      <c r="Y1584" s="16" t="str">
        <f t="shared" si="555"/>
        <v xml:space="preserve">,"IsWatermarked":false </v>
      </c>
      <c r="Z1584" s="16" t="str">
        <f t="shared" si="556"/>
        <v xml:space="preserve">,"CatalogImageCode":"" </v>
      </c>
      <c r="AA1584" s="16" t="str">
        <f t="shared" si="557"/>
        <v xml:space="preserve">,"Color":"" </v>
      </c>
      <c r="AB1584" s="16" t="str">
        <f t="shared" si="558"/>
        <v xml:space="preserve">,"Denomination":"10" </v>
      </c>
      <c r="AD1584" s="16" t="str">
        <f t="shared" si="559"/>
        <v>,"ItemInstances":[</v>
      </c>
      <c r="AE1584" s="16" t="str">
        <f t="shared" si="560"/>
        <v>{"CollectableType":"HomeCollector.Models.StampBase, HomeCollector, Version=1.0.0.0, Culture=neutral, PublicKeyToken=null"</v>
      </c>
      <c r="AF1584" s="16" t="str">
        <f t="shared" si="561"/>
        <v xml:space="preserve">,"ItemDetails":"" </v>
      </c>
      <c r="AG1584" s="16" t="str">
        <f t="shared" si="562"/>
        <v xml:space="preserve">,"IsFavorite":false </v>
      </c>
      <c r="AH1584" s="16" t="str">
        <f t="shared" si="563"/>
        <v xml:space="preserve">,"EstimatedValue":0 </v>
      </c>
      <c r="AI1584" s="16" t="str">
        <f t="shared" si="564"/>
        <v xml:space="preserve">,"IsMintCondition":true </v>
      </c>
      <c r="AJ1584" s="16" t="str">
        <f t="shared" si="565"/>
        <v xml:space="preserve">,"Condition":"UNDEFINED" </v>
      </c>
      <c r="AK1584" s="16" t="str">
        <f xml:space="preserve"> IF($D1584+$E1584&gt;0,  CONCATENATE($AD1584,$AE1584,$AF1584,$AG1584,$AH1584,$AI1584,$AJ1584)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84" s="16" t="str">
        <f t="shared" si="566"/>
        <v>,{"CollectableType":"HomeCollector.Models.StampBase, HomeCollector, Version=1.0.0.0, Culture=neutral, PublicKeyToken=null","DisplayName":"Mariner 10" ,"Description":"" ,"Country":"USA" ,"IsPostageStamp":true ,"ScottNumber":"1557"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85" spans="1:38" x14ac:dyDescent="0.25">
      <c r="A1585" s="34" t="s">
        <v>2747</v>
      </c>
      <c r="B1585" s="29">
        <v>10</v>
      </c>
      <c r="C1585" s="30"/>
      <c r="D1585" s="31">
        <v>1</v>
      </c>
      <c r="E1585" s="32">
        <v>6</v>
      </c>
      <c r="F1585" s="28"/>
      <c r="G1585" s="30"/>
      <c r="H1585" s="19" t="s">
        <v>1093</v>
      </c>
      <c r="I1585" s="29">
        <v>1975</v>
      </c>
      <c r="J1585" s="29">
        <v>1975</v>
      </c>
      <c r="K1585" s="33" t="s">
        <v>1337</v>
      </c>
      <c r="L1585" s="34">
        <v>0.18</v>
      </c>
      <c r="M1585" s="29">
        <v>0.15</v>
      </c>
      <c r="N1585" s="28" t="str">
        <f t="shared" si="567"/>
        <v>,{"CollectableType":"HomeCollector.Models.StampBase, HomeCollector, Version=1.0.0.0, Culture=neutral, PublicKeyToken=null"</v>
      </c>
      <c r="O1585" s="16" t="str">
        <f t="shared" si="546"/>
        <v xml:space="preserve">,"DisplayName":"Coll. Bargaining" </v>
      </c>
      <c r="P1585" s="16" t="str">
        <f t="shared" si="547"/>
        <v xml:space="preserve">,"Description":"" </v>
      </c>
      <c r="Q1585" s="16" t="str">
        <f t="shared" si="548"/>
        <v xml:space="preserve">,"Country":"USA" </v>
      </c>
      <c r="R1585" s="16" t="str">
        <f t="shared" si="549"/>
        <v xml:space="preserve">,"IsPostageStamp":true </v>
      </c>
      <c r="S1585" s="16" t="str">
        <f t="shared" si="550"/>
        <v xml:space="preserve">,"ScottNumber":"1558" </v>
      </c>
      <c r="T1585" s="16" t="str">
        <f t="shared" si="551"/>
        <v xml:space="preserve">,"AlternateId":"" </v>
      </c>
      <c r="U1585" s="16" t="str">
        <f t="shared" si="552"/>
        <v>,"IssueYearStart":1975</v>
      </c>
      <c r="V1585" s="16" t="str">
        <f t="shared" si="553"/>
        <v>,"IssueYearEnd":0</v>
      </c>
      <c r="W1585" s="16" t="str">
        <f t="shared" si="554"/>
        <v xml:space="preserve">,"FirstDayOfIssue":" " </v>
      </c>
      <c r="X1585" s="16" t="str">
        <f t="shared" si="568"/>
        <v xml:space="preserve">,"Perforation":"" </v>
      </c>
      <c r="Y1585" s="16" t="str">
        <f t="shared" si="555"/>
        <v xml:space="preserve">,"IsWatermarked":false </v>
      </c>
      <c r="Z1585" s="16" t="str">
        <f t="shared" si="556"/>
        <v xml:space="preserve">,"CatalogImageCode":"" </v>
      </c>
      <c r="AA1585" s="16" t="str">
        <f t="shared" si="557"/>
        <v xml:space="preserve">,"Color":"" </v>
      </c>
      <c r="AB1585" s="16" t="str">
        <f t="shared" si="558"/>
        <v xml:space="preserve">,"Denomination":"10" </v>
      </c>
      <c r="AD1585" s="16" t="str">
        <f t="shared" si="559"/>
        <v>,"ItemInstances":[</v>
      </c>
      <c r="AE1585" s="16" t="str">
        <f t="shared" si="560"/>
        <v>{"CollectableType":"HomeCollector.Models.StampBase, HomeCollector, Version=1.0.0.0, Culture=neutral, PublicKeyToken=null"</v>
      </c>
      <c r="AF1585" s="16" t="str">
        <f t="shared" si="561"/>
        <v xml:space="preserve">,"ItemDetails":"" </v>
      </c>
      <c r="AG1585" s="16" t="str">
        <f t="shared" si="562"/>
        <v xml:space="preserve">,"IsFavorite":false </v>
      </c>
      <c r="AH1585" s="16" t="str">
        <f t="shared" si="563"/>
        <v xml:space="preserve">,"EstimatedValue":0 </v>
      </c>
      <c r="AI1585" s="16" t="str">
        <f t="shared" si="564"/>
        <v xml:space="preserve">,"IsMintCondition":true </v>
      </c>
      <c r="AJ1585" s="16" t="str">
        <f t="shared" si="565"/>
        <v xml:space="preserve">,"Condition":"UNDEFINED" </v>
      </c>
      <c r="AK1585" s="16" t="str">
        <f xml:space="preserve"> IF($D1585+$E1585&gt;0,  CONCATENATE($AD1585,$AE1585,$AF1585,$AG1585,$AH1585,$AI1585,$AJ1585)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85" s="16" t="str">
        <f t="shared" si="566"/>
        <v>,{"CollectableType":"HomeCollector.Models.StampBase, HomeCollector, Version=1.0.0.0, Culture=neutral, PublicKeyToken=null","DisplayName":"Coll. Bargaining" ,"Description":"" ,"Country":"USA" ,"IsPostageStamp":true ,"ScottNumber":"1558"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86" spans="1:38" x14ac:dyDescent="0.25">
      <c r="A1586" s="34" t="s">
        <v>2748</v>
      </c>
      <c r="B1586" s="29">
        <v>8</v>
      </c>
      <c r="C1586" s="30"/>
      <c r="D1586" s="31">
        <v>1</v>
      </c>
      <c r="E1586" s="32">
        <v>1</v>
      </c>
      <c r="F1586" s="28"/>
      <c r="G1586" s="30"/>
      <c r="H1586" s="19" t="s">
        <v>1094</v>
      </c>
      <c r="I1586" s="29">
        <v>1975</v>
      </c>
      <c r="J1586" s="29">
        <v>1975</v>
      </c>
      <c r="K1586" s="33" t="s">
        <v>1337</v>
      </c>
      <c r="L1586" s="34">
        <v>0.16</v>
      </c>
      <c r="M1586" s="29">
        <v>0.15</v>
      </c>
      <c r="N1586" s="28" t="str">
        <f t="shared" si="567"/>
        <v>,{"CollectableType":"HomeCollector.Models.StampBase, HomeCollector, Version=1.0.0.0, Culture=neutral, PublicKeyToken=null"</v>
      </c>
      <c r="O1586" s="16" t="str">
        <f t="shared" si="546"/>
        <v xml:space="preserve">,"DisplayName":"Contrib Cause" </v>
      </c>
      <c r="P1586" s="16" t="str">
        <f t="shared" si="547"/>
        <v xml:space="preserve">,"Description":"" </v>
      </c>
      <c r="Q1586" s="16" t="str">
        <f t="shared" si="548"/>
        <v xml:space="preserve">,"Country":"USA" </v>
      </c>
      <c r="R1586" s="16" t="str">
        <f t="shared" si="549"/>
        <v xml:space="preserve">,"IsPostageStamp":true </v>
      </c>
      <c r="S1586" s="16" t="str">
        <f t="shared" si="550"/>
        <v xml:space="preserve">,"ScottNumber":"1559" </v>
      </c>
      <c r="T1586" s="16" t="str">
        <f t="shared" si="551"/>
        <v xml:space="preserve">,"AlternateId":"" </v>
      </c>
      <c r="U1586" s="16" t="str">
        <f t="shared" si="552"/>
        <v>,"IssueYearStart":1975</v>
      </c>
      <c r="V1586" s="16" t="str">
        <f t="shared" si="553"/>
        <v>,"IssueYearEnd":0</v>
      </c>
      <c r="W1586" s="16" t="str">
        <f t="shared" si="554"/>
        <v xml:space="preserve">,"FirstDayOfIssue":" " </v>
      </c>
      <c r="X1586" s="16" t="str">
        <f t="shared" si="568"/>
        <v xml:space="preserve">,"Perforation":"" </v>
      </c>
      <c r="Y1586" s="16" t="str">
        <f t="shared" si="555"/>
        <v xml:space="preserve">,"IsWatermarked":false </v>
      </c>
      <c r="Z1586" s="16" t="str">
        <f t="shared" si="556"/>
        <v xml:space="preserve">,"CatalogImageCode":"" </v>
      </c>
      <c r="AA1586" s="16" t="str">
        <f t="shared" si="557"/>
        <v xml:space="preserve">,"Color":"" </v>
      </c>
      <c r="AB1586" s="16" t="str">
        <f t="shared" si="558"/>
        <v xml:space="preserve">,"Denomination":"8" </v>
      </c>
      <c r="AD1586" s="16" t="str">
        <f t="shared" si="559"/>
        <v>,"ItemInstances":[</v>
      </c>
      <c r="AE1586" s="16" t="str">
        <f t="shared" si="560"/>
        <v>{"CollectableType":"HomeCollector.Models.StampBase, HomeCollector, Version=1.0.0.0, Culture=neutral, PublicKeyToken=null"</v>
      </c>
      <c r="AF1586" s="16" t="str">
        <f t="shared" si="561"/>
        <v xml:space="preserve">,"ItemDetails":"" </v>
      </c>
      <c r="AG1586" s="16" t="str">
        <f t="shared" si="562"/>
        <v xml:space="preserve">,"IsFavorite":false </v>
      </c>
      <c r="AH1586" s="16" t="str">
        <f t="shared" si="563"/>
        <v xml:space="preserve">,"EstimatedValue":0 </v>
      </c>
      <c r="AI1586" s="16" t="str">
        <f t="shared" si="564"/>
        <v xml:space="preserve">,"IsMintCondition":true </v>
      </c>
      <c r="AJ1586" s="16" t="str">
        <f t="shared" si="565"/>
        <v xml:space="preserve">,"Condition":"UNDEFINED" </v>
      </c>
      <c r="AK1586" s="16" t="str">
        <f xml:space="preserve"> IF($D1586+$E1586&gt;0,  CONCATENATE($AD1586,$AE1586,$AF1586,$AG1586,$AH1586,$AI1586,$AJ1586)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86" s="16" t="str">
        <f t="shared" si="566"/>
        <v>,{"CollectableType":"HomeCollector.Models.StampBase, HomeCollector, Version=1.0.0.0, Culture=neutral, PublicKeyToken=null","DisplayName":"Contrib Cause" ,"Description":"" ,"Country":"USA" ,"IsPostageStamp":true ,"ScottNumber":"1559" ,"AlternateId":"" ,"IssueYearStart":1975,"IssueYearEnd":0,"FirstDayOfIssue":"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87" spans="1:38" x14ac:dyDescent="0.25">
      <c r="A1587" s="34" t="s">
        <v>2749</v>
      </c>
      <c r="B1587" s="29">
        <v>10</v>
      </c>
      <c r="C1587" s="30"/>
      <c r="D1587" s="31">
        <v>1</v>
      </c>
      <c r="E1587" s="32">
        <v>2</v>
      </c>
      <c r="F1587" s="28"/>
      <c r="G1587" s="30"/>
      <c r="H1587" s="19" t="s">
        <v>1094</v>
      </c>
      <c r="I1587" s="29">
        <v>1975</v>
      </c>
      <c r="J1587" s="29">
        <v>1975</v>
      </c>
      <c r="K1587" s="33" t="s">
        <v>1337</v>
      </c>
      <c r="L1587" s="34">
        <v>0.18</v>
      </c>
      <c r="M1587" s="29">
        <v>0.15</v>
      </c>
      <c r="N1587" s="28" t="str">
        <f t="shared" si="567"/>
        <v>,{"CollectableType":"HomeCollector.Models.StampBase, HomeCollector, Version=1.0.0.0, Culture=neutral, PublicKeyToken=null"</v>
      </c>
      <c r="O1587" s="16" t="str">
        <f t="shared" si="546"/>
        <v xml:space="preserve">,"DisplayName":"Contrib Cause" </v>
      </c>
      <c r="P1587" s="16" t="str">
        <f t="shared" si="547"/>
        <v xml:space="preserve">,"Description":"" </v>
      </c>
      <c r="Q1587" s="16" t="str">
        <f t="shared" si="548"/>
        <v xml:space="preserve">,"Country":"USA" </v>
      </c>
      <c r="R1587" s="16" t="str">
        <f t="shared" si="549"/>
        <v xml:space="preserve">,"IsPostageStamp":true </v>
      </c>
      <c r="S1587" s="16" t="str">
        <f t="shared" si="550"/>
        <v xml:space="preserve">,"ScottNumber":"1560" </v>
      </c>
      <c r="T1587" s="16" t="str">
        <f t="shared" si="551"/>
        <v xml:space="preserve">,"AlternateId":"" </v>
      </c>
      <c r="U1587" s="16" t="str">
        <f t="shared" si="552"/>
        <v>,"IssueYearStart":1975</v>
      </c>
      <c r="V1587" s="16" t="str">
        <f t="shared" si="553"/>
        <v>,"IssueYearEnd":0</v>
      </c>
      <c r="W1587" s="16" t="str">
        <f t="shared" si="554"/>
        <v xml:space="preserve">,"FirstDayOfIssue":" " </v>
      </c>
      <c r="X1587" s="16" t="str">
        <f t="shared" si="568"/>
        <v xml:space="preserve">,"Perforation":"" </v>
      </c>
      <c r="Y1587" s="16" t="str">
        <f t="shared" si="555"/>
        <v xml:space="preserve">,"IsWatermarked":false </v>
      </c>
      <c r="Z1587" s="16" t="str">
        <f t="shared" si="556"/>
        <v xml:space="preserve">,"CatalogImageCode":"" </v>
      </c>
      <c r="AA1587" s="16" t="str">
        <f t="shared" si="557"/>
        <v xml:space="preserve">,"Color":"" </v>
      </c>
      <c r="AB1587" s="16" t="str">
        <f t="shared" si="558"/>
        <v xml:space="preserve">,"Denomination":"10" </v>
      </c>
      <c r="AD1587" s="16" t="str">
        <f t="shared" si="559"/>
        <v>,"ItemInstances":[</v>
      </c>
      <c r="AE1587" s="16" t="str">
        <f t="shared" si="560"/>
        <v>{"CollectableType":"HomeCollector.Models.StampBase, HomeCollector, Version=1.0.0.0, Culture=neutral, PublicKeyToken=null"</v>
      </c>
      <c r="AF1587" s="16" t="str">
        <f t="shared" si="561"/>
        <v xml:space="preserve">,"ItemDetails":"" </v>
      </c>
      <c r="AG1587" s="16" t="str">
        <f t="shared" si="562"/>
        <v xml:space="preserve">,"IsFavorite":false </v>
      </c>
      <c r="AH1587" s="16" t="str">
        <f t="shared" si="563"/>
        <v xml:space="preserve">,"EstimatedValue":0 </v>
      </c>
      <c r="AI1587" s="16" t="str">
        <f t="shared" si="564"/>
        <v xml:space="preserve">,"IsMintCondition":true </v>
      </c>
      <c r="AJ1587" s="16" t="str">
        <f t="shared" si="565"/>
        <v xml:space="preserve">,"Condition":"UNDEFINED" </v>
      </c>
      <c r="AK1587" s="16" t="str">
        <f xml:space="preserve"> IF($D1587+$E1587&gt;0,  CONCATENATE($AD1587,$AE1587,$AF1587,$AG1587,$AH1587,$AI1587,$AJ1587)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87" s="16" t="str">
        <f t="shared" si="566"/>
        <v>,{"CollectableType":"HomeCollector.Models.StampBase, HomeCollector, Version=1.0.0.0, Culture=neutral, PublicKeyToken=null","DisplayName":"Contrib Cause" ,"Description":"" ,"Country":"USA" ,"IsPostageStamp":true ,"ScottNumber":"1560"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88" spans="1:38" x14ac:dyDescent="0.25">
      <c r="A1588" s="34" t="s">
        <v>2750</v>
      </c>
      <c r="B1588" s="29">
        <v>10</v>
      </c>
      <c r="C1588" s="30"/>
      <c r="D1588" s="31">
        <v>1</v>
      </c>
      <c r="E1588" s="32">
        <v>2</v>
      </c>
      <c r="F1588" s="28"/>
      <c r="G1588" s="30"/>
      <c r="H1588" s="19" t="s">
        <v>1094</v>
      </c>
      <c r="I1588" s="29">
        <v>1975</v>
      </c>
      <c r="J1588" s="29">
        <v>1975</v>
      </c>
      <c r="K1588" s="33" t="s">
        <v>1337</v>
      </c>
      <c r="L1588" s="34">
        <v>0.18</v>
      </c>
      <c r="M1588" s="29">
        <v>0.15</v>
      </c>
      <c r="N1588" s="28" t="str">
        <f t="shared" si="567"/>
        <v>,{"CollectableType":"HomeCollector.Models.StampBase, HomeCollector, Version=1.0.0.0, Culture=neutral, PublicKeyToken=null"</v>
      </c>
      <c r="O1588" s="16" t="str">
        <f t="shared" si="546"/>
        <v xml:space="preserve">,"DisplayName":"Contrib Cause" </v>
      </c>
      <c r="P1588" s="16" t="str">
        <f t="shared" si="547"/>
        <v xml:space="preserve">,"Description":"" </v>
      </c>
      <c r="Q1588" s="16" t="str">
        <f t="shared" si="548"/>
        <v xml:space="preserve">,"Country":"USA" </v>
      </c>
      <c r="R1588" s="16" t="str">
        <f t="shared" si="549"/>
        <v xml:space="preserve">,"IsPostageStamp":true </v>
      </c>
      <c r="S1588" s="16" t="str">
        <f t="shared" si="550"/>
        <v xml:space="preserve">,"ScottNumber":"1561" </v>
      </c>
      <c r="T1588" s="16" t="str">
        <f t="shared" si="551"/>
        <v xml:space="preserve">,"AlternateId":"" </v>
      </c>
      <c r="U1588" s="16" t="str">
        <f t="shared" si="552"/>
        <v>,"IssueYearStart":1975</v>
      </c>
      <c r="V1588" s="16" t="str">
        <f t="shared" si="553"/>
        <v>,"IssueYearEnd":0</v>
      </c>
      <c r="W1588" s="16" t="str">
        <f t="shared" si="554"/>
        <v xml:space="preserve">,"FirstDayOfIssue":" " </v>
      </c>
      <c r="X1588" s="16" t="str">
        <f t="shared" si="568"/>
        <v xml:space="preserve">,"Perforation":"" </v>
      </c>
      <c r="Y1588" s="16" t="str">
        <f t="shared" si="555"/>
        <v xml:space="preserve">,"IsWatermarked":false </v>
      </c>
      <c r="Z1588" s="16" t="str">
        <f t="shared" si="556"/>
        <v xml:space="preserve">,"CatalogImageCode":"" </v>
      </c>
      <c r="AA1588" s="16" t="str">
        <f t="shared" si="557"/>
        <v xml:space="preserve">,"Color":"" </v>
      </c>
      <c r="AB1588" s="16" t="str">
        <f t="shared" si="558"/>
        <v xml:space="preserve">,"Denomination":"10" </v>
      </c>
      <c r="AD1588" s="16" t="str">
        <f t="shared" si="559"/>
        <v>,"ItemInstances":[</v>
      </c>
      <c r="AE1588" s="16" t="str">
        <f t="shared" si="560"/>
        <v>{"CollectableType":"HomeCollector.Models.StampBase, HomeCollector, Version=1.0.0.0, Culture=neutral, PublicKeyToken=null"</v>
      </c>
      <c r="AF1588" s="16" t="str">
        <f t="shared" si="561"/>
        <v xml:space="preserve">,"ItemDetails":"" </v>
      </c>
      <c r="AG1588" s="16" t="str">
        <f t="shared" si="562"/>
        <v xml:space="preserve">,"IsFavorite":false </v>
      </c>
      <c r="AH1588" s="16" t="str">
        <f t="shared" si="563"/>
        <v xml:space="preserve">,"EstimatedValue":0 </v>
      </c>
      <c r="AI1588" s="16" t="str">
        <f t="shared" si="564"/>
        <v xml:space="preserve">,"IsMintCondition":true </v>
      </c>
      <c r="AJ1588" s="16" t="str">
        <f t="shared" si="565"/>
        <v xml:space="preserve">,"Condition":"UNDEFINED" </v>
      </c>
      <c r="AK1588" s="16" t="str">
        <f xml:space="preserve"> IF($D1588+$E1588&gt;0,  CONCATENATE($AD1588,$AE1588,$AF1588,$AG1588,$AH1588,$AI1588,$AJ1588)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88" s="16" t="str">
        <f t="shared" si="566"/>
        <v>,{"CollectableType":"HomeCollector.Models.StampBase, HomeCollector, Version=1.0.0.0, Culture=neutral, PublicKeyToken=null","DisplayName":"Contrib Cause" ,"Description":"" ,"Country":"USA" ,"IsPostageStamp":true ,"ScottNumber":"1561"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89" spans="1:38" x14ac:dyDescent="0.25">
      <c r="A1589" s="34" t="s">
        <v>2751</v>
      </c>
      <c r="B1589" s="29">
        <v>18</v>
      </c>
      <c r="C1589" s="30"/>
      <c r="D1589" s="31">
        <v>1</v>
      </c>
      <c r="E1589" s="32">
        <v>2</v>
      </c>
      <c r="F1589" s="28"/>
      <c r="G1589" s="30"/>
      <c r="H1589" s="19" t="s">
        <v>1094</v>
      </c>
      <c r="I1589" s="29">
        <v>1975</v>
      </c>
      <c r="J1589" s="29">
        <v>1975</v>
      </c>
      <c r="K1589" s="33" t="s">
        <v>1337</v>
      </c>
      <c r="L1589" s="34">
        <v>0.35</v>
      </c>
      <c r="M1589" s="29">
        <v>0.2</v>
      </c>
      <c r="N1589" s="28" t="str">
        <f t="shared" si="567"/>
        <v>,{"CollectableType":"HomeCollector.Models.StampBase, HomeCollector, Version=1.0.0.0, Culture=neutral, PublicKeyToken=null"</v>
      </c>
      <c r="O1589" s="16" t="str">
        <f t="shared" si="546"/>
        <v xml:space="preserve">,"DisplayName":"Contrib Cause" </v>
      </c>
      <c r="P1589" s="16" t="str">
        <f t="shared" si="547"/>
        <v xml:space="preserve">,"Description":"" </v>
      </c>
      <c r="Q1589" s="16" t="str">
        <f t="shared" si="548"/>
        <v xml:space="preserve">,"Country":"USA" </v>
      </c>
      <c r="R1589" s="16" t="str">
        <f t="shared" si="549"/>
        <v xml:space="preserve">,"IsPostageStamp":true </v>
      </c>
      <c r="S1589" s="16" t="str">
        <f t="shared" si="550"/>
        <v xml:space="preserve">,"ScottNumber":"1562" </v>
      </c>
      <c r="T1589" s="16" t="str">
        <f t="shared" si="551"/>
        <v xml:space="preserve">,"AlternateId":"" </v>
      </c>
      <c r="U1589" s="16" t="str">
        <f t="shared" si="552"/>
        <v>,"IssueYearStart":1975</v>
      </c>
      <c r="V1589" s="16" t="str">
        <f t="shared" si="553"/>
        <v>,"IssueYearEnd":0</v>
      </c>
      <c r="W1589" s="16" t="str">
        <f t="shared" si="554"/>
        <v xml:space="preserve">,"FirstDayOfIssue":" " </v>
      </c>
      <c r="X1589" s="16" t="str">
        <f t="shared" si="568"/>
        <v xml:space="preserve">,"Perforation":"" </v>
      </c>
      <c r="Y1589" s="16" t="str">
        <f t="shared" si="555"/>
        <v xml:space="preserve">,"IsWatermarked":false </v>
      </c>
      <c r="Z1589" s="16" t="str">
        <f t="shared" si="556"/>
        <v xml:space="preserve">,"CatalogImageCode":"" </v>
      </c>
      <c r="AA1589" s="16" t="str">
        <f t="shared" si="557"/>
        <v xml:space="preserve">,"Color":"" </v>
      </c>
      <c r="AB1589" s="16" t="str">
        <f t="shared" si="558"/>
        <v xml:space="preserve">,"Denomination":"18" </v>
      </c>
      <c r="AD1589" s="16" t="str">
        <f t="shared" si="559"/>
        <v>,"ItemInstances":[</v>
      </c>
      <c r="AE1589" s="16" t="str">
        <f t="shared" si="560"/>
        <v>{"CollectableType":"HomeCollector.Models.StampBase, HomeCollector, Version=1.0.0.0, Culture=neutral, PublicKeyToken=null"</v>
      </c>
      <c r="AF1589" s="16" t="str">
        <f t="shared" si="561"/>
        <v xml:space="preserve">,"ItemDetails":"" </v>
      </c>
      <c r="AG1589" s="16" t="str">
        <f t="shared" si="562"/>
        <v xml:space="preserve">,"IsFavorite":false </v>
      </c>
      <c r="AH1589" s="16" t="str">
        <f t="shared" si="563"/>
        <v xml:space="preserve">,"EstimatedValue":0 </v>
      </c>
      <c r="AI1589" s="16" t="str">
        <f t="shared" si="564"/>
        <v xml:space="preserve">,"IsMintCondition":true </v>
      </c>
      <c r="AJ1589" s="16" t="str">
        <f t="shared" si="565"/>
        <v xml:space="preserve">,"Condition":"UNDEFINED" </v>
      </c>
      <c r="AK1589" s="16" t="str">
        <f xml:space="preserve"> IF($D1589+$E1589&gt;0,  CONCATENATE($AD1589,$AE1589,$AF1589,$AG1589,$AH1589,$AI1589,$AJ1589)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89" s="16" t="str">
        <f t="shared" si="566"/>
        <v>,{"CollectableType":"HomeCollector.Models.StampBase, HomeCollector, Version=1.0.0.0, Culture=neutral, PublicKeyToken=null","DisplayName":"Contrib Cause" ,"Description":"" ,"Country":"USA" ,"IsPostageStamp":true ,"ScottNumber":"1562" ,"AlternateId":"" ,"IssueYearStart":1975,"IssueYearEnd":0,"FirstDayOfIssue":"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90" spans="1:38" x14ac:dyDescent="0.25">
      <c r="A1590" s="34" t="s">
        <v>2752</v>
      </c>
      <c r="B1590" s="29">
        <v>10</v>
      </c>
      <c r="C1590" s="30"/>
      <c r="D1590" s="31">
        <v>1</v>
      </c>
      <c r="E1590" s="32">
        <v>2</v>
      </c>
      <c r="F1590" s="28"/>
      <c r="G1590" s="30"/>
      <c r="H1590" s="19" t="s">
        <v>397</v>
      </c>
      <c r="I1590" s="29">
        <v>1975</v>
      </c>
      <c r="J1590" s="29">
        <v>1975</v>
      </c>
      <c r="K1590" s="33" t="s">
        <v>1337</v>
      </c>
      <c r="L1590" s="34">
        <v>0.18</v>
      </c>
      <c r="M1590" s="29">
        <v>0.15</v>
      </c>
      <c r="N1590" s="28" t="str">
        <f t="shared" si="567"/>
        <v>,{"CollectableType":"HomeCollector.Models.StampBase, HomeCollector, Version=1.0.0.0, Culture=neutral, PublicKeyToken=null"</v>
      </c>
      <c r="O1590" s="16" t="str">
        <f t="shared" si="546"/>
        <v xml:space="preserve">,"DisplayName":"Lexington-Concord" </v>
      </c>
      <c r="P1590" s="16" t="str">
        <f t="shared" si="547"/>
        <v xml:space="preserve">,"Description":"" </v>
      </c>
      <c r="Q1590" s="16" t="str">
        <f t="shared" si="548"/>
        <v xml:space="preserve">,"Country":"USA" </v>
      </c>
      <c r="R1590" s="16" t="str">
        <f t="shared" si="549"/>
        <v xml:space="preserve">,"IsPostageStamp":true </v>
      </c>
      <c r="S1590" s="16" t="str">
        <f t="shared" si="550"/>
        <v xml:space="preserve">,"ScottNumber":"1563" </v>
      </c>
      <c r="T1590" s="16" t="str">
        <f t="shared" si="551"/>
        <v xml:space="preserve">,"AlternateId":"" </v>
      </c>
      <c r="U1590" s="16" t="str">
        <f t="shared" si="552"/>
        <v>,"IssueYearStart":1975</v>
      </c>
      <c r="V1590" s="16" t="str">
        <f t="shared" si="553"/>
        <v>,"IssueYearEnd":0</v>
      </c>
      <c r="W1590" s="16" t="str">
        <f t="shared" si="554"/>
        <v xml:space="preserve">,"FirstDayOfIssue":" " </v>
      </c>
      <c r="X1590" s="16" t="str">
        <f t="shared" si="568"/>
        <v xml:space="preserve">,"Perforation":"" </v>
      </c>
      <c r="Y1590" s="16" t="str">
        <f t="shared" si="555"/>
        <v xml:space="preserve">,"IsWatermarked":false </v>
      </c>
      <c r="Z1590" s="16" t="str">
        <f t="shared" si="556"/>
        <v xml:space="preserve">,"CatalogImageCode":"" </v>
      </c>
      <c r="AA1590" s="16" t="str">
        <f t="shared" si="557"/>
        <v xml:space="preserve">,"Color":"" </v>
      </c>
      <c r="AB1590" s="16" t="str">
        <f t="shared" si="558"/>
        <v xml:space="preserve">,"Denomination":"10" </v>
      </c>
      <c r="AD1590" s="16" t="str">
        <f t="shared" si="559"/>
        <v>,"ItemInstances":[</v>
      </c>
      <c r="AE1590" s="16" t="str">
        <f t="shared" si="560"/>
        <v>{"CollectableType":"HomeCollector.Models.StampBase, HomeCollector, Version=1.0.0.0, Culture=neutral, PublicKeyToken=null"</v>
      </c>
      <c r="AF1590" s="16" t="str">
        <f t="shared" si="561"/>
        <v xml:space="preserve">,"ItemDetails":"" </v>
      </c>
      <c r="AG1590" s="16" t="str">
        <f t="shared" si="562"/>
        <v xml:space="preserve">,"IsFavorite":false </v>
      </c>
      <c r="AH1590" s="16" t="str">
        <f t="shared" si="563"/>
        <v xml:space="preserve">,"EstimatedValue":0 </v>
      </c>
      <c r="AI1590" s="16" t="str">
        <f t="shared" si="564"/>
        <v xml:space="preserve">,"IsMintCondition":true </v>
      </c>
      <c r="AJ1590" s="16" t="str">
        <f t="shared" si="565"/>
        <v xml:space="preserve">,"Condition":"UNDEFINED" </v>
      </c>
      <c r="AK1590" s="16" t="str">
        <f xml:space="preserve"> IF($D1590+$E1590&gt;0,  CONCATENATE($AD1590,$AE1590,$AF1590,$AG1590,$AH1590,$AI1590,$AJ1590)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90" s="16" t="str">
        <f t="shared" si="566"/>
        <v>,{"CollectableType":"HomeCollector.Models.StampBase, HomeCollector, Version=1.0.0.0, Culture=neutral, PublicKeyToken=null","DisplayName":"Lexington-Concord" ,"Description":"" ,"Country":"USA" ,"IsPostageStamp":true ,"ScottNumber":"1563"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91" spans="1:38" x14ac:dyDescent="0.25">
      <c r="A1591" s="34" t="s">
        <v>2753</v>
      </c>
      <c r="B1591" s="29">
        <v>10</v>
      </c>
      <c r="C1591" s="30"/>
      <c r="D1591" s="31">
        <v>2</v>
      </c>
      <c r="E1591" s="32">
        <v>2</v>
      </c>
      <c r="F1591" s="28"/>
      <c r="G1591" s="30"/>
      <c r="H1591" s="19" t="s">
        <v>713</v>
      </c>
      <c r="I1591" s="29">
        <v>1975</v>
      </c>
      <c r="J1591" s="29">
        <v>1975</v>
      </c>
      <c r="K1591" s="33" t="s">
        <v>1337</v>
      </c>
      <c r="L1591" s="34">
        <v>0.18</v>
      </c>
      <c r="M1591" s="29">
        <v>0.15</v>
      </c>
      <c r="N1591" s="28" t="str">
        <f t="shared" si="567"/>
        <v>,{"CollectableType":"HomeCollector.Models.StampBase, HomeCollector, Version=1.0.0.0, Culture=neutral, PublicKeyToken=null"</v>
      </c>
      <c r="O1591" s="16" t="str">
        <f t="shared" si="546"/>
        <v xml:space="preserve">,"DisplayName":"Bunker Hill" </v>
      </c>
      <c r="P1591" s="16" t="str">
        <f t="shared" si="547"/>
        <v xml:space="preserve">,"Description":"" </v>
      </c>
      <c r="Q1591" s="16" t="str">
        <f t="shared" si="548"/>
        <v xml:space="preserve">,"Country":"USA" </v>
      </c>
      <c r="R1591" s="16" t="str">
        <f t="shared" si="549"/>
        <v xml:space="preserve">,"IsPostageStamp":true </v>
      </c>
      <c r="S1591" s="16" t="str">
        <f t="shared" si="550"/>
        <v xml:space="preserve">,"ScottNumber":"1564" </v>
      </c>
      <c r="T1591" s="16" t="str">
        <f t="shared" si="551"/>
        <v xml:space="preserve">,"AlternateId":"" </v>
      </c>
      <c r="U1591" s="16" t="str">
        <f t="shared" si="552"/>
        <v>,"IssueYearStart":1975</v>
      </c>
      <c r="V1591" s="16" t="str">
        <f t="shared" si="553"/>
        <v>,"IssueYearEnd":0</v>
      </c>
      <c r="W1591" s="16" t="str">
        <f t="shared" si="554"/>
        <v xml:space="preserve">,"FirstDayOfIssue":" " </v>
      </c>
      <c r="X1591" s="16" t="str">
        <f t="shared" si="568"/>
        <v xml:space="preserve">,"Perforation":"" </v>
      </c>
      <c r="Y1591" s="16" t="str">
        <f t="shared" si="555"/>
        <v xml:space="preserve">,"IsWatermarked":false </v>
      </c>
      <c r="Z1591" s="16" t="str">
        <f t="shared" si="556"/>
        <v xml:space="preserve">,"CatalogImageCode":"" </v>
      </c>
      <c r="AA1591" s="16" t="str">
        <f t="shared" si="557"/>
        <v xml:space="preserve">,"Color":"" </v>
      </c>
      <c r="AB1591" s="16" t="str">
        <f t="shared" si="558"/>
        <v xml:space="preserve">,"Denomination":"10" </v>
      </c>
      <c r="AD1591" s="16" t="str">
        <f t="shared" si="559"/>
        <v>,"ItemInstances":[</v>
      </c>
      <c r="AE1591" s="16" t="str">
        <f t="shared" si="560"/>
        <v>{"CollectableType":"HomeCollector.Models.StampBase, HomeCollector, Version=1.0.0.0, Culture=neutral, PublicKeyToken=null"</v>
      </c>
      <c r="AF1591" s="16" t="str">
        <f t="shared" si="561"/>
        <v xml:space="preserve">,"ItemDetails":"" </v>
      </c>
      <c r="AG1591" s="16" t="str">
        <f t="shared" si="562"/>
        <v xml:space="preserve">,"IsFavorite":false </v>
      </c>
      <c r="AH1591" s="16" t="str">
        <f t="shared" si="563"/>
        <v xml:space="preserve">,"EstimatedValue":0 </v>
      </c>
      <c r="AI1591" s="16" t="str">
        <f t="shared" si="564"/>
        <v xml:space="preserve">,"IsMintCondition":true </v>
      </c>
      <c r="AJ1591" s="16" t="str">
        <f t="shared" si="565"/>
        <v xml:space="preserve">,"Condition":"UNDEFINED" </v>
      </c>
      <c r="AK1591" s="16" t="str">
        <f xml:space="preserve"> IF($D1591+$E1591&gt;0,  CONCATENATE($AD1591,$AE1591,$AF1591,$AG1591,$AH1591,$AI1591,$AJ1591)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591" s="16" t="str">
        <f t="shared" si="566"/>
        <v>,{"CollectableType":"HomeCollector.Models.StampBase, HomeCollector, Version=1.0.0.0, Culture=neutral, PublicKeyToken=null","DisplayName":"Bunker Hill" ,"Description":"" ,"Country":"USA" ,"IsPostageStamp":true ,"ScottNumber":"1564"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592" spans="1:38" x14ac:dyDescent="0.25">
      <c r="A1592" s="34" t="s">
        <v>2754</v>
      </c>
      <c r="B1592" s="29">
        <v>10</v>
      </c>
      <c r="C1592" s="30"/>
      <c r="D1592" s="31"/>
      <c r="E1592" s="32">
        <v>1</v>
      </c>
      <c r="F1592" s="28"/>
      <c r="G1592" s="30"/>
      <c r="H1592" s="19" t="s">
        <v>1095</v>
      </c>
      <c r="I1592" s="29">
        <v>1975</v>
      </c>
      <c r="J1592" s="29">
        <v>1975</v>
      </c>
      <c r="K1592" s="33" t="s">
        <v>1337</v>
      </c>
      <c r="L1592" s="34">
        <v>0.18</v>
      </c>
      <c r="M1592" s="29">
        <v>0.15</v>
      </c>
      <c r="N1592" s="28" t="str">
        <f t="shared" si="567"/>
        <v>,{"CollectableType":"HomeCollector.Models.StampBase, HomeCollector, Version=1.0.0.0, Culture=neutral, PublicKeyToken=null"</v>
      </c>
      <c r="O1592" s="16" t="str">
        <f t="shared" si="546"/>
        <v xml:space="preserve">,"DisplayName":"Uniforms" </v>
      </c>
      <c r="P1592" s="16" t="str">
        <f t="shared" si="547"/>
        <v xml:space="preserve">,"Description":"" </v>
      </c>
      <c r="Q1592" s="16" t="str">
        <f t="shared" si="548"/>
        <v xml:space="preserve">,"Country":"USA" </v>
      </c>
      <c r="R1592" s="16" t="str">
        <f t="shared" si="549"/>
        <v xml:space="preserve">,"IsPostageStamp":true </v>
      </c>
      <c r="S1592" s="16" t="str">
        <f t="shared" si="550"/>
        <v xml:space="preserve">,"ScottNumber":"1565" </v>
      </c>
      <c r="T1592" s="16" t="str">
        <f t="shared" si="551"/>
        <v xml:space="preserve">,"AlternateId":"" </v>
      </c>
      <c r="U1592" s="16" t="str">
        <f t="shared" si="552"/>
        <v>,"IssueYearStart":1975</v>
      </c>
      <c r="V1592" s="16" t="str">
        <f t="shared" si="553"/>
        <v>,"IssueYearEnd":0</v>
      </c>
      <c r="W1592" s="16" t="str">
        <f t="shared" si="554"/>
        <v xml:space="preserve">,"FirstDayOfIssue":" " </v>
      </c>
      <c r="X1592" s="16" t="str">
        <f t="shared" si="568"/>
        <v xml:space="preserve">,"Perforation":"" </v>
      </c>
      <c r="Y1592" s="16" t="str">
        <f t="shared" si="555"/>
        <v xml:space="preserve">,"IsWatermarked":false </v>
      </c>
      <c r="Z1592" s="16" t="str">
        <f t="shared" si="556"/>
        <v xml:space="preserve">,"CatalogImageCode":"" </v>
      </c>
      <c r="AA1592" s="16" t="str">
        <f t="shared" si="557"/>
        <v xml:space="preserve">,"Color":"" </v>
      </c>
      <c r="AB1592" s="16" t="str">
        <f t="shared" si="558"/>
        <v xml:space="preserve">,"Denomination":"10" </v>
      </c>
      <c r="AD1592" s="16" t="str">
        <f t="shared" si="559"/>
        <v>,"ItemInstances":[</v>
      </c>
      <c r="AE1592" s="16" t="str">
        <f t="shared" si="560"/>
        <v>{"CollectableType":"HomeCollector.Models.StampBase, HomeCollector, Version=1.0.0.0, Culture=neutral, PublicKeyToken=null"</v>
      </c>
      <c r="AF1592" s="16" t="str">
        <f t="shared" si="561"/>
        <v xml:space="preserve">,"ItemDetails":"" </v>
      </c>
      <c r="AG1592" s="16" t="str">
        <f t="shared" si="562"/>
        <v xml:space="preserve">,"IsFavorite":false </v>
      </c>
      <c r="AH1592" s="16" t="str">
        <f t="shared" si="563"/>
        <v xml:space="preserve">,"EstimatedValue":0 </v>
      </c>
      <c r="AI1592" s="16" t="str">
        <f t="shared" si="564"/>
        <v xml:space="preserve">,"IsMintCondition":false </v>
      </c>
      <c r="AJ1592" s="16" t="str">
        <f t="shared" si="565"/>
        <v xml:space="preserve">,"Condition":"UNDEFINED" </v>
      </c>
      <c r="AK1592" s="16" t="str">
        <f xml:space="preserve"> IF($D1592+$E1592&gt;0,  CONCATENATE($AD1592,$AE1592,$AF1592,$AG1592,$AH1592,$AI1592,$AJ1592)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92" s="16" t="str">
        <f t="shared" si="566"/>
        <v>,{"CollectableType":"HomeCollector.Models.StampBase, HomeCollector, Version=1.0.0.0, Culture=neutral, PublicKeyToken=null","DisplayName":"Uniforms" ,"Description":"" ,"Country":"USA" ,"IsPostageStamp":true ,"ScottNumber":"1565"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93" spans="1:38" x14ac:dyDescent="0.25">
      <c r="A1593" s="34" t="s">
        <v>2755</v>
      </c>
      <c r="B1593" s="29">
        <v>10</v>
      </c>
      <c r="C1593" s="30"/>
      <c r="D1593" s="31"/>
      <c r="E1593" s="32">
        <v>1</v>
      </c>
      <c r="F1593" s="28"/>
      <c r="G1593" s="30"/>
      <c r="H1593" s="19" t="s">
        <v>1095</v>
      </c>
      <c r="I1593" s="29">
        <v>1975</v>
      </c>
      <c r="J1593" s="29">
        <v>1975</v>
      </c>
      <c r="K1593" s="33" t="s">
        <v>1337</v>
      </c>
      <c r="L1593" s="34">
        <v>0.18</v>
      </c>
      <c r="M1593" s="29">
        <v>0.15</v>
      </c>
      <c r="N1593" s="28" t="str">
        <f t="shared" si="567"/>
        <v>,{"CollectableType":"HomeCollector.Models.StampBase, HomeCollector, Version=1.0.0.0, Culture=neutral, PublicKeyToken=null"</v>
      </c>
      <c r="O1593" s="16" t="str">
        <f t="shared" si="546"/>
        <v xml:space="preserve">,"DisplayName":"Uniforms" </v>
      </c>
      <c r="P1593" s="16" t="str">
        <f t="shared" si="547"/>
        <v xml:space="preserve">,"Description":"" </v>
      </c>
      <c r="Q1593" s="16" t="str">
        <f t="shared" si="548"/>
        <v xml:space="preserve">,"Country":"USA" </v>
      </c>
      <c r="R1593" s="16" t="str">
        <f t="shared" si="549"/>
        <v xml:space="preserve">,"IsPostageStamp":true </v>
      </c>
      <c r="S1593" s="16" t="str">
        <f t="shared" si="550"/>
        <v xml:space="preserve">,"ScottNumber":"1566" </v>
      </c>
      <c r="T1593" s="16" t="str">
        <f t="shared" si="551"/>
        <v xml:space="preserve">,"AlternateId":"" </v>
      </c>
      <c r="U1593" s="16" t="str">
        <f t="shared" si="552"/>
        <v>,"IssueYearStart":1975</v>
      </c>
      <c r="V1593" s="16" t="str">
        <f t="shared" si="553"/>
        <v>,"IssueYearEnd":0</v>
      </c>
      <c r="W1593" s="16" t="str">
        <f t="shared" si="554"/>
        <v xml:space="preserve">,"FirstDayOfIssue":" " </v>
      </c>
      <c r="X1593" s="16" t="str">
        <f t="shared" si="568"/>
        <v xml:space="preserve">,"Perforation":"" </v>
      </c>
      <c r="Y1593" s="16" t="str">
        <f t="shared" si="555"/>
        <v xml:space="preserve">,"IsWatermarked":false </v>
      </c>
      <c r="Z1593" s="16" t="str">
        <f t="shared" si="556"/>
        <v xml:space="preserve">,"CatalogImageCode":"" </v>
      </c>
      <c r="AA1593" s="16" t="str">
        <f t="shared" si="557"/>
        <v xml:space="preserve">,"Color":"" </v>
      </c>
      <c r="AB1593" s="16" t="str">
        <f t="shared" si="558"/>
        <v xml:space="preserve">,"Denomination":"10" </v>
      </c>
      <c r="AD1593" s="16" t="str">
        <f t="shared" si="559"/>
        <v>,"ItemInstances":[</v>
      </c>
      <c r="AE1593" s="16" t="str">
        <f t="shared" si="560"/>
        <v>{"CollectableType":"HomeCollector.Models.StampBase, HomeCollector, Version=1.0.0.0, Culture=neutral, PublicKeyToken=null"</v>
      </c>
      <c r="AF1593" s="16" t="str">
        <f t="shared" si="561"/>
        <v xml:space="preserve">,"ItemDetails":"" </v>
      </c>
      <c r="AG1593" s="16" t="str">
        <f t="shared" si="562"/>
        <v xml:space="preserve">,"IsFavorite":false </v>
      </c>
      <c r="AH1593" s="16" t="str">
        <f t="shared" si="563"/>
        <v xml:space="preserve">,"EstimatedValue":0 </v>
      </c>
      <c r="AI1593" s="16" t="str">
        <f t="shared" si="564"/>
        <v xml:space="preserve">,"IsMintCondition":false </v>
      </c>
      <c r="AJ1593" s="16" t="str">
        <f t="shared" si="565"/>
        <v xml:space="preserve">,"Condition":"UNDEFINED" </v>
      </c>
      <c r="AK1593" s="16" t="str">
        <f xml:space="preserve"> IF($D1593+$E1593&gt;0,  CONCATENATE($AD1593,$AE1593,$AF1593,$AG1593,$AH1593,$AI1593,$AJ1593)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93" s="16" t="str">
        <f t="shared" si="566"/>
        <v>,{"CollectableType":"HomeCollector.Models.StampBase, HomeCollector, Version=1.0.0.0, Culture=neutral, PublicKeyToken=null","DisplayName":"Uniforms" ,"Description":"" ,"Country":"USA" ,"IsPostageStamp":true ,"ScottNumber":"1566"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94" spans="1:38" x14ac:dyDescent="0.25">
      <c r="A1594" s="34" t="s">
        <v>2756</v>
      </c>
      <c r="B1594" s="29">
        <v>10</v>
      </c>
      <c r="C1594" s="30"/>
      <c r="D1594" s="31"/>
      <c r="E1594" s="32">
        <v>1</v>
      </c>
      <c r="F1594" s="28"/>
      <c r="G1594" s="30"/>
      <c r="H1594" s="19" t="s">
        <v>1095</v>
      </c>
      <c r="I1594" s="29">
        <v>1975</v>
      </c>
      <c r="J1594" s="29">
        <v>1975</v>
      </c>
      <c r="K1594" s="33" t="s">
        <v>1337</v>
      </c>
      <c r="L1594" s="34">
        <v>0.18</v>
      </c>
      <c r="M1594" s="29">
        <v>0.15</v>
      </c>
      <c r="N1594" s="28" t="str">
        <f t="shared" si="567"/>
        <v>,{"CollectableType":"HomeCollector.Models.StampBase, HomeCollector, Version=1.0.0.0, Culture=neutral, PublicKeyToken=null"</v>
      </c>
      <c r="O1594" s="16" t="str">
        <f t="shared" si="546"/>
        <v xml:space="preserve">,"DisplayName":"Uniforms" </v>
      </c>
      <c r="P1594" s="16" t="str">
        <f t="shared" si="547"/>
        <v xml:space="preserve">,"Description":"" </v>
      </c>
      <c r="Q1594" s="16" t="str">
        <f t="shared" si="548"/>
        <v xml:space="preserve">,"Country":"USA" </v>
      </c>
      <c r="R1594" s="16" t="str">
        <f t="shared" si="549"/>
        <v xml:space="preserve">,"IsPostageStamp":true </v>
      </c>
      <c r="S1594" s="16" t="str">
        <f t="shared" si="550"/>
        <v xml:space="preserve">,"ScottNumber":"1567" </v>
      </c>
      <c r="T1594" s="16" t="str">
        <f t="shared" si="551"/>
        <v xml:space="preserve">,"AlternateId":"" </v>
      </c>
      <c r="U1594" s="16" t="str">
        <f t="shared" si="552"/>
        <v>,"IssueYearStart":1975</v>
      </c>
      <c r="V1594" s="16" t="str">
        <f t="shared" si="553"/>
        <v>,"IssueYearEnd":0</v>
      </c>
      <c r="W1594" s="16" t="str">
        <f t="shared" si="554"/>
        <v xml:space="preserve">,"FirstDayOfIssue":" " </v>
      </c>
      <c r="X1594" s="16" t="str">
        <f t="shared" si="568"/>
        <v xml:space="preserve">,"Perforation":"" </v>
      </c>
      <c r="Y1594" s="16" t="str">
        <f t="shared" si="555"/>
        <v xml:space="preserve">,"IsWatermarked":false </v>
      </c>
      <c r="Z1594" s="16" t="str">
        <f t="shared" si="556"/>
        <v xml:space="preserve">,"CatalogImageCode":"" </v>
      </c>
      <c r="AA1594" s="16" t="str">
        <f t="shared" si="557"/>
        <v xml:space="preserve">,"Color":"" </v>
      </c>
      <c r="AB1594" s="16" t="str">
        <f t="shared" si="558"/>
        <v xml:space="preserve">,"Denomination":"10" </v>
      </c>
      <c r="AD1594" s="16" t="str">
        <f t="shared" si="559"/>
        <v>,"ItemInstances":[</v>
      </c>
      <c r="AE1594" s="16" t="str">
        <f t="shared" si="560"/>
        <v>{"CollectableType":"HomeCollector.Models.StampBase, HomeCollector, Version=1.0.0.0, Culture=neutral, PublicKeyToken=null"</v>
      </c>
      <c r="AF1594" s="16" t="str">
        <f t="shared" si="561"/>
        <v xml:space="preserve">,"ItemDetails":"" </v>
      </c>
      <c r="AG1594" s="16" t="str">
        <f t="shared" si="562"/>
        <v xml:space="preserve">,"IsFavorite":false </v>
      </c>
      <c r="AH1594" s="16" t="str">
        <f t="shared" si="563"/>
        <v xml:space="preserve">,"EstimatedValue":0 </v>
      </c>
      <c r="AI1594" s="16" t="str">
        <f t="shared" si="564"/>
        <v xml:space="preserve">,"IsMintCondition":false </v>
      </c>
      <c r="AJ1594" s="16" t="str">
        <f t="shared" si="565"/>
        <v xml:space="preserve">,"Condition":"UNDEFINED" </v>
      </c>
      <c r="AK1594" s="16" t="str">
        <f xml:space="preserve"> IF($D1594+$E1594&gt;0,  CONCATENATE($AD1594,$AE1594,$AF1594,$AG1594,$AH1594,$AI1594,$AJ1594)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94" s="16" t="str">
        <f t="shared" si="566"/>
        <v>,{"CollectableType":"HomeCollector.Models.StampBase, HomeCollector, Version=1.0.0.0, Culture=neutral, PublicKeyToken=null","DisplayName":"Uniforms" ,"Description":"" ,"Country":"USA" ,"IsPostageStamp":true ,"ScottNumber":"1567"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95" spans="1:38" x14ac:dyDescent="0.25">
      <c r="A1595" s="34" t="s">
        <v>2757</v>
      </c>
      <c r="B1595" s="29">
        <v>10</v>
      </c>
      <c r="C1595" s="30"/>
      <c r="D1595" s="31"/>
      <c r="E1595" s="32">
        <v>1</v>
      </c>
      <c r="F1595" s="28"/>
      <c r="G1595" s="30"/>
      <c r="H1595" s="19" t="s">
        <v>1095</v>
      </c>
      <c r="I1595" s="29">
        <v>1975</v>
      </c>
      <c r="J1595" s="29">
        <v>1975</v>
      </c>
      <c r="K1595" s="33" t="s">
        <v>1337</v>
      </c>
      <c r="L1595" s="34">
        <v>0.18</v>
      </c>
      <c r="M1595" s="29">
        <v>0.15</v>
      </c>
      <c r="N1595" s="28" t="str">
        <f t="shared" si="567"/>
        <v>,{"CollectableType":"HomeCollector.Models.StampBase, HomeCollector, Version=1.0.0.0, Culture=neutral, PublicKeyToken=null"</v>
      </c>
      <c r="O1595" s="16" t="str">
        <f t="shared" si="546"/>
        <v xml:space="preserve">,"DisplayName":"Uniforms" </v>
      </c>
      <c r="P1595" s="16" t="str">
        <f t="shared" si="547"/>
        <v xml:space="preserve">,"Description":"" </v>
      </c>
      <c r="Q1595" s="16" t="str">
        <f t="shared" si="548"/>
        <v xml:space="preserve">,"Country":"USA" </v>
      </c>
      <c r="R1595" s="16" t="str">
        <f t="shared" si="549"/>
        <v xml:space="preserve">,"IsPostageStamp":true </v>
      </c>
      <c r="S1595" s="16" t="str">
        <f t="shared" si="550"/>
        <v xml:space="preserve">,"ScottNumber":"1568" </v>
      </c>
      <c r="T1595" s="16" t="str">
        <f t="shared" si="551"/>
        <v xml:space="preserve">,"AlternateId":"" </v>
      </c>
      <c r="U1595" s="16" t="str">
        <f t="shared" si="552"/>
        <v>,"IssueYearStart":1975</v>
      </c>
      <c r="V1595" s="16" t="str">
        <f t="shared" si="553"/>
        <v>,"IssueYearEnd":0</v>
      </c>
      <c r="W1595" s="16" t="str">
        <f t="shared" si="554"/>
        <v xml:space="preserve">,"FirstDayOfIssue":" " </v>
      </c>
      <c r="X1595" s="16" t="str">
        <f t="shared" si="568"/>
        <v xml:space="preserve">,"Perforation":"" </v>
      </c>
      <c r="Y1595" s="16" t="str">
        <f t="shared" si="555"/>
        <v xml:space="preserve">,"IsWatermarked":false </v>
      </c>
      <c r="Z1595" s="16" t="str">
        <f t="shared" si="556"/>
        <v xml:space="preserve">,"CatalogImageCode":"" </v>
      </c>
      <c r="AA1595" s="16" t="str">
        <f t="shared" si="557"/>
        <v xml:space="preserve">,"Color":"" </v>
      </c>
      <c r="AB1595" s="16" t="str">
        <f t="shared" si="558"/>
        <v xml:space="preserve">,"Denomination":"10" </v>
      </c>
      <c r="AD1595" s="16" t="str">
        <f t="shared" si="559"/>
        <v>,"ItemInstances":[</v>
      </c>
      <c r="AE1595" s="16" t="str">
        <f t="shared" si="560"/>
        <v>{"CollectableType":"HomeCollector.Models.StampBase, HomeCollector, Version=1.0.0.0, Culture=neutral, PublicKeyToken=null"</v>
      </c>
      <c r="AF1595" s="16" t="str">
        <f t="shared" si="561"/>
        <v xml:space="preserve">,"ItemDetails":"" </v>
      </c>
      <c r="AG1595" s="16" t="str">
        <f t="shared" si="562"/>
        <v xml:space="preserve">,"IsFavorite":false </v>
      </c>
      <c r="AH1595" s="16" t="str">
        <f t="shared" si="563"/>
        <v xml:space="preserve">,"EstimatedValue":0 </v>
      </c>
      <c r="AI1595" s="16" t="str">
        <f t="shared" si="564"/>
        <v xml:space="preserve">,"IsMintCondition":false </v>
      </c>
      <c r="AJ1595" s="16" t="str">
        <f t="shared" si="565"/>
        <v xml:space="preserve">,"Condition":"UNDEFINED" </v>
      </c>
      <c r="AK1595" s="16" t="str">
        <f xml:space="preserve"> IF($D1595+$E1595&gt;0,  CONCATENATE($AD1595,$AE1595,$AF1595,$AG1595,$AH1595,$AI1595,$AJ1595)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95" s="16" t="str">
        <f t="shared" si="566"/>
        <v>,{"CollectableType":"HomeCollector.Models.StampBase, HomeCollector, Version=1.0.0.0, Culture=neutral, PublicKeyToken=null","DisplayName":"Uniforms" ,"Description":"" ,"Country":"USA" ,"IsPostageStamp":true ,"ScottNumber":"1568"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96" spans="1:38" x14ac:dyDescent="0.25">
      <c r="A1596" s="17" t="s">
        <v>1096</v>
      </c>
      <c r="B1596" s="29">
        <v>10</v>
      </c>
      <c r="C1596" s="30"/>
      <c r="D1596" s="31">
        <v>1</v>
      </c>
      <c r="E1596" s="32"/>
      <c r="F1596" s="28"/>
      <c r="G1596" s="38" t="s">
        <v>962</v>
      </c>
      <c r="H1596" s="19" t="s">
        <v>1095</v>
      </c>
      <c r="I1596" s="29">
        <v>1975</v>
      </c>
      <c r="J1596" s="29">
        <v>1975</v>
      </c>
      <c r="K1596" s="33" t="s">
        <v>1337</v>
      </c>
      <c r="L1596" s="34">
        <v>0.75</v>
      </c>
      <c r="M1596" s="29">
        <v>0.75</v>
      </c>
      <c r="N1596" s="28" t="str">
        <f t="shared" si="567"/>
        <v>,{"CollectableType":"HomeCollector.Models.StampBase, HomeCollector, Version=1.0.0.0, Culture=neutral, PublicKeyToken=null"</v>
      </c>
      <c r="O1596" s="16" t="str">
        <f t="shared" si="546"/>
        <v xml:space="preserve">,"DisplayName":"Uniforms" </v>
      </c>
      <c r="P1596" s="16" t="str">
        <f t="shared" si="547"/>
        <v xml:space="preserve">,"Description":"block 4" </v>
      </c>
      <c r="Q1596" s="16" t="str">
        <f t="shared" si="548"/>
        <v xml:space="preserve">,"Country":"USA" </v>
      </c>
      <c r="R1596" s="16" t="str">
        <f t="shared" si="549"/>
        <v xml:space="preserve">,"IsPostageStamp":true </v>
      </c>
      <c r="S1596" s="16" t="str">
        <f t="shared" si="550"/>
        <v xml:space="preserve">,"ScottNumber":"1568a" </v>
      </c>
      <c r="T1596" s="16" t="str">
        <f t="shared" si="551"/>
        <v xml:space="preserve">,"AlternateId":"" </v>
      </c>
      <c r="U1596" s="16" t="str">
        <f t="shared" si="552"/>
        <v>,"IssueYearStart":1975</v>
      </c>
      <c r="V1596" s="16" t="str">
        <f t="shared" si="553"/>
        <v>,"IssueYearEnd":0</v>
      </c>
      <c r="W1596" s="16" t="str">
        <f t="shared" si="554"/>
        <v xml:space="preserve">,"FirstDayOfIssue":" " </v>
      </c>
      <c r="X1596" s="16" t="str">
        <f t="shared" si="568"/>
        <v xml:space="preserve">,"Perforation":"" </v>
      </c>
      <c r="Y1596" s="16" t="str">
        <f t="shared" si="555"/>
        <v xml:space="preserve">,"IsWatermarked":false </v>
      </c>
      <c r="Z1596" s="16" t="str">
        <f t="shared" si="556"/>
        <v xml:space="preserve">,"CatalogImageCode":"" </v>
      </c>
      <c r="AA1596" s="16" t="str">
        <f t="shared" si="557"/>
        <v xml:space="preserve">,"Color":"" </v>
      </c>
      <c r="AB1596" s="16" t="str">
        <f t="shared" si="558"/>
        <v xml:space="preserve">,"Denomination":"10" </v>
      </c>
      <c r="AD1596" s="16" t="str">
        <f t="shared" si="559"/>
        <v>,"ItemInstances":[</v>
      </c>
      <c r="AE1596" s="16" t="str">
        <f t="shared" si="560"/>
        <v>{"CollectableType":"HomeCollector.Models.StampBase, HomeCollector, Version=1.0.0.0, Culture=neutral, PublicKeyToken=null"</v>
      </c>
      <c r="AF1596" s="16" t="str">
        <f t="shared" si="561"/>
        <v xml:space="preserve">,"ItemDetails":"block 4" </v>
      </c>
      <c r="AG1596" s="16" t="str">
        <f t="shared" si="562"/>
        <v xml:space="preserve">,"IsFavorite":false </v>
      </c>
      <c r="AH1596" s="16" t="str">
        <f t="shared" si="563"/>
        <v xml:space="preserve">,"EstimatedValue":0 </v>
      </c>
      <c r="AI1596" s="16" t="str">
        <f t="shared" si="564"/>
        <v xml:space="preserve">,"IsMintCondition":true </v>
      </c>
      <c r="AJ1596" s="16" t="str">
        <f t="shared" si="565"/>
        <v xml:space="preserve">,"Condition":"UNDEFINED" </v>
      </c>
      <c r="AK1596" s="16" t="str">
        <f xml:space="preserve"> IF($D1596+$E1596&gt;0,  CONCATENATE($AD1596,$AE1596,$AF1596,$AG1596,$AH1596,$AI1596,$AJ1596)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596" s="16" t="str">
        <f t="shared" si="566"/>
        <v>,{"CollectableType":"HomeCollector.Models.StampBase, HomeCollector, Version=1.0.0.0, Culture=neutral, PublicKeyToken=null","DisplayName":"Uniforms" ,"Description":"block 4" ,"Country":"USA" ,"IsPostageStamp":true ,"ScottNumber":"1568a"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597" spans="1:38" x14ac:dyDescent="0.25">
      <c r="A1597" s="34" t="s">
        <v>2758</v>
      </c>
      <c r="B1597" s="29">
        <v>10</v>
      </c>
      <c r="C1597" s="30"/>
      <c r="D1597" s="31"/>
      <c r="E1597" s="32">
        <v>1</v>
      </c>
      <c r="F1597" s="28"/>
      <c r="G1597" s="30"/>
      <c r="H1597" s="19" t="s">
        <v>1097</v>
      </c>
      <c r="I1597" s="29">
        <v>1975</v>
      </c>
      <c r="J1597" s="29">
        <v>1975</v>
      </c>
      <c r="K1597" s="33" t="s">
        <v>1337</v>
      </c>
      <c r="L1597" s="34">
        <v>0.18</v>
      </c>
      <c r="M1597" s="29">
        <v>0.15</v>
      </c>
      <c r="N1597" s="28" t="str">
        <f t="shared" si="567"/>
        <v>,{"CollectableType":"HomeCollector.Models.StampBase, HomeCollector, Version=1.0.0.0, Culture=neutral, PublicKeyToken=null"</v>
      </c>
      <c r="O1597" s="16" t="str">
        <f t="shared" si="546"/>
        <v xml:space="preserve">,"DisplayName":"Apollo-Soyuz" </v>
      </c>
      <c r="P1597" s="16" t="str">
        <f t="shared" si="547"/>
        <v xml:space="preserve">,"Description":"" </v>
      </c>
      <c r="Q1597" s="16" t="str">
        <f t="shared" si="548"/>
        <v xml:space="preserve">,"Country":"USA" </v>
      </c>
      <c r="R1597" s="16" t="str">
        <f t="shared" si="549"/>
        <v xml:space="preserve">,"IsPostageStamp":true </v>
      </c>
      <c r="S1597" s="16" t="str">
        <f t="shared" si="550"/>
        <v xml:space="preserve">,"ScottNumber":"1569" </v>
      </c>
      <c r="T1597" s="16" t="str">
        <f t="shared" si="551"/>
        <v xml:space="preserve">,"AlternateId":"" </v>
      </c>
      <c r="U1597" s="16" t="str">
        <f t="shared" si="552"/>
        <v>,"IssueYearStart":1975</v>
      </c>
      <c r="V1597" s="16" t="str">
        <f t="shared" si="553"/>
        <v>,"IssueYearEnd":0</v>
      </c>
      <c r="W1597" s="16" t="str">
        <f t="shared" si="554"/>
        <v xml:space="preserve">,"FirstDayOfIssue":" " </v>
      </c>
      <c r="X1597" s="16" t="str">
        <f t="shared" si="568"/>
        <v xml:space="preserve">,"Perforation":"" </v>
      </c>
      <c r="Y1597" s="16" t="str">
        <f t="shared" si="555"/>
        <v xml:space="preserve">,"IsWatermarked":false </v>
      </c>
      <c r="Z1597" s="16" t="str">
        <f t="shared" si="556"/>
        <v xml:space="preserve">,"CatalogImageCode":"" </v>
      </c>
      <c r="AA1597" s="16" t="str">
        <f t="shared" si="557"/>
        <v xml:space="preserve">,"Color":"" </v>
      </c>
      <c r="AB1597" s="16" t="str">
        <f t="shared" si="558"/>
        <v xml:space="preserve">,"Denomination":"10" </v>
      </c>
      <c r="AD1597" s="16" t="str">
        <f t="shared" si="559"/>
        <v>,"ItemInstances":[</v>
      </c>
      <c r="AE1597" s="16" t="str">
        <f t="shared" si="560"/>
        <v>{"CollectableType":"HomeCollector.Models.StampBase, HomeCollector, Version=1.0.0.0, Culture=neutral, PublicKeyToken=null"</v>
      </c>
      <c r="AF1597" s="16" t="str">
        <f t="shared" si="561"/>
        <v xml:space="preserve">,"ItemDetails":"" </v>
      </c>
      <c r="AG1597" s="16" t="str">
        <f t="shared" si="562"/>
        <v xml:space="preserve">,"IsFavorite":false </v>
      </c>
      <c r="AH1597" s="16" t="str">
        <f t="shared" si="563"/>
        <v xml:space="preserve">,"EstimatedValue":0 </v>
      </c>
      <c r="AI1597" s="16" t="str">
        <f t="shared" si="564"/>
        <v xml:space="preserve">,"IsMintCondition":false </v>
      </c>
      <c r="AJ1597" s="16" t="str">
        <f t="shared" si="565"/>
        <v xml:space="preserve">,"Condition":"UNDEFINED" </v>
      </c>
      <c r="AK1597" s="16" t="str">
        <f xml:space="preserve"> IF($D1597+$E1597&gt;0,  CONCATENATE($AD1597,$AE1597,$AF1597,$AG1597,$AH1597,$AI1597,$AJ1597)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97" s="16" t="str">
        <f t="shared" si="566"/>
        <v>,{"CollectableType":"HomeCollector.Models.StampBase, HomeCollector, Version=1.0.0.0, Culture=neutral, PublicKeyToken=null","DisplayName":"Apollo-Soyuz" ,"Description":"" ,"Country":"USA" ,"IsPostageStamp":true ,"ScottNumber":"1569"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98" spans="1:38" x14ac:dyDescent="0.25">
      <c r="A1598" s="17" t="s">
        <v>1098</v>
      </c>
      <c r="B1598" s="29">
        <v>10</v>
      </c>
      <c r="C1598" s="30"/>
      <c r="D1598" s="31">
        <v>1</v>
      </c>
      <c r="E1598" s="32"/>
      <c r="F1598" s="28"/>
      <c r="G1598" s="38" t="s">
        <v>291</v>
      </c>
      <c r="H1598" s="19" t="s">
        <v>1097</v>
      </c>
      <c r="I1598" s="29">
        <v>1975</v>
      </c>
      <c r="J1598" s="29">
        <v>1975</v>
      </c>
      <c r="K1598" s="33" t="s">
        <v>1337</v>
      </c>
      <c r="L1598" s="34">
        <v>0.36</v>
      </c>
      <c r="M1598" s="29">
        <v>0.25</v>
      </c>
      <c r="N1598" s="28" t="str">
        <f t="shared" si="567"/>
        <v>,{"CollectableType":"HomeCollector.Models.StampBase, HomeCollector, Version=1.0.0.0, Culture=neutral, PublicKeyToken=null"</v>
      </c>
      <c r="O1598" s="16" t="str">
        <f t="shared" si="546"/>
        <v xml:space="preserve">,"DisplayName":"Apollo-Soyuz" </v>
      </c>
      <c r="P1598" s="16" t="str">
        <f t="shared" si="547"/>
        <v xml:space="preserve">,"Description":"pair" </v>
      </c>
      <c r="Q1598" s="16" t="str">
        <f t="shared" si="548"/>
        <v xml:space="preserve">,"Country":"USA" </v>
      </c>
      <c r="R1598" s="16" t="str">
        <f t="shared" si="549"/>
        <v xml:space="preserve">,"IsPostageStamp":true </v>
      </c>
      <c r="S1598" s="16" t="str">
        <f t="shared" si="550"/>
        <v xml:space="preserve">,"ScottNumber":"1569a" </v>
      </c>
      <c r="T1598" s="16" t="str">
        <f t="shared" si="551"/>
        <v xml:space="preserve">,"AlternateId":"" </v>
      </c>
      <c r="U1598" s="16" t="str">
        <f t="shared" si="552"/>
        <v>,"IssueYearStart":1975</v>
      </c>
      <c r="V1598" s="16" t="str">
        <f t="shared" si="553"/>
        <v>,"IssueYearEnd":0</v>
      </c>
      <c r="W1598" s="16" t="str">
        <f t="shared" si="554"/>
        <v xml:space="preserve">,"FirstDayOfIssue":" " </v>
      </c>
      <c r="X1598" s="16" t="str">
        <f t="shared" si="568"/>
        <v xml:space="preserve">,"Perforation":"" </v>
      </c>
      <c r="Y1598" s="16" t="str">
        <f t="shared" si="555"/>
        <v xml:space="preserve">,"IsWatermarked":false </v>
      </c>
      <c r="Z1598" s="16" t="str">
        <f t="shared" si="556"/>
        <v xml:space="preserve">,"CatalogImageCode":"" </v>
      </c>
      <c r="AA1598" s="16" t="str">
        <f t="shared" si="557"/>
        <v xml:space="preserve">,"Color":"" </v>
      </c>
      <c r="AB1598" s="16" t="str">
        <f t="shared" si="558"/>
        <v xml:space="preserve">,"Denomination":"10" </v>
      </c>
      <c r="AD1598" s="16" t="str">
        <f t="shared" si="559"/>
        <v>,"ItemInstances":[</v>
      </c>
      <c r="AE1598" s="16" t="str">
        <f t="shared" si="560"/>
        <v>{"CollectableType":"HomeCollector.Models.StampBase, HomeCollector, Version=1.0.0.0, Culture=neutral, PublicKeyToken=null"</v>
      </c>
      <c r="AF1598" s="16" t="str">
        <f t="shared" si="561"/>
        <v xml:space="preserve">,"ItemDetails":"pair" </v>
      </c>
      <c r="AG1598" s="16" t="str">
        <f t="shared" si="562"/>
        <v xml:space="preserve">,"IsFavorite":false </v>
      </c>
      <c r="AH1598" s="16" t="str">
        <f t="shared" si="563"/>
        <v xml:space="preserve">,"EstimatedValue":0 </v>
      </c>
      <c r="AI1598" s="16" t="str">
        <f t="shared" si="564"/>
        <v xml:space="preserve">,"IsMintCondition":true </v>
      </c>
      <c r="AJ1598" s="16" t="str">
        <f t="shared" si="565"/>
        <v xml:space="preserve">,"Condition":"UNDEFINED" </v>
      </c>
      <c r="AK1598" s="16" t="str">
        <f xml:space="preserve"> IF($D1598+$E1598&gt;0,  CONCATENATE($AD1598,$AE1598,$AF1598,$AG1598,$AH1598,$AI1598,$AJ1598) &amp; "} ]}","}")</f>
        <v>,"ItemInstances":[{"CollectableType":"HomeCollector.Models.StampBase, HomeCollector, Version=1.0.0.0, Culture=neutral, PublicKeyToken=null","ItemDetails":"pair" ,"IsFavorite":false ,"EstimatedValue":0 ,"IsMintCondition":true ,"Condition":"UNDEFINED" } ]}</v>
      </c>
      <c r="AL1598" s="16" t="str">
        <f t="shared" si="566"/>
        <v>,{"CollectableType":"HomeCollector.Models.StampBase, HomeCollector, Version=1.0.0.0, Culture=neutral, PublicKeyToken=null","DisplayName":"Apollo-Soyuz" ,"Description":"pair" ,"Country":"USA" ,"IsPostageStamp":true ,"ScottNumber":"1569a"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PublicKeyToken=null","ItemDetails":"pair" ,"IsFavorite":false ,"EstimatedValue":0 ,"IsMintCondition":true ,"Condition":"UNDEFINED" } ]}</v>
      </c>
    </row>
    <row r="1599" spans="1:38" x14ac:dyDescent="0.25">
      <c r="A1599" s="34" t="s">
        <v>2759</v>
      </c>
      <c r="B1599" s="29">
        <v>10</v>
      </c>
      <c r="C1599" s="30"/>
      <c r="D1599" s="31"/>
      <c r="E1599" s="32">
        <v>1</v>
      </c>
      <c r="F1599" s="28"/>
      <c r="G1599" s="30"/>
      <c r="H1599" s="19" t="s">
        <v>1097</v>
      </c>
      <c r="I1599" s="29">
        <v>1975</v>
      </c>
      <c r="J1599" s="29">
        <v>1975</v>
      </c>
      <c r="K1599" s="33" t="s">
        <v>1337</v>
      </c>
      <c r="L1599" s="34">
        <v>0.18</v>
      </c>
      <c r="M1599" s="29">
        <v>0.15</v>
      </c>
      <c r="N1599" s="28" t="str">
        <f t="shared" si="567"/>
        <v>,{"CollectableType":"HomeCollector.Models.StampBase, HomeCollector, Version=1.0.0.0, Culture=neutral, PublicKeyToken=null"</v>
      </c>
      <c r="O1599" s="16" t="str">
        <f t="shared" si="546"/>
        <v xml:space="preserve">,"DisplayName":"Apollo-Soyuz" </v>
      </c>
      <c r="P1599" s="16" t="str">
        <f t="shared" si="547"/>
        <v xml:space="preserve">,"Description":"" </v>
      </c>
      <c r="Q1599" s="16" t="str">
        <f t="shared" si="548"/>
        <v xml:space="preserve">,"Country":"USA" </v>
      </c>
      <c r="R1599" s="16" t="str">
        <f t="shared" si="549"/>
        <v xml:space="preserve">,"IsPostageStamp":true </v>
      </c>
      <c r="S1599" s="16" t="str">
        <f t="shared" si="550"/>
        <v xml:space="preserve">,"ScottNumber":"1570" </v>
      </c>
      <c r="T1599" s="16" t="str">
        <f t="shared" si="551"/>
        <v xml:space="preserve">,"AlternateId":"" </v>
      </c>
      <c r="U1599" s="16" t="str">
        <f t="shared" si="552"/>
        <v>,"IssueYearStart":1975</v>
      </c>
      <c r="V1599" s="16" t="str">
        <f t="shared" si="553"/>
        <v>,"IssueYearEnd":0</v>
      </c>
      <c r="W1599" s="16" t="str">
        <f t="shared" si="554"/>
        <v xml:space="preserve">,"FirstDayOfIssue":" " </v>
      </c>
      <c r="X1599" s="16" t="str">
        <f t="shared" si="568"/>
        <v xml:space="preserve">,"Perforation":"" </v>
      </c>
      <c r="Y1599" s="16" t="str">
        <f t="shared" si="555"/>
        <v xml:space="preserve">,"IsWatermarked":false </v>
      </c>
      <c r="Z1599" s="16" t="str">
        <f t="shared" si="556"/>
        <v xml:space="preserve">,"CatalogImageCode":"" </v>
      </c>
      <c r="AA1599" s="16" t="str">
        <f t="shared" si="557"/>
        <v xml:space="preserve">,"Color":"" </v>
      </c>
      <c r="AB1599" s="16" t="str">
        <f t="shared" si="558"/>
        <v xml:space="preserve">,"Denomination":"10" </v>
      </c>
      <c r="AD1599" s="16" t="str">
        <f t="shared" si="559"/>
        <v>,"ItemInstances":[</v>
      </c>
      <c r="AE1599" s="16" t="str">
        <f t="shared" si="560"/>
        <v>{"CollectableType":"HomeCollector.Models.StampBase, HomeCollector, Version=1.0.0.0, Culture=neutral, PublicKeyToken=null"</v>
      </c>
      <c r="AF1599" s="16" t="str">
        <f t="shared" si="561"/>
        <v xml:space="preserve">,"ItemDetails":"" </v>
      </c>
      <c r="AG1599" s="16" t="str">
        <f t="shared" si="562"/>
        <v xml:space="preserve">,"IsFavorite":false </v>
      </c>
      <c r="AH1599" s="16" t="str">
        <f t="shared" si="563"/>
        <v xml:space="preserve">,"EstimatedValue":0 </v>
      </c>
      <c r="AI1599" s="16" t="str">
        <f t="shared" si="564"/>
        <v xml:space="preserve">,"IsMintCondition":false </v>
      </c>
      <c r="AJ1599" s="16" t="str">
        <f t="shared" si="565"/>
        <v xml:space="preserve">,"Condition":"UNDEFINED" </v>
      </c>
      <c r="AK1599" s="16" t="str">
        <f xml:space="preserve"> IF($D1599+$E1599&gt;0,  CONCATENATE($AD1599,$AE1599,$AF1599,$AG1599,$AH1599,$AI1599,$AJ1599)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99" s="16" t="str">
        <f t="shared" si="566"/>
        <v>,{"CollectableType":"HomeCollector.Models.StampBase, HomeCollector, Version=1.0.0.0, Culture=neutral, PublicKeyToken=null","DisplayName":"Apollo-Soyuz" ,"Description":"" ,"Country":"USA" ,"IsPostageStamp":true ,"ScottNumber":"1570"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00" spans="1:38" x14ac:dyDescent="0.25">
      <c r="A1600" s="34" t="s">
        <v>2760</v>
      </c>
      <c r="B1600" s="29">
        <v>10</v>
      </c>
      <c r="C1600" s="30"/>
      <c r="D1600" s="31">
        <v>1</v>
      </c>
      <c r="E1600" s="32">
        <v>2</v>
      </c>
      <c r="F1600" s="28"/>
      <c r="G1600" s="30"/>
      <c r="H1600" s="19" t="s">
        <v>1099</v>
      </c>
      <c r="I1600" s="29">
        <v>1975</v>
      </c>
      <c r="J1600" s="29">
        <v>1975</v>
      </c>
      <c r="K1600" s="33" t="s">
        <v>1337</v>
      </c>
      <c r="L1600" s="34">
        <v>0.18</v>
      </c>
      <c r="M1600" s="29">
        <v>0.15</v>
      </c>
      <c r="N1600" s="28" t="str">
        <f t="shared" si="567"/>
        <v>,{"CollectableType":"HomeCollector.Models.StampBase, HomeCollector, Version=1.0.0.0, Culture=neutral, PublicKeyToken=null"</v>
      </c>
      <c r="O1600" s="16" t="str">
        <f t="shared" si="546"/>
        <v xml:space="preserve">,"DisplayName":"Int Women's Year" </v>
      </c>
      <c r="P1600" s="16" t="str">
        <f t="shared" si="547"/>
        <v xml:space="preserve">,"Description":"" </v>
      </c>
      <c r="Q1600" s="16" t="str">
        <f t="shared" si="548"/>
        <v xml:space="preserve">,"Country":"USA" </v>
      </c>
      <c r="R1600" s="16" t="str">
        <f t="shared" si="549"/>
        <v xml:space="preserve">,"IsPostageStamp":true </v>
      </c>
      <c r="S1600" s="16" t="str">
        <f t="shared" si="550"/>
        <v xml:space="preserve">,"ScottNumber":"1571" </v>
      </c>
      <c r="T1600" s="16" t="str">
        <f t="shared" si="551"/>
        <v xml:space="preserve">,"AlternateId":"" </v>
      </c>
      <c r="U1600" s="16" t="str">
        <f t="shared" si="552"/>
        <v>,"IssueYearStart":1975</v>
      </c>
      <c r="V1600" s="16" t="str">
        <f t="shared" si="553"/>
        <v>,"IssueYearEnd":0</v>
      </c>
      <c r="W1600" s="16" t="str">
        <f t="shared" si="554"/>
        <v xml:space="preserve">,"FirstDayOfIssue":" " </v>
      </c>
      <c r="X1600" s="16" t="str">
        <f t="shared" si="568"/>
        <v xml:space="preserve">,"Perforation":"" </v>
      </c>
      <c r="Y1600" s="16" t="str">
        <f t="shared" si="555"/>
        <v xml:space="preserve">,"IsWatermarked":false </v>
      </c>
      <c r="Z1600" s="16" t="str">
        <f t="shared" si="556"/>
        <v xml:space="preserve">,"CatalogImageCode":"" </v>
      </c>
      <c r="AA1600" s="16" t="str">
        <f t="shared" si="557"/>
        <v xml:space="preserve">,"Color":"" </v>
      </c>
      <c r="AB1600" s="16" t="str">
        <f t="shared" si="558"/>
        <v xml:space="preserve">,"Denomination":"10" </v>
      </c>
      <c r="AD1600" s="16" t="str">
        <f t="shared" si="559"/>
        <v>,"ItemInstances":[</v>
      </c>
      <c r="AE1600" s="16" t="str">
        <f t="shared" si="560"/>
        <v>{"CollectableType":"HomeCollector.Models.StampBase, HomeCollector, Version=1.0.0.0, Culture=neutral, PublicKeyToken=null"</v>
      </c>
      <c r="AF1600" s="16" t="str">
        <f t="shared" si="561"/>
        <v xml:space="preserve">,"ItemDetails":"" </v>
      </c>
      <c r="AG1600" s="16" t="str">
        <f t="shared" si="562"/>
        <v xml:space="preserve">,"IsFavorite":false </v>
      </c>
      <c r="AH1600" s="16" t="str">
        <f t="shared" si="563"/>
        <v xml:space="preserve">,"EstimatedValue":0 </v>
      </c>
      <c r="AI1600" s="16" t="str">
        <f t="shared" si="564"/>
        <v xml:space="preserve">,"IsMintCondition":true </v>
      </c>
      <c r="AJ1600" s="16" t="str">
        <f t="shared" si="565"/>
        <v xml:space="preserve">,"Condition":"UNDEFINED" </v>
      </c>
      <c r="AK1600" s="16" t="str">
        <f xml:space="preserve"> IF($D1600+$E1600&gt;0,  CONCATENATE($AD1600,$AE1600,$AF1600,$AG1600,$AH1600,$AI1600,$AJ1600)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00" s="16" t="str">
        <f t="shared" si="566"/>
        <v>,{"CollectableType":"HomeCollector.Models.StampBase, HomeCollector, Version=1.0.0.0, Culture=neutral, PublicKeyToken=null","DisplayName":"Int Women's Year" ,"Description":"" ,"Country":"USA" ,"IsPostageStamp":true ,"ScottNumber":"1571"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01" spans="1:38" x14ac:dyDescent="0.25">
      <c r="A1601" s="34" t="s">
        <v>2761</v>
      </c>
      <c r="B1601" s="29">
        <v>10</v>
      </c>
      <c r="C1601" s="30"/>
      <c r="D1601" s="31"/>
      <c r="E1601" s="32">
        <v>1</v>
      </c>
      <c r="F1601" s="28"/>
      <c r="G1601" s="30"/>
      <c r="H1601" s="19" t="s">
        <v>1100</v>
      </c>
      <c r="I1601" s="29">
        <v>1975</v>
      </c>
      <c r="J1601" s="29">
        <v>1975</v>
      </c>
      <c r="K1601" s="33" t="s">
        <v>1337</v>
      </c>
      <c r="L1601" s="34">
        <v>0.18</v>
      </c>
      <c r="M1601" s="29">
        <v>0.15</v>
      </c>
      <c r="N1601" s="28" t="str">
        <f t="shared" si="567"/>
        <v>,{"CollectableType":"HomeCollector.Models.StampBase, HomeCollector, Version=1.0.0.0, Culture=neutral, PublicKeyToken=null"</v>
      </c>
      <c r="O1601" s="16" t="str">
        <f t="shared" si="546"/>
        <v xml:space="preserve">,"DisplayName":"Postal Serv 200th" </v>
      </c>
      <c r="P1601" s="16" t="str">
        <f t="shared" si="547"/>
        <v xml:space="preserve">,"Description":"" </v>
      </c>
      <c r="Q1601" s="16" t="str">
        <f t="shared" si="548"/>
        <v xml:space="preserve">,"Country":"USA" </v>
      </c>
      <c r="R1601" s="16" t="str">
        <f t="shared" si="549"/>
        <v xml:space="preserve">,"IsPostageStamp":true </v>
      </c>
      <c r="S1601" s="16" t="str">
        <f t="shared" si="550"/>
        <v xml:space="preserve">,"ScottNumber":"1572" </v>
      </c>
      <c r="T1601" s="16" t="str">
        <f t="shared" si="551"/>
        <v xml:space="preserve">,"AlternateId":"" </v>
      </c>
      <c r="U1601" s="16" t="str">
        <f t="shared" si="552"/>
        <v>,"IssueYearStart":1975</v>
      </c>
      <c r="V1601" s="16" t="str">
        <f t="shared" si="553"/>
        <v>,"IssueYearEnd":0</v>
      </c>
      <c r="W1601" s="16" t="str">
        <f t="shared" si="554"/>
        <v xml:space="preserve">,"FirstDayOfIssue":" " </v>
      </c>
      <c r="X1601" s="16" t="str">
        <f t="shared" si="568"/>
        <v xml:space="preserve">,"Perforation":"" </v>
      </c>
      <c r="Y1601" s="16" t="str">
        <f t="shared" si="555"/>
        <v xml:space="preserve">,"IsWatermarked":false </v>
      </c>
      <c r="Z1601" s="16" t="str">
        <f t="shared" si="556"/>
        <v xml:space="preserve">,"CatalogImageCode":"" </v>
      </c>
      <c r="AA1601" s="16" t="str">
        <f t="shared" si="557"/>
        <v xml:space="preserve">,"Color":"" </v>
      </c>
      <c r="AB1601" s="16" t="str">
        <f t="shared" si="558"/>
        <v xml:space="preserve">,"Denomination":"10" </v>
      </c>
      <c r="AD1601" s="16" t="str">
        <f t="shared" si="559"/>
        <v>,"ItemInstances":[</v>
      </c>
      <c r="AE1601" s="16" t="str">
        <f t="shared" si="560"/>
        <v>{"CollectableType":"HomeCollector.Models.StampBase, HomeCollector, Version=1.0.0.0, Culture=neutral, PublicKeyToken=null"</v>
      </c>
      <c r="AF1601" s="16" t="str">
        <f t="shared" si="561"/>
        <v xml:space="preserve">,"ItemDetails":"" </v>
      </c>
      <c r="AG1601" s="16" t="str">
        <f t="shared" si="562"/>
        <v xml:space="preserve">,"IsFavorite":false </v>
      </c>
      <c r="AH1601" s="16" t="str">
        <f t="shared" si="563"/>
        <v xml:space="preserve">,"EstimatedValue":0 </v>
      </c>
      <c r="AI1601" s="16" t="str">
        <f t="shared" si="564"/>
        <v xml:space="preserve">,"IsMintCondition":false </v>
      </c>
      <c r="AJ1601" s="16" t="str">
        <f t="shared" si="565"/>
        <v xml:space="preserve">,"Condition":"UNDEFINED" </v>
      </c>
      <c r="AK1601" s="16" t="str">
        <f xml:space="preserve"> IF($D1601+$E1601&gt;0,  CONCATENATE($AD1601,$AE1601,$AF1601,$AG1601,$AH1601,$AI1601,$AJ1601)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01" s="16" t="str">
        <f t="shared" si="566"/>
        <v>,{"CollectableType":"HomeCollector.Models.StampBase, HomeCollector, Version=1.0.0.0, Culture=neutral, PublicKeyToken=null","DisplayName":"Postal Serv 200th" ,"Description":"" ,"Country":"USA" ,"IsPostageStamp":true ,"ScottNumber":"1572"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02" spans="1:38" x14ac:dyDescent="0.25">
      <c r="A1602" s="34" t="s">
        <v>2762</v>
      </c>
      <c r="B1602" s="29">
        <v>10</v>
      </c>
      <c r="C1602" s="30"/>
      <c r="D1602" s="31"/>
      <c r="E1602" s="32">
        <v>1</v>
      </c>
      <c r="F1602" s="28"/>
      <c r="G1602" s="30"/>
      <c r="H1602" s="19" t="s">
        <v>1100</v>
      </c>
      <c r="I1602" s="29">
        <v>1975</v>
      </c>
      <c r="J1602" s="29">
        <v>1975</v>
      </c>
      <c r="K1602" s="33" t="s">
        <v>1337</v>
      </c>
      <c r="L1602" s="34">
        <v>0.18</v>
      </c>
      <c r="M1602" s="29">
        <v>0.15</v>
      </c>
      <c r="N1602" s="28" t="str">
        <f t="shared" si="567"/>
        <v>,{"CollectableType":"HomeCollector.Models.StampBase, HomeCollector, Version=1.0.0.0, Culture=neutral, PublicKeyToken=null"</v>
      </c>
      <c r="O1602" s="16" t="str">
        <f t="shared" si="546"/>
        <v xml:space="preserve">,"DisplayName":"Postal Serv 200th" </v>
      </c>
      <c r="P1602" s="16" t="str">
        <f t="shared" si="547"/>
        <v xml:space="preserve">,"Description":"" </v>
      </c>
      <c r="Q1602" s="16" t="str">
        <f t="shared" si="548"/>
        <v xml:space="preserve">,"Country":"USA" </v>
      </c>
      <c r="R1602" s="16" t="str">
        <f t="shared" si="549"/>
        <v xml:space="preserve">,"IsPostageStamp":true </v>
      </c>
      <c r="S1602" s="16" t="str">
        <f t="shared" si="550"/>
        <v xml:space="preserve">,"ScottNumber":"1573" </v>
      </c>
      <c r="T1602" s="16" t="str">
        <f t="shared" si="551"/>
        <v xml:space="preserve">,"AlternateId":"" </v>
      </c>
      <c r="U1602" s="16" t="str">
        <f t="shared" si="552"/>
        <v>,"IssueYearStart":1975</v>
      </c>
      <c r="V1602" s="16" t="str">
        <f t="shared" si="553"/>
        <v>,"IssueYearEnd":0</v>
      </c>
      <c r="W1602" s="16" t="str">
        <f t="shared" si="554"/>
        <v xml:space="preserve">,"FirstDayOfIssue":" " </v>
      </c>
      <c r="X1602" s="16" t="str">
        <f t="shared" si="568"/>
        <v xml:space="preserve">,"Perforation":"" </v>
      </c>
      <c r="Y1602" s="16" t="str">
        <f t="shared" si="555"/>
        <v xml:space="preserve">,"IsWatermarked":false </v>
      </c>
      <c r="Z1602" s="16" t="str">
        <f t="shared" si="556"/>
        <v xml:space="preserve">,"CatalogImageCode":"" </v>
      </c>
      <c r="AA1602" s="16" t="str">
        <f t="shared" si="557"/>
        <v xml:space="preserve">,"Color":"" </v>
      </c>
      <c r="AB1602" s="16" t="str">
        <f t="shared" si="558"/>
        <v xml:space="preserve">,"Denomination":"10" </v>
      </c>
      <c r="AD1602" s="16" t="str">
        <f t="shared" si="559"/>
        <v>,"ItemInstances":[</v>
      </c>
      <c r="AE1602" s="16" t="str">
        <f t="shared" si="560"/>
        <v>{"CollectableType":"HomeCollector.Models.StampBase, HomeCollector, Version=1.0.0.0, Culture=neutral, PublicKeyToken=null"</v>
      </c>
      <c r="AF1602" s="16" t="str">
        <f t="shared" si="561"/>
        <v xml:space="preserve">,"ItemDetails":"" </v>
      </c>
      <c r="AG1602" s="16" t="str">
        <f t="shared" si="562"/>
        <v xml:space="preserve">,"IsFavorite":false </v>
      </c>
      <c r="AH1602" s="16" t="str">
        <f t="shared" si="563"/>
        <v xml:space="preserve">,"EstimatedValue":0 </v>
      </c>
      <c r="AI1602" s="16" t="str">
        <f t="shared" si="564"/>
        <v xml:space="preserve">,"IsMintCondition":false </v>
      </c>
      <c r="AJ1602" s="16" t="str">
        <f t="shared" si="565"/>
        <v xml:space="preserve">,"Condition":"UNDEFINED" </v>
      </c>
      <c r="AK1602" s="16" t="str">
        <f xml:space="preserve"> IF($D1602+$E1602&gt;0,  CONCATENATE($AD1602,$AE1602,$AF1602,$AG1602,$AH1602,$AI1602,$AJ1602)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02" s="16" t="str">
        <f t="shared" si="566"/>
        <v>,{"CollectableType":"HomeCollector.Models.StampBase, HomeCollector, Version=1.0.0.0, Culture=neutral, PublicKeyToken=null","DisplayName":"Postal Serv 200th" ,"Description":"" ,"Country":"USA" ,"IsPostageStamp":true ,"ScottNumber":"1573"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03" spans="1:38" x14ac:dyDescent="0.25">
      <c r="A1603" s="34" t="s">
        <v>2763</v>
      </c>
      <c r="B1603" s="29">
        <v>10</v>
      </c>
      <c r="C1603" s="30"/>
      <c r="D1603" s="31"/>
      <c r="E1603" s="32">
        <v>2</v>
      </c>
      <c r="F1603" s="28"/>
      <c r="G1603" s="30"/>
      <c r="H1603" s="19" t="s">
        <v>1100</v>
      </c>
      <c r="I1603" s="29">
        <v>1975</v>
      </c>
      <c r="J1603" s="29">
        <v>1975</v>
      </c>
      <c r="K1603" s="33" t="s">
        <v>1337</v>
      </c>
      <c r="L1603" s="34">
        <v>0.18</v>
      </c>
      <c r="M1603" s="29">
        <v>0.15</v>
      </c>
      <c r="N1603" s="28" t="str">
        <f t="shared" si="567"/>
        <v>,{"CollectableType":"HomeCollector.Models.StampBase, HomeCollector, Version=1.0.0.0, Culture=neutral, PublicKeyToken=null"</v>
      </c>
      <c r="O1603" s="16" t="str">
        <f t="shared" si="546"/>
        <v xml:space="preserve">,"DisplayName":"Postal Serv 200th" </v>
      </c>
      <c r="P1603" s="16" t="str">
        <f t="shared" si="547"/>
        <v xml:space="preserve">,"Description":"" </v>
      </c>
      <c r="Q1603" s="16" t="str">
        <f t="shared" si="548"/>
        <v xml:space="preserve">,"Country":"USA" </v>
      </c>
      <c r="R1603" s="16" t="str">
        <f t="shared" si="549"/>
        <v xml:space="preserve">,"IsPostageStamp":true </v>
      </c>
      <c r="S1603" s="16" t="str">
        <f t="shared" si="550"/>
        <v xml:space="preserve">,"ScottNumber":"1574" </v>
      </c>
      <c r="T1603" s="16" t="str">
        <f t="shared" si="551"/>
        <v xml:space="preserve">,"AlternateId":"" </v>
      </c>
      <c r="U1603" s="16" t="str">
        <f t="shared" si="552"/>
        <v>,"IssueYearStart":1975</v>
      </c>
      <c r="V1603" s="16" t="str">
        <f t="shared" si="553"/>
        <v>,"IssueYearEnd":0</v>
      </c>
      <c r="W1603" s="16" t="str">
        <f t="shared" si="554"/>
        <v xml:space="preserve">,"FirstDayOfIssue":" " </v>
      </c>
      <c r="X1603" s="16" t="str">
        <f t="shared" si="568"/>
        <v xml:space="preserve">,"Perforation":"" </v>
      </c>
      <c r="Y1603" s="16" t="str">
        <f t="shared" si="555"/>
        <v xml:space="preserve">,"IsWatermarked":false </v>
      </c>
      <c r="Z1603" s="16" t="str">
        <f t="shared" si="556"/>
        <v xml:space="preserve">,"CatalogImageCode":"" </v>
      </c>
      <c r="AA1603" s="16" t="str">
        <f t="shared" si="557"/>
        <v xml:space="preserve">,"Color":"" </v>
      </c>
      <c r="AB1603" s="16" t="str">
        <f t="shared" si="558"/>
        <v xml:space="preserve">,"Denomination":"10" </v>
      </c>
      <c r="AD1603" s="16" t="str">
        <f t="shared" si="559"/>
        <v>,"ItemInstances":[</v>
      </c>
      <c r="AE1603" s="16" t="str">
        <f t="shared" si="560"/>
        <v>{"CollectableType":"HomeCollector.Models.StampBase, HomeCollector, Version=1.0.0.0, Culture=neutral, PublicKeyToken=null"</v>
      </c>
      <c r="AF1603" s="16" t="str">
        <f t="shared" si="561"/>
        <v xml:space="preserve">,"ItemDetails":"" </v>
      </c>
      <c r="AG1603" s="16" t="str">
        <f t="shared" si="562"/>
        <v xml:space="preserve">,"IsFavorite":false </v>
      </c>
      <c r="AH1603" s="16" t="str">
        <f t="shared" si="563"/>
        <v xml:space="preserve">,"EstimatedValue":0 </v>
      </c>
      <c r="AI1603" s="16" t="str">
        <f t="shared" si="564"/>
        <v xml:space="preserve">,"IsMintCondition":false </v>
      </c>
      <c r="AJ1603" s="16" t="str">
        <f t="shared" si="565"/>
        <v xml:space="preserve">,"Condition":"UNDEFINED" </v>
      </c>
      <c r="AK1603" s="16" t="str">
        <f xml:space="preserve"> IF($D1603+$E1603&gt;0,  CONCATENATE($AD1603,$AE1603,$AF1603,$AG1603,$AH1603,$AI1603,$AJ1603)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03" s="16" t="str">
        <f t="shared" si="566"/>
        <v>,{"CollectableType":"HomeCollector.Models.StampBase, HomeCollector, Version=1.0.0.0, Culture=neutral, PublicKeyToken=null","DisplayName":"Postal Serv 200th" ,"Description":"" ,"Country":"USA" ,"IsPostageStamp":true ,"ScottNumber":"1574"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04" spans="1:38" x14ac:dyDescent="0.25">
      <c r="A1604" s="34" t="s">
        <v>2764</v>
      </c>
      <c r="B1604" s="29">
        <v>10</v>
      </c>
      <c r="C1604" s="30"/>
      <c r="D1604" s="31"/>
      <c r="E1604" s="32">
        <v>4</v>
      </c>
      <c r="F1604" s="28"/>
      <c r="G1604" s="30"/>
      <c r="H1604" s="19" t="s">
        <v>1100</v>
      </c>
      <c r="I1604" s="29">
        <v>1975</v>
      </c>
      <c r="J1604" s="29">
        <v>1975</v>
      </c>
      <c r="K1604" s="33" t="s">
        <v>1337</v>
      </c>
      <c r="L1604" s="34">
        <v>0.18</v>
      </c>
      <c r="M1604" s="29">
        <v>0.15</v>
      </c>
      <c r="N1604" s="28" t="str">
        <f t="shared" si="567"/>
        <v>,{"CollectableType":"HomeCollector.Models.StampBase, HomeCollector, Version=1.0.0.0, Culture=neutral, PublicKeyToken=null"</v>
      </c>
      <c r="O1604" s="16" t="str">
        <f t="shared" si="546"/>
        <v xml:space="preserve">,"DisplayName":"Postal Serv 200th" </v>
      </c>
      <c r="P1604" s="16" t="str">
        <f t="shared" si="547"/>
        <v xml:space="preserve">,"Description":"" </v>
      </c>
      <c r="Q1604" s="16" t="str">
        <f t="shared" si="548"/>
        <v xml:space="preserve">,"Country":"USA" </v>
      </c>
      <c r="R1604" s="16" t="str">
        <f t="shared" si="549"/>
        <v xml:space="preserve">,"IsPostageStamp":true </v>
      </c>
      <c r="S1604" s="16" t="str">
        <f t="shared" si="550"/>
        <v xml:space="preserve">,"ScottNumber":"1575" </v>
      </c>
      <c r="T1604" s="16" t="str">
        <f t="shared" si="551"/>
        <v xml:space="preserve">,"AlternateId":"" </v>
      </c>
      <c r="U1604" s="16" t="str">
        <f t="shared" si="552"/>
        <v>,"IssueYearStart":1975</v>
      </c>
      <c r="V1604" s="16" t="str">
        <f t="shared" si="553"/>
        <v>,"IssueYearEnd":0</v>
      </c>
      <c r="W1604" s="16" t="str">
        <f t="shared" si="554"/>
        <v xml:space="preserve">,"FirstDayOfIssue":" " </v>
      </c>
      <c r="X1604" s="16" t="str">
        <f t="shared" si="568"/>
        <v xml:space="preserve">,"Perforation":"" </v>
      </c>
      <c r="Y1604" s="16" t="str">
        <f t="shared" si="555"/>
        <v xml:space="preserve">,"IsWatermarked":false </v>
      </c>
      <c r="Z1604" s="16" t="str">
        <f t="shared" si="556"/>
        <v xml:space="preserve">,"CatalogImageCode":"" </v>
      </c>
      <c r="AA1604" s="16" t="str">
        <f t="shared" si="557"/>
        <v xml:space="preserve">,"Color":"" </v>
      </c>
      <c r="AB1604" s="16" t="str">
        <f t="shared" si="558"/>
        <v xml:space="preserve">,"Denomination":"10" </v>
      </c>
      <c r="AD1604" s="16" t="str">
        <f t="shared" si="559"/>
        <v>,"ItemInstances":[</v>
      </c>
      <c r="AE1604" s="16" t="str">
        <f t="shared" si="560"/>
        <v>{"CollectableType":"HomeCollector.Models.StampBase, HomeCollector, Version=1.0.0.0, Culture=neutral, PublicKeyToken=null"</v>
      </c>
      <c r="AF1604" s="16" t="str">
        <f t="shared" si="561"/>
        <v xml:space="preserve">,"ItemDetails":"" </v>
      </c>
      <c r="AG1604" s="16" t="str">
        <f t="shared" si="562"/>
        <v xml:space="preserve">,"IsFavorite":false </v>
      </c>
      <c r="AH1604" s="16" t="str">
        <f t="shared" si="563"/>
        <v xml:space="preserve">,"EstimatedValue":0 </v>
      </c>
      <c r="AI1604" s="16" t="str">
        <f t="shared" si="564"/>
        <v xml:space="preserve">,"IsMintCondition":false </v>
      </c>
      <c r="AJ1604" s="16" t="str">
        <f t="shared" si="565"/>
        <v xml:space="preserve">,"Condition":"UNDEFINED" </v>
      </c>
      <c r="AK1604" s="16" t="str">
        <f xml:space="preserve"> IF($D1604+$E1604&gt;0,  CONCATENATE($AD1604,$AE1604,$AF1604,$AG1604,$AH1604,$AI1604,$AJ1604)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04" s="16" t="str">
        <f t="shared" si="566"/>
        <v>,{"CollectableType":"HomeCollector.Models.StampBase, HomeCollector, Version=1.0.0.0, Culture=neutral, PublicKeyToken=null","DisplayName":"Postal Serv 200th" ,"Description":"" ,"Country":"USA" ,"IsPostageStamp":true ,"ScottNumber":"1575"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05" spans="1:38" x14ac:dyDescent="0.25">
      <c r="A1605" s="17" t="s">
        <v>1101</v>
      </c>
      <c r="B1605" s="29">
        <v>10</v>
      </c>
      <c r="C1605" s="30"/>
      <c r="D1605" s="31">
        <v>1</v>
      </c>
      <c r="E1605" s="32">
        <v>1</v>
      </c>
      <c r="F1605" s="28"/>
      <c r="G1605" s="38" t="s">
        <v>962</v>
      </c>
      <c r="H1605" s="19" t="s">
        <v>1100</v>
      </c>
      <c r="I1605" s="29">
        <v>1975</v>
      </c>
      <c r="J1605" s="29">
        <v>1975</v>
      </c>
      <c r="K1605" s="33" t="s">
        <v>1337</v>
      </c>
      <c r="L1605" s="34">
        <v>0.75</v>
      </c>
      <c r="M1605" s="29">
        <v>0.75</v>
      </c>
      <c r="N1605" s="28" t="str">
        <f t="shared" si="567"/>
        <v>,{"CollectableType":"HomeCollector.Models.StampBase, HomeCollector, Version=1.0.0.0, Culture=neutral, PublicKeyToken=null"</v>
      </c>
      <c r="O1605" s="16" t="str">
        <f t="shared" ref="O1605:O1668" si="569">",""DisplayName"":""" &amp; $H1605 &amp; """ "</f>
        <v xml:space="preserve">,"DisplayName":"Postal Serv 200th" </v>
      </c>
      <c r="P1605" s="16" t="str">
        <f t="shared" ref="P1605:P1668" si="570">",""Description"":""" &amp; IF(ISBLANK($G1605),"",$G1605) &amp; """ "</f>
        <v xml:space="preserve">,"Description":"block 4" </v>
      </c>
      <c r="Q1605" s="16" t="str">
        <f t="shared" ref="Q1605:Q1668" si="571">",""Country"":""" &amp; $B$1 &amp; """ "</f>
        <v xml:space="preserve">,"Country":"USA" </v>
      </c>
      <c r="R1605" s="16" t="str">
        <f t="shared" ref="R1605:R1668" si="572">",""IsPostageStamp"":" &amp; "true" &amp; " "</f>
        <v xml:space="preserve">,"IsPostageStamp":true </v>
      </c>
      <c r="S1605" s="16" t="str">
        <f t="shared" ref="S1605:S1668" si="573">",""ScottNumber"":""" &amp; $A1605 &amp; """ "</f>
        <v xml:space="preserve">,"ScottNumber":"1575a" </v>
      </c>
      <c r="T1605" s="16" t="str">
        <f t="shared" ref="T1605:T1668" si="574">",""AlternateId"":""" &amp; "" &amp; """ "</f>
        <v xml:space="preserve">,"AlternateId":"" </v>
      </c>
      <c r="U1605" s="16" t="str">
        <f t="shared" ref="U1605:U1668" si="575">",""IssueYearStart"":" &amp; TEXT(IF(ISNUMBER($J1605)=0,0,$J1605),"0")</f>
        <v>,"IssueYearStart":1975</v>
      </c>
      <c r="V1605" s="16" t="str">
        <f t="shared" ref="V1605:V1668" si="576">",""IssueYearEnd"":" &amp; TEXT(IF(ISNUMBER($K1605)=0,0,$K1605),"0")</f>
        <v>,"IssueYearEnd":0</v>
      </c>
      <c r="W1605" s="16" t="str">
        <f t="shared" ref="W1605:W1668" si="577">",""FirstDayOfIssue"":""" &amp; " " &amp; """ "</f>
        <v xml:space="preserve">,"FirstDayOfIssue":" " </v>
      </c>
      <c r="X1605" s="16" t="str">
        <f t="shared" si="568"/>
        <v xml:space="preserve">,"Perforation":"" </v>
      </c>
      <c r="Y1605" s="16" t="str">
        <f t="shared" ref="Y1605:Y1668" si="578">",""IsWatermarked"":" &amp; IF(ISNUMBER(FIND("mk",$G1622)) =1,"true","false") &amp; " "</f>
        <v xml:space="preserve">,"IsWatermarked":false </v>
      </c>
      <c r="Z1605" s="16" t="str">
        <f t="shared" ref="Z1605:Z1668" si="579">",""CatalogImageCode"":""" &amp; "" &amp; """ "</f>
        <v xml:space="preserve">,"CatalogImageCode":"" </v>
      </c>
      <c r="AA1605" s="16" t="str">
        <f t="shared" ref="AA1605:AA1668" si="580">",""Color"":""" &amp; IF(ISBLANK($C1605)=1,"",$C1605) &amp; """ "</f>
        <v xml:space="preserve">,"Color":"" </v>
      </c>
      <c r="AB1605" s="16" t="str">
        <f t="shared" ref="AB1605:AB1668" si="581">",""Denomination"":""" &amp; IF(ISNUMBER($B1605),TEXT($B1605,"0"),$B1605) &amp; """ "</f>
        <v xml:space="preserve">,"Denomination":"10" </v>
      </c>
      <c r="AD1605" s="16" t="str">
        <f t="shared" ref="AD1605:AD1668" si="582" xml:space="preserve"> IF($D1605 + $E1605 &gt; 0,",""ItemInstances"":[","")</f>
        <v>,"ItemInstances":[</v>
      </c>
      <c r="AE1605" s="16" t="str">
        <f t="shared" ref="AE1605:AE1668" si="583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605" s="16" t="str">
        <f t="shared" ref="AF1605:AF1668" si="584">",""ItemDetails"":""" &amp; IF(ISBLANK($G1605)=1,"",$G1605) &amp; """ "</f>
        <v xml:space="preserve">,"ItemDetails":"block 4" </v>
      </c>
      <c r="AG1605" s="16" t="str">
        <f t="shared" ref="AG1605:AG1668" si="585">",""IsFavorite"":" &amp; "false" &amp; " "</f>
        <v xml:space="preserve">,"IsFavorite":false </v>
      </c>
      <c r="AH1605" s="16" t="str">
        <f t="shared" ref="AH1605:AH1668" si="586">",""EstimatedValue"":" &amp; "0" &amp; " "</f>
        <v xml:space="preserve">,"EstimatedValue":0 </v>
      </c>
      <c r="AI1605" s="16" t="str">
        <f t="shared" ref="AI1605:AI1668" si="587">",""IsMintCondition"":" &amp; IF($D1605&gt;0,"true","false") &amp; " "</f>
        <v xml:space="preserve">,"IsMintCondition":true </v>
      </c>
      <c r="AJ1605" s="16" t="str">
        <f t="shared" ref="AJ1605:AJ1668" si="588">",""Condition"":" &amp; """UNDEFINED""" &amp; " "</f>
        <v xml:space="preserve">,"Condition":"UNDEFINED" </v>
      </c>
      <c r="AK1605" s="16" t="str">
        <f xml:space="preserve"> IF($D1605+$E1605&gt;0,  CONCATENATE($AD1605,$AE1605,$AF1605,$AG1605,$AH1605,$AI1605,$AJ1605)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605" s="16" t="str">
        <f t="shared" ref="AL1605:AL1668" si="589">CONCATENATE( $N1605, $O1605, $P1605,$Q1605,$R1605,$S1605,$T1605,$U1605,$V1605,$W1605,$X1605, $Y1605,$Z1605,$AA1605, $AB1605) &amp; $AK1605</f>
        <v>,{"CollectableType":"HomeCollector.Models.StampBase, HomeCollector, Version=1.0.0.0, Culture=neutral, PublicKeyToken=null","DisplayName":"Postal Serv 200th" ,"Description":"block 4" ,"Country":"USA" ,"IsPostageStamp":true ,"ScottNumber":"1575a"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606" spans="1:38" x14ac:dyDescent="0.25">
      <c r="A1606" s="34" t="s">
        <v>2765</v>
      </c>
      <c r="B1606" s="29">
        <v>10</v>
      </c>
      <c r="C1606" s="30"/>
      <c r="D1606" s="31">
        <v>1</v>
      </c>
      <c r="E1606" s="32">
        <v>3</v>
      </c>
      <c r="F1606" s="28"/>
      <c r="G1606" s="30"/>
      <c r="H1606" s="19" t="s">
        <v>1102</v>
      </c>
      <c r="I1606" s="29">
        <v>1975</v>
      </c>
      <c r="J1606" s="29">
        <v>1975</v>
      </c>
      <c r="K1606" s="33" t="s">
        <v>1337</v>
      </c>
      <c r="L1606" s="34">
        <v>0.18</v>
      </c>
      <c r="M1606" s="29">
        <v>0.15</v>
      </c>
      <c r="N1606" s="28" t="str">
        <f t="shared" ref="N1606:N1669" si="590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606" s="16" t="str">
        <f t="shared" si="569"/>
        <v xml:space="preserve">,"DisplayName":"World Law" </v>
      </c>
      <c r="P1606" s="16" t="str">
        <f t="shared" si="570"/>
        <v xml:space="preserve">,"Description":"" </v>
      </c>
      <c r="Q1606" s="16" t="str">
        <f t="shared" si="571"/>
        <v xml:space="preserve">,"Country":"USA" </v>
      </c>
      <c r="R1606" s="16" t="str">
        <f t="shared" si="572"/>
        <v xml:space="preserve">,"IsPostageStamp":true </v>
      </c>
      <c r="S1606" s="16" t="str">
        <f t="shared" si="573"/>
        <v xml:space="preserve">,"ScottNumber":"1576" </v>
      </c>
      <c r="T1606" s="16" t="str">
        <f t="shared" si="574"/>
        <v xml:space="preserve">,"AlternateId":"" </v>
      </c>
      <c r="U1606" s="16" t="str">
        <f t="shared" si="575"/>
        <v>,"IssueYearStart":1975</v>
      </c>
      <c r="V1606" s="16" t="str">
        <f t="shared" si="576"/>
        <v>,"IssueYearEnd":0</v>
      </c>
      <c r="W1606" s="16" t="str">
        <f t="shared" si="577"/>
        <v xml:space="preserve">,"FirstDayOfIssue":" " </v>
      </c>
      <c r="X1606" s="16" t="str">
        <f t="shared" si="568"/>
        <v xml:space="preserve">,"Perforation":"" </v>
      </c>
      <c r="Y1606" s="16" t="str">
        <f t="shared" si="578"/>
        <v xml:space="preserve">,"IsWatermarked":false </v>
      </c>
      <c r="Z1606" s="16" t="str">
        <f t="shared" si="579"/>
        <v xml:space="preserve">,"CatalogImageCode":"" </v>
      </c>
      <c r="AA1606" s="16" t="str">
        <f t="shared" si="580"/>
        <v xml:space="preserve">,"Color":"" </v>
      </c>
      <c r="AB1606" s="16" t="str">
        <f t="shared" si="581"/>
        <v xml:space="preserve">,"Denomination":"10" </v>
      </c>
      <c r="AD1606" s="16" t="str">
        <f t="shared" si="582"/>
        <v>,"ItemInstances":[</v>
      </c>
      <c r="AE1606" s="16" t="str">
        <f t="shared" si="583"/>
        <v>{"CollectableType":"HomeCollector.Models.StampBase, HomeCollector, Version=1.0.0.0, Culture=neutral, PublicKeyToken=null"</v>
      </c>
      <c r="AF1606" s="16" t="str">
        <f t="shared" si="584"/>
        <v xml:space="preserve">,"ItemDetails":"" </v>
      </c>
      <c r="AG1606" s="16" t="str">
        <f t="shared" si="585"/>
        <v xml:space="preserve">,"IsFavorite":false </v>
      </c>
      <c r="AH1606" s="16" t="str">
        <f t="shared" si="586"/>
        <v xml:space="preserve">,"EstimatedValue":0 </v>
      </c>
      <c r="AI1606" s="16" t="str">
        <f t="shared" si="587"/>
        <v xml:space="preserve">,"IsMintCondition":true </v>
      </c>
      <c r="AJ1606" s="16" t="str">
        <f t="shared" si="588"/>
        <v xml:space="preserve">,"Condition":"UNDEFINED" </v>
      </c>
      <c r="AK1606" s="16" t="str">
        <f xml:space="preserve"> IF($D1606+$E1606&gt;0,  CONCATENATE($AD1606,$AE1606,$AF1606,$AG1606,$AH1606,$AI1606,$AJ1606)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06" s="16" t="str">
        <f t="shared" si="589"/>
        <v>,{"CollectableType":"HomeCollector.Models.StampBase, HomeCollector, Version=1.0.0.0, Culture=neutral, PublicKeyToken=null","DisplayName":"World Law" ,"Description":"" ,"Country":"USA" ,"IsPostageStamp":true ,"ScottNumber":"1576"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07" spans="1:38" x14ac:dyDescent="0.25">
      <c r="A1607" s="34" t="s">
        <v>2766</v>
      </c>
      <c r="B1607" s="29">
        <v>10</v>
      </c>
      <c r="C1607" s="30"/>
      <c r="D1607" s="31"/>
      <c r="E1607" s="32">
        <v>1</v>
      </c>
      <c r="F1607" s="28"/>
      <c r="G1607" s="30"/>
      <c r="H1607" s="19" t="s">
        <v>1103</v>
      </c>
      <c r="I1607" s="29">
        <v>1975</v>
      </c>
      <c r="J1607" s="29">
        <v>1975</v>
      </c>
      <c r="K1607" s="33" t="s">
        <v>1337</v>
      </c>
      <c r="L1607" s="34">
        <v>0.18</v>
      </c>
      <c r="M1607" s="29">
        <v>0.15</v>
      </c>
      <c r="N1607" s="28" t="str">
        <f t="shared" si="590"/>
        <v>,{"CollectableType":"HomeCollector.Models.StampBase, HomeCollector, Version=1.0.0.0, Culture=neutral, PublicKeyToken=null"</v>
      </c>
      <c r="O1607" s="16" t="str">
        <f t="shared" si="569"/>
        <v xml:space="preserve">,"DisplayName":"Banking-Commerc" </v>
      </c>
      <c r="P1607" s="16" t="str">
        <f t="shared" si="570"/>
        <v xml:space="preserve">,"Description":"" </v>
      </c>
      <c r="Q1607" s="16" t="str">
        <f t="shared" si="571"/>
        <v xml:space="preserve">,"Country":"USA" </v>
      </c>
      <c r="R1607" s="16" t="str">
        <f t="shared" si="572"/>
        <v xml:space="preserve">,"IsPostageStamp":true </v>
      </c>
      <c r="S1607" s="16" t="str">
        <f t="shared" si="573"/>
        <v xml:space="preserve">,"ScottNumber":"1577" </v>
      </c>
      <c r="T1607" s="16" t="str">
        <f t="shared" si="574"/>
        <v xml:space="preserve">,"AlternateId":"" </v>
      </c>
      <c r="U1607" s="16" t="str">
        <f t="shared" si="575"/>
        <v>,"IssueYearStart":1975</v>
      </c>
      <c r="V1607" s="16" t="str">
        <f t="shared" si="576"/>
        <v>,"IssueYearEnd":0</v>
      </c>
      <c r="W1607" s="16" t="str">
        <f t="shared" si="577"/>
        <v xml:space="preserve">,"FirstDayOfIssue":" " </v>
      </c>
      <c r="X1607" s="16" t="str">
        <f t="shared" si="568"/>
        <v xml:space="preserve">,"Perforation":"" </v>
      </c>
      <c r="Y1607" s="16" t="str">
        <f t="shared" si="578"/>
        <v xml:space="preserve">,"IsWatermarked":false </v>
      </c>
      <c r="Z1607" s="16" t="str">
        <f t="shared" si="579"/>
        <v xml:space="preserve">,"CatalogImageCode":"" </v>
      </c>
      <c r="AA1607" s="16" t="str">
        <f t="shared" si="580"/>
        <v xml:space="preserve">,"Color":"" </v>
      </c>
      <c r="AB1607" s="16" t="str">
        <f t="shared" si="581"/>
        <v xml:space="preserve">,"Denomination":"10" </v>
      </c>
      <c r="AD1607" s="16" t="str">
        <f t="shared" si="582"/>
        <v>,"ItemInstances":[</v>
      </c>
      <c r="AE1607" s="16" t="str">
        <f t="shared" si="583"/>
        <v>{"CollectableType":"HomeCollector.Models.StampBase, HomeCollector, Version=1.0.0.0, Culture=neutral, PublicKeyToken=null"</v>
      </c>
      <c r="AF1607" s="16" t="str">
        <f t="shared" si="584"/>
        <v xml:space="preserve">,"ItemDetails":"" </v>
      </c>
      <c r="AG1607" s="16" t="str">
        <f t="shared" si="585"/>
        <v xml:space="preserve">,"IsFavorite":false </v>
      </c>
      <c r="AH1607" s="16" t="str">
        <f t="shared" si="586"/>
        <v xml:space="preserve">,"EstimatedValue":0 </v>
      </c>
      <c r="AI1607" s="16" t="str">
        <f t="shared" si="587"/>
        <v xml:space="preserve">,"IsMintCondition":false </v>
      </c>
      <c r="AJ1607" s="16" t="str">
        <f t="shared" si="588"/>
        <v xml:space="preserve">,"Condition":"UNDEFINED" </v>
      </c>
      <c r="AK1607" s="16" t="str">
        <f xml:space="preserve"> IF($D1607+$E1607&gt;0,  CONCATENATE($AD1607,$AE1607,$AF1607,$AG1607,$AH1607,$AI1607,$AJ1607)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07" s="16" t="str">
        <f t="shared" si="589"/>
        <v>,{"CollectableType":"HomeCollector.Models.StampBase, HomeCollector, Version=1.0.0.0, Culture=neutral, PublicKeyToken=null","DisplayName":"Banking-Commerc" ,"Description":"" ,"Country":"USA" ,"IsPostageStamp":true ,"ScottNumber":"1577"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08" spans="1:38" x14ac:dyDescent="0.25">
      <c r="A1608" s="17" t="s">
        <v>1104</v>
      </c>
      <c r="B1608" s="29">
        <v>10</v>
      </c>
      <c r="C1608" s="30"/>
      <c r="D1608" s="31">
        <v>1</v>
      </c>
      <c r="E1608" s="32">
        <v>1</v>
      </c>
      <c r="F1608" s="28"/>
      <c r="G1608" s="38" t="s">
        <v>291</v>
      </c>
      <c r="H1608" s="19" t="s">
        <v>1103</v>
      </c>
      <c r="I1608" s="29">
        <v>1975</v>
      </c>
      <c r="J1608" s="29">
        <v>1975</v>
      </c>
      <c r="K1608" s="33" t="s">
        <v>1337</v>
      </c>
      <c r="L1608" s="34">
        <v>0.36</v>
      </c>
      <c r="M1608" s="29">
        <v>0.2</v>
      </c>
      <c r="N1608" s="28" t="str">
        <f t="shared" si="590"/>
        <v>,{"CollectableType":"HomeCollector.Models.StampBase, HomeCollector, Version=1.0.0.0, Culture=neutral, PublicKeyToken=null"</v>
      </c>
      <c r="O1608" s="16" t="str">
        <f t="shared" si="569"/>
        <v xml:space="preserve">,"DisplayName":"Banking-Commerc" </v>
      </c>
      <c r="P1608" s="16" t="str">
        <f t="shared" si="570"/>
        <v xml:space="preserve">,"Description":"pair" </v>
      </c>
      <c r="Q1608" s="16" t="str">
        <f t="shared" si="571"/>
        <v xml:space="preserve">,"Country":"USA" </v>
      </c>
      <c r="R1608" s="16" t="str">
        <f t="shared" si="572"/>
        <v xml:space="preserve">,"IsPostageStamp":true </v>
      </c>
      <c r="S1608" s="16" t="str">
        <f t="shared" si="573"/>
        <v xml:space="preserve">,"ScottNumber":"1577a" </v>
      </c>
      <c r="T1608" s="16" t="str">
        <f t="shared" si="574"/>
        <v xml:space="preserve">,"AlternateId":"" </v>
      </c>
      <c r="U1608" s="16" t="str">
        <f t="shared" si="575"/>
        <v>,"IssueYearStart":1975</v>
      </c>
      <c r="V1608" s="16" t="str">
        <f t="shared" si="576"/>
        <v>,"IssueYearEnd":0</v>
      </c>
      <c r="W1608" s="16" t="str">
        <f t="shared" si="577"/>
        <v xml:space="preserve">,"FirstDayOfIssue":" " </v>
      </c>
      <c r="X1608" s="16" t="str">
        <f t="shared" si="568"/>
        <v xml:space="preserve">,"Perforation":"" </v>
      </c>
      <c r="Y1608" s="16" t="str">
        <f t="shared" si="578"/>
        <v xml:space="preserve">,"IsWatermarked":false </v>
      </c>
      <c r="Z1608" s="16" t="str">
        <f t="shared" si="579"/>
        <v xml:space="preserve">,"CatalogImageCode":"" </v>
      </c>
      <c r="AA1608" s="16" t="str">
        <f t="shared" si="580"/>
        <v xml:space="preserve">,"Color":"" </v>
      </c>
      <c r="AB1608" s="16" t="str">
        <f t="shared" si="581"/>
        <v xml:space="preserve">,"Denomination":"10" </v>
      </c>
      <c r="AD1608" s="16" t="str">
        <f t="shared" si="582"/>
        <v>,"ItemInstances":[</v>
      </c>
      <c r="AE1608" s="16" t="str">
        <f t="shared" si="583"/>
        <v>{"CollectableType":"HomeCollector.Models.StampBase, HomeCollector, Version=1.0.0.0, Culture=neutral, PublicKeyToken=null"</v>
      </c>
      <c r="AF1608" s="16" t="str">
        <f t="shared" si="584"/>
        <v xml:space="preserve">,"ItemDetails":"pair" </v>
      </c>
      <c r="AG1608" s="16" t="str">
        <f t="shared" si="585"/>
        <v xml:space="preserve">,"IsFavorite":false </v>
      </c>
      <c r="AH1608" s="16" t="str">
        <f t="shared" si="586"/>
        <v xml:space="preserve">,"EstimatedValue":0 </v>
      </c>
      <c r="AI1608" s="16" t="str">
        <f t="shared" si="587"/>
        <v xml:space="preserve">,"IsMintCondition":true </v>
      </c>
      <c r="AJ1608" s="16" t="str">
        <f t="shared" si="588"/>
        <v xml:space="preserve">,"Condition":"UNDEFINED" </v>
      </c>
      <c r="AK1608" s="16" t="str">
        <f xml:space="preserve"> IF($D1608+$E1608&gt;0,  CONCATENATE($AD1608,$AE1608,$AF1608,$AG1608,$AH1608,$AI1608,$AJ1608) &amp; "} ]}","}")</f>
        <v>,"ItemInstances":[{"CollectableType":"HomeCollector.Models.StampBase, HomeCollector, Version=1.0.0.0, Culture=neutral, PublicKeyToken=null","ItemDetails":"pair" ,"IsFavorite":false ,"EstimatedValue":0 ,"IsMintCondition":true ,"Condition":"UNDEFINED" } ]}</v>
      </c>
      <c r="AL1608" s="16" t="str">
        <f t="shared" si="589"/>
        <v>,{"CollectableType":"HomeCollector.Models.StampBase, HomeCollector, Version=1.0.0.0, Culture=neutral, PublicKeyToken=null","DisplayName":"Banking-Commerc" ,"Description":"pair" ,"Country":"USA" ,"IsPostageStamp":true ,"ScottNumber":"1577a"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PublicKeyToken=null","ItemDetails":"pair" ,"IsFavorite":false ,"EstimatedValue":0 ,"IsMintCondition":true ,"Condition":"UNDEFINED" } ]}</v>
      </c>
    </row>
    <row r="1609" spans="1:38" x14ac:dyDescent="0.25">
      <c r="A1609" s="34" t="s">
        <v>2767</v>
      </c>
      <c r="B1609" s="29">
        <v>10</v>
      </c>
      <c r="C1609" s="30"/>
      <c r="D1609" s="31"/>
      <c r="E1609" s="32">
        <v>1</v>
      </c>
      <c r="F1609" s="28"/>
      <c r="G1609" s="30"/>
      <c r="H1609" s="19" t="s">
        <v>1103</v>
      </c>
      <c r="I1609" s="29">
        <v>1975</v>
      </c>
      <c r="J1609" s="29">
        <v>1975</v>
      </c>
      <c r="K1609" s="33" t="s">
        <v>1337</v>
      </c>
      <c r="L1609" s="34">
        <v>0.18</v>
      </c>
      <c r="M1609" s="29">
        <v>0.15</v>
      </c>
      <c r="N1609" s="28" t="str">
        <f t="shared" si="590"/>
        <v>,{"CollectableType":"HomeCollector.Models.StampBase, HomeCollector, Version=1.0.0.0, Culture=neutral, PublicKeyToken=null"</v>
      </c>
      <c r="O1609" s="16" t="str">
        <f t="shared" si="569"/>
        <v xml:space="preserve">,"DisplayName":"Banking-Commerc" </v>
      </c>
      <c r="P1609" s="16" t="str">
        <f t="shared" si="570"/>
        <v xml:space="preserve">,"Description":"" </v>
      </c>
      <c r="Q1609" s="16" t="str">
        <f t="shared" si="571"/>
        <v xml:space="preserve">,"Country":"USA" </v>
      </c>
      <c r="R1609" s="16" t="str">
        <f t="shared" si="572"/>
        <v xml:space="preserve">,"IsPostageStamp":true </v>
      </c>
      <c r="S1609" s="16" t="str">
        <f t="shared" si="573"/>
        <v xml:space="preserve">,"ScottNumber":"1578" </v>
      </c>
      <c r="T1609" s="16" t="str">
        <f t="shared" si="574"/>
        <v xml:space="preserve">,"AlternateId":"" </v>
      </c>
      <c r="U1609" s="16" t="str">
        <f t="shared" si="575"/>
        <v>,"IssueYearStart":1975</v>
      </c>
      <c r="V1609" s="16" t="str">
        <f t="shared" si="576"/>
        <v>,"IssueYearEnd":0</v>
      </c>
      <c r="W1609" s="16" t="str">
        <f t="shared" si="577"/>
        <v xml:space="preserve">,"FirstDayOfIssue":" " </v>
      </c>
      <c r="X1609" s="16" t="str">
        <f t="shared" si="568"/>
        <v xml:space="preserve">,"Perforation":"" </v>
      </c>
      <c r="Y1609" s="16" t="str">
        <f t="shared" si="578"/>
        <v xml:space="preserve">,"IsWatermarked":false </v>
      </c>
      <c r="Z1609" s="16" t="str">
        <f t="shared" si="579"/>
        <v xml:space="preserve">,"CatalogImageCode":"" </v>
      </c>
      <c r="AA1609" s="16" t="str">
        <f t="shared" si="580"/>
        <v xml:space="preserve">,"Color":"" </v>
      </c>
      <c r="AB1609" s="16" t="str">
        <f t="shared" si="581"/>
        <v xml:space="preserve">,"Denomination":"10" </v>
      </c>
      <c r="AD1609" s="16" t="str">
        <f t="shared" si="582"/>
        <v>,"ItemInstances":[</v>
      </c>
      <c r="AE1609" s="16" t="str">
        <f t="shared" si="583"/>
        <v>{"CollectableType":"HomeCollector.Models.StampBase, HomeCollector, Version=1.0.0.0, Culture=neutral, PublicKeyToken=null"</v>
      </c>
      <c r="AF1609" s="16" t="str">
        <f t="shared" si="584"/>
        <v xml:space="preserve">,"ItemDetails":"" </v>
      </c>
      <c r="AG1609" s="16" t="str">
        <f t="shared" si="585"/>
        <v xml:space="preserve">,"IsFavorite":false </v>
      </c>
      <c r="AH1609" s="16" t="str">
        <f t="shared" si="586"/>
        <v xml:space="preserve">,"EstimatedValue":0 </v>
      </c>
      <c r="AI1609" s="16" t="str">
        <f t="shared" si="587"/>
        <v xml:space="preserve">,"IsMintCondition":false </v>
      </c>
      <c r="AJ1609" s="16" t="str">
        <f t="shared" si="588"/>
        <v xml:space="preserve">,"Condition":"UNDEFINED" </v>
      </c>
      <c r="AK1609" s="16" t="str">
        <f xml:space="preserve"> IF($D1609+$E1609&gt;0,  CONCATENATE($AD1609,$AE1609,$AF1609,$AG1609,$AH1609,$AI1609,$AJ1609)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09" s="16" t="str">
        <f t="shared" si="589"/>
        <v>,{"CollectableType":"HomeCollector.Models.StampBase, HomeCollector, Version=1.0.0.0, Culture=neutral, PublicKeyToken=null","DisplayName":"Banking-Commerc" ,"Description":"" ,"Country":"USA" ,"IsPostageStamp":true ,"ScottNumber":"1578" ,"AlternateId":"" ,"IssueYearStart":1975,"IssueYearEnd":0,"FirstDayOfIssue":"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10" spans="1:38" x14ac:dyDescent="0.25">
      <c r="A1610" s="34" t="s">
        <v>2768</v>
      </c>
      <c r="B1610" s="19" t="s">
        <v>1105</v>
      </c>
      <c r="C1610" s="30"/>
      <c r="D1610" s="31">
        <v>1</v>
      </c>
      <c r="E1610" s="32">
        <v>2</v>
      </c>
      <c r="F1610" s="28"/>
      <c r="G1610" s="30"/>
      <c r="H1610" s="19" t="s">
        <v>1064</v>
      </c>
      <c r="I1610" s="29">
        <v>1975</v>
      </c>
      <c r="J1610" s="29">
        <v>1975</v>
      </c>
      <c r="K1610" s="33" t="s">
        <v>1337</v>
      </c>
      <c r="L1610" s="34">
        <v>0.18</v>
      </c>
      <c r="M1610" s="29">
        <v>0.15</v>
      </c>
      <c r="N1610" s="28" t="str">
        <f t="shared" si="590"/>
        <v>,{"CollectableType":"HomeCollector.Models.StampBase, HomeCollector, Version=1.0.0.0, Culture=neutral, PublicKeyToken=null"</v>
      </c>
      <c r="O1610" s="16" t="str">
        <f t="shared" si="569"/>
        <v xml:space="preserve">,"DisplayName":"Madonna" </v>
      </c>
      <c r="P1610" s="16" t="str">
        <f t="shared" si="570"/>
        <v xml:space="preserve">,"Description":"" </v>
      </c>
      <c r="Q1610" s="16" t="str">
        <f t="shared" si="571"/>
        <v xml:space="preserve">,"Country":"USA" </v>
      </c>
      <c r="R1610" s="16" t="str">
        <f t="shared" si="572"/>
        <v xml:space="preserve">,"IsPostageStamp":true </v>
      </c>
      <c r="S1610" s="16" t="str">
        <f t="shared" si="573"/>
        <v xml:space="preserve">,"ScottNumber":"1579" </v>
      </c>
      <c r="T1610" s="16" t="str">
        <f t="shared" si="574"/>
        <v xml:space="preserve">,"AlternateId":"" </v>
      </c>
      <c r="U1610" s="16" t="str">
        <f t="shared" si="575"/>
        <v>,"IssueYearStart":1975</v>
      </c>
      <c r="V1610" s="16" t="str">
        <f t="shared" si="576"/>
        <v>,"IssueYearEnd":0</v>
      </c>
      <c r="W1610" s="16" t="str">
        <f t="shared" si="577"/>
        <v xml:space="preserve">,"FirstDayOfIssue":" " </v>
      </c>
      <c r="X1610" s="16" t="str">
        <f t="shared" si="568"/>
        <v xml:space="preserve">,"Perforation":"" </v>
      </c>
      <c r="Y1610" s="16" t="str">
        <f t="shared" si="578"/>
        <v xml:space="preserve">,"IsWatermarked":false </v>
      </c>
      <c r="Z1610" s="16" t="str">
        <f t="shared" si="579"/>
        <v xml:space="preserve">,"CatalogImageCode":"" </v>
      </c>
      <c r="AA1610" s="16" t="str">
        <f t="shared" si="580"/>
        <v xml:space="preserve">,"Color":"" </v>
      </c>
      <c r="AB1610" s="16" t="str">
        <f t="shared" si="581"/>
        <v xml:space="preserve">,"Denomination":"(10)" </v>
      </c>
      <c r="AD1610" s="16" t="str">
        <f t="shared" si="582"/>
        <v>,"ItemInstances":[</v>
      </c>
      <c r="AE1610" s="16" t="str">
        <f t="shared" si="583"/>
        <v>{"CollectableType":"HomeCollector.Models.StampBase, HomeCollector, Version=1.0.0.0, Culture=neutral, PublicKeyToken=null"</v>
      </c>
      <c r="AF1610" s="16" t="str">
        <f t="shared" si="584"/>
        <v xml:space="preserve">,"ItemDetails":"" </v>
      </c>
      <c r="AG1610" s="16" t="str">
        <f t="shared" si="585"/>
        <v xml:space="preserve">,"IsFavorite":false </v>
      </c>
      <c r="AH1610" s="16" t="str">
        <f t="shared" si="586"/>
        <v xml:space="preserve">,"EstimatedValue":0 </v>
      </c>
      <c r="AI1610" s="16" t="str">
        <f t="shared" si="587"/>
        <v xml:space="preserve">,"IsMintCondition":true </v>
      </c>
      <c r="AJ1610" s="16" t="str">
        <f t="shared" si="588"/>
        <v xml:space="preserve">,"Condition":"UNDEFINED" </v>
      </c>
      <c r="AK1610" s="16" t="str">
        <f xml:space="preserve"> IF($D1610+$E1610&gt;0,  CONCATENATE($AD1610,$AE1610,$AF1610,$AG1610,$AH1610,$AI1610,$AJ1610)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10" s="16" t="str">
        <f t="shared" si="589"/>
        <v>,{"CollectableType":"HomeCollector.Models.StampBase, HomeCollector, Version=1.0.0.0, Culture=neutral, PublicKeyToken=null","DisplayName":"Madonna" ,"Description":"" ,"Country":"USA" ,"IsPostageStamp":true ,"ScottNumber":"1579" ,"AlternateId":"" ,"IssueYearStart":1975,"IssueYearEnd":0,"FirstDayOfIssue":" " ,"Perforation":"" ,"IsWatermarked":false ,"CatalogImageCode":"" ,"Color":"" ,"Denomination":"(10)"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11" spans="1:38" x14ac:dyDescent="0.25">
      <c r="A1611" s="34" t="s">
        <v>2769</v>
      </c>
      <c r="B1611" s="19" t="s">
        <v>1105</v>
      </c>
      <c r="C1611" s="30"/>
      <c r="D1611" s="31">
        <v>1</v>
      </c>
      <c r="E1611" s="32">
        <v>5</v>
      </c>
      <c r="F1611" s="28"/>
      <c r="G1611" s="30"/>
      <c r="H1611" s="19" t="s">
        <v>1106</v>
      </c>
      <c r="I1611" s="29">
        <v>1975</v>
      </c>
      <c r="J1611" s="29">
        <v>1975</v>
      </c>
      <c r="K1611" s="33" t="s">
        <v>1337</v>
      </c>
      <c r="L1611" s="34">
        <v>0.18</v>
      </c>
      <c r="M1611" s="29">
        <v>0.15</v>
      </c>
      <c r="N1611" s="28" t="str">
        <f t="shared" si="590"/>
        <v>,{"CollectableType":"HomeCollector.Models.StampBase, HomeCollector, Version=1.0.0.0, Culture=neutral, PublicKeyToken=null"</v>
      </c>
      <c r="O1611" s="16" t="str">
        <f t="shared" si="569"/>
        <v xml:space="preserve">,"DisplayName":"Christmas Card" </v>
      </c>
      <c r="P1611" s="16" t="str">
        <f t="shared" si="570"/>
        <v xml:space="preserve">,"Description":"" </v>
      </c>
      <c r="Q1611" s="16" t="str">
        <f t="shared" si="571"/>
        <v xml:space="preserve">,"Country":"USA" </v>
      </c>
      <c r="R1611" s="16" t="str">
        <f t="shared" si="572"/>
        <v xml:space="preserve">,"IsPostageStamp":true </v>
      </c>
      <c r="S1611" s="16" t="str">
        <f t="shared" si="573"/>
        <v xml:space="preserve">,"ScottNumber":"1580" </v>
      </c>
      <c r="T1611" s="16" t="str">
        <f t="shared" si="574"/>
        <v xml:space="preserve">,"AlternateId":"" </v>
      </c>
      <c r="U1611" s="16" t="str">
        <f t="shared" si="575"/>
        <v>,"IssueYearStart":1975</v>
      </c>
      <c r="V1611" s="16" t="str">
        <f t="shared" si="576"/>
        <v>,"IssueYearEnd":0</v>
      </c>
      <c r="W1611" s="16" t="str">
        <f t="shared" si="577"/>
        <v xml:space="preserve">,"FirstDayOfIssue":" " </v>
      </c>
      <c r="X1611" s="16" t="str">
        <f t="shared" si="568"/>
        <v xml:space="preserve">,"Perforation":"" </v>
      </c>
      <c r="Y1611" s="16" t="str">
        <f t="shared" si="578"/>
        <v xml:space="preserve">,"IsWatermarked":false </v>
      </c>
      <c r="Z1611" s="16" t="str">
        <f t="shared" si="579"/>
        <v xml:space="preserve">,"CatalogImageCode":"" </v>
      </c>
      <c r="AA1611" s="16" t="str">
        <f t="shared" si="580"/>
        <v xml:space="preserve">,"Color":"" </v>
      </c>
      <c r="AB1611" s="16" t="str">
        <f t="shared" si="581"/>
        <v xml:space="preserve">,"Denomination":"(10)" </v>
      </c>
      <c r="AD1611" s="16" t="str">
        <f t="shared" si="582"/>
        <v>,"ItemInstances":[</v>
      </c>
      <c r="AE1611" s="16" t="str">
        <f t="shared" si="583"/>
        <v>{"CollectableType":"HomeCollector.Models.StampBase, HomeCollector, Version=1.0.0.0, Culture=neutral, PublicKeyToken=null"</v>
      </c>
      <c r="AF1611" s="16" t="str">
        <f t="shared" si="584"/>
        <v xml:space="preserve">,"ItemDetails":"" </v>
      </c>
      <c r="AG1611" s="16" t="str">
        <f t="shared" si="585"/>
        <v xml:space="preserve">,"IsFavorite":false </v>
      </c>
      <c r="AH1611" s="16" t="str">
        <f t="shared" si="586"/>
        <v xml:space="preserve">,"EstimatedValue":0 </v>
      </c>
      <c r="AI1611" s="16" t="str">
        <f t="shared" si="587"/>
        <v xml:space="preserve">,"IsMintCondition":true </v>
      </c>
      <c r="AJ1611" s="16" t="str">
        <f t="shared" si="588"/>
        <v xml:space="preserve">,"Condition":"UNDEFINED" </v>
      </c>
      <c r="AK1611" s="16" t="str">
        <f xml:space="preserve"> IF($D1611+$E1611&gt;0,  CONCATENATE($AD1611,$AE1611,$AF1611,$AG1611,$AH1611,$AI1611,$AJ1611)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11" s="16" t="str">
        <f t="shared" si="589"/>
        <v>,{"CollectableType":"HomeCollector.Models.StampBase, HomeCollector, Version=1.0.0.0, Culture=neutral, PublicKeyToken=null","DisplayName":"Christmas Card" ,"Description":"" ,"Country":"USA" ,"IsPostageStamp":true ,"ScottNumber":"1580" ,"AlternateId":"" ,"IssueYearStart":1975,"IssueYearEnd":0,"FirstDayOfIssue":" " ,"Perforation":"" ,"IsWatermarked":false ,"CatalogImageCode":"" ,"Color":"" ,"Denomination":"(10)"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12" spans="1:38" x14ac:dyDescent="0.25">
      <c r="A1612" s="34" t="s">
        <v>2770</v>
      </c>
      <c r="B1612" s="29">
        <v>1</v>
      </c>
      <c r="C1612" s="30"/>
      <c r="D1612" s="31"/>
      <c r="E1612" s="32">
        <v>3</v>
      </c>
      <c r="F1612" s="42" t="s">
        <v>404</v>
      </c>
      <c r="G1612" s="30"/>
      <c r="H1612" s="19" t="s">
        <v>1107</v>
      </c>
      <c r="I1612" s="29">
        <v>1977</v>
      </c>
      <c r="J1612" s="29">
        <v>1977</v>
      </c>
      <c r="K1612" s="33" t="s">
        <v>1337</v>
      </c>
      <c r="L1612" s="34">
        <v>0.15</v>
      </c>
      <c r="M1612" s="29">
        <v>0.15</v>
      </c>
      <c r="N1612" s="28" t="str">
        <f t="shared" si="590"/>
        <v>,{"CollectableType":"HomeCollector.Models.StampBase, HomeCollector, Version=1.0.0.0, Culture=neutral, PublicKeyToken=null"</v>
      </c>
      <c r="O1612" s="16" t="str">
        <f t="shared" si="569"/>
        <v xml:space="preserve">,"DisplayName":"Inkwell" </v>
      </c>
      <c r="P1612" s="16" t="str">
        <f t="shared" si="570"/>
        <v xml:space="preserve">,"Description":"" </v>
      </c>
      <c r="Q1612" s="16" t="str">
        <f t="shared" si="571"/>
        <v xml:space="preserve">,"Country":"USA" </v>
      </c>
      <c r="R1612" s="16" t="str">
        <f t="shared" si="572"/>
        <v xml:space="preserve">,"IsPostageStamp":true </v>
      </c>
      <c r="S1612" s="16" t="str">
        <f t="shared" si="573"/>
        <v xml:space="preserve">,"ScottNumber":"1581" </v>
      </c>
      <c r="T1612" s="16" t="str">
        <f t="shared" si="574"/>
        <v xml:space="preserve">,"AlternateId":"" </v>
      </c>
      <c r="U1612" s="16" t="str">
        <f t="shared" si="575"/>
        <v>,"IssueYearStart":1977</v>
      </c>
      <c r="V1612" s="16" t="str">
        <f t="shared" si="576"/>
        <v>,"IssueYearEnd":0</v>
      </c>
      <c r="W1612" s="16" t="str">
        <f t="shared" si="577"/>
        <v xml:space="preserve">,"FirstDayOfIssue":" " </v>
      </c>
      <c r="X1612" s="16" t="str">
        <f t="shared" si="568"/>
        <v xml:space="preserve">,"Perforation":"11x10.5" </v>
      </c>
      <c r="Y1612" s="16" t="str">
        <f t="shared" si="578"/>
        <v xml:space="preserve">,"IsWatermarked":false </v>
      </c>
      <c r="Z1612" s="16" t="str">
        <f t="shared" si="579"/>
        <v xml:space="preserve">,"CatalogImageCode":"" </v>
      </c>
      <c r="AA1612" s="16" t="str">
        <f t="shared" si="580"/>
        <v xml:space="preserve">,"Color":"" </v>
      </c>
      <c r="AB1612" s="16" t="str">
        <f t="shared" si="581"/>
        <v xml:space="preserve">,"Denomination":"1" </v>
      </c>
      <c r="AD1612" s="16" t="str">
        <f t="shared" si="582"/>
        <v>,"ItemInstances":[</v>
      </c>
      <c r="AE1612" s="16" t="str">
        <f t="shared" si="583"/>
        <v>{"CollectableType":"HomeCollector.Models.StampBase, HomeCollector, Version=1.0.0.0, Culture=neutral, PublicKeyToken=null"</v>
      </c>
      <c r="AF1612" s="16" t="str">
        <f t="shared" si="584"/>
        <v xml:space="preserve">,"ItemDetails":"" </v>
      </c>
      <c r="AG1612" s="16" t="str">
        <f t="shared" si="585"/>
        <v xml:space="preserve">,"IsFavorite":false </v>
      </c>
      <c r="AH1612" s="16" t="str">
        <f t="shared" si="586"/>
        <v xml:space="preserve">,"EstimatedValue":0 </v>
      </c>
      <c r="AI1612" s="16" t="str">
        <f t="shared" si="587"/>
        <v xml:space="preserve">,"IsMintCondition":false </v>
      </c>
      <c r="AJ1612" s="16" t="str">
        <f t="shared" si="588"/>
        <v xml:space="preserve">,"Condition":"UNDEFINED" </v>
      </c>
      <c r="AK1612" s="16" t="str">
        <f xml:space="preserve"> IF($D1612+$E1612&gt;0,  CONCATENATE($AD1612,$AE1612,$AF1612,$AG1612,$AH1612,$AI1612,$AJ1612)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12" s="16" t="str">
        <f t="shared" si="589"/>
        <v>,{"CollectableType":"HomeCollector.Models.StampBase, HomeCollector, Version=1.0.0.0, Culture=neutral, PublicKeyToken=null","DisplayName":"Inkwell" ,"Description":"" ,"Country":"USA" ,"IsPostageStamp":true ,"ScottNumber":"1581" ,"AlternateId":"" ,"IssueYearStart":1977,"IssueYearEnd":0,"FirstDayOfIssue":" " ,"Perforation":"11x10.5"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13" spans="1:38" x14ac:dyDescent="0.25">
      <c r="A1613" s="34" t="s">
        <v>2771</v>
      </c>
      <c r="B1613" s="29">
        <v>2</v>
      </c>
      <c r="C1613" s="30"/>
      <c r="D1613" s="31"/>
      <c r="E1613" s="32">
        <v>4</v>
      </c>
      <c r="F1613" s="42" t="s">
        <v>404</v>
      </c>
      <c r="G1613" s="30"/>
      <c r="H1613" s="19" t="s">
        <v>1108</v>
      </c>
      <c r="I1613" s="29">
        <v>1977</v>
      </c>
      <c r="J1613" s="29">
        <v>1977</v>
      </c>
      <c r="K1613" s="33" t="s">
        <v>1337</v>
      </c>
      <c r="L1613" s="34">
        <v>0.15</v>
      </c>
      <c r="M1613" s="29">
        <v>0.15</v>
      </c>
      <c r="N1613" s="28" t="str">
        <f t="shared" si="590"/>
        <v>,{"CollectableType":"HomeCollector.Models.StampBase, HomeCollector, Version=1.0.0.0, Culture=neutral, PublicKeyToken=null"</v>
      </c>
      <c r="O1613" s="16" t="str">
        <f t="shared" si="569"/>
        <v xml:space="preserve">,"DisplayName":"Speaker's Stand" </v>
      </c>
      <c r="P1613" s="16" t="str">
        <f t="shared" si="570"/>
        <v xml:space="preserve">,"Description":"" </v>
      </c>
      <c r="Q1613" s="16" t="str">
        <f t="shared" si="571"/>
        <v xml:space="preserve">,"Country":"USA" </v>
      </c>
      <c r="R1613" s="16" t="str">
        <f t="shared" si="572"/>
        <v xml:space="preserve">,"IsPostageStamp":true </v>
      </c>
      <c r="S1613" s="16" t="str">
        <f t="shared" si="573"/>
        <v xml:space="preserve">,"ScottNumber":"1582" </v>
      </c>
      <c r="T1613" s="16" t="str">
        <f t="shared" si="574"/>
        <v xml:space="preserve">,"AlternateId":"" </v>
      </c>
      <c r="U1613" s="16" t="str">
        <f t="shared" si="575"/>
        <v>,"IssueYearStart":1977</v>
      </c>
      <c r="V1613" s="16" t="str">
        <f t="shared" si="576"/>
        <v>,"IssueYearEnd":0</v>
      </c>
      <c r="W1613" s="16" t="str">
        <f t="shared" si="577"/>
        <v xml:space="preserve">,"FirstDayOfIssue":" " </v>
      </c>
      <c r="X1613" s="16" t="str">
        <f t="shared" si="568"/>
        <v xml:space="preserve">,"Perforation":"11x10.5" </v>
      </c>
      <c r="Y1613" s="16" t="str">
        <f t="shared" si="578"/>
        <v xml:space="preserve">,"IsWatermarked":false </v>
      </c>
      <c r="Z1613" s="16" t="str">
        <f t="shared" si="579"/>
        <v xml:space="preserve">,"CatalogImageCode":"" </v>
      </c>
      <c r="AA1613" s="16" t="str">
        <f t="shared" si="580"/>
        <v xml:space="preserve">,"Color":"" </v>
      </c>
      <c r="AB1613" s="16" t="str">
        <f t="shared" si="581"/>
        <v xml:space="preserve">,"Denomination":"2" </v>
      </c>
      <c r="AD1613" s="16" t="str">
        <f t="shared" si="582"/>
        <v>,"ItemInstances":[</v>
      </c>
      <c r="AE1613" s="16" t="str">
        <f t="shared" si="583"/>
        <v>{"CollectableType":"HomeCollector.Models.StampBase, HomeCollector, Version=1.0.0.0, Culture=neutral, PublicKeyToken=null"</v>
      </c>
      <c r="AF1613" s="16" t="str">
        <f t="shared" si="584"/>
        <v xml:space="preserve">,"ItemDetails":"" </v>
      </c>
      <c r="AG1613" s="16" t="str">
        <f t="shared" si="585"/>
        <v xml:space="preserve">,"IsFavorite":false </v>
      </c>
      <c r="AH1613" s="16" t="str">
        <f t="shared" si="586"/>
        <v xml:space="preserve">,"EstimatedValue":0 </v>
      </c>
      <c r="AI1613" s="16" t="str">
        <f t="shared" si="587"/>
        <v xml:space="preserve">,"IsMintCondition":false </v>
      </c>
      <c r="AJ1613" s="16" t="str">
        <f t="shared" si="588"/>
        <v xml:space="preserve">,"Condition":"UNDEFINED" </v>
      </c>
      <c r="AK1613" s="16" t="str">
        <f xml:space="preserve"> IF($D1613+$E1613&gt;0,  CONCATENATE($AD1613,$AE1613,$AF1613,$AG1613,$AH1613,$AI1613,$AJ1613)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13" s="16" t="str">
        <f t="shared" si="589"/>
        <v>,{"CollectableType":"HomeCollector.Models.StampBase, HomeCollector, Version=1.0.0.0, Culture=neutral, PublicKeyToken=null","DisplayName":"Speaker's Stand" ,"Description":"" ,"Country":"USA" ,"IsPostageStamp":true ,"ScottNumber":"1582" ,"AlternateId":"" ,"IssueYearStart":1977,"IssueYearEnd":0,"FirstDayOfIssue":" " ,"Perforation":"11x10.5"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14" spans="1:38" x14ac:dyDescent="0.25">
      <c r="A1614" s="34" t="s">
        <v>2772</v>
      </c>
      <c r="B1614" s="29">
        <v>3</v>
      </c>
      <c r="C1614" s="30"/>
      <c r="D1614" s="31">
        <v>1</v>
      </c>
      <c r="E1614" s="32">
        <v>5</v>
      </c>
      <c r="F1614" s="42" t="s">
        <v>404</v>
      </c>
      <c r="G1614" s="30"/>
      <c r="H1614" s="19" t="s">
        <v>1109</v>
      </c>
      <c r="I1614" s="29">
        <v>1977</v>
      </c>
      <c r="J1614" s="29">
        <v>1977</v>
      </c>
      <c r="K1614" s="33" t="s">
        <v>1337</v>
      </c>
      <c r="L1614" s="34">
        <v>0.15</v>
      </c>
      <c r="M1614" s="29">
        <v>0.15</v>
      </c>
      <c r="N1614" s="28" t="str">
        <f t="shared" si="590"/>
        <v>,{"CollectableType":"HomeCollector.Models.StampBase, HomeCollector, Version=1.0.0.0, Culture=neutral, PublicKeyToken=null"</v>
      </c>
      <c r="O1614" s="16" t="str">
        <f t="shared" si="569"/>
        <v xml:space="preserve">,"DisplayName":"Ballot Box" </v>
      </c>
      <c r="P1614" s="16" t="str">
        <f t="shared" si="570"/>
        <v xml:space="preserve">,"Description":"" </v>
      </c>
      <c r="Q1614" s="16" t="str">
        <f t="shared" si="571"/>
        <v xml:space="preserve">,"Country":"USA" </v>
      </c>
      <c r="R1614" s="16" t="str">
        <f t="shared" si="572"/>
        <v xml:space="preserve">,"IsPostageStamp":true </v>
      </c>
      <c r="S1614" s="16" t="str">
        <f t="shared" si="573"/>
        <v xml:space="preserve">,"ScottNumber":"1584" </v>
      </c>
      <c r="T1614" s="16" t="str">
        <f t="shared" si="574"/>
        <v xml:space="preserve">,"AlternateId":"" </v>
      </c>
      <c r="U1614" s="16" t="str">
        <f t="shared" si="575"/>
        <v>,"IssueYearStart":1977</v>
      </c>
      <c r="V1614" s="16" t="str">
        <f t="shared" si="576"/>
        <v>,"IssueYearEnd":0</v>
      </c>
      <c r="W1614" s="16" t="str">
        <f t="shared" si="577"/>
        <v xml:space="preserve">,"FirstDayOfIssue":" " </v>
      </c>
      <c r="X1614" s="16" t="str">
        <f t="shared" si="568"/>
        <v xml:space="preserve">,"Perforation":"11x10.5" </v>
      </c>
      <c r="Y1614" s="16" t="str">
        <f t="shared" si="578"/>
        <v xml:space="preserve">,"IsWatermarked":false </v>
      </c>
      <c r="Z1614" s="16" t="str">
        <f t="shared" si="579"/>
        <v xml:space="preserve">,"CatalogImageCode":"" </v>
      </c>
      <c r="AA1614" s="16" t="str">
        <f t="shared" si="580"/>
        <v xml:space="preserve">,"Color":"" </v>
      </c>
      <c r="AB1614" s="16" t="str">
        <f t="shared" si="581"/>
        <v xml:space="preserve">,"Denomination":"3" </v>
      </c>
      <c r="AD1614" s="16" t="str">
        <f t="shared" si="582"/>
        <v>,"ItemInstances":[</v>
      </c>
      <c r="AE1614" s="16" t="str">
        <f t="shared" si="583"/>
        <v>{"CollectableType":"HomeCollector.Models.StampBase, HomeCollector, Version=1.0.0.0, Culture=neutral, PublicKeyToken=null"</v>
      </c>
      <c r="AF1614" s="16" t="str">
        <f t="shared" si="584"/>
        <v xml:space="preserve">,"ItemDetails":"" </v>
      </c>
      <c r="AG1614" s="16" t="str">
        <f t="shared" si="585"/>
        <v xml:space="preserve">,"IsFavorite":false </v>
      </c>
      <c r="AH1614" s="16" t="str">
        <f t="shared" si="586"/>
        <v xml:space="preserve">,"EstimatedValue":0 </v>
      </c>
      <c r="AI1614" s="16" t="str">
        <f t="shared" si="587"/>
        <v xml:space="preserve">,"IsMintCondition":true </v>
      </c>
      <c r="AJ1614" s="16" t="str">
        <f t="shared" si="588"/>
        <v xml:space="preserve">,"Condition":"UNDEFINED" </v>
      </c>
      <c r="AK1614" s="16" t="str">
        <f xml:space="preserve"> IF($D1614+$E1614&gt;0,  CONCATENATE($AD1614,$AE1614,$AF1614,$AG1614,$AH1614,$AI1614,$AJ1614)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14" s="16" t="str">
        <f t="shared" si="589"/>
        <v>,{"CollectableType":"HomeCollector.Models.StampBase, HomeCollector, Version=1.0.0.0, Culture=neutral, PublicKeyToken=null","DisplayName":"Ballot Box" ,"Description":"" ,"Country":"USA" ,"IsPostageStamp":true ,"ScottNumber":"1584" ,"AlternateId":"" ,"IssueYearStart":1977,"IssueYearEnd":0,"FirstDayOfIssue":" " ,"Perforation":"11x10.5"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15" spans="1:38" x14ac:dyDescent="0.25">
      <c r="A1615" s="34" t="s">
        <v>2773</v>
      </c>
      <c r="B1615" s="29">
        <v>4</v>
      </c>
      <c r="C1615" s="30"/>
      <c r="D1615" s="31">
        <v>2</v>
      </c>
      <c r="E1615" s="32">
        <v>2</v>
      </c>
      <c r="F1615" s="42" t="s">
        <v>404</v>
      </c>
      <c r="G1615" s="30"/>
      <c r="H1615" s="19" t="s">
        <v>1110</v>
      </c>
      <c r="I1615" s="29">
        <v>1977</v>
      </c>
      <c r="J1615" s="29">
        <v>1977</v>
      </c>
      <c r="K1615" s="33" t="s">
        <v>1337</v>
      </c>
      <c r="L1615" s="34">
        <v>0.15</v>
      </c>
      <c r="M1615" s="29">
        <v>0.15</v>
      </c>
      <c r="N1615" s="28" t="str">
        <f t="shared" si="590"/>
        <v>,{"CollectableType":"HomeCollector.Models.StampBase, HomeCollector, Version=1.0.0.0, Culture=neutral, PublicKeyToken=null"</v>
      </c>
      <c r="O1615" s="16" t="str">
        <f t="shared" si="569"/>
        <v xml:space="preserve">,"DisplayName":"Books" </v>
      </c>
      <c r="P1615" s="16" t="str">
        <f t="shared" si="570"/>
        <v xml:space="preserve">,"Description":"" </v>
      </c>
      <c r="Q1615" s="16" t="str">
        <f t="shared" si="571"/>
        <v xml:space="preserve">,"Country":"USA" </v>
      </c>
      <c r="R1615" s="16" t="str">
        <f t="shared" si="572"/>
        <v xml:space="preserve">,"IsPostageStamp":true </v>
      </c>
      <c r="S1615" s="16" t="str">
        <f t="shared" si="573"/>
        <v xml:space="preserve">,"ScottNumber":"1585" </v>
      </c>
      <c r="T1615" s="16" t="str">
        <f t="shared" si="574"/>
        <v xml:space="preserve">,"AlternateId":"" </v>
      </c>
      <c r="U1615" s="16" t="str">
        <f t="shared" si="575"/>
        <v>,"IssueYearStart":1977</v>
      </c>
      <c r="V1615" s="16" t="str">
        <f t="shared" si="576"/>
        <v>,"IssueYearEnd":0</v>
      </c>
      <c r="W1615" s="16" t="str">
        <f t="shared" si="577"/>
        <v xml:space="preserve">,"FirstDayOfIssue":" " </v>
      </c>
      <c r="X1615" s="16" t="str">
        <f t="shared" si="568"/>
        <v xml:space="preserve">,"Perforation":"11x10.5" </v>
      </c>
      <c r="Y1615" s="16" t="str">
        <f t="shared" si="578"/>
        <v xml:space="preserve">,"IsWatermarked":false </v>
      </c>
      <c r="Z1615" s="16" t="str">
        <f t="shared" si="579"/>
        <v xml:space="preserve">,"CatalogImageCode":"" </v>
      </c>
      <c r="AA1615" s="16" t="str">
        <f t="shared" si="580"/>
        <v xml:space="preserve">,"Color":"" </v>
      </c>
      <c r="AB1615" s="16" t="str">
        <f t="shared" si="581"/>
        <v xml:space="preserve">,"Denomination":"4" </v>
      </c>
      <c r="AD1615" s="16" t="str">
        <f t="shared" si="582"/>
        <v>,"ItemInstances":[</v>
      </c>
      <c r="AE1615" s="16" t="str">
        <f t="shared" si="583"/>
        <v>{"CollectableType":"HomeCollector.Models.StampBase, HomeCollector, Version=1.0.0.0, Culture=neutral, PublicKeyToken=null"</v>
      </c>
      <c r="AF1615" s="16" t="str">
        <f t="shared" si="584"/>
        <v xml:space="preserve">,"ItemDetails":"" </v>
      </c>
      <c r="AG1615" s="16" t="str">
        <f t="shared" si="585"/>
        <v xml:space="preserve">,"IsFavorite":false </v>
      </c>
      <c r="AH1615" s="16" t="str">
        <f t="shared" si="586"/>
        <v xml:space="preserve">,"EstimatedValue":0 </v>
      </c>
      <c r="AI1615" s="16" t="str">
        <f t="shared" si="587"/>
        <v xml:space="preserve">,"IsMintCondition":true </v>
      </c>
      <c r="AJ1615" s="16" t="str">
        <f t="shared" si="588"/>
        <v xml:space="preserve">,"Condition":"UNDEFINED" </v>
      </c>
      <c r="AK1615" s="16" t="str">
        <f xml:space="preserve"> IF($D1615+$E1615&gt;0,  CONCATENATE($AD1615,$AE1615,$AF1615,$AG1615,$AH1615,$AI1615,$AJ1615)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15" s="16" t="str">
        <f t="shared" si="589"/>
        <v>,{"CollectableType":"HomeCollector.Models.StampBase, HomeCollector, Version=1.0.0.0, Culture=neutral, PublicKeyToken=null","DisplayName":"Books" ,"Description":"" ,"Country":"USA" ,"IsPostageStamp":true ,"ScottNumber":"1585" ,"AlternateId":"" ,"IssueYearStart":1977,"IssueYearEnd":0,"FirstDayOfIssue":" " ,"Perforation":"11x10.5"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16" spans="1:38" x14ac:dyDescent="0.25">
      <c r="A1616" s="34" t="s">
        <v>2774</v>
      </c>
      <c r="B1616" s="29">
        <v>9</v>
      </c>
      <c r="C1616" s="30"/>
      <c r="D1616" s="31"/>
      <c r="E1616" s="32">
        <v>3</v>
      </c>
      <c r="F1616" s="42" t="s">
        <v>404</v>
      </c>
      <c r="G1616" s="38" t="s">
        <v>1111</v>
      </c>
      <c r="H1616" s="19" t="s">
        <v>1112</v>
      </c>
      <c r="I1616" s="29">
        <v>1977</v>
      </c>
      <c r="J1616" s="29">
        <v>1977</v>
      </c>
      <c r="K1616" s="33" t="s">
        <v>1337</v>
      </c>
      <c r="L1616" s="34">
        <v>0.5</v>
      </c>
      <c r="M1616" s="29">
        <v>0.2</v>
      </c>
      <c r="N1616" s="28" t="str">
        <f t="shared" si="590"/>
        <v>,{"CollectableType":"HomeCollector.Models.StampBase, HomeCollector, Version=1.0.0.0, Culture=neutral, PublicKeyToken=null"</v>
      </c>
      <c r="O1616" s="16" t="str">
        <f t="shared" si="569"/>
        <v xml:space="preserve">,"DisplayName":"Capitol Dome" </v>
      </c>
      <c r="P1616" s="16" t="str">
        <f t="shared" si="570"/>
        <v xml:space="preserve">,"Description":"white pap" </v>
      </c>
      <c r="Q1616" s="16" t="str">
        <f t="shared" si="571"/>
        <v xml:space="preserve">,"Country":"USA" </v>
      </c>
      <c r="R1616" s="16" t="str">
        <f t="shared" si="572"/>
        <v xml:space="preserve">,"IsPostageStamp":true </v>
      </c>
      <c r="S1616" s="16" t="str">
        <f t="shared" si="573"/>
        <v xml:space="preserve">,"ScottNumber":"1590" </v>
      </c>
      <c r="T1616" s="16" t="str">
        <f t="shared" si="574"/>
        <v xml:space="preserve">,"AlternateId":"" </v>
      </c>
      <c r="U1616" s="16" t="str">
        <f t="shared" si="575"/>
        <v>,"IssueYearStart":1977</v>
      </c>
      <c r="V1616" s="16" t="str">
        <f t="shared" si="576"/>
        <v>,"IssueYearEnd":0</v>
      </c>
      <c r="W1616" s="16" t="str">
        <f t="shared" si="577"/>
        <v xml:space="preserve">,"FirstDayOfIssue":" " </v>
      </c>
      <c r="X1616" s="16" t="str">
        <f t="shared" si="568"/>
        <v xml:space="preserve">,"Perforation":"11x10.5" </v>
      </c>
      <c r="Y1616" s="16" t="str">
        <f t="shared" si="578"/>
        <v xml:space="preserve">,"IsWatermarked":false </v>
      </c>
      <c r="Z1616" s="16" t="str">
        <f t="shared" si="579"/>
        <v xml:space="preserve">,"CatalogImageCode":"" </v>
      </c>
      <c r="AA1616" s="16" t="str">
        <f t="shared" si="580"/>
        <v xml:space="preserve">,"Color":"" </v>
      </c>
      <c r="AB1616" s="16" t="str">
        <f t="shared" si="581"/>
        <v xml:space="preserve">,"Denomination":"9" </v>
      </c>
      <c r="AD1616" s="16" t="str">
        <f t="shared" si="582"/>
        <v>,"ItemInstances":[</v>
      </c>
      <c r="AE1616" s="16" t="str">
        <f t="shared" si="583"/>
        <v>{"CollectableType":"HomeCollector.Models.StampBase, HomeCollector, Version=1.0.0.0, Culture=neutral, PublicKeyToken=null"</v>
      </c>
      <c r="AF1616" s="16" t="str">
        <f t="shared" si="584"/>
        <v xml:space="preserve">,"ItemDetails":"white pap" </v>
      </c>
      <c r="AG1616" s="16" t="str">
        <f t="shared" si="585"/>
        <v xml:space="preserve">,"IsFavorite":false </v>
      </c>
      <c r="AH1616" s="16" t="str">
        <f t="shared" si="586"/>
        <v xml:space="preserve">,"EstimatedValue":0 </v>
      </c>
      <c r="AI1616" s="16" t="str">
        <f t="shared" si="587"/>
        <v xml:space="preserve">,"IsMintCondition":false </v>
      </c>
      <c r="AJ1616" s="16" t="str">
        <f t="shared" si="588"/>
        <v xml:space="preserve">,"Condition":"UNDEFINED" </v>
      </c>
      <c r="AK1616" s="16" t="str">
        <f xml:space="preserve"> IF($D1616+$E1616&gt;0,  CONCATENATE($AD1616,$AE1616,$AF1616,$AG1616,$AH1616,$AI1616,$AJ1616) &amp; "} ]}","}")</f>
        <v>,"ItemInstances":[{"CollectableType":"HomeCollector.Models.StampBase, HomeCollector, Version=1.0.0.0, Culture=neutral, PublicKeyToken=null","ItemDetails":"white pap" ,"IsFavorite":false ,"EstimatedValue":0 ,"IsMintCondition":false ,"Condition":"UNDEFINED" } ]}</v>
      </c>
      <c r="AL1616" s="16" t="str">
        <f t="shared" si="589"/>
        <v>,{"CollectableType":"HomeCollector.Models.StampBase, HomeCollector, Version=1.0.0.0, Culture=neutral, PublicKeyToken=null","DisplayName":"Capitol Dome" ,"Description":"white pap" ,"Country":"USA" ,"IsPostageStamp":true ,"ScottNumber":"1590" ,"AlternateId":"" ,"IssueYearStart":1977,"IssueYearEnd":0,"FirstDayOfIssue":" " ,"Perforation":"11x10.5" ,"IsWatermarked":false ,"CatalogImageCode":"" ,"Color":"" ,"Denomination":"9" ,"ItemInstances":[{"CollectableType":"HomeCollector.Models.StampBase, HomeCollector, Version=1.0.0.0, Culture=neutral, PublicKeyToken=null","ItemDetails":"white pap" ,"IsFavorite":false ,"EstimatedValue":0 ,"IsMintCondition":false ,"Condition":"UNDEFINED" } ]}</v>
      </c>
    </row>
    <row r="1617" spans="1:38" x14ac:dyDescent="0.25">
      <c r="A1617" s="17" t="s">
        <v>1113</v>
      </c>
      <c r="B1617" s="29">
        <v>9</v>
      </c>
      <c r="C1617" s="30"/>
      <c r="D1617" s="31"/>
      <c r="E1617" s="32"/>
      <c r="F1617" s="43" t="s">
        <v>1341</v>
      </c>
      <c r="G1617" s="38" t="s">
        <v>1111</v>
      </c>
      <c r="H1617" s="19" t="s">
        <v>1112</v>
      </c>
      <c r="I1617" s="29">
        <v>1975</v>
      </c>
      <c r="J1617" s="29">
        <v>1975</v>
      </c>
      <c r="K1617" s="33" t="s">
        <v>1337</v>
      </c>
      <c r="L1617" s="34">
        <v>18.5</v>
      </c>
      <c r="M1617" s="29">
        <v>10</v>
      </c>
      <c r="N1617" s="28" t="str">
        <f t="shared" si="590"/>
        <v>,{"CollectableType":"HomeCollector.Models.StampBase, HomeCollector, Version=1.0.0.0, Culture=neutral, PublicKeyToken=null"</v>
      </c>
      <c r="O1617" s="16" t="str">
        <f t="shared" si="569"/>
        <v xml:space="preserve">,"DisplayName":"Capitol Dome" </v>
      </c>
      <c r="P1617" s="16" t="str">
        <f t="shared" si="570"/>
        <v xml:space="preserve">,"Description":"white pap" </v>
      </c>
      <c r="Q1617" s="16" t="str">
        <f t="shared" si="571"/>
        <v xml:space="preserve">,"Country":"USA" </v>
      </c>
      <c r="R1617" s="16" t="str">
        <f t="shared" si="572"/>
        <v xml:space="preserve">,"IsPostageStamp":true </v>
      </c>
      <c r="S1617" s="16" t="str">
        <f t="shared" si="573"/>
        <v xml:space="preserve">,"ScottNumber":"1590a" </v>
      </c>
      <c r="T1617" s="16" t="str">
        <f t="shared" si="574"/>
        <v xml:space="preserve">,"AlternateId":"" </v>
      </c>
      <c r="U1617" s="16" t="str">
        <f t="shared" si="575"/>
        <v>,"IssueYearStart":1975</v>
      </c>
      <c r="V1617" s="16" t="str">
        <f t="shared" si="576"/>
        <v>,"IssueYearEnd":0</v>
      </c>
      <c r="W1617" s="16" t="str">
        <f t="shared" si="577"/>
        <v xml:space="preserve">,"FirstDayOfIssue":" " </v>
      </c>
      <c r="X1617" s="16" t="str">
        <f t="shared" si="568"/>
        <v xml:space="preserve">,"Perforation":"10" </v>
      </c>
      <c r="Y1617" s="16" t="str">
        <f t="shared" si="578"/>
        <v xml:space="preserve">,"IsWatermarked":false </v>
      </c>
      <c r="Z1617" s="16" t="str">
        <f t="shared" si="579"/>
        <v xml:space="preserve">,"CatalogImageCode":"" </v>
      </c>
      <c r="AA1617" s="16" t="str">
        <f t="shared" si="580"/>
        <v xml:space="preserve">,"Color":"" </v>
      </c>
      <c r="AB1617" s="16" t="str">
        <f t="shared" si="581"/>
        <v xml:space="preserve">,"Denomination":"9" </v>
      </c>
      <c r="AD1617" s="16" t="str">
        <f t="shared" si="582"/>
        <v/>
      </c>
      <c r="AE1617" s="16" t="str">
        <f t="shared" si="583"/>
        <v>{"CollectableType":"HomeCollector.Models.StampBase, HomeCollector, Version=1.0.0.0, Culture=neutral, PublicKeyToken=null"</v>
      </c>
      <c r="AF1617" s="16" t="str">
        <f t="shared" si="584"/>
        <v xml:space="preserve">,"ItemDetails":"white pap" </v>
      </c>
      <c r="AG1617" s="16" t="str">
        <f t="shared" si="585"/>
        <v xml:space="preserve">,"IsFavorite":false </v>
      </c>
      <c r="AH1617" s="16" t="str">
        <f t="shared" si="586"/>
        <v xml:space="preserve">,"EstimatedValue":0 </v>
      </c>
      <c r="AI1617" s="16" t="str">
        <f t="shared" si="587"/>
        <v xml:space="preserve">,"IsMintCondition":false </v>
      </c>
      <c r="AJ1617" s="16" t="str">
        <f t="shared" si="588"/>
        <v xml:space="preserve">,"Condition":"UNDEFINED" </v>
      </c>
      <c r="AK1617" s="16" t="str">
        <f xml:space="preserve"> IF($D1617+$E1617&gt;0,  CONCATENATE($AD1617,$AE1617,$AF1617,$AG1617,$AH1617,$AI1617,$AJ1617) &amp; "} ]}","}")</f>
        <v>}</v>
      </c>
      <c r="AL1617" s="16" t="str">
        <f t="shared" si="589"/>
        <v>,{"CollectableType":"HomeCollector.Models.StampBase, HomeCollector, Version=1.0.0.0, Culture=neutral, PublicKeyToken=null","DisplayName":"Capitol Dome" ,"Description":"white pap" ,"Country":"USA" ,"IsPostageStamp":true ,"ScottNumber":"1590a" ,"AlternateId":"" ,"IssueYearStart":1975,"IssueYearEnd":0,"FirstDayOfIssue":" " ,"Perforation":"10" ,"IsWatermarked":false ,"CatalogImageCode":"" ,"Color":"" ,"Denomination":"9" }</v>
      </c>
    </row>
    <row r="1618" spans="1:38" x14ac:dyDescent="0.25">
      <c r="A1618" s="34" t="s">
        <v>2775</v>
      </c>
      <c r="B1618" s="29">
        <v>9</v>
      </c>
      <c r="C1618" s="30"/>
      <c r="D1618" s="31"/>
      <c r="E1618" s="32">
        <v>8</v>
      </c>
      <c r="F1618" s="43" t="s">
        <v>1341</v>
      </c>
      <c r="G1618" s="38" t="s">
        <v>1114</v>
      </c>
      <c r="H1618" s="19" t="s">
        <v>1112</v>
      </c>
      <c r="I1618" s="29">
        <v>1975</v>
      </c>
      <c r="J1618" s="29">
        <v>1975</v>
      </c>
      <c r="K1618" s="33" t="s">
        <v>1337</v>
      </c>
      <c r="L1618" s="34">
        <v>0.16</v>
      </c>
      <c r="M1618" s="29">
        <v>0.15</v>
      </c>
      <c r="N1618" s="28" t="str">
        <f t="shared" si="590"/>
        <v>,{"CollectableType":"HomeCollector.Models.StampBase, HomeCollector, Version=1.0.0.0, Culture=neutral, PublicKeyToken=null"</v>
      </c>
      <c r="O1618" s="16" t="str">
        <f t="shared" si="569"/>
        <v xml:space="preserve">,"DisplayName":"Capitol Dome" </v>
      </c>
      <c r="P1618" s="16" t="str">
        <f t="shared" si="570"/>
        <v xml:space="preserve">,"Description":"grey pap" </v>
      </c>
      <c r="Q1618" s="16" t="str">
        <f t="shared" si="571"/>
        <v xml:space="preserve">,"Country":"USA" </v>
      </c>
      <c r="R1618" s="16" t="str">
        <f t="shared" si="572"/>
        <v xml:space="preserve">,"IsPostageStamp":true </v>
      </c>
      <c r="S1618" s="16" t="str">
        <f t="shared" si="573"/>
        <v xml:space="preserve">,"ScottNumber":"1591" </v>
      </c>
      <c r="T1618" s="16" t="str">
        <f t="shared" si="574"/>
        <v xml:space="preserve">,"AlternateId":"" </v>
      </c>
      <c r="U1618" s="16" t="str">
        <f t="shared" si="575"/>
        <v>,"IssueYearStart":1975</v>
      </c>
      <c r="V1618" s="16" t="str">
        <f t="shared" si="576"/>
        <v>,"IssueYearEnd":0</v>
      </c>
      <c r="W1618" s="16" t="str">
        <f t="shared" si="577"/>
        <v xml:space="preserve">,"FirstDayOfIssue":" " </v>
      </c>
      <c r="X1618" s="16" t="str">
        <f t="shared" si="568"/>
        <v xml:space="preserve">,"Perforation":"10" </v>
      </c>
      <c r="Y1618" s="16" t="str">
        <f t="shared" si="578"/>
        <v xml:space="preserve">,"IsWatermarked":false </v>
      </c>
      <c r="Z1618" s="16" t="str">
        <f t="shared" si="579"/>
        <v xml:space="preserve">,"CatalogImageCode":"" </v>
      </c>
      <c r="AA1618" s="16" t="str">
        <f t="shared" si="580"/>
        <v xml:space="preserve">,"Color":"" </v>
      </c>
      <c r="AB1618" s="16" t="str">
        <f t="shared" si="581"/>
        <v xml:space="preserve">,"Denomination":"9" </v>
      </c>
      <c r="AD1618" s="16" t="str">
        <f t="shared" si="582"/>
        <v>,"ItemInstances":[</v>
      </c>
      <c r="AE1618" s="16" t="str">
        <f t="shared" si="583"/>
        <v>{"CollectableType":"HomeCollector.Models.StampBase, HomeCollector, Version=1.0.0.0, Culture=neutral, PublicKeyToken=null"</v>
      </c>
      <c r="AF1618" s="16" t="str">
        <f t="shared" si="584"/>
        <v xml:space="preserve">,"ItemDetails":"grey pap" </v>
      </c>
      <c r="AG1618" s="16" t="str">
        <f t="shared" si="585"/>
        <v xml:space="preserve">,"IsFavorite":false </v>
      </c>
      <c r="AH1618" s="16" t="str">
        <f t="shared" si="586"/>
        <v xml:space="preserve">,"EstimatedValue":0 </v>
      </c>
      <c r="AI1618" s="16" t="str">
        <f t="shared" si="587"/>
        <v xml:space="preserve">,"IsMintCondition":false </v>
      </c>
      <c r="AJ1618" s="16" t="str">
        <f t="shared" si="588"/>
        <v xml:space="preserve">,"Condition":"UNDEFINED" </v>
      </c>
      <c r="AK1618" s="16" t="str">
        <f xml:space="preserve"> IF($D1618+$E1618&gt;0,  CONCATENATE($AD1618,$AE1618,$AF1618,$AG1618,$AH1618,$AI1618,$AJ1618) &amp; "} ]}","}")</f>
        <v>,"ItemInstances":[{"CollectableType":"HomeCollector.Models.StampBase, HomeCollector, Version=1.0.0.0, Culture=neutral, PublicKeyToken=null","ItemDetails":"grey pap" ,"IsFavorite":false ,"EstimatedValue":0 ,"IsMintCondition":false ,"Condition":"UNDEFINED" } ]}</v>
      </c>
      <c r="AL1618" s="16" t="str">
        <f t="shared" si="589"/>
        <v>,{"CollectableType":"HomeCollector.Models.StampBase, HomeCollector, Version=1.0.0.0, Culture=neutral, PublicKeyToken=null","DisplayName":"Capitol Dome" ,"Description":"grey pap" ,"Country":"USA" ,"IsPostageStamp":true ,"ScottNumber":"1591" ,"AlternateId":"" ,"IssueYearStart":1975,"IssueYearEnd":0,"FirstDayOfIssue":" " ,"Perforation":"10" ,"IsWatermarked":false ,"CatalogImageCode":"" ,"Color":"" ,"Denomination":"9" ,"ItemInstances":[{"CollectableType":"HomeCollector.Models.StampBase, HomeCollector, Version=1.0.0.0, Culture=neutral, PublicKeyToken=null","ItemDetails":"grey pap" ,"IsFavorite":false ,"EstimatedValue":0 ,"IsMintCondition":false ,"Condition":"UNDEFINED" } ]}</v>
      </c>
    </row>
    <row r="1619" spans="1:38" x14ac:dyDescent="0.25">
      <c r="A1619" s="34" t="s">
        <v>2776</v>
      </c>
      <c r="B1619" s="29">
        <v>10</v>
      </c>
      <c r="C1619" s="30"/>
      <c r="D1619" s="31"/>
      <c r="E1619" s="32">
        <v>2</v>
      </c>
      <c r="F1619" s="43" t="s">
        <v>1341</v>
      </c>
      <c r="G1619" s="30"/>
      <c r="H1619" s="19" t="s">
        <v>1115</v>
      </c>
      <c r="I1619" s="29">
        <v>1977</v>
      </c>
      <c r="J1619" s="29">
        <v>1977</v>
      </c>
      <c r="K1619" s="33" t="s">
        <v>1337</v>
      </c>
      <c r="L1619" s="34">
        <v>0.18</v>
      </c>
      <c r="M1619" s="29">
        <v>0.15</v>
      </c>
      <c r="N1619" s="28" t="str">
        <f t="shared" si="590"/>
        <v>,{"CollectableType":"HomeCollector.Models.StampBase, HomeCollector, Version=1.0.0.0, Culture=neutral, PublicKeyToken=null"</v>
      </c>
      <c r="O1619" s="16" t="str">
        <f t="shared" si="569"/>
        <v xml:space="preserve">,"DisplayName":"Justice" </v>
      </c>
      <c r="P1619" s="16" t="str">
        <f t="shared" si="570"/>
        <v xml:space="preserve">,"Description":"" </v>
      </c>
      <c r="Q1619" s="16" t="str">
        <f t="shared" si="571"/>
        <v xml:space="preserve">,"Country":"USA" </v>
      </c>
      <c r="R1619" s="16" t="str">
        <f t="shared" si="572"/>
        <v xml:space="preserve">,"IsPostageStamp":true </v>
      </c>
      <c r="S1619" s="16" t="str">
        <f t="shared" si="573"/>
        <v xml:space="preserve">,"ScottNumber":"1592" </v>
      </c>
      <c r="T1619" s="16" t="str">
        <f t="shared" si="574"/>
        <v xml:space="preserve">,"AlternateId":"" </v>
      </c>
      <c r="U1619" s="16" t="str">
        <f t="shared" si="575"/>
        <v>,"IssueYearStart":1977</v>
      </c>
      <c r="V1619" s="16" t="str">
        <f t="shared" si="576"/>
        <v>,"IssueYearEnd":0</v>
      </c>
      <c r="W1619" s="16" t="str">
        <f t="shared" si="577"/>
        <v xml:space="preserve">,"FirstDayOfIssue":" " </v>
      </c>
      <c r="X1619" s="16" t="str">
        <f t="shared" si="568"/>
        <v xml:space="preserve">,"Perforation":"10" </v>
      </c>
      <c r="Y1619" s="16" t="str">
        <f t="shared" si="578"/>
        <v xml:space="preserve">,"IsWatermarked":false </v>
      </c>
      <c r="Z1619" s="16" t="str">
        <f t="shared" si="579"/>
        <v xml:space="preserve">,"CatalogImageCode":"" </v>
      </c>
      <c r="AA1619" s="16" t="str">
        <f t="shared" si="580"/>
        <v xml:space="preserve">,"Color":"" </v>
      </c>
      <c r="AB1619" s="16" t="str">
        <f t="shared" si="581"/>
        <v xml:space="preserve">,"Denomination":"10" </v>
      </c>
      <c r="AD1619" s="16" t="str">
        <f t="shared" si="582"/>
        <v>,"ItemInstances":[</v>
      </c>
      <c r="AE1619" s="16" t="str">
        <f t="shared" si="583"/>
        <v>{"CollectableType":"HomeCollector.Models.StampBase, HomeCollector, Version=1.0.0.0, Culture=neutral, PublicKeyToken=null"</v>
      </c>
      <c r="AF1619" s="16" t="str">
        <f t="shared" si="584"/>
        <v xml:space="preserve">,"ItemDetails":"" </v>
      </c>
      <c r="AG1619" s="16" t="str">
        <f t="shared" si="585"/>
        <v xml:space="preserve">,"IsFavorite":false </v>
      </c>
      <c r="AH1619" s="16" t="str">
        <f t="shared" si="586"/>
        <v xml:space="preserve">,"EstimatedValue":0 </v>
      </c>
      <c r="AI1619" s="16" t="str">
        <f t="shared" si="587"/>
        <v xml:space="preserve">,"IsMintCondition":false </v>
      </c>
      <c r="AJ1619" s="16" t="str">
        <f t="shared" si="588"/>
        <v xml:space="preserve">,"Condition":"UNDEFINED" </v>
      </c>
      <c r="AK1619" s="16" t="str">
        <f xml:space="preserve"> IF($D1619+$E1619&gt;0,  CONCATENATE($AD1619,$AE1619,$AF1619,$AG1619,$AH1619,$AI1619,$AJ1619)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19" s="16" t="str">
        <f t="shared" si="589"/>
        <v>,{"CollectableType":"HomeCollector.Models.StampBase, HomeCollector, Version=1.0.0.0, Culture=neutral, PublicKeyToken=null","DisplayName":"Justice" ,"Description":"" ,"Country":"USA" ,"IsPostageStamp":true ,"ScottNumber":"1592" ,"AlternateId":"" ,"IssueYearStart":1977,"IssueYearEnd":0,"FirstDayOfIssue":" " ,"Perforation":"10"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20" spans="1:38" x14ac:dyDescent="0.25">
      <c r="A1620" s="34" t="s">
        <v>2777</v>
      </c>
      <c r="B1620" s="29">
        <v>11</v>
      </c>
      <c r="C1620" s="30"/>
      <c r="D1620" s="31"/>
      <c r="E1620" s="32">
        <v>5</v>
      </c>
      <c r="F1620" s="43" t="s">
        <v>1341</v>
      </c>
      <c r="G1620" s="30"/>
      <c r="H1620" s="19" t="s">
        <v>1048</v>
      </c>
      <c r="I1620" s="29">
        <v>1975</v>
      </c>
      <c r="J1620" s="29">
        <v>1975</v>
      </c>
      <c r="K1620" s="33" t="s">
        <v>1337</v>
      </c>
      <c r="L1620" s="34">
        <v>0.2</v>
      </c>
      <c r="M1620" s="29">
        <v>0.15</v>
      </c>
      <c r="N1620" s="28" t="str">
        <f t="shared" si="590"/>
        <v>,{"CollectableType":"HomeCollector.Models.StampBase, HomeCollector, Version=1.0.0.0, Culture=neutral, PublicKeyToken=null"</v>
      </c>
      <c r="O1620" s="16" t="str">
        <f t="shared" si="569"/>
        <v xml:space="preserve">,"DisplayName":"Printing Press" </v>
      </c>
      <c r="P1620" s="16" t="str">
        <f t="shared" si="570"/>
        <v xml:space="preserve">,"Description":"" </v>
      </c>
      <c r="Q1620" s="16" t="str">
        <f t="shared" si="571"/>
        <v xml:space="preserve">,"Country":"USA" </v>
      </c>
      <c r="R1620" s="16" t="str">
        <f t="shared" si="572"/>
        <v xml:space="preserve">,"IsPostageStamp":true </v>
      </c>
      <c r="S1620" s="16" t="str">
        <f t="shared" si="573"/>
        <v xml:space="preserve">,"ScottNumber":"1593" </v>
      </c>
      <c r="T1620" s="16" t="str">
        <f t="shared" si="574"/>
        <v xml:space="preserve">,"AlternateId":"" </v>
      </c>
      <c r="U1620" s="16" t="str">
        <f t="shared" si="575"/>
        <v>,"IssueYearStart":1975</v>
      </c>
      <c r="V1620" s="16" t="str">
        <f t="shared" si="576"/>
        <v>,"IssueYearEnd":0</v>
      </c>
      <c r="W1620" s="16" t="str">
        <f t="shared" si="577"/>
        <v xml:space="preserve">,"FirstDayOfIssue":" " </v>
      </c>
      <c r="X1620" s="16" t="str">
        <f t="shared" si="568"/>
        <v xml:space="preserve">,"Perforation":"10" </v>
      </c>
      <c r="Y1620" s="16" t="str">
        <f t="shared" si="578"/>
        <v xml:space="preserve">,"IsWatermarked":false </v>
      </c>
      <c r="Z1620" s="16" t="str">
        <f t="shared" si="579"/>
        <v xml:space="preserve">,"CatalogImageCode":"" </v>
      </c>
      <c r="AA1620" s="16" t="str">
        <f t="shared" si="580"/>
        <v xml:space="preserve">,"Color":"" </v>
      </c>
      <c r="AB1620" s="16" t="str">
        <f t="shared" si="581"/>
        <v xml:space="preserve">,"Denomination":"11" </v>
      </c>
      <c r="AD1620" s="16" t="str">
        <f t="shared" si="582"/>
        <v>,"ItemInstances":[</v>
      </c>
      <c r="AE1620" s="16" t="str">
        <f t="shared" si="583"/>
        <v>{"CollectableType":"HomeCollector.Models.StampBase, HomeCollector, Version=1.0.0.0, Culture=neutral, PublicKeyToken=null"</v>
      </c>
      <c r="AF1620" s="16" t="str">
        <f t="shared" si="584"/>
        <v xml:space="preserve">,"ItemDetails":"" </v>
      </c>
      <c r="AG1620" s="16" t="str">
        <f t="shared" si="585"/>
        <v xml:space="preserve">,"IsFavorite":false </v>
      </c>
      <c r="AH1620" s="16" t="str">
        <f t="shared" si="586"/>
        <v xml:space="preserve">,"EstimatedValue":0 </v>
      </c>
      <c r="AI1620" s="16" t="str">
        <f t="shared" si="587"/>
        <v xml:space="preserve">,"IsMintCondition":false </v>
      </c>
      <c r="AJ1620" s="16" t="str">
        <f t="shared" si="588"/>
        <v xml:space="preserve">,"Condition":"UNDEFINED" </v>
      </c>
      <c r="AK1620" s="16" t="str">
        <f xml:space="preserve"> IF($D1620+$E1620&gt;0,  CONCATENATE($AD1620,$AE1620,$AF1620,$AG1620,$AH1620,$AI1620,$AJ1620)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20" s="16" t="str">
        <f t="shared" si="589"/>
        <v>,{"CollectableType":"HomeCollector.Models.StampBase, HomeCollector, Version=1.0.0.0, Culture=neutral, PublicKeyToken=null","DisplayName":"Printing Press" ,"Description":"" ,"Country":"USA" ,"IsPostageStamp":true ,"ScottNumber":"1593" ,"AlternateId":"" ,"IssueYearStart":1975,"IssueYearEnd":0,"FirstDayOfIssue":" " ,"Perforation":"10"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21" spans="1:38" x14ac:dyDescent="0.25">
      <c r="A1621" s="34" t="s">
        <v>2778</v>
      </c>
      <c r="B1621" s="29">
        <v>12</v>
      </c>
      <c r="C1621" s="30"/>
      <c r="D1621" s="31">
        <v>1</v>
      </c>
      <c r="E1621" s="32"/>
      <c r="F1621" s="43" t="s">
        <v>1341</v>
      </c>
      <c r="G1621" s="30"/>
      <c r="H1621" s="19" t="s">
        <v>1116</v>
      </c>
      <c r="I1621" s="29">
        <v>1981</v>
      </c>
      <c r="J1621" s="29">
        <v>1981</v>
      </c>
      <c r="K1621" s="33" t="s">
        <v>1337</v>
      </c>
      <c r="L1621" s="34">
        <v>0.22</v>
      </c>
      <c r="M1621" s="29">
        <v>0.15</v>
      </c>
      <c r="N1621" s="28" t="str">
        <f t="shared" si="590"/>
        <v>,{"CollectableType":"HomeCollector.Models.StampBase, HomeCollector, Version=1.0.0.0, Culture=neutral, PublicKeyToken=null"</v>
      </c>
      <c r="O1621" s="16" t="str">
        <f t="shared" si="569"/>
        <v xml:space="preserve">,"DisplayName":"Torch" </v>
      </c>
      <c r="P1621" s="16" t="str">
        <f t="shared" si="570"/>
        <v xml:space="preserve">,"Description":"" </v>
      </c>
      <c r="Q1621" s="16" t="str">
        <f t="shared" si="571"/>
        <v xml:space="preserve">,"Country":"USA" </v>
      </c>
      <c r="R1621" s="16" t="str">
        <f t="shared" si="572"/>
        <v xml:space="preserve">,"IsPostageStamp":true </v>
      </c>
      <c r="S1621" s="16" t="str">
        <f t="shared" si="573"/>
        <v xml:space="preserve">,"ScottNumber":"1594" </v>
      </c>
      <c r="T1621" s="16" t="str">
        <f t="shared" si="574"/>
        <v xml:space="preserve">,"AlternateId":"" </v>
      </c>
      <c r="U1621" s="16" t="str">
        <f t="shared" si="575"/>
        <v>,"IssueYearStart":1981</v>
      </c>
      <c r="V1621" s="16" t="str">
        <f t="shared" si="576"/>
        <v>,"IssueYearEnd":0</v>
      </c>
      <c r="W1621" s="16" t="str">
        <f t="shared" si="577"/>
        <v xml:space="preserve">,"FirstDayOfIssue":" " </v>
      </c>
      <c r="X1621" s="16" t="str">
        <f t="shared" si="568"/>
        <v xml:space="preserve">,"Perforation":"10" </v>
      </c>
      <c r="Y1621" s="16" t="str">
        <f t="shared" si="578"/>
        <v xml:space="preserve">,"IsWatermarked":false </v>
      </c>
      <c r="Z1621" s="16" t="str">
        <f t="shared" si="579"/>
        <v xml:space="preserve">,"CatalogImageCode":"" </v>
      </c>
      <c r="AA1621" s="16" t="str">
        <f t="shared" si="580"/>
        <v xml:space="preserve">,"Color":"" </v>
      </c>
      <c r="AB1621" s="16" t="str">
        <f t="shared" si="581"/>
        <v xml:space="preserve">,"Denomination":"12" </v>
      </c>
      <c r="AD1621" s="16" t="str">
        <f t="shared" si="582"/>
        <v>,"ItemInstances":[</v>
      </c>
      <c r="AE1621" s="16" t="str">
        <f t="shared" si="583"/>
        <v>{"CollectableType":"HomeCollector.Models.StampBase, HomeCollector, Version=1.0.0.0, Culture=neutral, PublicKeyToken=null"</v>
      </c>
      <c r="AF1621" s="16" t="str">
        <f t="shared" si="584"/>
        <v xml:space="preserve">,"ItemDetails":"" </v>
      </c>
      <c r="AG1621" s="16" t="str">
        <f t="shared" si="585"/>
        <v xml:space="preserve">,"IsFavorite":false </v>
      </c>
      <c r="AH1621" s="16" t="str">
        <f t="shared" si="586"/>
        <v xml:space="preserve">,"EstimatedValue":0 </v>
      </c>
      <c r="AI1621" s="16" t="str">
        <f t="shared" si="587"/>
        <v xml:space="preserve">,"IsMintCondition":true </v>
      </c>
      <c r="AJ1621" s="16" t="str">
        <f t="shared" si="588"/>
        <v xml:space="preserve">,"Condition":"UNDEFINED" </v>
      </c>
      <c r="AK1621" s="16" t="str">
        <f xml:space="preserve"> IF($D1621+$E1621&gt;0,  CONCATENATE($AD1621,$AE1621,$AF1621,$AG1621,$AH1621,$AI1621,$AJ1621)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21" s="16" t="str">
        <f t="shared" si="589"/>
        <v>,{"CollectableType":"HomeCollector.Models.StampBase, HomeCollector, Version=1.0.0.0, Culture=neutral, PublicKeyToken=null","DisplayName":"Torch" ,"Description":"" ,"Country":"USA" ,"IsPostageStamp":true ,"ScottNumber":"1594" ,"AlternateId":"" ,"IssueYearStart":1981,"IssueYearEnd":0,"FirstDayOfIssue":" " ,"Perforation":"10" ,"IsWatermarked":false ,"CatalogImageCode":"" ,"Color":"" ,"Denomination":"12"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22" spans="1:38" x14ac:dyDescent="0.25">
      <c r="A1622" s="34" t="s">
        <v>2779</v>
      </c>
      <c r="B1622" s="29">
        <v>13</v>
      </c>
      <c r="C1622" s="30"/>
      <c r="D1622" s="31"/>
      <c r="E1622" s="32">
        <v>2</v>
      </c>
      <c r="F1622" s="43" t="s">
        <v>1341</v>
      </c>
      <c r="G1622" s="30"/>
      <c r="H1622" s="19" t="s">
        <v>1070</v>
      </c>
      <c r="I1622" s="29">
        <v>1975</v>
      </c>
      <c r="J1622" s="29">
        <v>1975</v>
      </c>
      <c r="K1622" s="33" t="s">
        <v>1337</v>
      </c>
      <c r="L1622" s="34">
        <v>0.26</v>
      </c>
      <c r="M1622" s="29">
        <v>0.15</v>
      </c>
      <c r="N1622" s="28" t="str">
        <f t="shared" si="590"/>
        <v>,{"CollectableType":"HomeCollector.Models.StampBase, HomeCollector, Version=1.0.0.0, Culture=neutral, PublicKeyToken=null"</v>
      </c>
      <c r="O1622" s="16" t="str">
        <f t="shared" si="569"/>
        <v xml:space="preserve">,"DisplayName":"Liberty Bell" </v>
      </c>
      <c r="P1622" s="16" t="str">
        <f t="shared" si="570"/>
        <v xml:space="preserve">,"Description":"" </v>
      </c>
      <c r="Q1622" s="16" t="str">
        <f t="shared" si="571"/>
        <v xml:space="preserve">,"Country":"USA" </v>
      </c>
      <c r="R1622" s="16" t="str">
        <f t="shared" si="572"/>
        <v xml:space="preserve">,"IsPostageStamp":true </v>
      </c>
      <c r="S1622" s="16" t="str">
        <f t="shared" si="573"/>
        <v xml:space="preserve">,"ScottNumber":"1595" </v>
      </c>
      <c r="T1622" s="16" t="str">
        <f t="shared" si="574"/>
        <v xml:space="preserve">,"AlternateId":"" </v>
      </c>
      <c r="U1622" s="16" t="str">
        <f t="shared" si="575"/>
        <v>,"IssueYearStart":1975</v>
      </c>
      <c r="V1622" s="16" t="str">
        <f t="shared" si="576"/>
        <v>,"IssueYearEnd":0</v>
      </c>
      <c r="W1622" s="16" t="str">
        <f t="shared" si="577"/>
        <v xml:space="preserve">,"FirstDayOfIssue":" " </v>
      </c>
      <c r="X1622" s="16" t="str">
        <f t="shared" si="568"/>
        <v xml:space="preserve">,"Perforation":"10" </v>
      </c>
      <c r="Y1622" s="16" t="str">
        <f t="shared" si="578"/>
        <v xml:space="preserve">,"IsWatermarked":false </v>
      </c>
      <c r="Z1622" s="16" t="str">
        <f t="shared" si="579"/>
        <v xml:space="preserve">,"CatalogImageCode":"" </v>
      </c>
      <c r="AA1622" s="16" t="str">
        <f t="shared" si="580"/>
        <v xml:space="preserve">,"Color":"" </v>
      </c>
      <c r="AB1622" s="16" t="str">
        <f t="shared" si="581"/>
        <v xml:space="preserve">,"Denomination":"13" </v>
      </c>
      <c r="AD1622" s="16" t="str">
        <f t="shared" si="582"/>
        <v>,"ItemInstances":[</v>
      </c>
      <c r="AE1622" s="16" t="str">
        <f t="shared" si="583"/>
        <v>{"CollectableType":"HomeCollector.Models.StampBase, HomeCollector, Version=1.0.0.0, Culture=neutral, PublicKeyToken=null"</v>
      </c>
      <c r="AF1622" s="16" t="str">
        <f t="shared" si="584"/>
        <v xml:space="preserve">,"ItemDetails":"" </v>
      </c>
      <c r="AG1622" s="16" t="str">
        <f t="shared" si="585"/>
        <v xml:space="preserve">,"IsFavorite":false </v>
      </c>
      <c r="AH1622" s="16" t="str">
        <f t="shared" si="586"/>
        <v xml:space="preserve">,"EstimatedValue":0 </v>
      </c>
      <c r="AI1622" s="16" t="str">
        <f t="shared" si="587"/>
        <v xml:space="preserve">,"IsMintCondition":false </v>
      </c>
      <c r="AJ1622" s="16" t="str">
        <f t="shared" si="588"/>
        <v xml:space="preserve">,"Condition":"UNDEFINED" </v>
      </c>
      <c r="AK1622" s="16" t="str">
        <f xml:space="preserve"> IF($D1622+$E1622&gt;0,  CONCATENATE($AD1622,$AE1622,$AF1622,$AG1622,$AH1622,$AI1622,$AJ1622)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22" s="16" t="str">
        <f t="shared" si="589"/>
        <v>,{"CollectableType":"HomeCollector.Models.StampBase, HomeCollector, Version=1.0.0.0, Culture=neutral, PublicKeyToken=null","DisplayName":"Liberty Bell" ,"Description":"" ,"Country":"USA" ,"IsPostageStamp":true ,"ScottNumber":"1595" ,"AlternateId":"" ,"IssueYearStart":1975,"IssueYearEnd":0,"FirstDayOfIssue":" " ,"Perforation":"10"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23" spans="1:38" x14ac:dyDescent="0.25">
      <c r="A1623" s="34" t="s">
        <v>2780</v>
      </c>
      <c r="B1623" s="29">
        <v>13</v>
      </c>
      <c r="C1623" s="30"/>
      <c r="D1623" s="31"/>
      <c r="E1623" s="32">
        <v>5</v>
      </c>
      <c r="F1623" s="43" t="s">
        <v>1342</v>
      </c>
      <c r="G1623" s="30"/>
      <c r="H1623" s="19" t="s">
        <v>978</v>
      </c>
      <c r="I1623" s="29">
        <v>1975</v>
      </c>
      <c r="J1623" s="29">
        <v>1975</v>
      </c>
      <c r="K1623" s="33" t="s">
        <v>1337</v>
      </c>
      <c r="L1623" s="34">
        <v>0.26</v>
      </c>
      <c r="M1623" s="29">
        <v>0.15</v>
      </c>
      <c r="N1623" s="28" t="str">
        <f t="shared" si="590"/>
        <v>,{"CollectableType":"HomeCollector.Models.StampBase, HomeCollector, Version=1.0.0.0, Culture=neutral, PublicKeyToken=null"</v>
      </c>
      <c r="O1623" s="16" t="str">
        <f t="shared" si="569"/>
        <v xml:space="preserve">,"DisplayName":"Eagle" </v>
      </c>
      <c r="P1623" s="16" t="str">
        <f t="shared" si="570"/>
        <v xml:space="preserve">,"Description":"" </v>
      </c>
      <c r="Q1623" s="16" t="str">
        <f t="shared" si="571"/>
        <v xml:space="preserve">,"Country":"USA" </v>
      </c>
      <c r="R1623" s="16" t="str">
        <f t="shared" si="572"/>
        <v xml:space="preserve">,"IsPostageStamp":true </v>
      </c>
      <c r="S1623" s="16" t="str">
        <f t="shared" si="573"/>
        <v xml:space="preserve">,"ScottNumber":"1596" </v>
      </c>
      <c r="T1623" s="16" t="str">
        <f t="shared" si="574"/>
        <v xml:space="preserve">,"AlternateId":"" </v>
      </c>
      <c r="U1623" s="16" t="str">
        <f t="shared" si="575"/>
        <v>,"IssueYearStart":1975</v>
      </c>
      <c r="V1623" s="16" t="str">
        <f t="shared" si="576"/>
        <v>,"IssueYearEnd":0</v>
      </c>
      <c r="W1623" s="16" t="str">
        <f t="shared" si="577"/>
        <v xml:space="preserve">,"FirstDayOfIssue":" " </v>
      </c>
      <c r="X1623" s="16" t="str">
        <f t="shared" si="568"/>
        <v xml:space="preserve">,"Perforation":"11" </v>
      </c>
      <c r="Y1623" s="16" t="str">
        <f t="shared" si="578"/>
        <v xml:space="preserve">,"IsWatermarked":false </v>
      </c>
      <c r="Z1623" s="16" t="str">
        <f t="shared" si="579"/>
        <v xml:space="preserve">,"CatalogImageCode":"" </v>
      </c>
      <c r="AA1623" s="16" t="str">
        <f t="shared" si="580"/>
        <v xml:space="preserve">,"Color":"" </v>
      </c>
      <c r="AB1623" s="16" t="str">
        <f t="shared" si="581"/>
        <v xml:space="preserve">,"Denomination":"13" </v>
      </c>
      <c r="AD1623" s="16" t="str">
        <f t="shared" si="582"/>
        <v>,"ItemInstances":[</v>
      </c>
      <c r="AE1623" s="16" t="str">
        <f t="shared" si="583"/>
        <v>{"CollectableType":"HomeCollector.Models.StampBase, HomeCollector, Version=1.0.0.0, Culture=neutral, PublicKeyToken=null"</v>
      </c>
      <c r="AF1623" s="16" t="str">
        <f t="shared" si="584"/>
        <v xml:space="preserve">,"ItemDetails":"" </v>
      </c>
      <c r="AG1623" s="16" t="str">
        <f t="shared" si="585"/>
        <v xml:space="preserve">,"IsFavorite":false </v>
      </c>
      <c r="AH1623" s="16" t="str">
        <f t="shared" si="586"/>
        <v xml:space="preserve">,"EstimatedValue":0 </v>
      </c>
      <c r="AI1623" s="16" t="str">
        <f t="shared" si="587"/>
        <v xml:space="preserve">,"IsMintCondition":false </v>
      </c>
      <c r="AJ1623" s="16" t="str">
        <f t="shared" si="588"/>
        <v xml:space="preserve">,"Condition":"UNDEFINED" </v>
      </c>
      <c r="AK1623" s="16" t="str">
        <f xml:space="preserve"> IF($D1623+$E1623&gt;0,  CONCATENATE($AD1623,$AE1623,$AF1623,$AG1623,$AH1623,$AI1623,$AJ1623)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23" s="16" t="str">
        <f t="shared" si="589"/>
        <v>,{"CollectableType":"HomeCollector.Models.StampBase, HomeCollector, Version=1.0.0.0, Culture=neutral, PublicKeyToken=null","DisplayName":"Eagle" ,"Description":"" ,"Country":"USA" ,"IsPostageStamp":true ,"ScottNumber":"1596" ,"AlternateId":"" ,"IssueYearStart":1975,"IssueYearEnd":0,"FirstDayOfIssue":" " ,"Perforation":"11"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24" spans="1:38" x14ac:dyDescent="0.25">
      <c r="A1624" s="34" t="s">
        <v>2781</v>
      </c>
      <c r="B1624" s="29">
        <v>15</v>
      </c>
      <c r="C1624" s="30"/>
      <c r="D1624" s="31"/>
      <c r="E1624" s="32">
        <v>2</v>
      </c>
      <c r="F1624" s="43" t="s">
        <v>1342</v>
      </c>
      <c r="G1624" s="30"/>
      <c r="H1624" s="19" t="s">
        <v>847</v>
      </c>
      <c r="I1624" s="29">
        <v>1978</v>
      </c>
      <c r="J1624" s="29">
        <v>1978</v>
      </c>
      <c r="K1624" s="33" t="s">
        <v>1337</v>
      </c>
      <c r="L1624" s="34">
        <v>0.28000000000000003</v>
      </c>
      <c r="M1624" s="29">
        <v>0.15</v>
      </c>
      <c r="N1624" s="28" t="str">
        <f t="shared" si="590"/>
        <v>,{"CollectableType":"HomeCollector.Models.StampBase, HomeCollector, Version=1.0.0.0, Culture=neutral, PublicKeyToken=null"</v>
      </c>
      <c r="O1624" s="16" t="str">
        <f t="shared" si="569"/>
        <v xml:space="preserve">,"DisplayName":"Flag" </v>
      </c>
      <c r="P1624" s="16" t="str">
        <f t="shared" si="570"/>
        <v xml:space="preserve">,"Description":"" </v>
      </c>
      <c r="Q1624" s="16" t="str">
        <f t="shared" si="571"/>
        <v xml:space="preserve">,"Country":"USA" </v>
      </c>
      <c r="R1624" s="16" t="str">
        <f t="shared" si="572"/>
        <v xml:space="preserve">,"IsPostageStamp":true </v>
      </c>
      <c r="S1624" s="16" t="str">
        <f t="shared" si="573"/>
        <v xml:space="preserve">,"ScottNumber":"1597" </v>
      </c>
      <c r="T1624" s="16" t="str">
        <f t="shared" si="574"/>
        <v xml:space="preserve">,"AlternateId":"" </v>
      </c>
      <c r="U1624" s="16" t="str">
        <f t="shared" si="575"/>
        <v>,"IssueYearStart":1978</v>
      </c>
      <c r="V1624" s="16" t="str">
        <f t="shared" si="576"/>
        <v>,"IssueYearEnd":0</v>
      </c>
      <c r="W1624" s="16" t="str">
        <f t="shared" si="577"/>
        <v xml:space="preserve">,"FirstDayOfIssue":" " </v>
      </c>
      <c r="X1624" s="16" t="str">
        <f t="shared" si="568"/>
        <v xml:space="preserve">,"Perforation":"11" </v>
      </c>
      <c r="Y1624" s="16" t="str">
        <f t="shared" si="578"/>
        <v xml:space="preserve">,"IsWatermarked":false </v>
      </c>
      <c r="Z1624" s="16" t="str">
        <f t="shared" si="579"/>
        <v xml:space="preserve">,"CatalogImageCode":"" </v>
      </c>
      <c r="AA1624" s="16" t="str">
        <f t="shared" si="580"/>
        <v xml:space="preserve">,"Color":"" </v>
      </c>
      <c r="AB1624" s="16" t="str">
        <f t="shared" si="581"/>
        <v xml:space="preserve">,"Denomination":"15" </v>
      </c>
      <c r="AD1624" s="16" t="str">
        <f t="shared" si="582"/>
        <v>,"ItemInstances":[</v>
      </c>
      <c r="AE1624" s="16" t="str">
        <f t="shared" si="583"/>
        <v>{"CollectableType":"HomeCollector.Models.StampBase, HomeCollector, Version=1.0.0.0, Culture=neutral, PublicKeyToken=null"</v>
      </c>
      <c r="AF1624" s="16" t="str">
        <f t="shared" si="584"/>
        <v xml:space="preserve">,"ItemDetails":"" </v>
      </c>
      <c r="AG1624" s="16" t="str">
        <f t="shared" si="585"/>
        <v xml:space="preserve">,"IsFavorite":false </v>
      </c>
      <c r="AH1624" s="16" t="str">
        <f t="shared" si="586"/>
        <v xml:space="preserve">,"EstimatedValue":0 </v>
      </c>
      <c r="AI1624" s="16" t="str">
        <f t="shared" si="587"/>
        <v xml:space="preserve">,"IsMintCondition":false </v>
      </c>
      <c r="AJ1624" s="16" t="str">
        <f t="shared" si="588"/>
        <v xml:space="preserve">,"Condition":"UNDEFINED" </v>
      </c>
      <c r="AK1624" s="16" t="str">
        <f xml:space="preserve"> IF($D1624+$E1624&gt;0,  CONCATENATE($AD1624,$AE1624,$AF1624,$AG1624,$AH1624,$AI1624,$AJ1624)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24" s="16" t="str">
        <f t="shared" si="589"/>
        <v>,{"CollectableType":"HomeCollector.Models.StampBase, HomeCollector, Version=1.0.0.0, Culture=neutral, PublicKeyToken=null","DisplayName":"Flag" ,"Description":"" ,"Country":"USA" ,"IsPostageStamp":true ,"ScottNumber":"1597" ,"AlternateId":"" ,"IssueYearStart":1978,"IssueYearEnd":0,"FirstDayOfIssue":" " ,"Perforation":"11"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25" spans="1:38" x14ac:dyDescent="0.25">
      <c r="A1625" s="34" t="s">
        <v>2782</v>
      </c>
      <c r="B1625" s="29">
        <v>15</v>
      </c>
      <c r="C1625" s="30"/>
      <c r="D1625" s="31"/>
      <c r="E1625" s="32">
        <v>1</v>
      </c>
      <c r="F1625" s="42" t="s">
        <v>404</v>
      </c>
      <c r="G1625" s="30"/>
      <c r="H1625" s="19" t="s">
        <v>847</v>
      </c>
      <c r="I1625" s="29">
        <v>1978</v>
      </c>
      <c r="J1625" s="29">
        <v>1978</v>
      </c>
      <c r="K1625" s="33" t="s">
        <v>1337</v>
      </c>
      <c r="L1625" s="34">
        <v>0.3</v>
      </c>
      <c r="M1625" s="29">
        <v>0.15</v>
      </c>
      <c r="N1625" s="28" t="str">
        <f t="shared" si="590"/>
        <v>,{"CollectableType":"HomeCollector.Models.StampBase, HomeCollector, Version=1.0.0.0, Culture=neutral, PublicKeyToken=null"</v>
      </c>
      <c r="O1625" s="16" t="str">
        <f t="shared" si="569"/>
        <v xml:space="preserve">,"DisplayName":"Flag" </v>
      </c>
      <c r="P1625" s="16" t="str">
        <f t="shared" si="570"/>
        <v xml:space="preserve">,"Description":"" </v>
      </c>
      <c r="Q1625" s="16" t="str">
        <f t="shared" si="571"/>
        <v xml:space="preserve">,"Country":"USA" </v>
      </c>
      <c r="R1625" s="16" t="str">
        <f t="shared" si="572"/>
        <v xml:space="preserve">,"IsPostageStamp":true </v>
      </c>
      <c r="S1625" s="16" t="str">
        <f t="shared" si="573"/>
        <v xml:space="preserve">,"ScottNumber":"1598" </v>
      </c>
      <c r="T1625" s="16" t="str">
        <f t="shared" si="574"/>
        <v xml:space="preserve">,"AlternateId":"" </v>
      </c>
      <c r="U1625" s="16" t="str">
        <f t="shared" si="575"/>
        <v>,"IssueYearStart":1978</v>
      </c>
      <c r="V1625" s="16" t="str">
        <f t="shared" si="576"/>
        <v>,"IssueYearEnd":0</v>
      </c>
      <c r="W1625" s="16" t="str">
        <f t="shared" si="577"/>
        <v xml:space="preserve">,"FirstDayOfIssue":" " </v>
      </c>
      <c r="X1625" s="16" t="str">
        <f t="shared" ref="X1625:X1688" si="591">",""Perforation"":""" &amp; IF(ISBLANK($F1625)=1,"",$F1625) &amp; """ "</f>
        <v xml:space="preserve">,"Perforation":"11x10.5" </v>
      </c>
      <c r="Y1625" s="16" t="str">
        <f t="shared" si="578"/>
        <v xml:space="preserve">,"IsWatermarked":false </v>
      </c>
      <c r="Z1625" s="16" t="str">
        <f t="shared" si="579"/>
        <v xml:space="preserve">,"CatalogImageCode":"" </v>
      </c>
      <c r="AA1625" s="16" t="str">
        <f t="shared" si="580"/>
        <v xml:space="preserve">,"Color":"" </v>
      </c>
      <c r="AB1625" s="16" t="str">
        <f t="shared" si="581"/>
        <v xml:space="preserve">,"Denomination":"15" </v>
      </c>
      <c r="AD1625" s="16" t="str">
        <f t="shared" si="582"/>
        <v>,"ItemInstances":[</v>
      </c>
      <c r="AE1625" s="16" t="str">
        <f t="shared" si="583"/>
        <v>{"CollectableType":"HomeCollector.Models.StampBase, HomeCollector, Version=1.0.0.0, Culture=neutral, PublicKeyToken=null"</v>
      </c>
      <c r="AF1625" s="16" t="str">
        <f t="shared" si="584"/>
        <v xml:space="preserve">,"ItemDetails":"" </v>
      </c>
      <c r="AG1625" s="16" t="str">
        <f t="shared" si="585"/>
        <v xml:space="preserve">,"IsFavorite":false </v>
      </c>
      <c r="AH1625" s="16" t="str">
        <f t="shared" si="586"/>
        <v xml:space="preserve">,"EstimatedValue":0 </v>
      </c>
      <c r="AI1625" s="16" t="str">
        <f t="shared" si="587"/>
        <v xml:space="preserve">,"IsMintCondition":false </v>
      </c>
      <c r="AJ1625" s="16" t="str">
        <f t="shared" si="588"/>
        <v xml:space="preserve">,"Condition":"UNDEFINED" </v>
      </c>
      <c r="AK1625" s="16" t="str">
        <f xml:space="preserve"> IF($D1625+$E1625&gt;0,  CONCATENATE($AD1625,$AE1625,$AF1625,$AG1625,$AH1625,$AI1625,$AJ1625)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25" s="16" t="str">
        <f t="shared" si="589"/>
        <v>,{"CollectableType":"HomeCollector.Models.StampBase, HomeCollector, Version=1.0.0.0, Culture=neutral, PublicKeyToken=null","DisplayName":"Flag" ,"Description":"" ,"Country":"USA" ,"IsPostageStamp":true ,"ScottNumber":"1598" ,"AlternateId":"" ,"IssueYearStart":1978,"IssueYearEnd":0,"FirstDayOfIssue":" " ,"Perforation":"11x10.5"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26" spans="1:38" x14ac:dyDescent="0.25">
      <c r="A1626" s="34" t="s">
        <v>2783</v>
      </c>
      <c r="B1626" s="29">
        <v>16</v>
      </c>
      <c r="C1626" s="30"/>
      <c r="D1626" s="31"/>
      <c r="E1626" s="32">
        <v>1</v>
      </c>
      <c r="F1626" s="42" t="s">
        <v>404</v>
      </c>
      <c r="G1626" s="30"/>
      <c r="H1626" s="19" t="s">
        <v>1117</v>
      </c>
      <c r="I1626" s="29">
        <v>1978</v>
      </c>
      <c r="J1626" s="29">
        <v>1978</v>
      </c>
      <c r="K1626" s="33" t="s">
        <v>1337</v>
      </c>
      <c r="L1626" s="34">
        <v>0.34</v>
      </c>
      <c r="M1626" s="29">
        <v>0.15</v>
      </c>
      <c r="N1626" s="28" t="str">
        <f t="shared" si="590"/>
        <v>,{"CollectableType":"HomeCollector.Models.StampBase, HomeCollector, Version=1.0.0.0, Culture=neutral, PublicKeyToken=null"</v>
      </c>
      <c r="O1626" s="16" t="str">
        <f t="shared" si="569"/>
        <v xml:space="preserve">,"DisplayName":"St Liberty" </v>
      </c>
      <c r="P1626" s="16" t="str">
        <f t="shared" si="570"/>
        <v xml:space="preserve">,"Description":"" </v>
      </c>
      <c r="Q1626" s="16" t="str">
        <f t="shared" si="571"/>
        <v xml:space="preserve">,"Country":"USA" </v>
      </c>
      <c r="R1626" s="16" t="str">
        <f t="shared" si="572"/>
        <v xml:space="preserve">,"IsPostageStamp":true </v>
      </c>
      <c r="S1626" s="16" t="str">
        <f t="shared" si="573"/>
        <v xml:space="preserve">,"ScottNumber":"1599" </v>
      </c>
      <c r="T1626" s="16" t="str">
        <f t="shared" si="574"/>
        <v xml:space="preserve">,"AlternateId":"" </v>
      </c>
      <c r="U1626" s="16" t="str">
        <f t="shared" si="575"/>
        <v>,"IssueYearStart":1978</v>
      </c>
      <c r="V1626" s="16" t="str">
        <f t="shared" si="576"/>
        <v>,"IssueYearEnd":0</v>
      </c>
      <c r="W1626" s="16" t="str">
        <f t="shared" si="577"/>
        <v xml:space="preserve">,"FirstDayOfIssue":" " </v>
      </c>
      <c r="X1626" s="16" t="str">
        <f t="shared" si="591"/>
        <v xml:space="preserve">,"Perforation":"11x10.5" </v>
      </c>
      <c r="Y1626" s="16" t="str">
        <f t="shared" si="578"/>
        <v xml:space="preserve">,"IsWatermarked":false </v>
      </c>
      <c r="Z1626" s="16" t="str">
        <f t="shared" si="579"/>
        <v xml:space="preserve">,"CatalogImageCode":"" </v>
      </c>
      <c r="AA1626" s="16" t="str">
        <f t="shared" si="580"/>
        <v xml:space="preserve">,"Color":"" </v>
      </c>
      <c r="AB1626" s="16" t="str">
        <f t="shared" si="581"/>
        <v xml:space="preserve">,"Denomination":"16" </v>
      </c>
      <c r="AD1626" s="16" t="str">
        <f t="shared" si="582"/>
        <v>,"ItemInstances":[</v>
      </c>
      <c r="AE1626" s="16" t="str">
        <f t="shared" si="583"/>
        <v>{"CollectableType":"HomeCollector.Models.StampBase, HomeCollector, Version=1.0.0.0, Culture=neutral, PublicKeyToken=null"</v>
      </c>
      <c r="AF1626" s="16" t="str">
        <f t="shared" si="584"/>
        <v xml:space="preserve">,"ItemDetails":"" </v>
      </c>
      <c r="AG1626" s="16" t="str">
        <f t="shared" si="585"/>
        <v xml:space="preserve">,"IsFavorite":false </v>
      </c>
      <c r="AH1626" s="16" t="str">
        <f t="shared" si="586"/>
        <v xml:space="preserve">,"EstimatedValue":0 </v>
      </c>
      <c r="AI1626" s="16" t="str">
        <f t="shared" si="587"/>
        <v xml:space="preserve">,"IsMintCondition":false </v>
      </c>
      <c r="AJ1626" s="16" t="str">
        <f t="shared" si="588"/>
        <v xml:space="preserve">,"Condition":"UNDEFINED" </v>
      </c>
      <c r="AK1626" s="16" t="str">
        <f xml:space="preserve"> IF($D1626+$E1626&gt;0,  CONCATENATE($AD1626,$AE1626,$AF1626,$AG1626,$AH1626,$AI1626,$AJ1626)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26" s="16" t="str">
        <f t="shared" si="589"/>
        <v>,{"CollectableType":"HomeCollector.Models.StampBase, HomeCollector, Version=1.0.0.0, Culture=neutral, PublicKeyToken=null","DisplayName":"St Liberty" ,"Description":"" ,"Country":"USA" ,"IsPostageStamp":true ,"ScottNumber":"1599" ,"AlternateId":"" ,"IssueYearStart":1978,"IssueYearEnd":0,"FirstDayOfIssue":" " ,"Perforation":"11x10.5" ,"IsWatermarked":false ,"CatalogImageCode":"" ,"Color":"" ,"Denomination":"16"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27" spans="1:38" x14ac:dyDescent="0.25">
      <c r="A1627" s="34" t="s">
        <v>2784</v>
      </c>
      <c r="B1627" s="29">
        <v>24</v>
      </c>
      <c r="C1627" s="30"/>
      <c r="D1627" s="31"/>
      <c r="E1627" s="32">
        <v>3</v>
      </c>
      <c r="F1627" s="42" t="s">
        <v>404</v>
      </c>
      <c r="G1627" s="30"/>
      <c r="H1627" s="19" t="s">
        <v>1118</v>
      </c>
      <c r="I1627" s="29">
        <v>1975</v>
      </c>
      <c r="J1627" s="29">
        <v>1975</v>
      </c>
      <c r="K1627" s="33" t="s">
        <v>1337</v>
      </c>
      <c r="L1627" s="34">
        <v>0.45</v>
      </c>
      <c r="M1627" s="29">
        <v>0.15</v>
      </c>
      <c r="N1627" s="28" t="str">
        <f t="shared" si="590"/>
        <v>,{"CollectableType":"HomeCollector.Models.StampBase, HomeCollector, Version=1.0.0.0, Culture=neutral, PublicKeyToken=null"</v>
      </c>
      <c r="O1627" s="16" t="str">
        <f t="shared" si="569"/>
        <v xml:space="preserve">,"DisplayName":"Old North Church" </v>
      </c>
      <c r="P1627" s="16" t="str">
        <f t="shared" si="570"/>
        <v xml:space="preserve">,"Description":"" </v>
      </c>
      <c r="Q1627" s="16" t="str">
        <f t="shared" si="571"/>
        <v xml:space="preserve">,"Country":"USA" </v>
      </c>
      <c r="R1627" s="16" t="str">
        <f t="shared" si="572"/>
        <v xml:space="preserve">,"IsPostageStamp":true </v>
      </c>
      <c r="S1627" s="16" t="str">
        <f t="shared" si="573"/>
        <v xml:space="preserve">,"ScottNumber":"1603" </v>
      </c>
      <c r="T1627" s="16" t="str">
        <f t="shared" si="574"/>
        <v xml:space="preserve">,"AlternateId":"" </v>
      </c>
      <c r="U1627" s="16" t="str">
        <f t="shared" si="575"/>
        <v>,"IssueYearStart":1975</v>
      </c>
      <c r="V1627" s="16" t="str">
        <f t="shared" si="576"/>
        <v>,"IssueYearEnd":0</v>
      </c>
      <c r="W1627" s="16" t="str">
        <f t="shared" si="577"/>
        <v xml:space="preserve">,"FirstDayOfIssue":" " </v>
      </c>
      <c r="X1627" s="16" t="str">
        <f t="shared" si="591"/>
        <v xml:space="preserve">,"Perforation":"11x10.5" </v>
      </c>
      <c r="Y1627" s="16" t="str">
        <f t="shared" si="578"/>
        <v xml:space="preserve">,"IsWatermarked":false </v>
      </c>
      <c r="Z1627" s="16" t="str">
        <f t="shared" si="579"/>
        <v xml:space="preserve">,"CatalogImageCode":"" </v>
      </c>
      <c r="AA1627" s="16" t="str">
        <f t="shared" si="580"/>
        <v xml:space="preserve">,"Color":"" </v>
      </c>
      <c r="AB1627" s="16" t="str">
        <f t="shared" si="581"/>
        <v xml:space="preserve">,"Denomination":"24" </v>
      </c>
      <c r="AD1627" s="16" t="str">
        <f t="shared" si="582"/>
        <v>,"ItemInstances":[</v>
      </c>
      <c r="AE1627" s="16" t="str">
        <f t="shared" si="583"/>
        <v>{"CollectableType":"HomeCollector.Models.StampBase, HomeCollector, Version=1.0.0.0, Culture=neutral, PublicKeyToken=null"</v>
      </c>
      <c r="AF1627" s="16" t="str">
        <f t="shared" si="584"/>
        <v xml:space="preserve">,"ItemDetails":"" </v>
      </c>
      <c r="AG1627" s="16" t="str">
        <f t="shared" si="585"/>
        <v xml:space="preserve">,"IsFavorite":false </v>
      </c>
      <c r="AH1627" s="16" t="str">
        <f t="shared" si="586"/>
        <v xml:space="preserve">,"EstimatedValue":0 </v>
      </c>
      <c r="AI1627" s="16" t="str">
        <f t="shared" si="587"/>
        <v xml:space="preserve">,"IsMintCondition":false </v>
      </c>
      <c r="AJ1627" s="16" t="str">
        <f t="shared" si="588"/>
        <v xml:space="preserve">,"Condition":"UNDEFINED" </v>
      </c>
      <c r="AK1627" s="16" t="str">
        <f xml:space="preserve"> IF($D1627+$E1627&gt;0,  CONCATENATE($AD1627,$AE1627,$AF1627,$AG1627,$AH1627,$AI1627,$AJ1627)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27" s="16" t="str">
        <f t="shared" si="589"/>
        <v>,{"CollectableType":"HomeCollector.Models.StampBase, HomeCollector, Version=1.0.0.0, Culture=neutral, PublicKeyToken=null","DisplayName":"Old North Church" ,"Description":"" ,"Country":"USA" ,"IsPostageStamp":true ,"ScottNumber":"1603" ,"AlternateId":"" ,"IssueYearStart":1975,"IssueYearEnd":0,"FirstDayOfIssue":" " ,"Perforation":"11x10.5" ,"IsWatermarked":false ,"CatalogImageCode":"" ,"Color":"" ,"Denomination":"24"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28" spans="1:38" x14ac:dyDescent="0.25">
      <c r="A1628" s="34" t="s">
        <v>2785</v>
      </c>
      <c r="B1628" s="29">
        <v>28</v>
      </c>
      <c r="C1628" s="30"/>
      <c r="D1628" s="31"/>
      <c r="E1628" s="32">
        <v>2</v>
      </c>
      <c r="F1628" s="42" t="s">
        <v>404</v>
      </c>
      <c r="G1628" s="30"/>
      <c r="H1628" s="19" t="s">
        <v>1119</v>
      </c>
      <c r="I1628" s="29">
        <v>1978</v>
      </c>
      <c r="J1628" s="29">
        <v>1978</v>
      </c>
      <c r="K1628" s="33" t="s">
        <v>1337</v>
      </c>
      <c r="L1628" s="34">
        <v>0.55000000000000004</v>
      </c>
      <c r="M1628" s="29">
        <v>0.15</v>
      </c>
      <c r="N1628" s="28" t="str">
        <f t="shared" si="590"/>
        <v>,{"CollectableType":"HomeCollector.Models.StampBase, HomeCollector, Version=1.0.0.0, Culture=neutral, PublicKeyToken=null"</v>
      </c>
      <c r="O1628" s="16" t="str">
        <f t="shared" si="569"/>
        <v xml:space="preserve">,"DisplayName":"Nort Nisqually" </v>
      </c>
      <c r="P1628" s="16" t="str">
        <f t="shared" si="570"/>
        <v xml:space="preserve">,"Description":"" </v>
      </c>
      <c r="Q1628" s="16" t="str">
        <f t="shared" si="571"/>
        <v xml:space="preserve">,"Country":"USA" </v>
      </c>
      <c r="R1628" s="16" t="str">
        <f t="shared" si="572"/>
        <v xml:space="preserve">,"IsPostageStamp":true </v>
      </c>
      <c r="S1628" s="16" t="str">
        <f t="shared" si="573"/>
        <v xml:space="preserve">,"ScottNumber":"1604" </v>
      </c>
      <c r="T1628" s="16" t="str">
        <f t="shared" si="574"/>
        <v xml:space="preserve">,"AlternateId":"" </v>
      </c>
      <c r="U1628" s="16" t="str">
        <f t="shared" si="575"/>
        <v>,"IssueYearStart":1978</v>
      </c>
      <c r="V1628" s="16" t="str">
        <f t="shared" si="576"/>
        <v>,"IssueYearEnd":0</v>
      </c>
      <c r="W1628" s="16" t="str">
        <f t="shared" si="577"/>
        <v xml:space="preserve">,"FirstDayOfIssue":" " </v>
      </c>
      <c r="X1628" s="16" t="str">
        <f t="shared" si="591"/>
        <v xml:space="preserve">,"Perforation":"11x10.5" </v>
      </c>
      <c r="Y1628" s="16" t="str">
        <f t="shared" si="578"/>
        <v xml:space="preserve">,"IsWatermarked":false </v>
      </c>
      <c r="Z1628" s="16" t="str">
        <f t="shared" si="579"/>
        <v xml:space="preserve">,"CatalogImageCode":"" </v>
      </c>
      <c r="AA1628" s="16" t="str">
        <f t="shared" si="580"/>
        <v xml:space="preserve">,"Color":"" </v>
      </c>
      <c r="AB1628" s="16" t="str">
        <f t="shared" si="581"/>
        <v xml:space="preserve">,"Denomination":"28" </v>
      </c>
      <c r="AD1628" s="16" t="str">
        <f t="shared" si="582"/>
        <v>,"ItemInstances":[</v>
      </c>
      <c r="AE1628" s="16" t="str">
        <f t="shared" si="583"/>
        <v>{"CollectableType":"HomeCollector.Models.StampBase, HomeCollector, Version=1.0.0.0, Culture=neutral, PublicKeyToken=null"</v>
      </c>
      <c r="AF1628" s="16" t="str">
        <f t="shared" si="584"/>
        <v xml:space="preserve">,"ItemDetails":"" </v>
      </c>
      <c r="AG1628" s="16" t="str">
        <f t="shared" si="585"/>
        <v xml:space="preserve">,"IsFavorite":false </v>
      </c>
      <c r="AH1628" s="16" t="str">
        <f t="shared" si="586"/>
        <v xml:space="preserve">,"EstimatedValue":0 </v>
      </c>
      <c r="AI1628" s="16" t="str">
        <f t="shared" si="587"/>
        <v xml:space="preserve">,"IsMintCondition":false </v>
      </c>
      <c r="AJ1628" s="16" t="str">
        <f t="shared" si="588"/>
        <v xml:space="preserve">,"Condition":"UNDEFINED" </v>
      </c>
      <c r="AK1628" s="16" t="str">
        <f xml:space="preserve"> IF($D1628+$E1628&gt;0,  CONCATENATE($AD1628,$AE1628,$AF1628,$AG1628,$AH1628,$AI1628,$AJ1628)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28" s="16" t="str">
        <f t="shared" si="589"/>
        <v>,{"CollectableType":"HomeCollector.Models.StampBase, HomeCollector, Version=1.0.0.0, Culture=neutral, PublicKeyToken=null","DisplayName":"Nort Nisqually" ,"Description":"" ,"Country":"USA" ,"IsPostageStamp":true ,"ScottNumber":"1604" ,"AlternateId":"" ,"IssueYearStart":1978,"IssueYearEnd":0,"FirstDayOfIssue":" " ,"Perforation":"11x10.5" ,"IsWatermarked":false ,"CatalogImageCode":"" ,"Color":"" ,"Denomination":"28"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29" spans="1:38" x14ac:dyDescent="0.25">
      <c r="A1629" s="34" t="s">
        <v>2786</v>
      </c>
      <c r="B1629" s="29">
        <v>29</v>
      </c>
      <c r="C1629" s="30"/>
      <c r="D1629" s="31"/>
      <c r="E1629" s="32"/>
      <c r="F1629" s="42" t="s">
        <v>404</v>
      </c>
      <c r="G1629" s="30"/>
      <c r="H1629" s="19" t="s">
        <v>1120</v>
      </c>
      <c r="I1629" s="29">
        <v>1978</v>
      </c>
      <c r="J1629" s="29">
        <v>1978</v>
      </c>
      <c r="K1629" s="33" t="s">
        <v>1337</v>
      </c>
      <c r="L1629" s="34">
        <v>0.55000000000000004</v>
      </c>
      <c r="M1629" s="29">
        <v>0.15</v>
      </c>
      <c r="N1629" s="28" t="str">
        <f t="shared" si="590"/>
        <v>,{"CollectableType":"HomeCollector.Models.StampBase, HomeCollector, Version=1.0.0.0, Culture=neutral, PublicKeyToken=null"</v>
      </c>
      <c r="O1629" s="16" t="str">
        <f t="shared" si="569"/>
        <v xml:space="preserve">,"DisplayName":"Lighthouse" </v>
      </c>
      <c r="P1629" s="16" t="str">
        <f t="shared" si="570"/>
        <v xml:space="preserve">,"Description":"" </v>
      </c>
      <c r="Q1629" s="16" t="str">
        <f t="shared" si="571"/>
        <v xml:space="preserve">,"Country":"USA" </v>
      </c>
      <c r="R1629" s="16" t="str">
        <f t="shared" si="572"/>
        <v xml:space="preserve">,"IsPostageStamp":true </v>
      </c>
      <c r="S1629" s="16" t="str">
        <f t="shared" si="573"/>
        <v xml:space="preserve">,"ScottNumber":"1605" </v>
      </c>
      <c r="T1629" s="16" t="str">
        <f t="shared" si="574"/>
        <v xml:space="preserve">,"AlternateId":"" </v>
      </c>
      <c r="U1629" s="16" t="str">
        <f t="shared" si="575"/>
        <v>,"IssueYearStart":1978</v>
      </c>
      <c r="V1629" s="16" t="str">
        <f t="shared" si="576"/>
        <v>,"IssueYearEnd":0</v>
      </c>
      <c r="W1629" s="16" t="str">
        <f t="shared" si="577"/>
        <v xml:space="preserve">,"FirstDayOfIssue":" " </v>
      </c>
      <c r="X1629" s="16" t="str">
        <f t="shared" si="591"/>
        <v xml:space="preserve">,"Perforation":"11x10.5" </v>
      </c>
      <c r="Y1629" s="16" t="str">
        <f t="shared" si="578"/>
        <v xml:space="preserve">,"IsWatermarked":false </v>
      </c>
      <c r="Z1629" s="16" t="str">
        <f t="shared" si="579"/>
        <v xml:space="preserve">,"CatalogImageCode":"" </v>
      </c>
      <c r="AA1629" s="16" t="str">
        <f t="shared" si="580"/>
        <v xml:space="preserve">,"Color":"" </v>
      </c>
      <c r="AB1629" s="16" t="str">
        <f t="shared" si="581"/>
        <v xml:space="preserve">,"Denomination":"29" </v>
      </c>
      <c r="AD1629" s="16" t="str">
        <f t="shared" si="582"/>
        <v/>
      </c>
      <c r="AE1629" s="16" t="str">
        <f t="shared" si="583"/>
        <v>{"CollectableType":"HomeCollector.Models.StampBase, HomeCollector, Version=1.0.0.0, Culture=neutral, PublicKeyToken=null"</v>
      </c>
      <c r="AF1629" s="16" t="str">
        <f t="shared" si="584"/>
        <v xml:space="preserve">,"ItemDetails":"" </v>
      </c>
      <c r="AG1629" s="16" t="str">
        <f t="shared" si="585"/>
        <v xml:space="preserve">,"IsFavorite":false </v>
      </c>
      <c r="AH1629" s="16" t="str">
        <f t="shared" si="586"/>
        <v xml:space="preserve">,"EstimatedValue":0 </v>
      </c>
      <c r="AI1629" s="16" t="str">
        <f t="shared" si="587"/>
        <v xml:space="preserve">,"IsMintCondition":false </v>
      </c>
      <c r="AJ1629" s="16" t="str">
        <f t="shared" si="588"/>
        <v xml:space="preserve">,"Condition":"UNDEFINED" </v>
      </c>
      <c r="AK1629" s="16" t="str">
        <f xml:space="preserve"> IF($D1629+$E1629&gt;0,  CONCATENATE($AD1629,$AE1629,$AF1629,$AG1629,$AH1629,$AI1629,$AJ1629) &amp; "} ]}","}")</f>
        <v>}</v>
      </c>
      <c r="AL1629" s="16" t="str">
        <f t="shared" si="589"/>
        <v>,{"CollectableType":"HomeCollector.Models.StampBase, HomeCollector, Version=1.0.0.0, Culture=neutral, PublicKeyToken=null","DisplayName":"Lighthouse" ,"Description":"" ,"Country":"USA" ,"IsPostageStamp":true ,"ScottNumber":"1605" ,"AlternateId":"" ,"IssueYearStart":1978,"IssueYearEnd":0,"FirstDayOfIssue":" " ,"Perforation":"11x10.5" ,"IsWatermarked":false ,"CatalogImageCode":"" ,"Color":"" ,"Denomination":"29" }</v>
      </c>
    </row>
    <row r="1630" spans="1:38" x14ac:dyDescent="0.25">
      <c r="A1630" s="34" t="s">
        <v>2787</v>
      </c>
      <c r="B1630" s="29">
        <v>30</v>
      </c>
      <c r="C1630" s="30"/>
      <c r="D1630" s="31"/>
      <c r="E1630" s="32">
        <v>2</v>
      </c>
      <c r="F1630" s="42" t="s">
        <v>404</v>
      </c>
      <c r="G1630" s="30"/>
      <c r="H1630" s="19" t="s">
        <v>1121</v>
      </c>
      <c r="I1630" s="29">
        <v>1979</v>
      </c>
      <c r="J1630" s="29">
        <v>1979</v>
      </c>
      <c r="K1630" s="33" t="s">
        <v>1337</v>
      </c>
      <c r="L1630" s="34">
        <v>0.55000000000000004</v>
      </c>
      <c r="M1630" s="29">
        <v>0.15</v>
      </c>
      <c r="N1630" s="28" t="str">
        <f t="shared" si="590"/>
        <v>,{"CollectableType":"HomeCollector.Models.StampBase, HomeCollector, Version=1.0.0.0, Culture=neutral, PublicKeyToken=null"</v>
      </c>
      <c r="O1630" s="16" t="str">
        <f t="shared" si="569"/>
        <v xml:space="preserve">,"DisplayName":"Schoolhouse" </v>
      </c>
      <c r="P1630" s="16" t="str">
        <f t="shared" si="570"/>
        <v xml:space="preserve">,"Description":"" </v>
      </c>
      <c r="Q1630" s="16" t="str">
        <f t="shared" si="571"/>
        <v xml:space="preserve">,"Country":"USA" </v>
      </c>
      <c r="R1630" s="16" t="str">
        <f t="shared" si="572"/>
        <v xml:space="preserve">,"IsPostageStamp":true </v>
      </c>
      <c r="S1630" s="16" t="str">
        <f t="shared" si="573"/>
        <v xml:space="preserve">,"ScottNumber":"1606" </v>
      </c>
      <c r="T1630" s="16" t="str">
        <f t="shared" si="574"/>
        <v xml:space="preserve">,"AlternateId":"" </v>
      </c>
      <c r="U1630" s="16" t="str">
        <f t="shared" si="575"/>
        <v>,"IssueYearStart":1979</v>
      </c>
      <c r="V1630" s="16" t="str">
        <f t="shared" si="576"/>
        <v>,"IssueYearEnd":0</v>
      </c>
      <c r="W1630" s="16" t="str">
        <f t="shared" si="577"/>
        <v xml:space="preserve">,"FirstDayOfIssue":" " </v>
      </c>
      <c r="X1630" s="16" t="str">
        <f t="shared" si="591"/>
        <v xml:space="preserve">,"Perforation":"11x10.5" </v>
      </c>
      <c r="Y1630" s="16" t="str">
        <f t="shared" si="578"/>
        <v xml:space="preserve">,"IsWatermarked":false </v>
      </c>
      <c r="Z1630" s="16" t="str">
        <f t="shared" si="579"/>
        <v xml:space="preserve">,"CatalogImageCode":"" </v>
      </c>
      <c r="AA1630" s="16" t="str">
        <f t="shared" si="580"/>
        <v xml:space="preserve">,"Color":"" </v>
      </c>
      <c r="AB1630" s="16" t="str">
        <f t="shared" si="581"/>
        <v xml:space="preserve">,"Denomination":"30" </v>
      </c>
      <c r="AD1630" s="16" t="str">
        <f t="shared" si="582"/>
        <v>,"ItemInstances":[</v>
      </c>
      <c r="AE1630" s="16" t="str">
        <f t="shared" si="583"/>
        <v>{"CollectableType":"HomeCollector.Models.StampBase, HomeCollector, Version=1.0.0.0, Culture=neutral, PublicKeyToken=null"</v>
      </c>
      <c r="AF1630" s="16" t="str">
        <f t="shared" si="584"/>
        <v xml:space="preserve">,"ItemDetails":"" </v>
      </c>
      <c r="AG1630" s="16" t="str">
        <f t="shared" si="585"/>
        <v xml:space="preserve">,"IsFavorite":false </v>
      </c>
      <c r="AH1630" s="16" t="str">
        <f t="shared" si="586"/>
        <v xml:space="preserve">,"EstimatedValue":0 </v>
      </c>
      <c r="AI1630" s="16" t="str">
        <f t="shared" si="587"/>
        <v xml:space="preserve">,"IsMintCondition":false </v>
      </c>
      <c r="AJ1630" s="16" t="str">
        <f t="shared" si="588"/>
        <v xml:space="preserve">,"Condition":"UNDEFINED" </v>
      </c>
      <c r="AK1630" s="16" t="str">
        <f xml:space="preserve"> IF($D1630+$E1630&gt;0,  CONCATENATE($AD1630,$AE1630,$AF1630,$AG1630,$AH1630,$AI1630,$AJ1630)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30" s="16" t="str">
        <f t="shared" si="589"/>
        <v>,{"CollectableType":"HomeCollector.Models.StampBase, HomeCollector, Version=1.0.0.0, Culture=neutral, PublicKeyToken=null","DisplayName":"Schoolhouse" ,"Description":"" ,"Country":"USA" ,"IsPostageStamp":true ,"ScottNumber":"1606" ,"AlternateId":"" ,"IssueYearStart":1979,"IssueYearEnd":0,"FirstDayOfIssue":" " ,"Perforation":"11x10.5" ,"IsWatermarked":false ,"CatalogImageCode":"" ,"Color":""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31" spans="1:38" x14ac:dyDescent="0.25">
      <c r="A1631" s="34" t="s">
        <v>2788</v>
      </c>
      <c r="B1631" s="29">
        <v>50</v>
      </c>
      <c r="C1631" s="30"/>
      <c r="D1631" s="31"/>
      <c r="E1631" s="32">
        <v>6</v>
      </c>
      <c r="F1631" s="42" t="s">
        <v>404</v>
      </c>
      <c r="G1631" s="30"/>
      <c r="H1631" s="19" t="s">
        <v>1122</v>
      </c>
      <c r="I1631" s="29">
        <v>1979</v>
      </c>
      <c r="J1631" s="29">
        <v>1979</v>
      </c>
      <c r="K1631" s="33" t="s">
        <v>1337</v>
      </c>
      <c r="L1631" s="34">
        <v>0.95</v>
      </c>
      <c r="M1631" s="29">
        <v>0.15</v>
      </c>
      <c r="N1631" s="28" t="str">
        <f t="shared" si="590"/>
        <v>,{"CollectableType":"HomeCollector.Models.StampBase, HomeCollector, Version=1.0.0.0, Culture=neutral, PublicKeyToken=null"</v>
      </c>
      <c r="O1631" s="16" t="str">
        <f t="shared" si="569"/>
        <v xml:space="preserve">,"DisplayName":"Oil Lamp" </v>
      </c>
      <c r="P1631" s="16" t="str">
        <f t="shared" si="570"/>
        <v xml:space="preserve">,"Description":"" </v>
      </c>
      <c r="Q1631" s="16" t="str">
        <f t="shared" si="571"/>
        <v xml:space="preserve">,"Country":"USA" </v>
      </c>
      <c r="R1631" s="16" t="str">
        <f t="shared" si="572"/>
        <v xml:space="preserve">,"IsPostageStamp":true </v>
      </c>
      <c r="S1631" s="16" t="str">
        <f t="shared" si="573"/>
        <v xml:space="preserve">,"ScottNumber":"1608" </v>
      </c>
      <c r="T1631" s="16" t="str">
        <f t="shared" si="574"/>
        <v xml:space="preserve">,"AlternateId":"" </v>
      </c>
      <c r="U1631" s="16" t="str">
        <f t="shared" si="575"/>
        <v>,"IssueYearStart":1979</v>
      </c>
      <c r="V1631" s="16" t="str">
        <f t="shared" si="576"/>
        <v>,"IssueYearEnd":0</v>
      </c>
      <c r="W1631" s="16" t="str">
        <f t="shared" si="577"/>
        <v xml:space="preserve">,"FirstDayOfIssue":" " </v>
      </c>
      <c r="X1631" s="16" t="str">
        <f t="shared" si="591"/>
        <v xml:space="preserve">,"Perforation":"11x10.5" </v>
      </c>
      <c r="Y1631" s="16" t="str">
        <f t="shared" si="578"/>
        <v xml:space="preserve">,"IsWatermarked":false </v>
      </c>
      <c r="Z1631" s="16" t="str">
        <f t="shared" si="579"/>
        <v xml:space="preserve">,"CatalogImageCode":"" </v>
      </c>
      <c r="AA1631" s="16" t="str">
        <f t="shared" si="580"/>
        <v xml:space="preserve">,"Color":"" </v>
      </c>
      <c r="AB1631" s="16" t="str">
        <f t="shared" si="581"/>
        <v xml:space="preserve">,"Denomination":"50" </v>
      </c>
      <c r="AD1631" s="16" t="str">
        <f t="shared" si="582"/>
        <v>,"ItemInstances":[</v>
      </c>
      <c r="AE1631" s="16" t="str">
        <f t="shared" si="583"/>
        <v>{"CollectableType":"HomeCollector.Models.StampBase, HomeCollector, Version=1.0.0.0, Culture=neutral, PublicKeyToken=null"</v>
      </c>
      <c r="AF1631" s="16" t="str">
        <f t="shared" si="584"/>
        <v xml:space="preserve">,"ItemDetails":"" </v>
      </c>
      <c r="AG1631" s="16" t="str">
        <f t="shared" si="585"/>
        <v xml:space="preserve">,"IsFavorite":false </v>
      </c>
      <c r="AH1631" s="16" t="str">
        <f t="shared" si="586"/>
        <v xml:space="preserve">,"EstimatedValue":0 </v>
      </c>
      <c r="AI1631" s="16" t="str">
        <f t="shared" si="587"/>
        <v xml:space="preserve">,"IsMintCondition":false </v>
      </c>
      <c r="AJ1631" s="16" t="str">
        <f t="shared" si="588"/>
        <v xml:space="preserve">,"Condition":"UNDEFINED" </v>
      </c>
      <c r="AK1631" s="16" t="str">
        <f xml:space="preserve"> IF($D1631+$E1631&gt;0,  CONCATENATE($AD1631,$AE1631,$AF1631,$AG1631,$AH1631,$AI1631,$AJ1631)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31" s="16" t="str">
        <f t="shared" si="589"/>
        <v>,{"CollectableType":"HomeCollector.Models.StampBase, HomeCollector, Version=1.0.0.0, Culture=neutral, PublicKeyToken=null","DisplayName":"Oil Lamp" ,"Description":"" ,"Country":"USA" ,"IsPostageStamp":true ,"ScottNumber":"1608" ,"AlternateId":"" ,"IssueYearStart":1979,"IssueYearEnd":0,"FirstDayOfIssue":" " ,"Perforation":"11x10.5" ,"IsWatermarked":false ,"CatalogImageCode":"" ,"Color":""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32" spans="1:38" x14ac:dyDescent="0.25">
      <c r="A1632" s="34" t="s">
        <v>2789</v>
      </c>
      <c r="B1632" s="19" t="s">
        <v>260</v>
      </c>
      <c r="C1632" s="30"/>
      <c r="D1632" s="31"/>
      <c r="E1632" s="32">
        <v>7</v>
      </c>
      <c r="F1632" s="42" t="s">
        <v>404</v>
      </c>
      <c r="G1632" s="30"/>
      <c r="H1632" s="19" t="s">
        <v>1123</v>
      </c>
      <c r="I1632" s="29">
        <v>1979</v>
      </c>
      <c r="J1632" s="29">
        <v>1979</v>
      </c>
      <c r="K1632" s="33" t="s">
        <v>1337</v>
      </c>
      <c r="L1632" s="34">
        <v>1.75</v>
      </c>
      <c r="M1632" s="29">
        <v>0.2</v>
      </c>
      <c r="N1632" s="28" t="str">
        <f t="shared" si="590"/>
        <v>,{"CollectableType":"HomeCollector.Models.StampBase, HomeCollector, Version=1.0.0.0, Culture=neutral, PublicKeyToken=null"</v>
      </c>
      <c r="O1632" s="16" t="str">
        <f t="shared" si="569"/>
        <v xml:space="preserve">,"DisplayName":"Candle" </v>
      </c>
      <c r="P1632" s="16" t="str">
        <f t="shared" si="570"/>
        <v xml:space="preserve">,"Description":"" </v>
      </c>
      <c r="Q1632" s="16" t="str">
        <f t="shared" si="571"/>
        <v xml:space="preserve">,"Country":"USA" </v>
      </c>
      <c r="R1632" s="16" t="str">
        <f t="shared" si="572"/>
        <v xml:space="preserve">,"IsPostageStamp":true </v>
      </c>
      <c r="S1632" s="16" t="str">
        <f t="shared" si="573"/>
        <v xml:space="preserve">,"ScottNumber":"1610" </v>
      </c>
      <c r="T1632" s="16" t="str">
        <f t="shared" si="574"/>
        <v xml:space="preserve">,"AlternateId":"" </v>
      </c>
      <c r="U1632" s="16" t="str">
        <f t="shared" si="575"/>
        <v>,"IssueYearStart":1979</v>
      </c>
      <c r="V1632" s="16" t="str">
        <f t="shared" si="576"/>
        <v>,"IssueYearEnd":0</v>
      </c>
      <c r="W1632" s="16" t="str">
        <f t="shared" si="577"/>
        <v xml:space="preserve">,"FirstDayOfIssue":" " </v>
      </c>
      <c r="X1632" s="16" t="str">
        <f t="shared" si="591"/>
        <v xml:space="preserve">,"Perforation":"11x10.5" </v>
      </c>
      <c r="Y1632" s="16" t="str">
        <f t="shared" si="578"/>
        <v xml:space="preserve">,"IsWatermarked":false </v>
      </c>
      <c r="Z1632" s="16" t="str">
        <f t="shared" si="579"/>
        <v xml:space="preserve">,"CatalogImageCode":"" </v>
      </c>
      <c r="AA1632" s="16" t="str">
        <f t="shared" si="580"/>
        <v xml:space="preserve">,"Color":"" </v>
      </c>
      <c r="AB1632" s="16" t="str">
        <f t="shared" si="581"/>
        <v xml:space="preserve">,"Denomination":"$1" </v>
      </c>
      <c r="AD1632" s="16" t="str">
        <f t="shared" si="582"/>
        <v>,"ItemInstances":[</v>
      </c>
      <c r="AE1632" s="16" t="str">
        <f t="shared" si="583"/>
        <v>{"CollectableType":"HomeCollector.Models.StampBase, HomeCollector, Version=1.0.0.0, Culture=neutral, PublicKeyToken=null"</v>
      </c>
      <c r="AF1632" s="16" t="str">
        <f t="shared" si="584"/>
        <v xml:space="preserve">,"ItemDetails":"" </v>
      </c>
      <c r="AG1632" s="16" t="str">
        <f t="shared" si="585"/>
        <v xml:space="preserve">,"IsFavorite":false </v>
      </c>
      <c r="AH1632" s="16" t="str">
        <f t="shared" si="586"/>
        <v xml:space="preserve">,"EstimatedValue":0 </v>
      </c>
      <c r="AI1632" s="16" t="str">
        <f t="shared" si="587"/>
        <v xml:space="preserve">,"IsMintCondition":false </v>
      </c>
      <c r="AJ1632" s="16" t="str">
        <f t="shared" si="588"/>
        <v xml:space="preserve">,"Condition":"UNDEFINED" </v>
      </c>
      <c r="AK1632" s="16" t="str">
        <f xml:space="preserve"> IF($D1632+$E1632&gt;0,  CONCATENATE($AD1632,$AE1632,$AF1632,$AG1632,$AH1632,$AI1632,$AJ1632)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32" s="16" t="str">
        <f t="shared" si="589"/>
        <v>,{"CollectableType":"HomeCollector.Models.StampBase, HomeCollector, Version=1.0.0.0, Culture=neutral, PublicKeyToken=null","DisplayName":"Candle" ,"Description":"" ,"Country":"USA" ,"IsPostageStamp":true ,"ScottNumber":"1610" ,"AlternateId":"" ,"IssueYearStart":1979,"IssueYearEnd":0,"FirstDayOfIssue":" " ,"Perforation":"11x10.5" ,"IsWatermarked":false ,"CatalogImageCode":"" ,"Color":"" ,"Denomination":"$1"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33" spans="1:38" x14ac:dyDescent="0.25">
      <c r="A1633" s="34" t="s">
        <v>2790</v>
      </c>
      <c r="B1633" s="19" t="s">
        <v>261</v>
      </c>
      <c r="C1633" s="30"/>
      <c r="D1633" s="31"/>
      <c r="E1633" s="32">
        <v>6</v>
      </c>
      <c r="F1633" s="42" t="s">
        <v>404</v>
      </c>
      <c r="G1633" s="30"/>
      <c r="H1633" s="19" t="s">
        <v>1124</v>
      </c>
      <c r="I1633" s="29">
        <v>1978</v>
      </c>
      <c r="J1633" s="29">
        <v>1978</v>
      </c>
      <c r="K1633" s="33" t="s">
        <v>1337</v>
      </c>
      <c r="L1633" s="34">
        <v>3.75</v>
      </c>
      <c r="M1633" s="29">
        <v>0.45</v>
      </c>
      <c r="N1633" s="28" t="str">
        <f t="shared" si="590"/>
        <v>,{"CollectableType":"HomeCollector.Models.StampBase, HomeCollector, Version=1.0.0.0, Culture=neutral, PublicKeyToken=null"</v>
      </c>
      <c r="O1633" s="16" t="str">
        <f t="shared" si="569"/>
        <v xml:space="preserve">,"DisplayName":"Kerosene Lmp" </v>
      </c>
      <c r="P1633" s="16" t="str">
        <f t="shared" si="570"/>
        <v xml:space="preserve">,"Description":"" </v>
      </c>
      <c r="Q1633" s="16" t="str">
        <f t="shared" si="571"/>
        <v xml:space="preserve">,"Country":"USA" </v>
      </c>
      <c r="R1633" s="16" t="str">
        <f t="shared" si="572"/>
        <v xml:space="preserve">,"IsPostageStamp":true </v>
      </c>
      <c r="S1633" s="16" t="str">
        <f t="shared" si="573"/>
        <v xml:space="preserve">,"ScottNumber":"1611" </v>
      </c>
      <c r="T1633" s="16" t="str">
        <f t="shared" si="574"/>
        <v xml:space="preserve">,"AlternateId":"" </v>
      </c>
      <c r="U1633" s="16" t="str">
        <f t="shared" si="575"/>
        <v>,"IssueYearStart":1978</v>
      </c>
      <c r="V1633" s="16" t="str">
        <f t="shared" si="576"/>
        <v>,"IssueYearEnd":0</v>
      </c>
      <c r="W1633" s="16" t="str">
        <f t="shared" si="577"/>
        <v xml:space="preserve">,"FirstDayOfIssue":" " </v>
      </c>
      <c r="X1633" s="16" t="str">
        <f t="shared" si="591"/>
        <v xml:space="preserve">,"Perforation":"11x10.5" </v>
      </c>
      <c r="Y1633" s="16" t="str">
        <f t="shared" si="578"/>
        <v xml:space="preserve">,"IsWatermarked":false </v>
      </c>
      <c r="Z1633" s="16" t="str">
        <f t="shared" si="579"/>
        <v xml:space="preserve">,"CatalogImageCode":"" </v>
      </c>
      <c r="AA1633" s="16" t="str">
        <f t="shared" si="580"/>
        <v xml:space="preserve">,"Color":"" </v>
      </c>
      <c r="AB1633" s="16" t="str">
        <f t="shared" si="581"/>
        <v xml:space="preserve">,"Denomination":"$2" </v>
      </c>
      <c r="AD1633" s="16" t="str">
        <f t="shared" si="582"/>
        <v>,"ItemInstances":[</v>
      </c>
      <c r="AE1633" s="16" t="str">
        <f t="shared" si="583"/>
        <v>{"CollectableType":"HomeCollector.Models.StampBase, HomeCollector, Version=1.0.0.0, Culture=neutral, PublicKeyToken=null"</v>
      </c>
      <c r="AF1633" s="16" t="str">
        <f t="shared" si="584"/>
        <v xml:space="preserve">,"ItemDetails":"" </v>
      </c>
      <c r="AG1633" s="16" t="str">
        <f t="shared" si="585"/>
        <v xml:space="preserve">,"IsFavorite":false </v>
      </c>
      <c r="AH1633" s="16" t="str">
        <f t="shared" si="586"/>
        <v xml:space="preserve">,"EstimatedValue":0 </v>
      </c>
      <c r="AI1633" s="16" t="str">
        <f t="shared" si="587"/>
        <v xml:space="preserve">,"IsMintCondition":false </v>
      </c>
      <c r="AJ1633" s="16" t="str">
        <f t="shared" si="588"/>
        <v xml:space="preserve">,"Condition":"UNDEFINED" </v>
      </c>
      <c r="AK1633" s="16" t="str">
        <f xml:space="preserve"> IF($D1633+$E1633&gt;0,  CONCATENATE($AD1633,$AE1633,$AF1633,$AG1633,$AH1633,$AI1633,$AJ1633)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33" s="16" t="str">
        <f t="shared" si="589"/>
        <v>,{"CollectableType":"HomeCollector.Models.StampBase, HomeCollector, Version=1.0.0.0, Culture=neutral, PublicKeyToken=null","DisplayName":"Kerosene Lmp" ,"Description":"" ,"Country":"USA" ,"IsPostageStamp":true ,"ScottNumber":"1611" ,"AlternateId":"" ,"IssueYearStart":1978,"IssueYearEnd":0,"FirstDayOfIssue":" " ,"Perforation":"11x10.5" ,"IsWatermarked":false ,"CatalogImageCode":"" ,"Color":"" ,"Denomination":"$2"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34" spans="1:38" x14ac:dyDescent="0.25">
      <c r="A1634" s="34" t="s">
        <v>2791</v>
      </c>
      <c r="B1634" s="19" t="s">
        <v>264</v>
      </c>
      <c r="C1634" s="30"/>
      <c r="D1634" s="31"/>
      <c r="E1634" s="32">
        <v>1</v>
      </c>
      <c r="F1634" s="42" t="s">
        <v>404</v>
      </c>
      <c r="G1634" s="30"/>
      <c r="H1634" s="19" t="s">
        <v>1125</v>
      </c>
      <c r="I1634" s="29">
        <v>1979</v>
      </c>
      <c r="J1634" s="29">
        <v>1979</v>
      </c>
      <c r="K1634" s="33" t="s">
        <v>1337</v>
      </c>
      <c r="L1634" s="34">
        <v>9</v>
      </c>
      <c r="M1634" s="29">
        <v>1.5</v>
      </c>
      <c r="N1634" s="28" t="str">
        <f t="shared" si="590"/>
        <v>,{"CollectableType":"HomeCollector.Models.StampBase, HomeCollector, Version=1.0.0.0, Culture=neutral, PublicKeyToken=null"</v>
      </c>
      <c r="O1634" s="16" t="str">
        <f t="shared" si="569"/>
        <v xml:space="preserve">,"DisplayName":"Lantern" </v>
      </c>
      <c r="P1634" s="16" t="str">
        <f t="shared" si="570"/>
        <v xml:space="preserve">,"Description":"" </v>
      </c>
      <c r="Q1634" s="16" t="str">
        <f t="shared" si="571"/>
        <v xml:space="preserve">,"Country":"USA" </v>
      </c>
      <c r="R1634" s="16" t="str">
        <f t="shared" si="572"/>
        <v xml:space="preserve">,"IsPostageStamp":true </v>
      </c>
      <c r="S1634" s="16" t="str">
        <f t="shared" si="573"/>
        <v xml:space="preserve">,"ScottNumber":"1612" </v>
      </c>
      <c r="T1634" s="16" t="str">
        <f t="shared" si="574"/>
        <v xml:space="preserve">,"AlternateId":"" </v>
      </c>
      <c r="U1634" s="16" t="str">
        <f t="shared" si="575"/>
        <v>,"IssueYearStart":1979</v>
      </c>
      <c r="V1634" s="16" t="str">
        <f t="shared" si="576"/>
        <v>,"IssueYearEnd":0</v>
      </c>
      <c r="W1634" s="16" t="str">
        <f t="shared" si="577"/>
        <v xml:space="preserve">,"FirstDayOfIssue":" " </v>
      </c>
      <c r="X1634" s="16" t="str">
        <f t="shared" si="591"/>
        <v xml:space="preserve">,"Perforation":"11x10.5" </v>
      </c>
      <c r="Y1634" s="16" t="str">
        <f t="shared" si="578"/>
        <v xml:space="preserve">,"IsWatermarked":false </v>
      </c>
      <c r="Z1634" s="16" t="str">
        <f t="shared" si="579"/>
        <v xml:space="preserve">,"CatalogImageCode":"" </v>
      </c>
      <c r="AA1634" s="16" t="str">
        <f t="shared" si="580"/>
        <v xml:space="preserve">,"Color":"" </v>
      </c>
      <c r="AB1634" s="16" t="str">
        <f t="shared" si="581"/>
        <v xml:space="preserve">,"Denomination":"$5" </v>
      </c>
      <c r="AD1634" s="16" t="str">
        <f t="shared" si="582"/>
        <v>,"ItemInstances":[</v>
      </c>
      <c r="AE1634" s="16" t="str">
        <f t="shared" si="583"/>
        <v>{"CollectableType":"HomeCollector.Models.StampBase, HomeCollector, Version=1.0.0.0, Culture=neutral, PublicKeyToken=null"</v>
      </c>
      <c r="AF1634" s="16" t="str">
        <f t="shared" si="584"/>
        <v xml:space="preserve">,"ItemDetails":"" </v>
      </c>
      <c r="AG1634" s="16" t="str">
        <f t="shared" si="585"/>
        <v xml:space="preserve">,"IsFavorite":false </v>
      </c>
      <c r="AH1634" s="16" t="str">
        <f t="shared" si="586"/>
        <v xml:space="preserve">,"EstimatedValue":0 </v>
      </c>
      <c r="AI1634" s="16" t="str">
        <f t="shared" si="587"/>
        <v xml:space="preserve">,"IsMintCondition":false </v>
      </c>
      <c r="AJ1634" s="16" t="str">
        <f t="shared" si="588"/>
        <v xml:space="preserve">,"Condition":"UNDEFINED" </v>
      </c>
      <c r="AK1634" s="16" t="str">
        <f xml:space="preserve"> IF($D1634+$E1634&gt;0,  CONCATENATE($AD1634,$AE1634,$AF1634,$AG1634,$AH1634,$AI1634,$AJ1634)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34" s="16" t="str">
        <f t="shared" si="589"/>
        <v>,{"CollectableType":"HomeCollector.Models.StampBase, HomeCollector, Version=1.0.0.0, Culture=neutral, PublicKeyToken=null","DisplayName":"Lantern" ,"Description":"" ,"Country":"USA" ,"IsPostageStamp":true ,"ScottNumber":"1612" ,"AlternateId":"" ,"IssueYearStart":1979,"IssueYearEnd":0,"FirstDayOfIssue":" " ,"Perforation":"11x10.5" ,"IsWatermarked":false ,"CatalogImageCode":"" ,"Color":"" ,"Denomination":"$5"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35" spans="1:38" x14ac:dyDescent="0.25">
      <c r="A1635" s="34" t="s">
        <v>2792</v>
      </c>
      <c r="B1635" s="19" t="s">
        <v>1126</v>
      </c>
      <c r="C1635" s="30"/>
      <c r="D1635" s="31">
        <v>1</v>
      </c>
      <c r="E1635" s="32"/>
      <c r="F1635" s="42" t="s">
        <v>322</v>
      </c>
      <c r="G1635" s="30"/>
      <c r="H1635" s="19" t="s">
        <v>1127</v>
      </c>
      <c r="I1635" s="29">
        <v>1979</v>
      </c>
      <c r="J1635" s="29">
        <v>1979</v>
      </c>
      <c r="K1635" s="33" t="s">
        <v>1337</v>
      </c>
      <c r="L1635" s="34">
        <v>0.15</v>
      </c>
      <c r="M1635" s="29">
        <v>0.15</v>
      </c>
      <c r="N1635" s="28" t="str">
        <f t="shared" si="590"/>
        <v>,{"CollectableType":"HomeCollector.Models.StampBase, HomeCollector, Version=1.0.0.0, Culture=neutral, PublicKeyToken=null"</v>
      </c>
      <c r="O1635" s="16" t="str">
        <f t="shared" si="569"/>
        <v xml:space="preserve">,"DisplayName":"Guitar" </v>
      </c>
      <c r="P1635" s="16" t="str">
        <f t="shared" si="570"/>
        <v xml:space="preserve">,"Description":"" </v>
      </c>
      <c r="Q1635" s="16" t="str">
        <f t="shared" si="571"/>
        <v xml:space="preserve">,"Country":"USA" </v>
      </c>
      <c r="R1635" s="16" t="str">
        <f t="shared" si="572"/>
        <v xml:space="preserve">,"IsPostageStamp":true </v>
      </c>
      <c r="S1635" s="16" t="str">
        <f t="shared" si="573"/>
        <v xml:space="preserve">,"ScottNumber":"1613" </v>
      </c>
      <c r="T1635" s="16" t="str">
        <f t="shared" si="574"/>
        <v xml:space="preserve">,"AlternateId":"" </v>
      </c>
      <c r="U1635" s="16" t="str">
        <f t="shared" si="575"/>
        <v>,"IssueYearStart":1979</v>
      </c>
      <c r="V1635" s="16" t="str">
        <f t="shared" si="576"/>
        <v>,"IssueYearEnd":0</v>
      </c>
      <c r="W1635" s="16" t="str">
        <f t="shared" si="577"/>
        <v xml:space="preserve">,"FirstDayOfIssue":" " </v>
      </c>
      <c r="X1635" s="16" t="str">
        <f t="shared" si="591"/>
        <v xml:space="preserve">,"Perforation":"v10" </v>
      </c>
      <c r="Y1635" s="16" t="str">
        <f t="shared" si="578"/>
        <v xml:space="preserve">,"IsWatermarked":false </v>
      </c>
      <c r="Z1635" s="16" t="str">
        <f t="shared" si="579"/>
        <v xml:space="preserve">,"CatalogImageCode":"" </v>
      </c>
      <c r="AA1635" s="16" t="str">
        <f t="shared" si="580"/>
        <v xml:space="preserve">,"Color":"" </v>
      </c>
      <c r="AB1635" s="16" t="str">
        <f t="shared" si="581"/>
        <v xml:space="preserve">,"Denomination":"3.1" </v>
      </c>
      <c r="AD1635" s="16" t="str">
        <f t="shared" si="582"/>
        <v>,"ItemInstances":[</v>
      </c>
      <c r="AE1635" s="16" t="str">
        <f t="shared" si="583"/>
        <v>{"CollectableType":"HomeCollector.Models.StampBase, HomeCollector, Version=1.0.0.0, Culture=neutral, PublicKeyToken=null"</v>
      </c>
      <c r="AF1635" s="16" t="str">
        <f t="shared" si="584"/>
        <v xml:space="preserve">,"ItemDetails":"" </v>
      </c>
      <c r="AG1635" s="16" t="str">
        <f t="shared" si="585"/>
        <v xml:space="preserve">,"IsFavorite":false </v>
      </c>
      <c r="AH1635" s="16" t="str">
        <f t="shared" si="586"/>
        <v xml:space="preserve">,"EstimatedValue":0 </v>
      </c>
      <c r="AI1635" s="16" t="str">
        <f t="shared" si="587"/>
        <v xml:space="preserve">,"IsMintCondition":true </v>
      </c>
      <c r="AJ1635" s="16" t="str">
        <f t="shared" si="588"/>
        <v xml:space="preserve">,"Condition":"UNDEFINED" </v>
      </c>
      <c r="AK1635" s="16" t="str">
        <f xml:space="preserve"> IF($D1635+$E1635&gt;0,  CONCATENATE($AD1635,$AE1635,$AF1635,$AG1635,$AH1635,$AI1635,$AJ1635)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35" s="16" t="str">
        <f t="shared" si="589"/>
        <v>,{"CollectableType":"HomeCollector.Models.StampBase, HomeCollector, Version=1.0.0.0, Culture=neutral, PublicKeyToken=null","DisplayName":"Guitar" ,"Description":"" ,"Country":"USA" ,"IsPostageStamp":true ,"ScottNumber":"1613" ,"AlternateId":"" ,"IssueYearStart":1979,"IssueYearEnd":0,"FirstDayOfIssue":" " ,"Perforation":"v10" ,"IsWatermarked":false ,"CatalogImageCode":"" ,"Color":"" ,"Denomination":"3.1"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36" spans="1:38" x14ac:dyDescent="0.25">
      <c r="A1636" s="34" t="s">
        <v>2793</v>
      </c>
      <c r="B1636" s="19" t="s">
        <v>1128</v>
      </c>
      <c r="C1636" s="30"/>
      <c r="D1636" s="31"/>
      <c r="E1636" s="32">
        <v>2</v>
      </c>
      <c r="F1636" s="42" t="s">
        <v>322</v>
      </c>
      <c r="G1636" s="30"/>
      <c r="H1636" s="19" t="s">
        <v>1129</v>
      </c>
      <c r="I1636" s="29">
        <v>1976</v>
      </c>
      <c r="J1636" s="29">
        <v>1976</v>
      </c>
      <c r="K1636" s="33" t="s">
        <v>1337</v>
      </c>
      <c r="L1636" s="34">
        <v>0.18</v>
      </c>
      <c r="M1636" s="29">
        <v>0.15</v>
      </c>
      <c r="N1636" s="28" t="str">
        <f t="shared" si="590"/>
        <v>,{"CollectableType":"HomeCollector.Models.StampBase, HomeCollector, Version=1.0.0.0, Culture=neutral, PublicKeyToken=null"</v>
      </c>
      <c r="O1636" s="16" t="str">
        <f t="shared" si="569"/>
        <v xml:space="preserve">,"DisplayName":"Saxhorns" </v>
      </c>
      <c r="P1636" s="16" t="str">
        <f t="shared" si="570"/>
        <v xml:space="preserve">,"Description":"" </v>
      </c>
      <c r="Q1636" s="16" t="str">
        <f t="shared" si="571"/>
        <v xml:space="preserve">,"Country":"USA" </v>
      </c>
      <c r="R1636" s="16" t="str">
        <f t="shared" si="572"/>
        <v xml:space="preserve">,"IsPostageStamp":true </v>
      </c>
      <c r="S1636" s="16" t="str">
        <f t="shared" si="573"/>
        <v xml:space="preserve">,"ScottNumber":"1614" </v>
      </c>
      <c r="T1636" s="16" t="str">
        <f t="shared" si="574"/>
        <v xml:space="preserve">,"AlternateId":"" </v>
      </c>
      <c r="U1636" s="16" t="str">
        <f t="shared" si="575"/>
        <v>,"IssueYearStart":1976</v>
      </c>
      <c r="V1636" s="16" t="str">
        <f t="shared" si="576"/>
        <v>,"IssueYearEnd":0</v>
      </c>
      <c r="W1636" s="16" t="str">
        <f t="shared" si="577"/>
        <v xml:space="preserve">,"FirstDayOfIssue":" " </v>
      </c>
      <c r="X1636" s="16" t="str">
        <f t="shared" si="591"/>
        <v xml:space="preserve">,"Perforation":"v10" </v>
      </c>
      <c r="Y1636" s="16" t="str">
        <f t="shared" si="578"/>
        <v xml:space="preserve">,"IsWatermarked":false </v>
      </c>
      <c r="Z1636" s="16" t="str">
        <f t="shared" si="579"/>
        <v xml:space="preserve">,"CatalogImageCode":"" </v>
      </c>
      <c r="AA1636" s="16" t="str">
        <f t="shared" si="580"/>
        <v xml:space="preserve">,"Color":"" </v>
      </c>
      <c r="AB1636" s="16" t="str">
        <f t="shared" si="581"/>
        <v xml:space="preserve">,"Denomination":"7.7" </v>
      </c>
      <c r="AD1636" s="16" t="str">
        <f t="shared" si="582"/>
        <v>,"ItemInstances":[</v>
      </c>
      <c r="AE1636" s="16" t="str">
        <f t="shared" si="583"/>
        <v>{"CollectableType":"HomeCollector.Models.StampBase, HomeCollector, Version=1.0.0.0, Culture=neutral, PublicKeyToken=null"</v>
      </c>
      <c r="AF1636" s="16" t="str">
        <f t="shared" si="584"/>
        <v xml:space="preserve">,"ItemDetails":"" </v>
      </c>
      <c r="AG1636" s="16" t="str">
        <f t="shared" si="585"/>
        <v xml:space="preserve">,"IsFavorite":false </v>
      </c>
      <c r="AH1636" s="16" t="str">
        <f t="shared" si="586"/>
        <v xml:space="preserve">,"EstimatedValue":0 </v>
      </c>
      <c r="AI1636" s="16" t="str">
        <f t="shared" si="587"/>
        <v xml:space="preserve">,"IsMintCondition":false </v>
      </c>
      <c r="AJ1636" s="16" t="str">
        <f t="shared" si="588"/>
        <v xml:space="preserve">,"Condition":"UNDEFINED" </v>
      </c>
      <c r="AK1636" s="16" t="str">
        <f xml:space="preserve"> IF($D1636+$E1636&gt;0,  CONCATENATE($AD1636,$AE1636,$AF1636,$AG1636,$AH1636,$AI1636,$AJ1636)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36" s="16" t="str">
        <f t="shared" si="589"/>
        <v>,{"CollectableType":"HomeCollector.Models.StampBase, HomeCollector, Version=1.0.0.0, Culture=neutral, PublicKeyToken=null","DisplayName":"Saxhorns" ,"Description":"" ,"Country":"USA" ,"IsPostageStamp":true ,"ScottNumber":"1614" ,"AlternateId":"" ,"IssueYearStart":1976,"IssueYearEnd":0,"FirstDayOfIssue":" " ,"Perforation":"v10" ,"IsWatermarked":false ,"CatalogImageCode":"" ,"Color":"" ,"Denomination":"7.7"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37" spans="1:38" x14ac:dyDescent="0.25">
      <c r="A1637" s="34" t="s">
        <v>2794</v>
      </c>
      <c r="B1637" s="19" t="s">
        <v>1130</v>
      </c>
      <c r="C1637" s="30"/>
      <c r="D1637" s="31"/>
      <c r="E1637" s="32">
        <v>2</v>
      </c>
      <c r="F1637" s="42" t="s">
        <v>322</v>
      </c>
      <c r="G1637" s="30"/>
      <c r="H1637" s="19" t="s">
        <v>1131</v>
      </c>
      <c r="I1637" s="29">
        <v>1976</v>
      </c>
      <c r="J1637" s="29">
        <v>1976</v>
      </c>
      <c r="K1637" s="33" t="s">
        <v>1337</v>
      </c>
      <c r="L1637" s="34">
        <v>0.15</v>
      </c>
      <c r="M1637" s="29">
        <v>0.15</v>
      </c>
      <c r="N1637" s="28" t="str">
        <f t="shared" si="590"/>
        <v>,{"CollectableType":"HomeCollector.Models.StampBase, HomeCollector, Version=1.0.0.0, Culture=neutral, PublicKeyToken=null"</v>
      </c>
      <c r="O1637" s="16" t="str">
        <f t="shared" si="569"/>
        <v xml:space="preserve">,"DisplayName":"Drum" </v>
      </c>
      <c r="P1637" s="16" t="str">
        <f t="shared" si="570"/>
        <v xml:space="preserve">,"Description":"" </v>
      </c>
      <c r="Q1637" s="16" t="str">
        <f t="shared" si="571"/>
        <v xml:space="preserve">,"Country":"USA" </v>
      </c>
      <c r="R1637" s="16" t="str">
        <f t="shared" si="572"/>
        <v xml:space="preserve">,"IsPostageStamp":true </v>
      </c>
      <c r="S1637" s="16" t="str">
        <f t="shared" si="573"/>
        <v xml:space="preserve">,"ScottNumber":"1615" </v>
      </c>
      <c r="T1637" s="16" t="str">
        <f t="shared" si="574"/>
        <v xml:space="preserve">,"AlternateId":"" </v>
      </c>
      <c r="U1637" s="16" t="str">
        <f t="shared" si="575"/>
        <v>,"IssueYearStart":1976</v>
      </c>
      <c r="V1637" s="16" t="str">
        <f t="shared" si="576"/>
        <v>,"IssueYearEnd":0</v>
      </c>
      <c r="W1637" s="16" t="str">
        <f t="shared" si="577"/>
        <v xml:space="preserve">,"FirstDayOfIssue":" " </v>
      </c>
      <c r="X1637" s="16" t="str">
        <f t="shared" si="591"/>
        <v xml:space="preserve">,"Perforation":"v10" </v>
      </c>
      <c r="Y1637" s="16" t="str">
        <f t="shared" si="578"/>
        <v xml:space="preserve">,"IsWatermarked":false </v>
      </c>
      <c r="Z1637" s="16" t="str">
        <f t="shared" si="579"/>
        <v xml:space="preserve">,"CatalogImageCode":"" </v>
      </c>
      <c r="AA1637" s="16" t="str">
        <f t="shared" si="580"/>
        <v xml:space="preserve">,"Color":"" </v>
      </c>
      <c r="AB1637" s="16" t="str">
        <f t="shared" si="581"/>
        <v xml:space="preserve">,"Denomination":"7.9" </v>
      </c>
      <c r="AD1637" s="16" t="str">
        <f t="shared" si="582"/>
        <v>,"ItemInstances":[</v>
      </c>
      <c r="AE1637" s="16" t="str">
        <f t="shared" si="583"/>
        <v>{"CollectableType":"HomeCollector.Models.StampBase, HomeCollector, Version=1.0.0.0, Culture=neutral, PublicKeyToken=null"</v>
      </c>
      <c r="AF1637" s="16" t="str">
        <f t="shared" si="584"/>
        <v xml:space="preserve">,"ItemDetails":"" </v>
      </c>
      <c r="AG1637" s="16" t="str">
        <f t="shared" si="585"/>
        <v xml:space="preserve">,"IsFavorite":false </v>
      </c>
      <c r="AH1637" s="16" t="str">
        <f t="shared" si="586"/>
        <v xml:space="preserve">,"EstimatedValue":0 </v>
      </c>
      <c r="AI1637" s="16" t="str">
        <f t="shared" si="587"/>
        <v xml:space="preserve">,"IsMintCondition":false </v>
      </c>
      <c r="AJ1637" s="16" t="str">
        <f t="shared" si="588"/>
        <v xml:space="preserve">,"Condition":"UNDEFINED" </v>
      </c>
      <c r="AK1637" s="16" t="str">
        <f xml:space="preserve"> IF($D1637+$E1637&gt;0,  CONCATENATE($AD1637,$AE1637,$AF1637,$AG1637,$AH1637,$AI1637,$AJ1637)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37" s="16" t="str">
        <f t="shared" si="589"/>
        <v>,{"CollectableType":"HomeCollector.Models.StampBase, HomeCollector, Version=1.0.0.0, Culture=neutral, PublicKeyToken=null","DisplayName":"Drum" ,"Description":"" ,"Country":"USA" ,"IsPostageStamp":true ,"ScottNumber":"1615" ,"AlternateId":"" ,"IssueYearStart":1976,"IssueYearEnd":0,"FirstDayOfIssue":" " ,"Perforation":"v10" ,"IsWatermarked":false ,"CatalogImageCode":"" ,"Color":"" ,"Denomination":"7.9"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38" spans="1:38" x14ac:dyDescent="0.25">
      <c r="A1638" s="17" t="s">
        <v>1132</v>
      </c>
      <c r="B1638" s="19" t="s">
        <v>1133</v>
      </c>
      <c r="C1638" s="30"/>
      <c r="D1638" s="31"/>
      <c r="E1638" s="32">
        <v>2</v>
      </c>
      <c r="F1638" s="42" t="s">
        <v>322</v>
      </c>
      <c r="G1638" s="30"/>
      <c r="H1638" s="19" t="s">
        <v>1134</v>
      </c>
      <c r="I1638" s="29">
        <v>1978</v>
      </c>
      <c r="J1638" s="29">
        <v>1978</v>
      </c>
      <c r="K1638" s="33" t="s">
        <v>1337</v>
      </c>
      <c r="L1638" s="34">
        <v>0.22</v>
      </c>
      <c r="M1638" s="29">
        <v>0.15</v>
      </c>
      <c r="N1638" s="28" t="str">
        <f t="shared" si="590"/>
        <v>,{"CollectableType":"HomeCollector.Models.StampBase, HomeCollector, Version=1.0.0.0, Culture=neutral, PublicKeyToken=null"</v>
      </c>
      <c r="O1638" s="16" t="str">
        <f t="shared" si="569"/>
        <v xml:space="preserve">,"DisplayName":"Piano" </v>
      </c>
      <c r="P1638" s="16" t="str">
        <f t="shared" si="570"/>
        <v xml:space="preserve">,"Description":"" </v>
      </c>
      <c r="Q1638" s="16" t="str">
        <f t="shared" si="571"/>
        <v xml:space="preserve">,"Country":"USA" </v>
      </c>
      <c r="R1638" s="16" t="str">
        <f t="shared" si="572"/>
        <v xml:space="preserve">,"IsPostageStamp":true </v>
      </c>
      <c r="S1638" s="16" t="str">
        <f t="shared" si="573"/>
        <v xml:space="preserve">,"ScottNumber":"1615C" </v>
      </c>
      <c r="T1638" s="16" t="str">
        <f t="shared" si="574"/>
        <v xml:space="preserve">,"AlternateId":"" </v>
      </c>
      <c r="U1638" s="16" t="str">
        <f t="shared" si="575"/>
        <v>,"IssueYearStart":1978</v>
      </c>
      <c r="V1638" s="16" t="str">
        <f t="shared" si="576"/>
        <v>,"IssueYearEnd":0</v>
      </c>
      <c r="W1638" s="16" t="str">
        <f t="shared" si="577"/>
        <v xml:space="preserve">,"FirstDayOfIssue":" " </v>
      </c>
      <c r="X1638" s="16" t="str">
        <f t="shared" si="591"/>
        <v xml:space="preserve">,"Perforation":"v10" </v>
      </c>
      <c r="Y1638" s="16" t="str">
        <f t="shared" si="578"/>
        <v xml:space="preserve">,"IsWatermarked":false </v>
      </c>
      <c r="Z1638" s="16" t="str">
        <f t="shared" si="579"/>
        <v xml:space="preserve">,"CatalogImageCode":"" </v>
      </c>
      <c r="AA1638" s="16" t="str">
        <f t="shared" si="580"/>
        <v xml:space="preserve">,"Color":"" </v>
      </c>
      <c r="AB1638" s="16" t="str">
        <f t="shared" si="581"/>
        <v xml:space="preserve">,"Denomination":"8.4" </v>
      </c>
      <c r="AD1638" s="16" t="str">
        <f t="shared" si="582"/>
        <v>,"ItemInstances":[</v>
      </c>
      <c r="AE1638" s="16" t="str">
        <f t="shared" si="583"/>
        <v>{"CollectableType":"HomeCollector.Models.StampBase, HomeCollector, Version=1.0.0.0, Culture=neutral, PublicKeyToken=null"</v>
      </c>
      <c r="AF1638" s="16" t="str">
        <f t="shared" si="584"/>
        <v xml:space="preserve">,"ItemDetails":"" </v>
      </c>
      <c r="AG1638" s="16" t="str">
        <f t="shared" si="585"/>
        <v xml:space="preserve">,"IsFavorite":false </v>
      </c>
      <c r="AH1638" s="16" t="str">
        <f t="shared" si="586"/>
        <v xml:space="preserve">,"EstimatedValue":0 </v>
      </c>
      <c r="AI1638" s="16" t="str">
        <f t="shared" si="587"/>
        <v xml:space="preserve">,"IsMintCondition":false </v>
      </c>
      <c r="AJ1638" s="16" t="str">
        <f t="shared" si="588"/>
        <v xml:space="preserve">,"Condition":"UNDEFINED" </v>
      </c>
      <c r="AK1638" s="16" t="str">
        <f xml:space="preserve"> IF($D1638+$E1638&gt;0,  CONCATENATE($AD1638,$AE1638,$AF1638,$AG1638,$AH1638,$AI1638,$AJ1638)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38" s="16" t="str">
        <f t="shared" si="589"/>
        <v>,{"CollectableType":"HomeCollector.Models.StampBase, HomeCollector, Version=1.0.0.0, Culture=neutral, PublicKeyToken=null","DisplayName":"Piano" ,"Description":"" ,"Country":"USA" ,"IsPostageStamp":true ,"ScottNumber":"1615C" ,"AlternateId":"" ,"IssueYearStart":1978,"IssueYearEnd":0,"FirstDayOfIssue":" " ,"Perforation":"v10" ,"IsWatermarked":false ,"CatalogImageCode":"" ,"Color":"" ,"Denomination":"8.4"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39" spans="1:38" x14ac:dyDescent="0.25">
      <c r="A1639" s="34" t="s">
        <v>2795</v>
      </c>
      <c r="B1639" s="29">
        <v>9</v>
      </c>
      <c r="C1639" s="30"/>
      <c r="D1639" s="31">
        <v>1</v>
      </c>
      <c r="E1639" s="32"/>
      <c r="F1639" s="42" t="s">
        <v>322</v>
      </c>
      <c r="G1639" s="30"/>
      <c r="H1639" s="19" t="s">
        <v>1112</v>
      </c>
      <c r="I1639" s="29">
        <v>1976</v>
      </c>
      <c r="J1639" s="29">
        <v>1976</v>
      </c>
      <c r="K1639" s="33" t="s">
        <v>1337</v>
      </c>
      <c r="L1639" s="34">
        <v>0.2</v>
      </c>
      <c r="M1639" s="29">
        <v>0.15</v>
      </c>
      <c r="N1639" s="28" t="str">
        <f t="shared" si="590"/>
        <v>,{"CollectableType":"HomeCollector.Models.StampBase, HomeCollector, Version=1.0.0.0, Culture=neutral, PublicKeyToken=null"</v>
      </c>
      <c r="O1639" s="16" t="str">
        <f t="shared" si="569"/>
        <v xml:space="preserve">,"DisplayName":"Capitol Dome" </v>
      </c>
      <c r="P1639" s="16" t="str">
        <f t="shared" si="570"/>
        <v xml:space="preserve">,"Description":"" </v>
      </c>
      <c r="Q1639" s="16" t="str">
        <f t="shared" si="571"/>
        <v xml:space="preserve">,"Country":"USA" </v>
      </c>
      <c r="R1639" s="16" t="str">
        <f t="shared" si="572"/>
        <v xml:space="preserve">,"IsPostageStamp":true </v>
      </c>
      <c r="S1639" s="16" t="str">
        <f t="shared" si="573"/>
        <v xml:space="preserve">,"ScottNumber":"1616" </v>
      </c>
      <c r="T1639" s="16" t="str">
        <f t="shared" si="574"/>
        <v xml:space="preserve">,"AlternateId":"" </v>
      </c>
      <c r="U1639" s="16" t="str">
        <f t="shared" si="575"/>
        <v>,"IssueYearStart":1976</v>
      </c>
      <c r="V1639" s="16" t="str">
        <f t="shared" si="576"/>
        <v>,"IssueYearEnd":0</v>
      </c>
      <c r="W1639" s="16" t="str">
        <f t="shared" si="577"/>
        <v xml:space="preserve">,"FirstDayOfIssue":" " </v>
      </c>
      <c r="X1639" s="16" t="str">
        <f t="shared" si="591"/>
        <v xml:space="preserve">,"Perforation":"v10" </v>
      </c>
      <c r="Y1639" s="16" t="str">
        <f t="shared" si="578"/>
        <v xml:space="preserve">,"IsWatermarked":false </v>
      </c>
      <c r="Z1639" s="16" t="str">
        <f t="shared" si="579"/>
        <v xml:space="preserve">,"CatalogImageCode":"" </v>
      </c>
      <c r="AA1639" s="16" t="str">
        <f t="shared" si="580"/>
        <v xml:space="preserve">,"Color":"" </v>
      </c>
      <c r="AB1639" s="16" t="str">
        <f t="shared" si="581"/>
        <v xml:space="preserve">,"Denomination":"9" </v>
      </c>
      <c r="AD1639" s="16" t="str">
        <f t="shared" si="582"/>
        <v>,"ItemInstances":[</v>
      </c>
      <c r="AE1639" s="16" t="str">
        <f t="shared" si="583"/>
        <v>{"CollectableType":"HomeCollector.Models.StampBase, HomeCollector, Version=1.0.0.0, Culture=neutral, PublicKeyToken=null"</v>
      </c>
      <c r="AF1639" s="16" t="str">
        <f t="shared" si="584"/>
        <v xml:space="preserve">,"ItemDetails":"" </v>
      </c>
      <c r="AG1639" s="16" t="str">
        <f t="shared" si="585"/>
        <v xml:space="preserve">,"IsFavorite":false </v>
      </c>
      <c r="AH1639" s="16" t="str">
        <f t="shared" si="586"/>
        <v xml:space="preserve">,"EstimatedValue":0 </v>
      </c>
      <c r="AI1639" s="16" t="str">
        <f t="shared" si="587"/>
        <v xml:space="preserve">,"IsMintCondition":true </v>
      </c>
      <c r="AJ1639" s="16" t="str">
        <f t="shared" si="588"/>
        <v xml:space="preserve">,"Condition":"UNDEFINED" </v>
      </c>
      <c r="AK1639" s="16" t="str">
        <f xml:space="preserve"> IF($D1639+$E1639&gt;0,  CONCATENATE($AD1639,$AE1639,$AF1639,$AG1639,$AH1639,$AI1639,$AJ1639)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39" s="16" t="str">
        <f t="shared" si="589"/>
        <v>,{"CollectableType":"HomeCollector.Models.StampBase, HomeCollector, Version=1.0.0.0, Culture=neutral, PublicKeyToken=null","DisplayName":"Capitol Dome" ,"Description":"" ,"Country":"USA" ,"IsPostageStamp":true ,"ScottNumber":"1616" ,"AlternateId":"" ,"IssueYearStart":1976,"IssueYearEnd":0,"FirstDayOfIssue":" " ,"Perforation":"v10" ,"IsWatermarked":false ,"CatalogImageCode":"" ,"Color":"" ,"Denomination":"9"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40" spans="1:38" x14ac:dyDescent="0.25">
      <c r="A1640" s="34" t="s">
        <v>2796</v>
      </c>
      <c r="B1640" s="29">
        <v>10</v>
      </c>
      <c r="C1640" s="30"/>
      <c r="D1640" s="31"/>
      <c r="E1640" s="32">
        <v>2</v>
      </c>
      <c r="F1640" s="42" t="s">
        <v>322</v>
      </c>
      <c r="G1640" s="30"/>
      <c r="H1640" s="19" t="s">
        <v>1115</v>
      </c>
      <c r="I1640" s="29">
        <v>1977</v>
      </c>
      <c r="J1640" s="29">
        <v>1977</v>
      </c>
      <c r="K1640" s="33" t="s">
        <v>1337</v>
      </c>
      <c r="L1640" s="34">
        <v>0.24</v>
      </c>
      <c r="M1640" s="29">
        <v>0.15</v>
      </c>
      <c r="N1640" s="28" t="str">
        <f t="shared" si="590"/>
        <v>,{"CollectableType":"HomeCollector.Models.StampBase, HomeCollector, Version=1.0.0.0, Culture=neutral, PublicKeyToken=null"</v>
      </c>
      <c r="O1640" s="16" t="str">
        <f t="shared" si="569"/>
        <v xml:space="preserve">,"DisplayName":"Justice" </v>
      </c>
      <c r="P1640" s="16" t="str">
        <f t="shared" si="570"/>
        <v xml:space="preserve">,"Description":"" </v>
      </c>
      <c r="Q1640" s="16" t="str">
        <f t="shared" si="571"/>
        <v xml:space="preserve">,"Country":"USA" </v>
      </c>
      <c r="R1640" s="16" t="str">
        <f t="shared" si="572"/>
        <v xml:space="preserve">,"IsPostageStamp":true </v>
      </c>
      <c r="S1640" s="16" t="str">
        <f t="shared" si="573"/>
        <v xml:space="preserve">,"ScottNumber":"1617" </v>
      </c>
      <c r="T1640" s="16" t="str">
        <f t="shared" si="574"/>
        <v xml:space="preserve">,"AlternateId":"" </v>
      </c>
      <c r="U1640" s="16" t="str">
        <f t="shared" si="575"/>
        <v>,"IssueYearStart":1977</v>
      </c>
      <c r="V1640" s="16" t="str">
        <f t="shared" si="576"/>
        <v>,"IssueYearEnd":0</v>
      </c>
      <c r="W1640" s="16" t="str">
        <f t="shared" si="577"/>
        <v xml:space="preserve">,"FirstDayOfIssue":" " </v>
      </c>
      <c r="X1640" s="16" t="str">
        <f t="shared" si="591"/>
        <v xml:space="preserve">,"Perforation":"v10" </v>
      </c>
      <c r="Y1640" s="16" t="str">
        <f t="shared" si="578"/>
        <v xml:space="preserve">,"IsWatermarked":false </v>
      </c>
      <c r="Z1640" s="16" t="str">
        <f t="shared" si="579"/>
        <v xml:space="preserve">,"CatalogImageCode":"" </v>
      </c>
      <c r="AA1640" s="16" t="str">
        <f t="shared" si="580"/>
        <v xml:space="preserve">,"Color":"" </v>
      </c>
      <c r="AB1640" s="16" t="str">
        <f t="shared" si="581"/>
        <v xml:space="preserve">,"Denomination":"10" </v>
      </c>
      <c r="AD1640" s="16" t="str">
        <f t="shared" si="582"/>
        <v>,"ItemInstances":[</v>
      </c>
      <c r="AE1640" s="16" t="str">
        <f t="shared" si="583"/>
        <v>{"CollectableType":"HomeCollector.Models.StampBase, HomeCollector, Version=1.0.0.0, Culture=neutral, PublicKeyToken=null"</v>
      </c>
      <c r="AF1640" s="16" t="str">
        <f t="shared" si="584"/>
        <v xml:space="preserve">,"ItemDetails":"" </v>
      </c>
      <c r="AG1640" s="16" t="str">
        <f t="shared" si="585"/>
        <v xml:space="preserve">,"IsFavorite":false </v>
      </c>
      <c r="AH1640" s="16" t="str">
        <f t="shared" si="586"/>
        <v xml:space="preserve">,"EstimatedValue":0 </v>
      </c>
      <c r="AI1640" s="16" t="str">
        <f t="shared" si="587"/>
        <v xml:space="preserve">,"IsMintCondition":false </v>
      </c>
      <c r="AJ1640" s="16" t="str">
        <f t="shared" si="588"/>
        <v xml:space="preserve">,"Condition":"UNDEFINED" </v>
      </c>
      <c r="AK1640" s="16" t="str">
        <f xml:space="preserve"> IF($D1640+$E1640&gt;0,  CONCATENATE($AD1640,$AE1640,$AF1640,$AG1640,$AH1640,$AI1640,$AJ1640)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40" s="16" t="str">
        <f t="shared" si="589"/>
        <v>,{"CollectableType":"HomeCollector.Models.StampBase, HomeCollector, Version=1.0.0.0, Culture=neutral, PublicKeyToken=null","DisplayName":"Justice" ,"Description":"" ,"Country":"USA" ,"IsPostageStamp":true ,"ScottNumber":"1617" ,"AlternateId":"" ,"IssueYearStart":1977,"IssueYearEnd":0,"FirstDayOfIssue":" " ,"Perforation":"v10"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41" spans="1:38" x14ac:dyDescent="0.25">
      <c r="A1641" s="34" t="s">
        <v>2797</v>
      </c>
      <c r="B1641" s="29">
        <v>13</v>
      </c>
      <c r="C1641" s="30"/>
      <c r="D1641" s="31"/>
      <c r="E1641" s="32">
        <v>3</v>
      </c>
      <c r="F1641" s="42" t="s">
        <v>322</v>
      </c>
      <c r="G1641" s="30"/>
      <c r="H1641" s="19" t="s">
        <v>1070</v>
      </c>
      <c r="I1641" s="29">
        <v>1975</v>
      </c>
      <c r="J1641" s="29">
        <v>1975</v>
      </c>
      <c r="K1641" s="33" t="s">
        <v>1337</v>
      </c>
      <c r="L1641" s="34">
        <v>0.25</v>
      </c>
      <c r="M1641" s="29">
        <v>0.15</v>
      </c>
      <c r="N1641" s="28" t="str">
        <f t="shared" si="590"/>
        <v>,{"CollectableType":"HomeCollector.Models.StampBase, HomeCollector, Version=1.0.0.0, Culture=neutral, PublicKeyToken=null"</v>
      </c>
      <c r="O1641" s="16" t="str">
        <f t="shared" si="569"/>
        <v xml:space="preserve">,"DisplayName":"Liberty Bell" </v>
      </c>
      <c r="P1641" s="16" t="str">
        <f t="shared" si="570"/>
        <v xml:space="preserve">,"Description":"" </v>
      </c>
      <c r="Q1641" s="16" t="str">
        <f t="shared" si="571"/>
        <v xml:space="preserve">,"Country":"USA" </v>
      </c>
      <c r="R1641" s="16" t="str">
        <f t="shared" si="572"/>
        <v xml:space="preserve">,"IsPostageStamp":true </v>
      </c>
      <c r="S1641" s="16" t="str">
        <f t="shared" si="573"/>
        <v xml:space="preserve">,"ScottNumber":"1618" </v>
      </c>
      <c r="T1641" s="16" t="str">
        <f t="shared" si="574"/>
        <v xml:space="preserve">,"AlternateId":"" </v>
      </c>
      <c r="U1641" s="16" t="str">
        <f t="shared" si="575"/>
        <v>,"IssueYearStart":1975</v>
      </c>
      <c r="V1641" s="16" t="str">
        <f t="shared" si="576"/>
        <v>,"IssueYearEnd":0</v>
      </c>
      <c r="W1641" s="16" t="str">
        <f t="shared" si="577"/>
        <v xml:space="preserve">,"FirstDayOfIssue":" " </v>
      </c>
      <c r="X1641" s="16" t="str">
        <f t="shared" si="591"/>
        <v xml:space="preserve">,"Perforation":"v10" </v>
      </c>
      <c r="Y1641" s="16" t="str">
        <f t="shared" si="578"/>
        <v xml:space="preserve">,"IsWatermarked":false </v>
      </c>
      <c r="Z1641" s="16" t="str">
        <f t="shared" si="579"/>
        <v xml:space="preserve">,"CatalogImageCode":"" </v>
      </c>
      <c r="AA1641" s="16" t="str">
        <f t="shared" si="580"/>
        <v xml:space="preserve">,"Color":"" </v>
      </c>
      <c r="AB1641" s="16" t="str">
        <f t="shared" si="581"/>
        <v xml:space="preserve">,"Denomination":"13" </v>
      </c>
      <c r="AD1641" s="16" t="str">
        <f t="shared" si="582"/>
        <v>,"ItemInstances":[</v>
      </c>
      <c r="AE1641" s="16" t="str">
        <f t="shared" si="583"/>
        <v>{"CollectableType":"HomeCollector.Models.StampBase, HomeCollector, Version=1.0.0.0, Culture=neutral, PublicKeyToken=null"</v>
      </c>
      <c r="AF1641" s="16" t="str">
        <f t="shared" si="584"/>
        <v xml:space="preserve">,"ItemDetails":"" </v>
      </c>
      <c r="AG1641" s="16" t="str">
        <f t="shared" si="585"/>
        <v xml:space="preserve">,"IsFavorite":false </v>
      </c>
      <c r="AH1641" s="16" t="str">
        <f t="shared" si="586"/>
        <v xml:space="preserve">,"EstimatedValue":0 </v>
      </c>
      <c r="AI1641" s="16" t="str">
        <f t="shared" si="587"/>
        <v xml:space="preserve">,"IsMintCondition":false </v>
      </c>
      <c r="AJ1641" s="16" t="str">
        <f t="shared" si="588"/>
        <v xml:space="preserve">,"Condition":"UNDEFINED" </v>
      </c>
      <c r="AK1641" s="16" t="str">
        <f xml:space="preserve"> IF($D1641+$E1641&gt;0,  CONCATENATE($AD1641,$AE1641,$AF1641,$AG1641,$AH1641,$AI1641,$AJ1641)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41" s="16" t="str">
        <f t="shared" si="589"/>
        <v>,{"CollectableType":"HomeCollector.Models.StampBase, HomeCollector, Version=1.0.0.0, Culture=neutral, PublicKeyToken=null","DisplayName":"Liberty Bell" ,"Description":"" ,"Country":"USA" ,"IsPostageStamp":true ,"ScottNumber":"1618" ,"AlternateId":"" ,"IssueYearStart":1975,"IssueYearEnd":0,"FirstDayOfIssue":" " ,"Perforation":"v10"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42" spans="1:38" x14ac:dyDescent="0.25">
      <c r="A1642" s="17" t="s">
        <v>1135</v>
      </c>
      <c r="B1642" s="29">
        <v>15</v>
      </c>
      <c r="C1642" s="30"/>
      <c r="D1642" s="31"/>
      <c r="E1642" s="32">
        <v>2</v>
      </c>
      <c r="F1642" s="42" t="s">
        <v>322</v>
      </c>
      <c r="G1642" s="30"/>
      <c r="H1642" s="19" t="s">
        <v>847</v>
      </c>
      <c r="I1642" s="29">
        <v>1978</v>
      </c>
      <c r="J1642" s="29">
        <v>1978</v>
      </c>
      <c r="K1642" s="33" t="s">
        <v>1337</v>
      </c>
      <c r="L1642" s="34">
        <v>0.4</v>
      </c>
      <c r="M1642" s="29">
        <v>0.15</v>
      </c>
      <c r="N1642" s="28" t="str">
        <f t="shared" si="590"/>
        <v>,{"CollectableType":"HomeCollector.Models.StampBase, HomeCollector, Version=1.0.0.0, Culture=neutral, PublicKeyToken=null"</v>
      </c>
      <c r="O1642" s="16" t="str">
        <f t="shared" si="569"/>
        <v xml:space="preserve">,"DisplayName":"Flag" </v>
      </c>
      <c r="P1642" s="16" t="str">
        <f t="shared" si="570"/>
        <v xml:space="preserve">,"Description":"" </v>
      </c>
      <c r="Q1642" s="16" t="str">
        <f t="shared" si="571"/>
        <v xml:space="preserve">,"Country":"USA" </v>
      </c>
      <c r="R1642" s="16" t="str">
        <f t="shared" si="572"/>
        <v xml:space="preserve">,"IsPostageStamp":true </v>
      </c>
      <c r="S1642" s="16" t="str">
        <f t="shared" si="573"/>
        <v xml:space="preserve">,"ScottNumber":"1618C" </v>
      </c>
      <c r="T1642" s="16" t="str">
        <f t="shared" si="574"/>
        <v xml:space="preserve">,"AlternateId":"" </v>
      </c>
      <c r="U1642" s="16" t="str">
        <f t="shared" si="575"/>
        <v>,"IssueYearStart":1978</v>
      </c>
      <c r="V1642" s="16" t="str">
        <f t="shared" si="576"/>
        <v>,"IssueYearEnd":0</v>
      </c>
      <c r="W1642" s="16" t="str">
        <f t="shared" si="577"/>
        <v xml:space="preserve">,"FirstDayOfIssue":" " </v>
      </c>
      <c r="X1642" s="16" t="str">
        <f t="shared" si="591"/>
        <v xml:space="preserve">,"Perforation":"v10" </v>
      </c>
      <c r="Y1642" s="16" t="str">
        <f t="shared" si="578"/>
        <v xml:space="preserve">,"IsWatermarked":false </v>
      </c>
      <c r="Z1642" s="16" t="str">
        <f t="shared" si="579"/>
        <v xml:space="preserve">,"CatalogImageCode":"" </v>
      </c>
      <c r="AA1642" s="16" t="str">
        <f t="shared" si="580"/>
        <v xml:space="preserve">,"Color":"" </v>
      </c>
      <c r="AB1642" s="16" t="str">
        <f t="shared" si="581"/>
        <v xml:space="preserve">,"Denomination":"15" </v>
      </c>
      <c r="AD1642" s="16" t="str">
        <f t="shared" si="582"/>
        <v>,"ItemInstances":[</v>
      </c>
      <c r="AE1642" s="16" t="str">
        <f t="shared" si="583"/>
        <v>{"CollectableType":"HomeCollector.Models.StampBase, HomeCollector, Version=1.0.0.0, Culture=neutral, PublicKeyToken=null"</v>
      </c>
      <c r="AF1642" s="16" t="str">
        <f t="shared" si="584"/>
        <v xml:space="preserve">,"ItemDetails":"" </v>
      </c>
      <c r="AG1642" s="16" t="str">
        <f t="shared" si="585"/>
        <v xml:space="preserve">,"IsFavorite":false </v>
      </c>
      <c r="AH1642" s="16" t="str">
        <f t="shared" si="586"/>
        <v xml:space="preserve">,"EstimatedValue":0 </v>
      </c>
      <c r="AI1642" s="16" t="str">
        <f t="shared" si="587"/>
        <v xml:space="preserve">,"IsMintCondition":false </v>
      </c>
      <c r="AJ1642" s="16" t="str">
        <f t="shared" si="588"/>
        <v xml:space="preserve">,"Condition":"UNDEFINED" </v>
      </c>
      <c r="AK1642" s="16" t="str">
        <f xml:space="preserve"> IF($D1642+$E1642&gt;0,  CONCATENATE($AD1642,$AE1642,$AF1642,$AG1642,$AH1642,$AI1642,$AJ1642)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42" s="16" t="str">
        <f t="shared" si="589"/>
        <v>,{"CollectableType":"HomeCollector.Models.StampBase, HomeCollector, Version=1.0.0.0, Culture=neutral, PublicKeyToken=null","DisplayName":"Flag" ,"Description":"" ,"Country":"USA" ,"IsPostageStamp":true ,"ScottNumber":"1618C" ,"AlternateId":"" ,"IssueYearStart":1978,"IssueYearEnd":0,"FirstDayOfIssue":" " ,"Perforation":"v10"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43" spans="1:38" x14ac:dyDescent="0.25">
      <c r="A1643" s="34" t="s">
        <v>2798</v>
      </c>
      <c r="B1643" s="29">
        <v>16</v>
      </c>
      <c r="C1643" s="30"/>
      <c r="D1643" s="31">
        <v>2</v>
      </c>
      <c r="E1643" s="32"/>
      <c r="F1643" s="42" t="s">
        <v>322</v>
      </c>
      <c r="G1643" s="30"/>
      <c r="H1643" s="19" t="s">
        <v>1136</v>
      </c>
      <c r="I1643" s="29">
        <v>1978</v>
      </c>
      <c r="J1643" s="29">
        <v>1978</v>
      </c>
      <c r="K1643" s="33" t="s">
        <v>1337</v>
      </c>
      <c r="L1643" s="34">
        <v>0.32</v>
      </c>
      <c r="M1643" s="29">
        <v>0.15</v>
      </c>
      <c r="N1643" s="28" t="str">
        <f t="shared" si="590"/>
        <v>,{"CollectableType":"HomeCollector.Models.StampBase, HomeCollector, Version=1.0.0.0, Culture=neutral, PublicKeyToken=null"</v>
      </c>
      <c r="O1643" s="16" t="str">
        <f t="shared" si="569"/>
        <v xml:space="preserve">,"DisplayName":"St of Liberty" </v>
      </c>
      <c r="P1643" s="16" t="str">
        <f t="shared" si="570"/>
        <v xml:space="preserve">,"Description":"" </v>
      </c>
      <c r="Q1643" s="16" t="str">
        <f t="shared" si="571"/>
        <v xml:space="preserve">,"Country":"USA" </v>
      </c>
      <c r="R1643" s="16" t="str">
        <f t="shared" si="572"/>
        <v xml:space="preserve">,"IsPostageStamp":true </v>
      </c>
      <c r="S1643" s="16" t="str">
        <f t="shared" si="573"/>
        <v xml:space="preserve">,"ScottNumber":"1619" </v>
      </c>
      <c r="T1643" s="16" t="str">
        <f t="shared" si="574"/>
        <v xml:space="preserve">,"AlternateId":"" </v>
      </c>
      <c r="U1643" s="16" t="str">
        <f t="shared" si="575"/>
        <v>,"IssueYearStart":1978</v>
      </c>
      <c r="V1643" s="16" t="str">
        <f t="shared" si="576"/>
        <v>,"IssueYearEnd":0</v>
      </c>
      <c r="W1643" s="16" t="str">
        <f t="shared" si="577"/>
        <v xml:space="preserve">,"FirstDayOfIssue":" " </v>
      </c>
      <c r="X1643" s="16" t="str">
        <f t="shared" si="591"/>
        <v xml:space="preserve">,"Perforation":"v10" </v>
      </c>
      <c r="Y1643" s="16" t="str">
        <f t="shared" si="578"/>
        <v xml:space="preserve">,"IsWatermarked":false </v>
      </c>
      <c r="Z1643" s="16" t="str">
        <f t="shared" si="579"/>
        <v xml:space="preserve">,"CatalogImageCode":"" </v>
      </c>
      <c r="AA1643" s="16" t="str">
        <f t="shared" si="580"/>
        <v xml:space="preserve">,"Color":"" </v>
      </c>
      <c r="AB1643" s="16" t="str">
        <f t="shared" si="581"/>
        <v xml:space="preserve">,"Denomination":"16" </v>
      </c>
      <c r="AD1643" s="16" t="str">
        <f t="shared" si="582"/>
        <v>,"ItemInstances":[</v>
      </c>
      <c r="AE1643" s="16" t="str">
        <f t="shared" si="583"/>
        <v>{"CollectableType":"HomeCollector.Models.StampBase, HomeCollector, Version=1.0.0.0, Culture=neutral, PublicKeyToken=null"</v>
      </c>
      <c r="AF1643" s="16" t="str">
        <f t="shared" si="584"/>
        <v xml:space="preserve">,"ItemDetails":"" </v>
      </c>
      <c r="AG1643" s="16" t="str">
        <f t="shared" si="585"/>
        <v xml:space="preserve">,"IsFavorite":false </v>
      </c>
      <c r="AH1643" s="16" t="str">
        <f t="shared" si="586"/>
        <v xml:space="preserve">,"EstimatedValue":0 </v>
      </c>
      <c r="AI1643" s="16" t="str">
        <f t="shared" si="587"/>
        <v xml:space="preserve">,"IsMintCondition":true </v>
      </c>
      <c r="AJ1643" s="16" t="str">
        <f t="shared" si="588"/>
        <v xml:space="preserve">,"Condition":"UNDEFINED" </v>
      </c>
      <c r="AK1643" s="16" t="str">
        <f xml:space="preserve"> IF($D1643+$E1643&gt;0,  CONCATENATE($AD1643,$AE1643,$AF1643,$AG1643,$AH1643,$AI1643,$AJ1643)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43" s="16" t="str">
        <f t="shared" si="589"/>
        <v>,{"CollectableType":"HomeCollector.Models.StampBase, HomeCollector, Version=1.0.0.0, Culture=neutral, PublicKeyToken=null","DisplayName":"St of Liberty" ,"Description":"" ,"Country":"USA" ,"IsPostageStamp":true ,"ScottNumber":"1619" ,"AlternateId":"" ,"IssueYearStart":1978,"IssueYearEnd":0,"FirstDayOfIssue":" " ,"Perforation":"v10" ,"IsWatermarked":false ,"CatalogImageCode":"" ,"Color":"" ,"Denomination":"16"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44" spans="1:38" x14ac:dyDescent="0.25">
      <c r="A1644" s="34" t="s">
        <v>2799</v>
      </c>
      <c r="B1644" s="29">
        <v>13</v>
      </c>
      <c r="C1644" s="30"/>
      <c r="D1644" s="31"/>
      <c r="E1644" s="32">
        <v>2</v>
      </c>
      <c r="F1644" s="42" t="s">
        <v>404</v>
      </c>
      <c r="G1644" s="30"/>
      <c r="H1644" s="19" t="s">
        <v>1137</v>
      </c>
      <c r="I1644" s="29">
        <v>1975</v>
      </c>
      <c r="J1644" s="29">
        <v>1975</v>
      </c>
      <c r="K1644" s="33" t="s">
        <v>1337</v>
      </c>
      <c r="L1644" s="34">
        <v>0.24</v>
      </c>
      <c r="M1644" s="29">
        <v>0.15</v>
      </c>
      <c r="N1644" s="28" t="str">
        <f t="shared" si="590"/>
        <v>,{"CollectableType":"HomeCollector.Models.StampBase, HomeCollector, Version=1.0.0.0, Culture=neutral, PublicKeyToken=null"</v>
      </c>
      <c r="O1644" s="16" t="str">
        <f t="shared" si="569"/>
        <v xml:space="preserve">,"DisplayName":"Flag Indep Hall" </v>
      </c>
      <c r="P1644" s="16" t="str">
        <f t="shared" si="570"/>
        <v xml:space="preserve">,"Description":"" </v>
      </c>
      <c r="Q1644" s="16" t="str">
        <f t="shared" si="571"/>
        <v xml:space="preserve">,"Country":"USA" </v>
      </c>
      <c r="R1644" s="16" t="str">
        <f t="shared" si="572"/>
        <v xml:space="preserve">,"IsPostageStamp":true </v>
      </c>
      <c r="S1644" s="16" t="str">
        <f t="shared" si="573"/>
        <v xml:space="preserve">,"ScottNumber":"1622" </v>
      </c>
      <c r="T1644" s="16" t="str">
        <f t="shared" si="574"/>
        <v xml:space="preserve">,"AlternateId":"" </v>
      </c>
      <c r="U1644" s="16" t="str">
        <f t="shared" si="575"/>
        <v>,"IssueYearStart":1975</v>
      </c>
      <c r="V1644" s="16" t="str">
        <f t="shared" si="576"/>
        <v>,"IssueYearEnd":0</v>
      </c>
      <c r="W1644" s="16" t="str">
        <f t="shared" si="577"/>
        <v xml:space="preserve">,"FirstDayOfIssue":" " </v>
      </c>
      <c r="X1644" s="16" t="str">
        <f t="shared" si="591"/>
        <v xml:space="preserve">,"Perforation":"11x10.5" </v>
      </c>
      <c r="Y1644" s="16" t="str">
        <f t="shared" si="578"/>
        <v xml:space="preserve">,"IsWatermarked":false </v>
      </c>
      <c r="Z1644" s="16" t="str">
        <f t="shared" si="579"/>
        <v xml:space="preserve">,"CatalogImageCode":"" </v>
      </c>
      <c r="AA1644" s="16" t="str">
        <f t="shared" si="580"/>
        <v xml:space="preserve">,"Color":"" </v>
      </c>
      <c r="AB1644" s="16" t="str">
        <f t="shared" si="581"/>
        <v xml:space="preserve">,"Denomination":"13" </v>
      </c>
      <c r="AD1644" s="16" t="str">
        <f t="shared" si="582"/>
        <v>,"ItemInstances":[</v>
      </c>
      <c r="AE1644" s="16" t="str">
        <f t="shared" si="583"/>
        <v>{"CollectableType":"HomeCollector.Models.StampBase, HomeCollector, Version=1.0.0.0, Culture=neutral, PublicKeyToken=null"</v>
      </c>
      <c r="AF1644" s="16" t="str">
        <f t="shared" si="584"/>
        <v xml:space="preserve">,"ItemDetails":"" </v>
      </c>
      <c r="AG1644" s="16" t="str">
        <f t="shared" si="585"/>
        <v xml:space="preserve">,"IsFavorite":false </v>
      </c>
      <c r="AH1644" s="16" t="str">
        <f t="shared" si="586"/>
        <v xml:space="preserve">,"EstimatedValue":0 </v>
      </c>
      <c r="AI1644" s="16" t="str">
        <f t="shared" si="587"/>
        <v xml:space="preserve">,"IsMintCondition":false </v>
      </c>
      <c r="AJ1644" s="16" t="str">
        <f t="shared" si="588"/>
        <v xml:space="preserve">,"Condition":"UNDEFINED" </v>
      </c>
      <c r="AK1644" s="16" t="str">
        <f xml:space="preserve"> IF($D1644+$E1644&gt;0,  CONCATENATE($AD1644,$AE1644,$AF1644,$AG1644,$AH1644,$AI1644,$AJ1644)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44" s="16" t="str">
        <f t="shared" si="589"/>
        <v>,{"CollectableType":"HomeCollector.Models.StampBase, HomeCollector, Version=1.0.0.0, Culture=neutral, PublicKeyToken=null","DisplayName":"Flag Indep Hall" ,"Description":"" ,"Country":"USA" ,"IsPostageStamp":true ,"ScottNumber":"1622" ,"AlternateId":"" ,"IssueYearStart":1975,"IssueYearEnd":0,"FirstDayOfIssue":" " ,"Perforation":"11x10.5"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45" spans="1:38" x14ac:dyDescent="0.25">
      <c r="A1645" s="34" t="s">
        <v>2800</v>
      </c>
      <c r="B1645" s="29">
        <v>13</v>
      </c>
      <c r="C1645" s="30"/>
      <c r="D1645" s="31"/>
      <c r="E1645" s="32">
        <v>6</v>
      </c>
      <c r="F1645" s="42" t="s">
        <v>404</v>
      </c>
      <c r="G1645" s="38" t="s">
        <v>988</v>
      </c>
      <c r="H1645" s="19" t="s">
        <v>1138</v>
      </c>
      <c r="I1645" s="29">
        <v>1977</v>
      </c>
      <c r="J1645" s="29">
        <v>1977</v>
      </c>
      <c r="K1645" s="33" t="s">
        <v>1337</v>
      </c>
      <c r="L1645" s="34">
        <v>0.22</v>
      </c>
      <c r="M1645" s="29">
        <v>0.15</v>
      </c>
      <c r="N1645" s="28" t="str">
        <f t="shared" si="590"/>
        <v>,{"CollectableType":"HomeCollector.Models.StampBase, HomeCollector, Version=1.0.0.0, Culture=neutral, PublicKeyToken=null"</v>
      </c>
      <c r="O1645" s="16" t="str">
        <f t="shared" si="569"/>
        <v xml:space="preserve">,"DisplayName":"Flag Capitol" </v>
      </c>
      <c r="P1645" s="16" t="str">
        <f t="shared" si="570"/>
        <v xml:space="preserve">,"Description":"booklet" </v>
      </c>
      <c r="Q1645" s="16" t="str">
        <f t="shared" si="571"/>
        <v xml:space="preserve">,"Country":"USA" </v>
      </c>
      <c r="R1645" s="16" t="str">
        <f t="shared" si="572"/>
        <v xml:space="preserve">,"IsPostageStamp":true </v>
      </c>
      <c r="S1645" s="16" t="str">
        <f t="shared" si="573"/>
        <v xml:space="preserve">,"ScottNumber":"1623" </v>
      </c>
      <c r="T1645" s="16" t="str">
        <f t="shared" si="574"/>
        <v xml:space="preserve">,"AlternateId":"" </v>
      </c>
      <c r="U1645" s="16" t="str">
        <f t="shared" si="575"/>
        <v>,"IssueYearStart":1977</v>
      </c>
      <c r="V1645" s="16" t="str">
        <f t="shared" si="576"/>
        <v>,"IssueYearEnd":0</v>
      </c>
      <c r="W1645" s="16" t="str">
        <f t="shared" si="577"/>
        <v xml:space="preserve">,"FirstDayOfIssue":" " </v>
      </c>
      <c r="X1645" s="16" t="str">
        <f t="shared" si="591"/>
        <v xml:space="preserve">,"Perforation":"11x10.5" </v>
      </c>
      <c r="Y1645" s="16" t="str">
        <f t="shared" si="578"/>
        <v xml:space="preserve">,"IsWatermarked":false </v>
      </c>
      <c r="Z1645" s="16" t="str">
        <f t="shared" si="579"/>
        <v xml:space="preserve">,"CatalogImageCode":"" </v>
      </c>
      <c r="AA1645" s="16" t="str">
        <f t="shared" si="580"/>
        <v xml:space="preserve">,"Color":"" </v>
      </c>
      <c r="AB1645" s="16" t="str">
        <f t="shared" si="581"/>
        <v xml:space="preserve">,"Denomination":"13" </v>
      </c>
      <c r="AD1645" s="16" t="str">
        <f t="shared" si="582"/>
        <v>,"ItemInstances":[</v>
      </c>
      <c r="AE1645" s="16" t="str">
        <f t="shared" si="583"/>
        <v>{"CollectableType":"HomeCollector.Models.StampBase, HomeCollector, Version=1.0.0.0, Culture=neutral, PublicKeyToken=null"</v>
      </c>
      <c r="AF1645" s="16" t="str">
        <f t="shared" si="584"/>
        <v xml:space="preserve">,"ItemDetails":"booklet" </v>
      </c>
      <c r="AG1645" s="16" t="str">
        <f t="shared" si="585"/>
        <v xml:space="preserve">,"IsFavorite":false </v>
      </c>
      <c r="AH1645" s="16" t="str">
        <f t="shared" si="586"/>
        <v xml:space="preserve">,"EstimatedValue":0 </v>
      </c>
      <c r="AI1645" s="16" t="str">
        <f t="shared" si="587"/>
        <v xml:space="preserve">,"IsMintCondition":false </v>
      </c>
      <c r="AJ1645" s="16" t="str">
        <f t="shared" si="588"/>
        <v xml:space="preserve">,"Condition":"UNDEFINED" </v>
      </c>
      <c r="AK1645" s="16" t="str">
        <f xml:space="preserve"> IF($D1645+$E1645&gt;0,  CONCATENATE($AD1645,$AE1645,$AF1645,$AG1645,$AH1645,$AI1645,$AJ1645) &amp; "} ]}","}")</f>
        <v>,"ItemInstances":[{"CollectableType":"HomeCollector.Models.StampBase, HomeCollector, Version=1.0.0.0, Culture=neutral, PublicKeyToken=null","ItemDetails":"booklet" ,"IsFavorite":false ,"EstimatedValue":0 ,"IsMintCondition":false ,"Condition":"UNDEFINED" } ]}</v>
      </c>
      <c r="AL1645" s="16" t="str">
        <f t="shared" si="589"/>
        <v>,{"CollectableType":"HomeCollector.Models.StampBase, HomeCollector, Version=1.0.0.0, Culture=neutral, PublicKeyToken=null","DisplayName":"Flag Capitol" ,"Description":"booklet" ,"Country":"USA" ,"IsPostageStamp":true ,"ScottNumber":"1623" ,"AlternateId":"" ,"IssueYearStart":1977,"IssueYearEnd":0,"FirstDayOfIssue":" " ,"Perforation":"11x10.5" ,"IsWatermarked":false ,"CatalogImageCode":"" ,"Color":"" ,"Denomination":"13" ,"ItemInstances":[{"CollectableType":"HomeCollector.Models.StampBase, HomeCollector, Version=1.0.0.0, Culture=neutral, PublicKeyToken=null","ItemDetails":"booklet" ,"IsFavorite":false ,"EstimatedValue":0 ,"IsMintCondition":false ,"Condition":"UNDEFINED" } ]}</v>
      </c>
    </row>
    <row r="1646" spans="1:38" x14ac:dyDescent="0.25">
      <c r="A1646" s="17" t="s">
        <v>1139</v>
      </c>
      <c r="B1646" s="29">
        <v>13</v>
      </c>
      <c r="C1646" s="30"/>
      <c r="D1646" s="31"/>
      <c r="E1646" s="32"/>
      <c r="F1646" s="43" t="s">
        <v>1341</v>
      </c>
      <c r="G1646" s="38" t="s">
        <v>988</v>
      </c>
      <c r="H1646" s="19" t="s">
        <v>1138</v>
      </c>
      <c r="I1646" s="29">
        <v>1977</v>
      </c>
      <c r="J1646" s="29">
        <v>1977</v>
      </c>
      <c r="K1646" s="33" t="s">
        <v>1337</v>
      </c>
      <c r="L1646" s="34">
        <v>1</v>
      </c>
      <c r="M1646" s="29">
        <v>1</v>
      </c>
      <c r="N1646" s="28" t="str">
        <f t="shared" si="590"/>
        <v>,{"CollectableType":"HomeCollector.Models.StampBase, HomeCollector, Version=1.0.0.0, Culture=neutral, PublicKeyToken=null"</v>
      </c>
      <c r="O1646" s="16" t="str">
        <f t="shared" si="569"/>
        <v xml:space="preserve">,"DisplayName":"Flag Capitol" </v>
      </c>
      <c r="P1646" s="16" t="str">
        <f t="shared" si="570"/>
        <v xml:space="preserve">,"Description":"booklet" </v>
      </c>
      <c r="Q1646" s="16" t="str">
        <f t="shared" si="571"/>
        <v xml:space="preserve">,"Country":"USA" </v>
      </c>
      <c r="R1646" s="16" t="str">
        <f t="shared" si="572"/>
        <v xml:space="preserve">,"IsPostageStamp":true </v>
      </c>
      <c r="S1646" s="16" t="str">
        <f t="shared" si="573"/>
        <v xml:space="preserve">,"ScottNumber":"1623b" </v>
      </c>
      <c r="T1646" s="16" t="str">
        <f t="shared" si="574"/>
        <v xml:space="preserve">,"AlternateId":"" </v>
      </c>
      <c r="U1646" s="16" t="str">
        <f t="shared" si="575"/>
        <v>,"IssueYearStart":1977</v>
      </c>
      <c r="V1646" s="16" t="str">
        <f t="shared" si="576"/>
        <v>,"IssueYearEnd":0</v>
      </c>
      <c r="W1646" s="16" t="str">
        <f t="shared" si="577"/>
        <v xml:space="preserve">,"FirstDayOfIssue":" " </v>
      </c>
      <c r="X1646" s="16" t="str">
        <f t="shared" si="591"/>
        <v xml:space="preserve">,"Perforation":"10" </v>
      </c>
      <c r="Y1646" s="16" t="str">
        <f t="shared" si="578"/>
        <v xml:space="preserve">,"IsWatermarked":false </v>
      </c>
      <c r="Z1646" s="16" t="str">
        <f t="shared" si="579"/>
        <v xml:space="preserve">,"CatalogImageCode":"" </v>
      </c>
      <c r="AA1646" s="16" t="str">
        <f t="shared" si="580"/>
        <v xml:space="preserve">,"Color":"" </v>
      </c>
      <c r="AB1646" s="16" t="str">
        <f t="shared" si="581"/>
        <v xml:space="preserve">,"Denomination":"13" </v>
      </c>
      <c r="AD1646" s="16" t="str">
        <f t="shared" si="582"/>
        <v/>
      </c>
      <c r="AE1646" s="16" t="str">
        <f t="shared" si="583"/>
        <v>{"CollectableType":"HomeCollector.Models.StampBase, HomeCollector, Version=1.0.0.0, Culture=neutral, PublicKeyToken=null"</v>
      </c>
      <c r="AF1646" s="16" t="str">
        <f t="shared" si="584"/>
        <v xml:space="preserve">,"ItemDetails":"booklet" </v>
      </c>
      <c r="AG1646" s="16" t="str">
        <f t="shared" si="585"/>
        <v xml:space="preserve">,"IsFavorite":false </v>
      </c>
      <c r="AH1646" s="16" t="str">
        <f t="shared" si="586"/>
        <v xml:space="preserve">,"EstimatedValue":0 </v>
      </c>
      <c r="AI1646" s="16" t="str">
        <f t="shared" si="587"/>
        <v xml:space="preserve">,"IsMintCondition":false </v>
      </c>
      <c r="AJ1646" s="16" t="str">
        <f t="shared" si="588"/>
        <v xml:space="preserve">,"Condition":"UNDEFINED" </v>
      </c>
      <c r="AK1646" s="16" t="str">
        <f xml:space="preserve"> IF($D1646+$E1646&gt;0,  CONCATENATE($AD1646,$AE1646,$AF1646,$AG1646,$AH1646,$AI1646,$AJ1646) &amp; "} ]}","}")</f>
        <v>}</v>
      </c>
      <c r="AL1646" s="16" t="str">
        <f t="shared" si="589"/>
        <v>,{"CollectableType":"HomeCollector.Models.StampBase, HomeCollector, Version=1.0.0.0, Culture=neutral, PublicKeyToken=null","DisplayName":"Flag Capitol" ,"Description":"booklet" ,"Country":"USA" ,"IsPostageStamp":true ,"ScottNumber":"1623b" ,"AlternateId":"" ,"IssueYearStart":1977,"IssueYearEnd":0,"FirstDayOfIssue":" " ,"Perforation":"10" ,"IsWatermarked":false ,"CatalogImageCode":"" ,"Color":"" ,"Denomination":"13" }</v>
      </c>
    </row>
    <row r="1647" spans="1:38" x14ac:dyDescent="0.25">
      <c r="A1647" s="17" t="s">
        <v>1140</v>
      </c>
      <c r="B1647" s="19" t="s">
        <v>1141</v>
      </c>
      <c r="C1647" s="30"/>
      <c r="D1647" s="31">
        <v>1</v>
      </c>
      <c r="E1647" s="32"/>
      <c r="F1647" s="28"/>
      <c r="G1647" s="38" t="s">
        <v>291</v>
      </c>
      <c r="H1647" s="19" t="s">
        <v>1138</v>
      </c>
      <c r="I1647" s="29">
        <v>1977</v>
      </c>
      <c r="J1647" s="29">
        <v>1977</v>
      </c>
      <c r="K1647" s="33" t="s">
        <v>1337</v>
      </c>
      <c r="L1647" s="34">
        <v>0.75</v>
      </c>
      <c r="M1647" s="29">
        <v>0.15</v>
      </c>
      <c r="N1647" s="28" t="str">
        <f t="shared" si="590"/>
        <v>,{"CollectableType":"HomeCollector.Models.StampBase, HomeCollector, Version=1.0.0.0, Culture=neutral, PublicKeyToken=null"</v>
      </c>
      <c r="O1647" s="16" t="str">
        <f t="shared" si="569"/>
        <v xml:space="preserve">,"DisplayName":"Flag Capitol" </v>
      </c>
      <c r="P1647" s="16" t="str">
        <f t="shared" si="570"/>
        <v xml:space="preserve">,"Description":"pair" </v>
      </c>
      <c r="Q1647" s="16" t="str">
        <f t="shared" si="571"/>
        <v xml:space="preserve">,"Country":"USA" </v>
      </c>
      <c r="R1647" s="16" t="str">
        <f t="shared" si="572"/>
        <v xml:space="preserve">,"IsPostageStamp":true </v>
      </c>
      <c r="S1647" s="16" t="str">
        <f t="shared" si="573"/>
        <v xml:space="preserve">,"ScottNumber":"1623d" </v>
      </c>
      <c r="T1647" s="16" t="str">
        <f t="shared" si="574"/>
        <v xml:space="preserve">,"AlternateId":"" </v>
      </c>
      <c r="U1647" s="16" t="str">
        <f t="shared" si="575"/>
        <v>,"IssueYearStart":1977</v>
      </c>
      <c r="V1647" s="16" t="str">
        <f t="shared" si="576"/>
        <v>,"IssueYearEnd":0</v>
      </c>
      <c r="W1647" s="16" t="str">
        <f t="shared" si="577"/>
        <v xml:space="preserve">,"FirstDayOfIssue":" " </v>
      </c>
      <c r="X1647" s="16" t="str">
        <f t="shared" si="591"/>
        <v xml:space="preserve">,"Perforation":"" </v>
      </c>
      <c r="Y1647" s="16" t="str">
        <f t="shared" si="578"/>
        <v xml:space="preserve">,"IsWatermarked":false </v>
      </c>
      <c r="Z1647" s="16" t="str">
        <f t="shared" si="579"/>
        <v xml:space="preserve">,"CatalogImageCode":"" </v>
      </c>
      <c r="AA1647" s="16" t="str">
        <f t="shared" si="580"/>
        <v xml:space="preserve">,"Color":"" </v>
      </c>
      <c r="AB1647" s="16" t="str">
        <f t="shared" si="581"/>
        <v xml:space="preserve">,"Denomination":"9-13" </v>
      </c>
      <c r="AD1647" s="16" t="str">
        <f t="shared" si="582"/>
        <v>,"ItemInstances":[</v>
      </c>
      <c r="AE1647" s="16" t="str">
        <f t="shared" si="583"/>
        <v>{"CollectableType":"HomeCollector.Models.StampBase, HomeCollector, Version=1.0.0.0, Culture=neutral, PublicKeyToken=null"</v>
      </c>
      <c r="AF1647" s="16" t="str">
        <f t="shared" si="584"/>
        <v xml:space="preserve">,"ItemDetails":"pair" </v>
      </c>
      <c r="AG1647" s="16" t="str">
        <f t="shared" si="585"/>
        <v xml:space="preserve">,"IsFavorite":false </v>
      </c>
      <c r="AH1647" s="16" t="str">
        <f t="shared" si="586"/>
        <v xml:space="preserve">,"EstimatedValue":0 </v>
      </c>
      <c r="AI1647" s="16" t="str">
        <f t="shared" si="587"/>
        <v xml:space="preserve">,"IsMintCondition":true </v>
      </c>
      <c r="AJ1647" s="16" t="str">
        <f t="shared" si="588"/>
        <v xml:space="preserve">,"Condition":"UNDEFINED" </v>
      </c>
      <c r="AK1647" s="16" t="str">
        <f xml:space="preserve"> IF($D1647+$E1647&gt;0,  CONCATENATE($AD1647,$AE1647,$AF1647,$AG1647,$AH1647,$AI1647,$AJ1647) &amp; "} ]}","}")</f>
        <v>,"ItemInstances":[{"CollectableType":"HomeCollector.Models.StampBase, HomeCollector, Version=1.0.0.0, Culture=neutral, PublicKeyToken=null","ItemDetails":"pair" ,"IsFavorite":false ,"EstimatedValue":0 ,"IsMintCondition":true ,"Condition":"UNDEFINED" } ]}</v>
      </c>
      <c r="AL1647" s="16" t="str">
        <f t="shared" si="589"/>
        <v>,{"CollectableType":"HomeCollector.Models.StampBase, HomeCollector, Version=1.0.0.0, Culture=neutral, PublicKeyToken=null","DisplayName":"Flag Capitol" ,"Description":"pair" ,"Country":"USA" ,"IsPostageStamp":true ,"ScottNumber":"1623d" ,"AlternateId":"" ,"IssueYearStart":1977,"IssueYearEnd":0,"FirstDayOfIssue":" " ,"Perforation":"" ,"IsWatermarked":false ,"CatalogImageCode":"" ,"Color":"" ,"Denomination":"9-13" ,"ItemInstances":[{"CollectableType":"HomeCollector.Models.StampBase, HomeCollector, Version=1.0.0.0, Culture=neutral, PublicKeyToken=null","ItemDetails":"pair" ,"IsFavorite":false ,"EstimatedValue":0 ,"IsMintCondition":true ,"Condition":"UNDEFINED" } ]}</v>
      </c>
    </row>
    <row r="1648" spans="1:38" x14ac:dyDescent="0.25">
      <c r="A1648" s="17" t="s">
        <v>1142</v>
      </c>
      <c r="B1648" s="19" t="s">
        <v>1141</v>
      </c>
      <c r="C1648" s="30"/>
      <c r="D1648" s="31"/>
      <c r="E1648" s="32"/>
      <c r="F1648" s="28"/>
      <c r="G1648" s="38" t="s">
        <v>291</v>
      </c>
      <c r="H1648" s="19" t="s">
        <v>1138</v>
      </c>
      <c r="I1648" s="29">
        <v>1977</v>
      </c>
      <c r="J1648" s="29">
        <v>1977</v>
      </c>
      <c r="K1648" s="33" t="s">
        <v>1337</v>
      </c>
      <c r="L1648" s="34">
        <v>20</v>
      </c>
      <c r="M1648" s="29">
        <v>0.15</v>
      </c>
      <c r="N1648" s="28" t="str">
        <f t="shared" si="590"/>
        <v>,{"CollectableType":"HomeCollector.Models.StampBase, HomeCollector, Version=1.0.0.0, Culture=neutral, PublicKeyToken=null"</v>
      </c>
      <c r="O1648" s="16" t="str">
        <f t="shared" si="569"/>
        <v xml:space="preserve">,"DisplayName":"Flag Capitol" </v>
      </c>
      <c r="P1648" s="16" t="str">
        <f t="shared" si="570"/>
        <v xml:space="preserve">,"Description":"pair" </v>
      </c>
      <c r="Q1648" s="16" t="str">
        <f t="shared" si="571"/>
        <v xml:space="preserve">,"Country":"USA" </v>
      </c>
      <c r="R1648" s="16" t="str">
        <f t="shared" si="572"/>
        <v xml:space="preserve">,"IsPostageStamp":true </v>
      </c>
      <c r="S1648" s="16" t="str">
        <f t="shared" si="573"/>
        <v xml:space="preserve">,"ScottNumber":"1623e" </v>
      </c>
      <c r="T1648" s="16" t="str">
        <f t="shared" si="574"/>
        <v xml:space="preserve">,"AlternateId":"" </v>
      </c>
      <c r="U1648" s="16" t="str">
        <f t="shared" si="575"/>
        <v>,"IssueYearStart":1977</v>
      </c>
      <c r="V1648" s="16" t="str">
        <f t="shared" si="576"/>
        <v>,"IssueYearEnd":0</v>
      </c>
      <c r="W1648" s="16" t="str">
        <f t="shared" si="577"/>
        <v xml:space="preserve">,"FirstDayOfIssue":" " </v>
      </c>
      <c r="X1648" s="16" t="str">
        <f t="shared" si="591"/>
        <v xml:space="preserve">,"Perforation":"" </v>
      </c>
      <c r="Y1648" s="16" t="str">
        <f t="shared" si="578"/>
        <v xml:space="preserve">,"IsWatermarked":false </v>
      </c>
      <c r="Z1648" s="16" t="str">
        <f t="shared" si="579"/>
        <v xml:space="preserve">,"CatalogImageCode":"" </v>
      </c>
      <c r="AA1648" s="16" t="str">
        <f t="shared" si="580"/>
        <v xml:space="preserve">,"Color":"" </v>
      </c>
      <c r="AB1648" s="16" t="str">
        <f t="shared" si="581"/>
        <v xml:space="preserve">,"Denomination":"9-13" </v>
      </c>
      <c r="AD1648" s="16" t="str">
        <f t="shared" si="582"/>
        <v/>
      </c>
      <c r="AE1648" s="16" t="str">
        <f t="shared" si="583"/>
        <v>{"CollectableType":"HomeCollector.Models.StampBase, HomeCollector, Version=1.0.0.0, Culture=neutral, PublicKeyToken=null"</v>
      </c>
      <c r="AF1648" s="16" t="str">
        <f t="shared" si="584"/>
        <v xml:space="preserve">,"ItemDetails":"pair" </v>
      </c>
      <c r="AG1648" s="16" t="str">
        <f t="shared" si="585"/>
        <v xml:space="preserve">,"IsFavorite":false </v>
      </c>
      <c r="AH1648" s="16" t="str">
        <f t="shared" si="586"/>
        <v xml:space="preserve">,"EstimatedValue":0 </v>
      </c>
      <c r="AI1648" s="16" t="str">
        <f t="shared" si="587"/>
        <v xml:space="preserve">,"IsMintCondition":false </v>
      </c>
      <c r="AJ1648" s="16" t="str">
        <f t="shared" si="588"/>
        <v xml:space="preserve">,"Condition":"UNDEFINED" </v>
      </c>
      <c r="AK1648" s="16" t="str">
        <f xml:space="preserve"> IF($D1648+$E1648&gt;0,  CONCATENATE($AD1648,$AE1648,$AF1648,$AG1648,$AH1648,$AI1648,$AJ1648) &amp; "} ]}","}")</f>
        <v>}</v>
      </c>
      <c r="AL1648" s="16" t="str">
        <f t="shared" si="589"/>
        <v>,{"CollectableType":"HomeCollector.Models.StampBase, HomeCollector, Version=1.0.0.0, Culture=neutral, PublicKeyToken=null","DisplayName":"Flag Capitol" ,"Description":"pair" ,"Country":"USA" ,"IsPostageStamp":true ,"ScottNumber":"1623e" ,"AlternateId":"" ,"IssueYearStart":1977,"IssueYearEnd":0,"FirstDayOfIssue":" " ,"Perforation":"" ,"IsWatermarked":false ,"CatalogImageCode":"" ,"Color":"" ,"Denomination":"9-13" }</v>
      </c>
    </row>
    <row r="1649" spans="1:38" x14ac:dyDescent="0.25">
      <c r="A1649" s="34" t="s">
        <v>2801</v>
      </c>
      <c r="B1649" s="29">
        <v>13</v>
      </c>
      <c r="C1649" s="30"/>
      <c r="D1649" s="31">
        <v>3</v>
      </c>
      <c r="E1649" s="32">
        <v>3</v>
      </c>
      <c r="F1649" s="28"/>
      <c r="G1649" s="30"/>
      <c r="H1649" s="19" t="s">
        <v>1137</v>
      </c>
      <c r="I1649" s="29">
        <v>1975</v>
      </c>
      <c r="J1649" s="29">
        <v>1975</v>
      </c>
      <c r="K1649" s="33" t="s">
        <v>1337</v>
      </c>
      <c r="L1649" s="34">
        <v>0.3</v>
      </c>
      <c r="M1649" s="29">
        <v>0.15</v>
      </c>
      <c r="N1649" s="28" t="str">
        <f t="shared" si="590"/>
        <v>,{"CollectableType":"HomeCollector.Models.StampBase, HomeCollector, Version=1.0.0.0, Culture=neutral, PublicKeyToken=null"</v>
      </c>
      <c r="O1649" s="16" t="str">
        <f t="shared" si="569"/>
        <v xml:space="preserve">,"DisplayName":"Flag Indep Hall" </v>
      </c>
      <c r="P1649" s="16" t="str">
        <f t="shared" si="570"/>
        <v xml:space="preserve">,"Description":"" </v>
      </c>
      <c r="Q1649" s="16" t="str">
        <f t="shared" si="571"/>
        <v xml:space="preserve">,"Country":"USA" </v>
      </c>
      <c r="R1649" s="16" t="str">
        <f t="shared" si="572"/>
        <v xml:space="preserve">,"IsPostageStamp":true </v>
      </c>
      <c r="S1649" s="16" t="str">
        <f t="shared" si="573"/>
        <v xml:space="preserve">,"ScottNumber":"1625" </v>
      </c>
      <c r="T1649" s="16" t="str">
        <f t="shared" si="574"/>
        <v xml:space="preserve">,"AlternateId":"" </v>
      </c>
      <c r="U1649" s="16" t="str">
        <f t="shared" si="575"/>
        <v>,"IssueYearStart":1975</v>
      </c>
      <c r="V1649" s="16" t="str">
        <f t="shared" si="576"/>
        <v>,"IssueYearEnd":0</v>
      </c>
      <c r="W1649" s="16" t="str">
        <f t="shared" si="577"/>
        <v xml:space="preserve">,"FirstDayOfIssue":" " </v>
      </c>
      <c r="X1649" s="16" t="str">
        <f t="shared" si="591"/>
        <v xml:space="preserve">,"Perforation":"" </v>
      </c>
      <c r="Y1649" s="16" t="str">
        <f t="shared" si="578"/>
        <v xml:space="preserve">,"IsWatermarked":false </v>
      </c>
      <c r="Z1649" s="16" t="str">
        <f t="shared" si="579"/>
        <v xml:space="preserve">,"CatalogImageCode":"" </v>
      </c>
      <c r="AA1649" s="16" t="str">
        <f t="shared" si="580"/>
        <v xml:space="preserve">,"Color":"" </v>
      </c>
      <c r="AB1649" s="16" t="str">
        <f t="shared" si="581"/>
        <v xml:space="preserve">,"Denomination":"13" </v>
      </c>
      <c r="AD1649" s="16" t="str">
        <f t="shared" si="582"/>
        <v>,"ItemInstances":[</v>
      </c>
      <c r="AE1649" s="16" t="str">
        <f t="shared" si="583"/>
        <v>{"CollectableType":"HomeCollector.Models.StampBase, HomeCollector, Version=1.0.0.0, Culture=neutral, PublicKeyToken=null"</v>
      </c>
      <c r="AF1649" s="16" t="str">
        <f t="shared" si="584"/>
        <v xml:space="preserve">,"ItemDetails":"" </v>
      </c>
      <c r="AG1649" s="16" t="str">
        <f t="shared" si="585"/>
        <v xml:space="preserve">,"IsFavorite":false </v>
      </c>
      <c r="AH1649" s="16" t="str">
        <f t="shared" si="586"/>
        <v xml:space="preserve">,"EstimatedValue":0 </v>
      </c>
      <c r="AI1649" s="16" t="str">
        <f t="shared" si="587"/>
        <v xml:space="preserve">,"IsMintCondition":true </v>
      </c>
      <c r="AJ1649" s="16" t="str">
        <f t="shared" si="588"/>
        <v xml:space="preserve">,"Condition":"UNDEFINED" </v>
      </c>
      <c r="AK1649" s="16" t="str">
        <f xml:space="preserve"> IF($D1649+$E1649&gt;0,  CONCATENATE($AD1649,$AE1649,$AF1649,$AG1649,$AH1649,$AI1649,$AJ1649)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49" s="16" t="str">
        <f t="shared" si="589"/>
        <v>,{"CollectableType":"HomeCollector.Models.StampBase, HomeCollector, Version=1.0.0.0, Culture=neutral, PublicKeyToken=null","DisplayName":"Flag Indep Hall" ,"Description":"" ,"Country":"USA" ,"IsPostageStamp":true ,"ScottNumber":"1625" ,"AlternateId":"" ,"IssueYearStart":1975,"IssueYearEnd":0,"FirstDayOfIssue":"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50" spans="1:38" x14ac:dyDescent="0.25">
      <c r="A1650" s="34" t="s">
        <v>2802</v>
      </c>
      <c r="B1650" s="29">
        <v>13</v>
      </c>
      <c r="C1650" s="30"/>
      <c r="D1650" s="31"/>
      <c r="E1650" s="32">
        <v>2</v>
      </c>
      <c r="F1650" s="28"/>
      <c r="G1650" s="30"/>
      <c r="H1650" s="19" t="s">
        <v>1143</v>
      </c>
      <c r="I1650" s="29">
        <v>1976</v>
      </c>
      <c r="J1650" s="29">
        <v>1976</v>
      </c>
      <c r="K1650" s="33" t="s">
        <v>1337</v>
      </c>
      <c r="L1650" s="34">
        <v>0.25</v>
      </c>
      <c r="M1650" s="29">
        <v>0.15</v>
      </c>
      <c r="N1650" s="28" t="str">
        <f t="shared" si="590"/>
        <v>,{"CollectableType":"HomeCollector.Models.StampBase, HomeCollector, Version=1.0.0.0, Culture=neutral, PublicKeyToken=null"</v>
      </c>
      <c r="O1650" s="16" t="str">
        <f t="shared" si="569"/>
        <v xml:space="preserve">,"DisplayName":"Spirit 76" </v>
      </c>
      <c r="P1650" s="16" t="str">
        <f t="shared" si="570"/>
        <v xml:space="preserve">,"Description":"" </v>
      </c>
      <c r="Q1650" s="16" t="str">
        <f t="shared" si="571"/>
        <v xml:space="preserve">,"Country":"USA" </v>
      </c>
      <c r="R1650" s="16" t="str">
        <f t="shared" si="572"/>
        <v xml:space="preserve">,"IsPostageStamp":true </v>
      </c>
      <c r="S1650" s="16" t="str">
        <f t="shared" si="573"/>
        <v xml:space="preserve">,"ScottNumber":"1629" </v>
      </c>
      <c r="T1650" s="16" t="str">
        <f t="shared" si="574"/>
        <v xml:space="preserve">,"AlternateId":"" </v>
      </c>
      <c r="U1650" s="16" t="str">
        <f t="shared" si="575"/>
        <v>,"IssueYearStart":1976</v>
      </c>
      <c r="V1650" s="16" t="str">
        <f t="shared" si="576"/>
        <v>,"IssueYearEnd":0</v>
      </c>
      <c r="W1650" s="16" t="str">
        <f t="shared" si="577"/>
        <v xml:space="preserve">,"FirstDayOfIssue":" " </v>
      </c>
      <c r="X1650" s="16" t="str">
        <f t="shared" si="591"/>
        <v xml:space="preserve">,"Perforation":"" </v>
      </c>
      <c r="Y1650" s="16" t="str">
        <f t="shared" si="578"/>
        <v xml:space="preserve">,"IsWatermarked":false </v>
      </c>
      <c r="Z1650" s="16" t="str">
        <f t="shared" si="579"/>
        <v xml:space="preserve">,"CatalogImageCode":"" </v>
      </c>
      <c r="AA1650" s="16" t="str">
        <f t="shared" si="580"/>
        <v xml:space="preserve">,"Color":"" </v>
      </c>
      <c r="AB1650" s="16" t="str">
        <f t="shared" si="581"/>
        <v xml:space="preserve">,"Denomination":"13" </v>
      </c>
      <c r="AD1650" s="16" t="str">
        <f t="shared" si="582"/>
        <v>,"ItemInstances":[</v>
      </c>
      <c r="AE1650" s="16" t="str">
        <f t="shared" si="583"/>
        <v>{"CollectableType":"HomeCollector.Models.StampBase, HomeCollector, Version=1.0.0.0, Culture=neutral, PublicKeyToken=null"</v>
      </c>
      <c r="AF1650" s="16" t="str">
        <f t="shared" si="584"/>
        <v xml:space="preserve">,"ItemDetails":"" </v>
      </c>
      <c r="AG1650" s="16" t="str">
        <f t="shared" si="585"/>
        <v xml:space="preserve">,"IsFavorite":false </v>
      </c>
      <c r="AH1650" s="16" t="str">
        <f t="shared" si="586"/>
        <v xml:space="preserve">,"EstimatedValue":0 </v>
      </c>
      <c r="AI1650" s="16" t="str">
        <f t="shared" si="587"/>
        <v xml:space="preserve">,"IsMintCondition":false </v>
      </c>
      <c r="AJ1650" s="16" t="str">
        <f t="shared" si="588"/>
        <v xml:space="preserve">,"Condition":"UNDEFINED" </v>
      </c>
      <c r="AK1650" s="16" t="str">
        <f xml:space="preserve"> IF($D1650+$E1650&gt;0,  CONCATENATE($AD1650,$AE1650,$AF1650,$AG1650,$AH1650,$AI1650,$AJ1650)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50" s="16" t="str">
        <f t="shared" si="589"/>
        <v>,{"CollectableType":"HomeCollector.Models.StampBase, HomeCollector, Version=1.0.0.0, Culture=neutral, PublicKeyToken=null","DisplayName":"Spirit 76" ,"Description":"" ,"Country":"USA" ,"IsPostageStamp":true ,"ScottNumber":"1629"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51" spans="1:38" x14ac:dyDescent="0.25">
      <c r="A1651" s="34" t="s">
        <v>2803</v>
      </c>
      <c r="B1651" s="29">
        <v>13</v>
      </c>
      <c r="C1651" s="30"/>
      <c r="D1651" s="31"/>
      <c r="E1651" s="32">
        <v>1</v>
      </c>
      <c r="F1651" s="28"/>
      <c r="G1651" s="30"/>
      <c r="H1651" s="19" t="s">
        <v>1143</v>
      </c>
      <c r="I1651" s="29">
        <v>1976</v>
      </c>
      <c r="J1651" s="29">
        <v>1976</v>
      </c>
      <c r="K1651" s="33" t="s">
        <v>1337</v>
      </c>
      <c r="L1651" s="34">
        <v>0.25</v>
      </c>
      <c r="M1651" s="29">
        <v>0.15</v>
      </c>
      <c r="N1651" s="28" t="str">
        <f t="shared" si="590"/>
        <v>,{"CollectableType":"HomeCollector.Models.StampBase, HomeCollector, Version=1.0.0.0, Culture=neutral, PublicKeyToken=null"</v>
      </c>
      <c r="O1651" s="16" t="str">
        <f t="shared" si="569"/>
        <v xml:space="preserve">,"DisplayName":"Spirit 76" </v>
      </c>
      <c r="P1651" s="16" t="str">
        <f t="shared" si="570"/>
        <v xml:space="preserve">,"Description":"" </v>
      </c>
      <c r="Q1651" s="16" t="str">
        <f t="shared" si="571"/>
        <v xml:space="preserve">,"Country":"USA" </v>
      </c>
      <c r="R1651" s="16" t="str">
        <f t="shared" si="572"/>
        <v xml:space="preserve">,"IsPostageStamp":true </v>
      </c>
      <c r="S1651" s="16" t="str">
        <f t="shared" si="573"/>
        <v xml:space="preserve">,"ScottNumber":"1630" </v>
      </c>
      <c r="T1651" s="16" t="str">
        <f t="shared" si="574"/>
        <v xml:space="preserve">,"AlternateId":"" </v>
      </c>
      <c r="U1651" s="16" t="str">
        <f t="shared" si="575"/>
        <v>,"IssueYearStart":1976</v>
      </c>
      <c r="V1651" s="16" t="str">
        <f t="shared" si="576"/>
        <v>,"IssueYearEnd":0</v>
      </c>
      <c r="W1651" s="16" t="str">
        <f t="shared" si="577"/>
        <v xml:space="preserve">,"FirstDayOfIssue":" " </v>
      </c>
      <c r="X1651" s="16" t="str">
        <f t="shared" si="591"/>
        <v xml:space="preserve">,"Perforation":"" </v>
      </c>
      <c r="Y1651" s="16" t="str">
        <f t="shared" si="578"/>
        <v xml:space="preserve">,"IsWatermarked":false </v>
      </c>
      <c r="Z1651" s="16" t="str">
        <f t="shared" si="579"/>
        <v xml:space="preserve">,"CatalogImageCode":"" </v>
      </c>
      <c r="AA1651" s="16" t="str">
        <f t="shared" si="580"/>
        <v xml:space="preserve">,"Color":"" </v>
      </c>
      <c r="AB1651" s="16" t="str">
        <f t="shared" si="581"/>
        <v xml:space="preserve">,"Denomination":"13" </v>
      </c>
      <c r="AD1651" s="16" t="str">
        <f t="shared" si="582"/>
        <v>,"ItemInstances":[</v>
      </c>
      <c r="AE1651" s="16" t="str">
        <f t="shared" si="583"/>
        <v>{"CollectableType":"HomeCollector.Models.StampBase, HomeCollector, Version=1.0.0.0, Culture=neutral, PublicKeyToken=null"</v>
      </c>
      <c r="AF1651" s="16" t="str">
        <f t="shared" si="584"/>
        <v xml:space="preserve">,"ItemDetails":"" </v>
      </c>
      <c r="AG1651" s="16" t="str">
        <f t="shared" si="585"/>
        <v xml:space="preserve">,"IsFavorite":false </v>
      </c>
      <c r="AH1651" s="16" t="str">
        <f t="shared" si="586"/>
        <v xml:space="preserve">,"EstimatedValue":0 </v>
      </c>
      <c r="AI1651" s="16" t="str">
        <f t="shared" si="587"/>
        <v xml:space="preserve">,"IsMintCondition":false </v>
      </c>
      <c r="AJ1651" s="16" t="str">
        <f t="shared" si="588"/>
        <v xml:space="preserve">,"Condition":"UNDEFINED" </v>
      </c>
      <c r="AK1651" s="16" t="str">
        <f xml:space="preserve"> IF($D1651+$E1651&gt;0,  CONCATENATE($AD1651,$AE1651,$AF1651,$AG1651,$AH1651,$AI1651,$AJ1651)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51" s="16" t="str">
        <f t="shared" si="589"/>
        <v>,{"CollectableType":"HomeCollector.Models.StampBase, HomeCollector, Version=1.0.0.0, Culture=neutral, PublicKeyToken=null","DisplayName":"Spirit 76" ,"Description":"" ,"Country":"USA" ,"IsPostageStamp":true ,"ScottNumber":"1630"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52" spans="1:38" x14ac:dyDescent="0.25">
      <c r="A1652" s="34" t="s">
        <v>2804</v>
      </c>
      <c r="B1652" s="29">
        <v>13</v>
      </c>
      <c r="C1652" s="30"/>
      <c r="D1652" s="31"/>
      <c r="E1652" s="32">
        <v>2</v>
      </c>
      <c r="F1652" s="28"/>
      <c r="G1652" s="30"/>
      <c r="H1652" s="19" t="s">
        <v>1143</v>
      </c>
      <c r="I1652" s="29">
        <v>1976</v>
      </c>
      <c r="J1652" s="29">
        <v>1976</v>
      </c>
      <c r="K1652" s="33" t="s">
        <v>1337</v>
      </c>
      <c r="L1652" s="34">
        <v>0.25</v>
      </c>
      <c r="M1652" s="29">
        <v>0.15</v>
      </c>
      <c r="N1652" s="28" t="str">
        <f t="shared" si="590"/>
        <v>,{"CollectableType":"HomeCollector.Models.StampBase, HomeCollector, Version=1.0.0.0, Culture=neutral, PublicKeyToken=null"</v>
      </c>
      <c r="O1652" s="16" t="str">
        <f t="shared" si="569"/>
        <v xml:space="preserve">,"DisplayName":"Spirit 76" </v>
      </c>
      <c r="P1652" s="16" t="str">
        <f t="shared" si="570"/>
        <v xml:space="preserve">,"Description":"" </v>
      </c>
      <c r="Q1652" s="16" t="str">
        <f t="shared" si="571"/>
        <v xml:space="preserve">,"Country":"USA" </v>
      </c>
      <c r="R1652" s="16" t="str">
        <f t="shared" si="572"/>
        <v xml:space="preserve">,"IsPostageStamp":true </v>
      </c>
      <c r="S1652" s="16" t="str">
        <f t="shared" si="573"/>
        <v xml:space="preserve">,"ScottNumber":"1631" </v>
      </c>
      <c r="T1652" s="16" t="str">
        <f t="shared" si="574"/>
        <v xml:space="preserve">,"AlternateId":"" </v>
      </c>
      <c r="U1652" s="16" t="str">
        <f t="shared" si="575"/>
        <v>,"IssueYearStart":1976</v>
      </c>
      <c r="V1652" s="16" t="str">
        <f t="shared" si="576"/>
        <v>,"IssueYearEnd":0</v>
      </c>
      <c r="W1652" s="16" t="str">
        <f t="shared" si="577"/>
        <v xml:space="preserve">,"FirstDayOfIssue":" " </v>
      </c>
      <c r="X1652" s="16" t="str">
        <f t="shared" si="591"/>
        <v xml:space="preserve">,"Perforation":"" </v>
      </c>
      <c r="Y1652" s="16" t="str">
        <f t="shared" si="578"/>
        <v xml:space="preserve">,"IsWatermarked":false </v>
      </c>
      <c r="Z1652" s="16" t="str">
        <f t="shared" si="579"/>
        <v xml:space="preserve">,"CatalogImageCode":"" </v>
      </c>
      <c r="AA1652" s="16" t="str">
        <f t="shared" si="580"/>
        <v xml:space="preserve">,"Color":"" </v>
      </c>
      <c r="AB1652" s="16" t="str">
        <f t="shared" si="581"/>
        <v xml:space="preserve">,"Denomination":"13" </v>
      </c>
      <c r="AD1652" s="16" t="str">
        <f t="shared" si="582"/>
        <v>,"ItemInstances":[</v>
      </c>
      <c r="AE1652" s="16" t="str">
        <f t="shared" si="583"/>
        <v>{"CollectableType":"HomeCollector.Models.StampBase, HomeCollector, Version=1.0.0.0, Culture=neutral, PublicKeyToken=null"</v>
      </c>
      <c r="AF1652" s="16" t="str">
        <f t="shared" si="584"/>
        <v xml:space="preserve">,"ItemDetails":"" </v>
      </c>
      <c r="AG1652" s="16" t="str">
        <f t="shared" si="585"/>
        <v xml:space="preserve">,"IsFavorite":false </v>
      </c>
      <c r="AH1652" s="16" t="str">
        <f t="shared" si="586"/>
        <v xml:space="preserve">,"EstimatedValue":0 </v>
      </c>
      <c r="AI1652" s="16" t="str">
        <f t="shared" si="587"/>
        <v xml:space="preserve">,"IsMintCondition":false </v>
      </c>
      <c r="AJ1652" s="16" t="str">
        <f t="shared" si="588"/>
        <v xml:space="preserve">,"Condition":"UNDEFINED" </v>
      </c>
      <c r="AK1652" s="16" t="str">
        <f xml:space="preserve"> IF($D1652+$E1652&gt;0,  CONCATENATE($AD1652,$AE1652,$AF1652,$AG1652,$AH1652,$AI1652,$AJ1652)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52" s="16" t="str">
        <f t="shared" si="589"/>
        <v>,{"CollectableType":"HomeCollector.Models.StampBase, HomeCollector, Version=1.0.0.0, Culture=neutral, PublicKeyToken=null","DisplayName":"Spirit 76" ,"Description":"" ,"Country":"USA" ,"IsPostageStamp":true ,"ScottNumber":"1631"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53" spans="1:38" x14ac:dyDescent="0.25">
      <c r="A1653" s="17" t="s">
        <v>1144</v>
      </c>
      <c r="B1653" s="29">
        <v>13</v>
      </c>
      <c r="C1653" s="30"/>
      <c r="D1653" s="31">
        <v>1</v>
      </c>
      <c r="E1653" s="32"/>
      <c r="F1653" s="28"/>
      <c r="G1653" s="38" t="s">
        <v>1145</v>
      </c>
      <c r="H1653" s="19" t="s">
        <v>1143</v>
      </c>
      <c r="I1653" s="29">
        <v>1976</v>
      </c>
      <c r="J1653" s="29">
        <v>1976</v>
      </c>
      <c r="K1653" s="33" t="s">
        <v>1337</v>
      </c>
      <c r="L1653" s="34">
        <v>0.75</v>
      </c>
      <c r="M1653" s="29">
        <v>0.6</v>
      </c>
      <c r="N1653" s="28" t="str">
        <f t="shared" si="590"/>
        <v>,{"CollectableType":"HomeCollector.Models.StampBase, HomeCollector, Version=1.0.0.0, Culture=neutral, PublicKeyToken=null"</v>
      </c>
      <c r="O1653" s="16" t="str">
        <f t="shared" si="569"/>
        <v xml:space="preserve">,"DisplayName":"Spirit 76" </v>
      </c>
      <c r="P1653" s="16" t="str">
        <f t="shared" si="570"/>
        <v xml:space="preserve">,"Description":"strip 3" </v>
      </c>
      <c r="Q1653" s="16" t="str">
        <f t="shared" si="571"/>
        <v xml:space="preserve">,"Country":"USA" </v>
      </c>
      <c r="R1653" s="16" t="str">
        <f t="shared" si="572"/>
        <v xml:space="preserve">,"IsPostageStamp":true </v>
      </c>
      <c r="S1653" s="16" t="str">
        <f t="shared" si="573"/>
        <v xml:space="preserve">,"ScottNumber":"1631a" </v>
      </c>
      <c r="T1653" s="16" t="str">
        <f t="shared" si="574"/>
        <v xml:space="preserve">,"AlternateId":"" </v>
      </c>
      <c r="U1653" s="16" t="str">
        <f t="shared" si="575"/>
        <v>,"IssueYearStart":1976</v>
      </c>
      <c r="V1653" s="16" t="str">
        <f t="shared" si="576"/>
        <v>,"IssueYearEnd":0</v>
      </c>
      <c r="W1653" s="16" t="str">
        <f t="shared" si="577"/>
        <v xml:space="preserve">,"FirstDayOfIssue":" " </v>
      </c>
      <c r="X1653" s="16" t="str">
        <f t="shared" si="591"/>
        <v xml:space="preserve">,"Perforation":"" </v>
      </c>
      <c r="Y1653" s="16" t="str">
        <f t="shared" si="578"/>
        <v xml:space="preserve">,"IsWatermarked":false </v>
      </c>
      <c r="Z1653" s="16" t="str">
        <f t="shared" si="579"/>
        <v xml:space="preserve">,"CatalogImageCode":"" </v>
      </c>
      <c r="AA1653" s="16" t="str">
        <f t="shared" si="580"/>
        <v xml:space="preserve">,"Color":"" </v>
      </c>
      <c r="AB1653" s="16" t="str">
        <f t="shared" si="581"/>
        <v xml:space="preserve">,"Denomination":"13" </v>
      </c>
      <c r="AD1653" s="16" t="str">
        <f t="shared" si="582"/>
        <v>,"ItemInstances":[</v>
      </c>
      <c r="AE1653" s="16" t="str">
        <f t="shared" si="583"/>
        <v>{"CollectableType":"HomeCollector.Models.StampBase, HomeCollector, Version=1.0.0.0, Culture=neutral, PublicKeyToken=null"</v>
      </c>
      <c r="AF1653" s="16" t="str">
        <f t="shared" si="584"/>
        <v xml:space="preserve">,"ItemDetails":"strip 3" </v>
      </c>
      <c r="AG1653" s="16" t="str">
        <f t="shared" si="585"/>
        <v xml:space="preserve">,"IsFavorite":false </v>
      </c>
      <c r="AH1653" s="16" t="str">
        <f t="shared" si="586"/>
        <v xml:space="preserve">,"EstimatedValue":0 </v>
      </c>
      <c r="AI1653" s="16" t="str">
        <f t="shared" si="587"/>
        <v xml:space="preserve">,"IsMintCondition":true </v>
      </c>
      <c r="AJ1653" s="16" t="str">
        <f t="shared" si="588"/>
        <v xml:space="preserve">,"Condition":"UNDEFINED" </v>
      </c>
      <c r="AK1653" s="16" t="str">
        <f xml:space="preserve"> IF($D1653+$E1653&gt;0,  CONCATENATE($AD1653,$AE1653,$AF1653,$AG1653,$AH1653,$AI1653,$AJ1653) &amp; "} ]}","}")</f>
        <v>,"ItemInstances":[{"CollectableType":"HomeCollector.Models.StampBase, HomeCollector, Version=1.0.0.0, Culture=neutral, PublicKeyToken=null","ItemDetails":"strip 3" ,"IsFavorite":false ,"EstimatedValue":0 ,"IsMintCondition":true ,"Condition":"UNDEFINED" } ]}</v>
      </c>
      <c r="AL1653" s="16" t="str">
        <f t="shared" si="589"/>
        <v>,{"CollectableType":"HomeCollector.Models.StampBase, HomeCollector, Version=1.0.0.0, Culture=neutral, PublicKeyToken=null","DisplayName":"Spirit 76" ,"Description":"strip 3" ,"Country":"USA" ,"IsPostageStamp":true ,"ScottNumber":"1631a"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PublicKeyToken=null","ItemDetails":"strip 3" ,"IsFavorite":false ,"EstimatedValue":0 ,"IsMintCondition":true ,"Condition":"UNDEFINED" } ]}</v>
      </c>
    </row>
    <row r="1654" spans="1:38" x14ac:dyDescent="0.25">
      <c r="A1654" s="34" t="s">
        <v>2805</v>
      </c>
      <c r="B1654" s="29">
        <v>13</v>
      </c>
      <c r="C1654" s="30"/>
      <c r="D1654" s="31">
        <v>1</v>
      </c>
      <c r="E1654" s="32">
        <v>2</v>
      </c>
      <c r="F1654" s="28"/>
      <c r="G1654" s="30"/>
      <c r="H1654" s="19" t="s">
        <v>1146</v>
      </c>
      <c r="I1654" s="29">
        <v>1976</v>
      </c>
      <c r="J1654" s="29">
        <v>1976</v>
      </c>
      <c r="K1654" s="33" t="s">
        <v>1337</v>
      </c>
      <c r="L1654" s="34">
        <v>0.24</v>
      </c>
      <c r="M1654" s="29">
        <v>0.15</v>
      </c>
      <c r="N1654" s="28" t="str">
        <f t="shared" si="590"/>
        <v>,{"CollectableType":"HomeCollector.Models.StampBase, HomeCollector, Version=1.0.0.0, Culture=neutral, PublicKeyToken=null"</v>
      </c>
      <c r="O1654" s="16" t="str">
        <f t="shared" si="569"/>
        <v xml:space="preserve">,"DisplayName":"Interphil" </v>
      </c>
      <c r="P1654" s="16" t="str">
        <f t="shared" si="570"/>
        <v xml:space="preserve">,"Description":"" </v>
      </c>
      <c r="Q1654" s="16" t="str">
        <f t="shared" si="571"/>
        <v xml:space="preserve">,"Country":"USA" </v>
      </c>
      <c r="R1654" s="16" t="str">
        <f t="shared" si="572"/>
        <v xml:space="preserve">,"IsPostageStamp":true </v>
      </c>
      <c r="S1654" s="16" t="str">
        <f t="shared" si="573"/>
        <v xml:space="preserve">,"ScottNumber":"1632" </v>
      </c>
      <c r="T1654" s="16" t="str">
        <f t="shared" si="574"/>
        <v xml:space="preserve">,"AlternateId":"" </v>
      </c>
      <c r="U1654" s="16" t="str">
        <f t="shared" si="575"/>
        <v>,"IssueYearStart":1976</v>
      </c>
      <c r="V1654" s="16" t="str">
        <f t="shared" si="576"/>
        <v>,"IssueYearEnd":0</v>
      </c>
      <c r="W1654" s="16" t="str">
        <f t="shared" si="577"/>
        <v xml:space="preserve">,"FirstDayOfIssue":" " </v>
      </c>
      <c r="X1654" s="16" t="str">
        <f t="shared" si="591"/>
        <v xml:space="preserve">,"Perforation":"" </v>
      </c>
      <c r="Y1654" s="16" t="str">
        <f t="shared" si="578"/>
        <v xml:space="preserve">,"IsWatermarked":false </v>
      </c>
      <c r="Z1654" s="16" t="str">
        <f t="shared" si="579"/>
        <v xml:space="preserve">,"CatalogImageCode":"" </v>
      </c>
      <c r="AA1654" s="16" t="str">
        <f t="shared" si="580"/>
        <v xml:space="preserve">,"Color":"" </v>
      </c>
      <c r="AB1654" s="16" t="str">
        <f t="shared" si="581"/>
        <v xml:space="preserve">,"Denomination":"13" </v>
      </c>
      <c r="AD1654" s="16" t="str">
        <f t="shared" si="582"/>
        <v>,"ItemInstances":[</v>
      </c>
      <c r="AE1654" s="16" t="str">
        <f t="shared" si="583"/>
        <v>{"CollectableType":"HomeCollector.Models.StampBase, HomeCollector, Version=1.0.0.0, Culture=neutral, PublicKeyToken=null"</v>
      </c>
      <c r="AF1654" s="16" t="str">
        <f t="shared" si="584"/>
        <v xml:space="preserve">,"ItemDetails":"" </v>
      </c>
      <c r="AG1654" s="16" t="str">
        <f t="shared" si="585"/>
        <v xml:space="preserve">,"IsFavorite":false </v>
      </c>
      <c r="AH1654" s="16" t="str">
        <f t="shared" si="586"/>
        <v xml:space="preserve">,"EstimatedValue":0 </v>
      </c>
      <c r="AI1654" s="16" t="str">
        <f t="shared" si="587"/>
        <v xml:space="preserve">,"IsMintCondition":true </v>
      </c>
      <c r="AJ1654" s="16" t="str">
        <f t="shared" si="588"/>
        <v xml:space="preserve">,"Condition":"UNDEFINED" </v>
      </c>
      <c r="AK1654" s="16" t="str">
        <f xml:space="preserve"> IF($D1654+$E1654&gt;0,  CONCATENATE($AD1654,$AE1654,$AF1654,$AG1654,$AH1654,$AI1654,$AJ1654)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54" s="16" t="str">
        <f t="shared" si="589"/>
        <v>,{"CollectableType":"HomeCollector.Models.StampBase, HomeCollector, Version=1.0.0.0, Culture=neutral, PublicKeyToken=null","DisplayName":"Interphil" ,"Description":"" ,"Country":"USA" ,"IsPostageStamp":true ,"ScottNumber":"1632"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55" spans="1:38" x14ac:dyDescent="0.25">
      <c r="A1655" s="34" t="s">
        <v>2806</v>
      </c>
      <c r="B1655" s="29">
        <v>13</v>
      </c>
      <c r="C1655" s="30"/>
      <c r="D1655" s="31"/>
      <c r="E1655" s="32">
        <v>1</v>
      </c>
      <c r="F1655" s="28"/>
      <c r="G1655" s="30"/>
      <c r="H1655" s="19" t="s">
        <v>1147</v>
      </c>
      <c r="I1655" s="29">
        <v>1976</v>
      </c>
      <c r="J1655" s="29">
        <v>1976</v>
      </c>
      <c r="K1655" s="33" t="s">
        <v>1337</v>
      </c>
      <c r="L1655" s="34">
        <v>0.24</v>
      </c>
      <c r="M1655" s="29">
        <v>0.2</v>
      </c>
      <c r="N1655" s="28" t="str">
        <f t="shared" si="590"/>
        <v>,{"CollectableType":"HomeCollector.Models.StampBase, HomeCollector, Version=1.0.0.0, Culture=neutral, PublicKeyToken=null"</v>
      </c>
      <c r="O1655" s="16" t="str">
        <f t="shared" si="569"/>
        <v xml:space="preserve">,"DisplayName":"Delaware" </v>
      </c>
      <c r="P1655" s="16" t="str">
        <f t="shared" si="570"/>
        <v xml:space="preserve">,"Description":"" </v>
      </c>
      <c r="Q1655" s="16" t="str">
        <f t="shared" si="571"/>
        <v xml:space="preserve">,"Country":"USA" </v>
      </c>
      <c r="R1655" s="16" t="str">
        <f t="shared" si="572"/>
        <v xml:space="preserve">,"IsPostageStamp":true </v>
      </c>
      <c r="S1655" s="16" t="str">
        <f t="shared" si="573"/>
        <v xml:space="preserve">,"ScottNumber":"1633" </v>
      </c>
      <c r="T1655" s="16" t="str">
        <f t="shared" si="574"/>
        <v xml:space="preserve">,"AlternateId":"" </v>
      </c>
      <c r="U1655" s="16" t="str">
        <f t="shared" si="575"/>
        <v>,"IssueYearStart":1976</v>
      </c>
      <c r="V1655" s="16" t="str">
        <f t="shared" si="576"/>
        <v>,"IssueYearEnd":0</v>
      </c>
      <c r="W1655" s="16" t="str">
        <f t="shared" si="577"/>
        <v xml:space="preserve">,"FirstDayOfIssue":" " </v>
      </c>
      <c r="X1655" s="16" t="str">
        <f t="shared" si="591"/>
        <v xml:space="preserve">,"Perforation":"" </v>
      </c>
      <c r="Y1655" s="16" t="str">
        <f t="shared" si="578"/>
        <v xml:space="preserve">,"IsWatermarked":false </v>
      </c>
      <c r="Z1655" s="16" t="str">
        <f t="shared" si="579"/>
        <v xml:space="preserve">,"CatalogImageCode":"" </v>
      </c>
      <c r="AA1655" s="16" t="str">
        <f t="shared" si="580"/>
        <v xml:space="preserve">,"Color":"" </v>
      </c>
      <c r="AB1655" s="16" t="str">
        <f t="shared" si="581"/>
        <v xml:space="preserve">,"Denomination":"13" </v>
      </c>
      <c r="AD1655" s="16" t="str">
        <f t="shared" si="582"/>
        <v>,"ItemInstances":[</v>
      </c>
      <c r="AE1655" s="16" t="str">
        <f t="shared" si="583"/>
        <v>{"CollectableType":"HomeCollector.Models.StampBase, HomeCollector, Version=1.0.0.0, Culture=neutral, PublicKeyToken=null"</v>
      </c>
      <c r="AF1655" s="16" t="str">
        <f t="shared" si="584"/>
        <v xml:space="preserve">,"ItemDetails":"" </v>
      </c>
      <c r="AG1655" s="16" t="str">
        <f t="shared" si="585"/>
        <v xml:space="preserve">,"IsFavorite":false </v>
      </c>
      <c r="AH1655" s="16" t="str">
        <f t="shared" si="586"/>
        <v xml:space="preserve">,"EstimatedValue":0 </v>
      </c>
      <c r="AI1655" s="16" t="str">
        <f t="shared" si="587"/>
        <v xml:space="preserve">,"IsMintCondition":false </v>
      </c>
      <c r="AJ1655" s="16" t="str">
        <f t="shared" si="588"/>
        <v xml:space="preserve">,"Condition":"UNDEFINED" </v>
      </c>
      <c r="AK1655" s="16" t="str">
        <f xml:space="preserve"> IF($D1655+$E1655&gt;0,  CONCATENATE($AD1655,$AE1655,$AF1655,$AG1655,$AH1655,$AI1655,$AJ1655)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55" s="16" t="str">
        <f t="shared" si="589"/>
        <v>,{"CollectableType":"HomeCollector.Models.StampBase, HomeCollector, Version=1.0.0.0, Culture=neutral, PublicKeyToken=null","DisplayName":"Delaware" ,"Description":"" ,"Country":"USA" ,"IsPostageStamp":true ,"ScottNumber":"1633"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56" spans="1:38" x14ac:dyDescent="0.25">
      <c r="A1656" s="34" t="s">
        <v>2807</v>
      </c>
      <c r="B1656" s="29">
        <v>13</v>
      </c>
      <c r="C1656" s="30"/>
      <c r="D1656" s="31"/>
      <c r="E1656" s="32">
        <v>1</v>
      </c>
      <c r="F1656" s="28"/>
      <c r="G1656" s="30"/>
      <c r="H1656" s="19" t="s">
        <v>1148</v>
      </c>
      <c r="I1656" s="29">
        <v>1976</v>
      </c>
      <c r="J1656" s="29">
        <v>1976</v>
      </c>
      <c r="K1656" s="33" t="s">
        <v>1337</v>
      </c>
      <c r="L1656" s="34">
        <v>0.24</v>
      </c>
      <c r="M1656" s="29">
        <v>0.2</v>
      </c>
      <c r="N1656" s="28" t="str">
        <f t="shared" si="590"/>
        <v>,{"CollectableType":"HomeCollector.Models.StampBase, HomeCollector, Version=1.0.0.0, Culture=neutral, PublicKeyToken=null"</v>
      </c>
      <c r="O1656" s="16" t="str">
        <f t="shared" si="569"/>
        <v xml:space="preserve">,"DisplayName":"Pennsylvania" </v>
      </c>
      <c r="P1656" s="16" t="str">
        <f t="shared" si="570"/>
        <v xml:space="preserve">,"Description":"" </v>
      </c>
      <c r="Q1656" s="16" t="str">
        <f t="shared" si="571"/>
        <v xml:space="preserve">,"Country":"USA" </v>
      </c>
      <c r="R1656" s="16" t="str">
        <f t="shared" si="572"/>
        <v xml:space="preserve">,"IsPostageStamp":true </v>
      </c>
      <c r="S1656" s="16" t="str">
        <f t="shared" si="573"/>
        <v xml:space="preserve">,"ScottNumber":"1634" </v>
      </c>
      <c r="T1656" s="16" t="str">
        <f t="shared" si="574"/>
        <v xml:space="preserve">,"AlternateId":"" </v>
      </c>
      <c r="U1656" s="16" t="str">
        <f t="shared" si="575"/>
        <v>,"IssueYearStart":1976</v>
      </c>
      <c r="V1656" s="16" t="str">
        <f t="shared" si="576"/>
        <v>,"IssueYearEnd":0</v>
      </c>
      <c r="W1656" s="16" t="str">
        <f t="shared" si="577"/>
        <v xml:space="preserve">,"FirstDayOfIssue":" " </v>
      </c>
      <c r="X1656" s="16" t="str">
        <f t="shared" si="591"/>
        <v xml:space="preserve">,"Perforation":"" </v>
      </c>
      <c r="Y1656" s="16" t="str">
        <f t="shared" si="578"/>
        <v xml:space="preserve">,"IsWatermarked":false </v>
      </c>
      <c r="Z1656" s="16" t="str">
        <f t="shared" si="579"/>
        <v xml:space="preserve">,"CatalogImageCode":"" </v>
      </c>
      <c r="AA1656" s="16" t="str">
        <f t="shared" si="580"/>
        <v xml:space="preserve">,"Color":"" </v>
      </c>
      <c r="AB1656" s="16" t="str">
        <f t="shared" si="581"/>
        <v xml:space="preserve">,"Denomination":"13" </v>
      </c>
      <c r="AD1656" s="16" t="str">
        <f t="shared" si="582"/>
        <v>,"ItemInstances":[</v>
      </c>
      <c r="AE1656" s="16" t="str">
        <f t="shared" si="583"/>
        <v>{"CollectableType":"HomeCollector.Models.StampBase, HomeCollector, Version=1.0.0.0, Culture=neutral, PublicKeyToken=null"</v>
      </c>
      <c r="AF1656" s="16" t="str">
        <f t="shared" si="584"/>
        <v xml:space="preserve">,"ItemDetails":"" </v>
      </c>
      <c r="AG1656" s="16" t="str">
        <f t="shared" si="585"/>
        <v xml:space="preserve">,"IsFavorite":false </v>
      </c>
      <c r="AH1656" s="16" t="str">
        <f t="shared" si="586"/>
        <v xml:space="preserve">,"EstimatedValue":0 </v>
      </c>
      <c r="AI1656" s="16" t="str">
        <f t="shared" si="587"/>
        <v xml:space="preserve">,"IsMintCondition":false </v>
      </c>
      <c r="AJ1656" s="16" t="str">
        <f t="shared" si="588"/>
        <v xml:space="preserve">,"Condition":"UNDEFINED" </v>
      </c>
      <c r="AK1656" s="16" t="str">
        <f xml:space="preserve"> IF($D1656+$E1656&gt;0,  CONCATENATE($AD1656,$AE1656,$AF1656,$AG1656,$AH1656,$AI1656,$AJ1656)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56" s="16" t="str">
        <f t="shared" si="589"/>
        <v>,{"CollectableType":"HomeCollector.Models.StampBase, HomeCollector, Version=1.0.0.0, Culture=neutral, PublicKeyToken=null","DisplayName":"Pennsylvania" ,"Description":"" ,"Country":"USA" ,"IsPostageStamp":true ,"ScottNumber":"1634"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57" spans="1:38" x14ac:dyDescent="0.25">
      <c r="A1657" s="34" t="s">
        <v>2808</v>
      </c>
      <c r="B1657" s="29">
        <v>13</v>
      </c>
      <c r="C1657" s="30"/>
      <c r="D1657" s="31"/>
      <c r="E1657" s="32">
        <v>1</v>
      </c>
      <c r="F1657" s="28"/>
      <c r="G1657" s="30"/>
      <c r="H1657" s="19" t="s">
        <v>861</v>
      </c>
      <c r="I1657" s="29">
        <v>1976</v>
      </c>
      <c r="J1657" s="29">
        <v>1976</v>
      </c>
      <c r="K1657" s="33" t="s">
        <v>1337</v>
      </c>
      <c r="L1657" s="34">
        <v>0.24</v>
      </c>
      <c r="M1657" s="29">
        <v>0.2</v>
      </c>
      <c r="N1657" s="28" t="str">
        <f t="shared" si="590"/>
        <v>,{"CollectableType":"HomeCollector.Models.StampBase, HomeCollector, Version=1.0.0.0, Culture=neutral, PublicKeyToken=null"</v>
      </c>
      <c r="O1657" s="16" t="str">
        <f t="shared" si="569"/>
        <v xml:space="preserve">,"DisplayName":"New Jersey" </v>
      </c>
      <c r="P1657" s="16" t="str">
        <f t="shared" si="570"/>
        <v xml:space="preserve">,"Description":"" </v>
      </c>
      <c r="Q1657" s="16" t="str">
        <f t="shared" si="571"/>
        <v xml:space="preserve">,"Country":"USA" </v>
      </c>
      <c r="R1657" s="16" t="str">
        <f t="shared" si="572"/>
        <v xml:space="preserve">,"IsPostageStamp":true </v>
      </c>
      <c r="S1657" s="16" t="str">
        <f t="shared" si="573"/>
        <v xml:space="preserve">,"ScottNumber":"1635" </v>
      </c>
      <c r="T1657" s="16" t="str">
        <f t="shared" si="574"/>
        <v xml:space="preserve">,"AlternateId":"" </v>
      </c>
      <c r="U1657" s="16" t="str">
        <f t="shared" si="575"/>
        <v>,"IssueYearStart":1976</v>
      </c>
      <c r="V1657" s="16" t="str">
        <f t="shared" si="576"/>
        <v>,"IssueYearEnd":0</v>
      </c>
      <c r="W1657" s="16" t="str">
        <f t="shared" si="577"/>
        <v xml:space="preserve">,"FirstDayOfIssue":" " </v>
      </c>
      <c r="X1657" s="16" t="str">
        <f t="shared" si="591"/>
        <v xml:space="preserve">,"Perforation":"" </v>
      </c>
      <c r="Y1657" s="16" t="str">
        <f t="shared" si="578"/>
        <v xml:space="preserve">,"IsWatermarked":false </v>
      </c>
      <c r="Z1657" s="16" t="str">
        <f t="shared" si="579"/>
        <v xml:space="preserve">,"CatalogImageCode":"" </v>
      </c>
      <c r="AA1657" s="16" t="str">
        <f t="shared" si="580"/>
        <v xml:space="preserve">,"Color":"" </v>
      </c>
      <c r="AB1657" s="16" t="str">
        <f t="shared" si="581"/>
        <v xml:space="preserve">,"Denomination":"13" </v>
      </c>
      <c r="AD1657" s="16" t="str">
        <f t="shared" si="582"/>
        <v>,"ItemInstances":[</v>
      </c>
      <c r="AE1657" s="16" t="str">
        <f t="shared" si="583"/>
        <v>{"CollectableType":"HomeCollector.Models.StampBase, HomeCollector, Version=1.0.0.0, Culture=neutral, PublicKeyToken=null"</v>
      </c>
      <c r="AF1657" s="16" t="str">
        <f t="shared" si="584"/>
        <v xml:space="preserve">,"ItemDetails":"" </v>
      </c>
      <c r="AG1657" s="16" t="str">
        <f t="shared" si="585"/>
        <v xml:space="preserve">,"IsFavorite":false </v>
      </c>
      <c r="AH1657" s="16" t="str">
        <f t="shared" si="586"/>
        <v xml:space="preserve">,"EstimatedValue":0 </v>
      </c>
      <c r="AI1657" s="16" t="str">
        <f t="shared" si="587"/>
        <v xml:space="preserve">,"IsMintCondition":false </v>
      </c>
      <c r="AJ1657" s="16" t="str">
        <f t="shared" si="588"/>
        <v xml:space="preserve">,"Condition":"UNDEFINED" </v>
      </c>
      <c r="AK1657" s="16" t="str">
        <f xml:space="preserve"> IF($D1657+$E1657&gt;0,  CONCATENATE($AD1657,$AE1657,$AF1657,$AG1657,$AH1657,$AI1657,$AJ1657)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57" s="16" t="str">
        <f t="shared" si="589"/>
        <v>,{"CollectableType":"HomeCollector.Models.StampBase, HomeCollector, Version=1.0.0.0, Culture=neutral, PublicKeyToken=null","DisplayName":"New Jersey" ,"Description":"" ,"Country":"USA" ,"IsPostageStamp":true ,"ScottNumber":"1635"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58" spans="1:38" x14ac:dyDescent="0.25">
      <c r="A1658" s="34" t="s">
        <v>2809</v>
      </c>
      <c r="B1658" s="29">
        <v>13</v>
      </c>
      <c r="C1658" s="30"/>
      <c r="D1658" s="31"/>
      <c r="E1658" s="32">
        <v>1</v>
      </c>
      <c r="F1658" s="28"/>
      <c r="G1658" s="30"/>
      <c r="H1658" s="19" t="s">
        <v>1149</v>
      </c>
      <c r="I1658" s="29">
        <v>1976</v>
      </c>
      <c r="J1658" s="29">
        <v>1976</v>
      </c>
      <c r="K1658" s="33" t="s">
        <v>1337</v>
      </c>
      <c r="L1658" s="34">
        <v>0.24</v>
      </c>
      <c r="M1658" s="29">
        <v>0.2</v>
      </c>
      <c r="N1658" s="28" t="str">
        <f t="shared" si="590"/>
        <v>,{"CollectableType":"HomeCollector.Models.StampBase, HomeCollector, Version=1.0.0.0, Culture=neutral, PublicKeyToken=null"</v>
      </c>
      <c r="O1658" s="16" t="str">
        <f t="shared" si="569"/>
        <v xml:space="preserve">,"DisplayName":"Georgia" </v>
      </c>
      <c r="P1658" s="16" t="str">
        <f t="shared" si="570"/>
        <v xml:space="preserve">,"Description":"" </v>
      </c>
      <c r="Q1658" s="16" t="str">
        <f t="shared" si="571"/>
        <v xml:space="preserve">,"Country":"USA" </v>
      </c>
      <c r="R1658" s="16" t="str">
        <f t="shared" si="572"/>
        <v xml:space="preserve">,"IsPostageStamp":true </v>
      </c>
      <c r="S1658" s="16" t="str">
        <f t="shared" si="573"/>
        <v xml:space="preserve">,"ScottNumber":"1636" </v>
      </c>
      <c r="T1658" s="16" t="str">
        <f t="shared" si="574"/>
        <v xml:space="preserve">,"AlternateId":"" </v>
      </c>
      <c r="U1658" s="16" t="str">
        <f t="shared" si="575"/>
        <v>,"IssueYearStart":1976</v>
      </c>
      <c r="V1658" s="16" t="str">
        <f t="shared" si="576"/>
        <v>,"IssueYearEnd":0</v>
      </c>
      <c r="W1658" s="16" t="str">
        <f t="shared" si="577"/>
        <v xml:space="preserve">,"FirstDayOfIssue":" " </v>
      </c>
      <c r="X1658" s="16" t="str">
        <f t="shared" si="591"/>
        <v xml:space="preserve">,"Perforation":"" </v>
      </c>
      <c r="Y1658" s="16" t="str">
        <f t="shared" si="578"/>
        <v xml:space="preserve">,"IsWatermarked":false </v>
      </c>
      <c r="Z1658" s="16" t="str">
        <f t="shared" si="579"/>
        <v xml:space="preserve">,"CatalogImageCode":"" </v>
      </c>
      <c r="AA1658" s="16" t="str">
        <f t="shared" si="580"/>
        <v xml:space="preserve">,"Color":"" </v>
      </c>
      <c r="AB1658" s="16" t="str">
        <f t="shared" si="581"/>
        <v xml:space="preserve">,"Denomination":"13" </v>
      </c>
      <c r="AD1658" s="16" t="str">
        <f t="shared" si="582"/>
        <v>,"ItemInstances":[</v>
      </c>
      <c r="AE1658" s="16" t="str">
        <f t="shared" si="583"/>
        <v>{"CollectableType":"HomeCollector.Models.StampBase, HomeCollector, Version=1.0.0.0, Culture=neutral, PublicKeyToken=null"</v>
      </c>
      <c r="AF1658" s="16" t="str">
        <f t="shared" si="584"/>
        <v xml:space="preserve">,"ItemDetails":"" </v>
      </c>
      <c r="AG1658" s="16" t="str">
        <f t="shared" si="585"/>
        <v xml:space="preserve">,"IsFavorite":false </v>
      </c>
      <c r="AH1658" s="16" t="str">
        <f t="shared" si="586"/>
        <v xml:space="preserve">,"EstimatedValue":0 </v>
      </c>
      <c r="AI1658" s="16" t="str">
        <f t="shared" si="587"/>
        <v xml:space="preserve">,"IsMintCondition":false </v>
      </c>
      <c r="AJ1658" s="16" t="str">
        <f t="shared" si="588"/>
        <v xml:space="preserve">,"Condition":"UNDEFINED" </v>
      </c>
      <c r="AK1658" s="16" t="str">
        <f xml:space="preserve"> IF($D1658+$E1658&gt;0,  CONCATENATE($AD1658,$AE1658,$AF1658,$AG1658,$AH1658,$AI1658,$AJ1658)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58" s="16" t="str">
        <f t="shared" si="589"/>
        <v>,{"CollectableType":"HomeCollector.Models.StampBase, HomeCollector, Version=1.0.0.0, Culture=neutral, PublicKeyToken=null","DisplayName":"Georgia" ,"Description":"" ,"Country":"USA" ,"IsPostageStamp":true ,"ScottNumber":"1636"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59" spans="1:38" x14ac:dyDescent="0.25">
      <c r="A1659" s="34" t="s">
        <v>2810</v>
      </c>
      <c r="B1659" s="29">
        <v>13</v>
      </c>
      <c r="C1659" s="30"/>
      <c r="D1659" s="31"/>
      <c r="E1659" s="32">
        <v>1</v>
      </c>
      <c r="F1659" s="28"/>
      <c r="G1659" s="30"/>
      <c r="H1659" s="19" t="s">
        <v>1150</v>
      </c>
      <c r="I1659" s="29">
        <v>1976</v>
      </c>
      <c r="J1659" s="29">
        <v>1976</v>
      </c>
      <c r="K1659" s="33" t="s">
        <v>1337</v>
      </c>
      <c r="L1659" s="34">
        <v>0.24</v>
      </c>
      <c r="M1659" s="29">
        <v>0.2</v>
      </c>
      <c r="N1659" s="28" t="str">
        <f t="shared" si="590"/>
        <v>,{"CollectableType":"HomeCollector.Models.StampBase, HomeCollector, Version=1.0.0.0, Culture=neutral, PublicKeyToken=null"</v>
      </c>
      <c r="O1659" s="16" t="str">
        <f t="shared" si="569"/>
        <v xml:space="preserve">,"DisplayName":"Connecticut" </v>
      </c>
      <c r="P1659" s="16" t="str">
        <f t="shared" si="570"/>
        <v xml:space="preserve">,"Description":"" </v>
      </c>
      <c r="Q1659" s="16" t="str">
        <f t="shared" si="571"/>
        <v xml:space="preserve">,"Country":"USA" </v>
      </c>
      <c r="R1659" s="16" t="str">
        <f t="shared" si="572"/>
        <v xml:space="preserve">,"IsPostageStamp":true </v>
      </c>
      <c r="S1659" s="16" t="str">
        <f t="shared" si="573"/>
        <v xml:space="preserve">,"ScottNumber":"1637" </v>
      </c>
      <c r="T1659" s="16" t="str">
        <f t="shared" si="574"/>
        <v xml:space="preserve">,"AlternateId":"" </v>
      </c>
      <c r="U1659" s="16" t="str">
        <f t="shared" si="575"/>
        <v>,"IssueYearStart":1976</v>
      </c>
      <c r="V1659" s="16" t="str">
        <f t="shared" si="576"/>
        <v>,"IssueYearEnd":0</v>
      </c>
      <c r="W1659" s="16" t="str">
        <f t="shared" si="577"/>
        <v xml:space="preserve">,"FirstDayOfIssue":" " </v>
      </c>
      <c r="X1659" s="16" t="str">
        <f t="shared" si="591"/>
        <v xml:space="preserve">,"Perforation":"" </v>
      </c>
      <c r="Y1659" s="16" t="str">
        <f t="shared" si="578"/>
        <v xml:space="preserve">,"IsWatermarked":false </v>
      </c>
      <c r="Z1659" s="16" t="str">
        <f t="shared" si="579"/>
        <v xml:space="preserve">,"CatalogImageCode":"" </v>
      </c>
      <c r="AA1659" s="16" t="str">
        <f t="shared" si="580"/>
        <v xml:space="preserve">,"Color":"" </v>
      </c>
      <c r="AB1659" s="16" t="str">
        <f t="shared" si="581"/>
        <v xml:space="preserve">,"Denomination":"13" </v>
      </c>
      <c r="AD1659" s="16" t="str">
        <f t="shared" si="582"/>
        <v>,"ItemInstances":[</v>
      </c>
      <c r="AE1659" s="16" t="str">
        <f t="shared" si="583"/>
        <v>{"CollectableType":"HomeCollector.Models.StampBase, HomeCollector, Version=1.0.0.0, Culture=neutral, PublicKeyToken=null"</v>
      </c>
      <c r="AF1659" s="16" t="str">
        <f t="shared" si="584"/>
        <v xml:space="preserve">,"ItemDetails":"" </v>
      </c>
      <c r="AG1659" s="16" t="str">
        <f t="shared" si="585"/>
        <v xml:space="preserve">,"IsFavorite":false </v>
      </c>
      <c r="AH1659" s="16" t="str">
        <f t="shared" si="586"/>
        <v xml:space="preserve">,"EstimatedValue":0 </v>
      </c>
      <c r="AI1659" s="16" t="str">
        <f t="shared" si="587"/>
        <v xml:space="preserve">,"IsMintCondition":false </v>
      </c>
      <c r="AJ1659" s="16" t="str">
        <f t="shared" si="588"/>
        <v xml:space="preserve">,"Condition":"UNDEFINED" </v>
      </c>
      <c r="AK1659" s="16" t="str">
        <f xml:space="preserve"> IF($D1659+$E1659&gt;0,  CONCATENATE($AD1659,$AE1659,$AF1659,$AG1659,$AH1659,$AI1659,$AJ1659)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59" s="16" t="str">
        <f t="shared" si="589"/>
        <v>,{"CollectableType":"HomeCollector.Models.StampBase, HomeCollector, Version=1.0.0.0, Culture=neutral, PublicKeyToken=null","DisplayName":"Connecticut" ,"Description":"" ,"Country":"USA" ,"IsPostageStamp":true ,"ScottNumber":"1637"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60" spans="1:38" x14ac:dyDescent="0.25">
      <c r="A1660" s="34" t="s">
        <v>2811</v>
      </c>
      <c r="B1660" s="29">
        <v>13</v>
      </c>
      <c r="C1660" s="30"/>
      <c r="D1660" s="31"/>
      <c r="E1660" s="32">
        <v>1</v>
      </c>
      <c r="F1660" s="28"/>
      <c r="G1660" s="30"/>
      <c r="H1660" s="19" t="s">
        <v>1151</v>
      </c>
      <c r="I1660" s="29">
        <v>1976</v>
      </c>
      <c r="J1660" s="29">
        <v>1976</v>
      </c>
      <c r="K1660" s="33" t="s">
        <v>1337</v>
      </c>
      <c r="L1660" s="34">
        <v>0.24</v>
      </c>
      <c r="M1660" s="29">
        <v>0.2</v>
      </c>
      <c r="N1660" s="28" t="str">
        <f t="shared" si="590"/>
        <v>,{"CollectableType":"HomeCollector.Models.StampBase, HomeCollector, Version=1.0.0.0, Culture=neutral, PublicKeyToken=null"</v>
      </c>
      <c r="O1660" s="16" t="str">
        <f t="shared" si="569"/>
        <v xml:space="preserve">,"DisplayName":"Massachusetts" </v>
      </c>
      <c r="P1660" s="16" t="str">
        <f t="shared" si="570"/>
        <v xml:space="preserve">,"Description":"" </v>
      </c>
      <c r="Q1660" s="16" t="str">
        <f t="shared" si="571"/>
        <v xml:space="preserve">,"Country":"USA" </v>
      </c>
      <c r="R1660" s="16" t="str">
        <f t="shared" si="572"/>
        <v xml:space="preserve">,"IsPostageStamp":true </v>
      </c>
      <c r="S1660" s="16" t="str">
        <f t="shared" si="573"/>
        <v xml:space="preserve">,"ScottNumber":"1638" </v>
      </c>
      <c r="T1660" s="16" t="str">
        <f t="shared" si="574"/>
        <v xml:space="preserve">,"AlternateId":"" </v>
      </c>
      <c r="U1660" s="16" t="str">
        <f t="shared" si="575"/>
        <v>,"IssueYearStart":1976</v>
      </c>
      <c r="V1660" s="16" t="str">
        <f t="shared" si="576"/>
        <v>,"IssueYearEnd":0</v>
      </c>
      <c r="W1660" s="16" t="str">
        <f t="shared" si="577"/>
        <v xml:space="preserve">,"FirstDayOfIssue":" " </v>
      </c>
      <c r="X1660" s="16" t="str">
        <f t="shared" si="591"/>
        <v xml:space="preserve">,"Perforation":"" </v>
      </c>
      <c r="Y1660" s="16" t="str">
        <f t="shared" si="578"/>
        <v xml:space="preserve">,"IsWatermarked":false </v>
      </c>
      <c r="Z1660" s="16" t="str">
        <f t="shared" si="579"/>
        <v xml:space="preserve">,"CatalogImageCode":"" </v>
      </c>
      <c r="AA1660" s="16" t="str">
        <f t="shared" si="580"/>
        <v xml:space="preserve">,"Color":"" </v>
      </c>
      <c r="AB1660" s="16" t="str">
        <f t="shared" si="581"/>
        <v xml:space="preserve">,"Denomination":"13" </v>
      </c>
      <c r="AD1660" s="16" t="str">
        <f t="shared" si="582"/>
        <v>,"ItemInstances":[</v>
      </c>
      <c r="AE1660" s="16" t="str">
        <f t="shared" si="583"/>
        <v>{"CollectableType":"HomeCollector.Models.StampBase, HomeCollector, Version=1.0.0.0, Culture=neutral, PublicKeyToken=null"</v>
      </c>
      <c r="AF1660" s="16" t="str">
        <f t="shared" si="584"/>
        <v xml:space="preserve">,"ItemDetails":"" </v>
      </c>
      <c r="AG1660" s="16" t="str">
        <f t="shared" si="585"/>
        <v xml:space="preserve">,"IsFavorite":false </v>
      </c>
      <c r="AH1660" s="16" t="str">
        <f t="shared" si="586"/>
        <v xml:space="preserve">,"EstimatedValue":0 </v>
      </c>
      <c r="AI1660" s="16" t="str">
        <f t="shared" si="587"/>
        <v xml:space="preserve">,"IsMintCondition":false </v>
      </c>
      <c r="AJ1660" s="16" t="str">
        <f t="shared" si="588"/>
        <v xml:space="preserve">,"Condition":"UNDEFINED" </v>
      </c>
      <c r="AK1660" s="16" t="str">
        <f xml:space="preserve"> IF($D1660+$E1660&gt;0,  CONCATENATE($AD1660,$AE1660,$AF1660,$AG1660,$AH1660,$AI1660,$AJ1660)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60" s="16" t="str">
        <f t="shared" si="589"/>
        <v>,{"CollectableType":"HomeCollector.Models.StampBase, HomeCollector, Version=1.0.0.0, Culture=neutral, PublicKeyToken=null","DisplayName":"Massachusetts" ,"Description":"" ,"Country":"USA" ,"IsPostageStamp":true ,"ScottNumber":"1638"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61" spans="1:38" x14ac:dyDescent="0.25">
      <c r="A1661" s="34" t="s">
        <v>2812</v>
      </c>
      <c r="B1661" s="29">
        <v>13</v>
      </c>
      <c r="C1661" s="30"/>
      <c r="D1661" s="31"/>
      <c r="E1661" s="32">
        <v>1</v>
      </c>
      <c r="F1661" s="28"/>
      <c r="G1661" s="30"/>
      <c r="H1661" s="19" t="s">
        <v>1152</v>
      </c>
      <c r="I1661" s="29">
        <v>1976</v>
      </c>
      <c r="J1661" s="29">
        <v>1976</v>
      </c>
      <c r="K1661" s="33" t="s">
        <v>1337</v>
      </c>
      <c r="L1661" s="34">
        <v>0.24</v>
      </c>
      <c r="M1661" s="29">
        <v>0.2</v>
      </c>
      <c r="N1661" s="28" t="str">
        <f t="shared" si="590"/>
        <v>,{"CollectableType":"HomeCollector.Models.StampBase, HomeCollector, Version=1.0.0.0, Culture=neutral, PublicKeyToken=null"</v>
      </c>
      <c r="O1661" s="16" t="str">
        <f t="shared" si="569"/>
        <v xml:space="preserve">,"DisplayName":"Maryland" </v>
      </c>
      <c r="P1661" s="16" t="str">
        <f t="shared" si="570"/>
        <v xml:space="preserve">,"Description":"" </v>
      </c>
      <c r="Q1661" s="16" t="str">
        <f t="shared" si="571"/>
        <v xml:space="preserve">,"Country":"USA" </v>
      </c>
      <c r="R1661" s="16" t="str">
        <f t="shared" si="572"/>
        <v xml:space="preserve">,"IsPostageStamp":true </v>
      </c>
      <c r="S1661" s="16" t="str">
        <f t="shared" si="573"/>
        <v xml:space="preserve">,"ScottNumber":"1639" </v>
      </c>
      <c r="T1661" s="16" t="str">
        <f t="shared" si="574"/>
        <v xml:space="preserve">,"AlternateId":"" </v>
      </c>
      <c r="U1661" s="16" t="str">
        <f t="shared" si="575"/>
        <v>,"IssueYearStart":1976</v>
      </c>
      <c r="V1661" s="16" t="str">
        <f t="shared" si="576"/>
        <v>,"IssueYearEnd":0</v>
      </c>
      <c r="W1661" s="16" t="str">
        <f t="shared" si="577"/>
        <v xml:space="preserve">,"FirstDayOfIssue":" " </v>
      </c>
      <c r="X1661" s="16" t="str">
        <f t="shared" si="591"/>
        <v xml:space="preserve">,"Perforation":"" </v>
      </c>
      <c r="Y1661" s="16" t="str">
        <f t="shared" si="578"/>
        <v xml:space="preserve">,"IsWatermarked":false </v>
      </c>
      <c r="Z1661" s="16" t="str">
        <f t="shared" si="579"/>
        <v xml:space="preserve">,"CatalogImageCode":"" </v>
      </c>
      <c r="AA1661" s="16" t="str">
        <f t="shared" si="580"/>
        <v xml:space="preserve">,"Color":"" </v>
      </c>
      <c r="AB1661" s="16" t="str">
        <f t="shared" si="581"/>
        <v xml:space="preserve">,"Denomination":"13" </v>
      </c>
      <c r="AD1661" s="16" t="str">
        <f t="shared" si="582"/>
        <v>,"ItemInstances":[</v>
      </c>
      <c r="AE1661" s="16" t="str">
        <f t="shared" si="583"/>
        <v>{"CollectableType":"HomeCollector.Models.StampBase, HomeCollector, Version=1.0.0.0, Culture=neutral, PublicKeyToken=null"</v>
      </c>
      <c r="AF1661" s="16" t="str">
        <f t="shared" si="584"/>
        <v xml:space="preserve">,"ItemDetails":"" </v>
      </c>
      <c r="AG1661" s="16" t="str">
        <f t="shared" si="585"/>
        <v xml:space="preserve">,"IsFavorite":false </v>
      </c>
      <c r="AH1661" s="16" t="str">
        <f t="shared" si="586"/>
        <v xml:space="preserve">,"EstimatedValue":0 </v>
      </c>
      <c r="AI1661" s="16" t="str">
        <f t="shared" si="587"/>
        <v xml:space="preserve">,"IsMintCondition":false </v>
      </c>
      <c r="AJ1661" s="16" t="str">
        <f t="shared" si="588"/>
        <v xml:space="preserve">,"Condition":"UNDEFINED" </v>
      </c>
      <c r="AK1661" s="16" t="str">
        <f xml:space="preserve"> IF($D1661+$E1661&gt;0,  CONCATENATE($AD1661,$AE1661,$AF1661,$AG1661,$AH1661,$AI1661,$AJ1661)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61" s="16" t="str">
        <f t="shared" si="589"/>
        <v>,{"CollectableType":"HomeCollector.Models.StampBase, HomeCollector, Version=1.0.0.0, Culture=neutral, PublicKeyToken=null","DisplayName":"Maryland" ,"Description":"" ,"Country":"USA" ,"IsPostageStamp":true ,"ScottNumber":"1639"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62" spans="1:38" x14ac:dyDescent="0.25">
      <c r="A1662" s="34" t="s">
        <v>2813</v>
      </c>
      <c r="B1662" s="29">
        <v>13</v>
      </c>
      <c r="C1662" s="30"/>
      <c r="D1662" s="31"/>
      <c r="E1662" s="32">
        <v>1</v>
      </c>
      <c r="F1662" s="28"/>
      <c r="G1662" s="30"/>
      <c r="H1662" s="19" t="s">
        <v>1153</v>
      </c>
      <c r="I1662" s="29">
        <v>1976</v>
      </c>
      <c r="J1662" s="29">
        <v>1976</v>
      </c>
      <c r="K1662" s="33" t="s">
        <v>1337</v>
      </c>
      <c r="L1662" s="34">
        <v>0.24</v>
      </c>
      <c r="M1662" s="29">
        <v>0.2</v>
      </c>
      <c r="N1662" s="28" t="str">
        <f t="shared" si="590"/>
        <v>,{"CollectableType":"HomeCollector.Models.StampBase, HomeCollector, Version=1.0.0.0, Culture=neutral, PublicKeyToken=null"</v>
      </c>
      <c r="O1662" s="16" t="str">
        <f t="shared" si="569"/>
        <v xml:space="preserve">,"DisplayName":"South Carolina" </v>
      </c>
      <c r="P1662" s="16" t="str">
        <f t="shared" si="570"/>
        <v xml:space="preserve">,"Description":"" </v>
      </c>
      <c r="Q1662" s="16" t="str">
        <f t="shared" si="571"/>
        <v xml:space="preserve">,"Country":"USA" </v>
      </c>
      <c r="R1662" s="16" t="str">
        <f t="shared" si="572"/>
        <v xml:space="preserve">,"IsPostageStamp":true </v>
      </c>
      <c r="S1662" s="16" t="str">
        <f t="shared" si="573"/>
        <v xml:space="preserve">,"ScottNumber":"1640" </v>
      </c>
      <c r="T1662" s="16" t="str">
        <f t="shared" si="574"/>
        <v xml:space="preserve">,"AlternateId":"" </v>
      </c>
      <c r="U1662" s="16" t="str">
        <f t="shared" si="575"/>
        <v>,"IssueYearStart":1976</v>
      </c>
      <c r="V1662" s="16" t="str">
        <f t="shared" si="576"/>
        <v>,"IssueYearEnd":0</v>
      </c>
      <c r="W1662" s="16" t="str">
        <f t="shared" si="577"/>
        <v xml:space="preserve">,"FirstDayOfIssue":" " </v>
      </c>
      <c r="X1662" s="16" t="str">
        <f t="shared" si="591"/>
        <v xml:space="preserve">,"Perforation":"" </v>
      </c>
      <c r="Y1662" s="16" t="str">
        <f t="shared" si="578"/>
        <v xml:space="preserve">,"IsWatermarked":false </v>
      </c>
      <c r="Z1662" s="16" t="str">
        <f t="shared" si="579"/>
        <v xml:space="preserve">,"CatalogImageCode":"" </v>
      </c>
      <c r="AA1662" s="16" t="str">
        <f t="shared" si="580"/>
        <v xml:space="preserve">,"Color":"" </v>
      </c>
      <c r="AB1662" s="16" t="str">
        <f t="shared" si="581"/>
        <v xml:space="preserve">,"Denomination":"13" </v>
      </c>
      <c r="AD1662" s="16" t="str">
        <f t="shared" si="582"/>
        <v>,"ItemInstances":[</v>
      </c>
      <c r="AE1662" s="16" t="str">
        <f t="shared" si="583"/>
        <v>{"CollectableType":"HomeCollector.Models.StampBase, HomeCollector, Version=1.0.0.0, Culture=neutral, PublicKeyToken=null"</v>
      </c>
      <c r="AF1662" s="16" t="str">
        <f t="shared" si="584"/>
        <v xml:space="preserve">,"ItemDetails":"" </v>
      </c>
      <c r="AG1662" s="16" t="str">
        <f t="shared" si="585"/>
        <v xml:space="preserve">,"IsFavorite":false </v>
      </c>
      <c r="AH1662" s="16" t="str">
        <f t="shared" si="586"/>
        <v xml:space="preserve">,"EstimatedValue":0 </v>
      </c>
      <c r="AI1662" s="16" t="str">
        <f t="shared" si="587"/>
        <v xml:space="preserve">,"IsMintCondition":false </v>
      </c>
      <c r="AJ1662" s="16" t="str">
        <f t="shared" si="588"/>
        <v xml:space="preserve">,"Condition":"UNDEFINED" </v>
      </c>
      <c r="AK1662" s="16" t="str">
        <f xml:space="preserve"> IF($D1662+$E1662&gt;0,  CONCATENATE($AD1662,$AE1662,$AF1662,$AG1662,$AH1662,$AI1662,$AJ1662)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62" s="16" t="str">
        <f t="shared" si="589"/>
        <v>,{"CollectableType":"HomeCollector.Models.StampBase, HomeCollector, Version=1.0.0.0, Culture=neutral, PublicKeyToken=null","DisplayName":"South Carolina" ,"Description":"" ,"Country":"USA" ,"IsPostageStamp":true ,"ScottNumber":"1640"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63" spans="1:38" x14ac:dyDescent="0.25">
      <c r="A1663" s="34" t="s">
        <v>2814</v>
      </c>
      <c r="B1663" s="29">
        <v>13</v>
      </c>
      <c r="C1663" s="30"/>
      <c r="D1663" s="31"/>
      <c r="E1663" s="32">
        <v>1</v>
      </c>
      <c r="F1663" s="28"/>
      <c r="G1663" s="30"/>
      <c r="H1663" s="19" t="s">
        <v>739</v>
      </c>
      <c r="I1663" s="29">
        <v>1976</v>
      </c>
      <c r="J1663" s="29">
        <v>1976</v>
      </c>
      <c r="K1663" s="33" t="s">
        <v>1337</v>
      </c>
      <c r="L1663" s="34">
        <v>0.24</v>
      </c>
      <c r="M1663" s="29">
        <v>0.2</v>
      </c>
      <c r="N1663" s="28" t="str">
        <f t="shared" si="590"/>
        <v>,{"CollectableType":"HomeCollector.Models.StampBase, HomeCollector, Version=1.0.0.0, Culture=neutral, PublicKeyToken=null"</v>
      </c>
      <c r="O1663" s="16" t="str">
        <f t="shared" si="569"/>
        <v xml:space="preserve">,"DisplayName":"New Hampshire" </v>
      </c>
      <c r="P1663" s="16" t="str">
        <f t="shared" si="570"/>
        <v xml:space="preserve">,"Description":"" </v>
      </c>
      <c r="Q1663" s="16" t="str">
        <f t="shared" si="571"/>
        <v xml:space="preserve">,"Country":"USA" </v>
      </c>
      <c r="R1663" s="16" t="str">
        <f t="shared" si="572"/>
        <v xml:space="preserve">,"IsPostageStamp":true </v>
      </c>
      <c r="S1663" s="16" t="str">
        <f t="shared" si="573"/>
        <v xml:space="preserve">,"ScottNumber":"1641" </v>
      </c>
      <c r="T1663" s="16" t="str">
        <f t="shared" si="574"/>
        <v xml:space="preserve">,"AlternateId":"" </v>
      </c>
      <c r="U1663" s="16" t="str">
        <f t="shared" si="575"/>
        <v>,"IssueYearStart":1976</v>
      </c>
      <c r="V1663" s="16" t="str">
        <f t="shared" si="576"/>
        <v>,"IssueYearEnd":0</v>
      </c>
      <c r="W1663" s="16" t="str">
        <f t="shared" si="577"/>
        <v xml:space="preserve">,"FirstDayOfIssue":" " </v>
      </c>
      <c r="X1663" s="16" t="str">
        <f t="shared" si="591"/>
        <v xml:space="preserve">,"Perforation":"" </v>
      </c>
      <c r="Y1663" s="16" t="str">
        <f t="shared" si="578"/>
        <v xml:space="preserve">,"IsWatermarked":false </v>
      </c>
      <c r="Z1663" s="16" t="str">
        <f t="shared" si="579"/>
        <v xml:space="preserve">,"CatalogImageCode":"" </v>
      </c>
      <c r="AA1663" s="16" t="str">
        <f t="shared" si="580"/>
        <v xml:space="preserve">,"Color":"" </v>
      </c>
      <c r="AB1663" s="16" t="str">
        <f t="shared" si="581"/>
        <v xml:space="preserve">,"Denomination":"13" </v>
      </c>
      <c r="AD1663" s="16" t="str">
        <f t="shared" si="582"/>
        <v>,"ItemInstances":[</v>
      </c>
      <c r="AE1663" s="16" t="str">
        <f t="shared" si="583"/>
        <v>{"CollectableType":"HomeCollector.Models.StampBase, HomeCollector, Version=1.0.0.0, Culture=neutral, PublicKeyToken=null"</v>
      </c>
      <c r="AF1663" s="16" t="str">
        <f t="shared" si="584"/>
        <v xml:space="preserve">,"ItemDetails":"" </v>
      </c>
      <c r="AG1663" s="16" t="str">
        <f t="shared" si="585"/>
        <v xml:space="preserve">,"IsFavorite":false </v>
      </c>
      <c r="AH1663" s="16" t="str">
        <f t="shared" si="586"/>
        <v xml:space="preserve">,"EstimatedValue":0 </v>
      </c>
      <c r="AI1663" s="16" t="str">
        <f t="shared" si="587"/>
        <v xml:space="preserve">,"IsMintCondition":false </v>
      </c>
      <c r="AJ1663" s="16" t="str">
        <f t="shared" si="588"/>
        <v xml:space="preserve">,"Condition":"UNDEFINED" </v>
      </c>
      <c r="AK1663" s="16" t="str">
        <f xml:space="preserve"> IF($D1663+$E1663&gt;0,  CONCATENATE($AD1663,$AE1663,$AF1663,$AG1663,$AH1663,$AI1663,$AJ1663)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63" s="16" t="str">
        <f t="shared" si="589"/>
        <v>,{"CollectableType":"HomeCollector.Models.StampBase, HomeCollector, Version=1.0.0.0, Culture=neutral, PublicKeyToken=null","DisplayName":"New Hampshire" ,"Description":"" ,"Country":"USA" ,"IsPostageStamp":true ,"ScottNumber":"1641"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64" spans="1:38" x14ac:dyDescent="0.25">
      <c r="A1664" s="34" t="s">
        <v>2815</v>
      </c>
      <c r="B1664" s="29">
        <v>13</v>
      </c>
      <c r="C1664" s="30"/>
      <c r="D1664" s="31"/>
      <c r="E1664" s="32">
        <v>1</v>
      </c>
      <c r="F1664" s="28"/>
      <c r="G1664" s="30"/>
      <c r="H1664" s="19" t="s">
        <v>1154</v>
      </c>
      <c r="I1664" s="29">
        <v>1976</v>
      </c>
      <c r="J1664" s="29">
        <v>1976</v>
      </c>
      <c r="K1664" s="33" t="s">
        <v>1337</v>
      </c>
      <c r="L1664" s="34">
        <v>0.24</v>
      </c>
      <c r="M1664" s="29">
        <v>0.2</v>
      </c>
      <c r="N1664" s="28" t="str">
        <f t="shared" si="590"/>
        <v>,{"CollectableType":"HomeCollector.Models.StampBase, HomeCollector, Version=1.0.0.0, Culture=neutral, PublicKeyToken=null"</v>
      </c>
      <c r="O1664" s="16" t="str">
        <f t="shared" si="569"/>
        <v xml:space="preserve">,"DisplayName":"Virginia" </v>
      </c>
      <c r="P1664" s="16" t="str">
        <f t="shared" si="570"/>
        <v xml:space="preserve">,"Description":"" </v>
      </c>
      <c r="Q1664" s="16" t="str">
        <f t="shared" si="571"/>
        <v xml:space="preserve">,"Country":"USA" </v>
      </c>
      <c r="R1664" s="16" t="str">
        <f t="shared" si="572"/>
        <v xml:space="preserve">,"IsPostageStamp":true </v>
      </c>
      <c r="S1664" s="16" t="str">
        <f t="shared" si="573"/>
        <v xml:space="preserve">,"ScottNumber":"1642" </v>
      </c>
      <c r="T1664" s="16" t="str">
        <f t="shared" si="574"/>
        <v xml:space="preserve">,"AlternateId":"" </v>
      </c>
      <c r="U1664" s="16" t="str">
        <f t="shared" si="575"/>
        <v>,"IssueYearStart":1976</v>
      </c>
      <c r="V1664" s="16" t="str">
        <f t="shared" si="576"/>
        <v>,"IssueYearEnd":0</v>
      </c>
      <c r="W1664" s="16" t="str">
        <f t="shared" si="577"/>
        <v xml:space="preserve">,"FirstDayOfIssue":" " </v>
      </c>
      <c r="X1664" s="16" t="str">
        <f t="shared" si="591"/>
        <v xml:space="preserve">,"Perforation":"" </v>
      </c>
      <c r="Y1664" s="16" t="str">
        <f t="shared" si="578"/>
        <v xml:space="preserve">,"IsWatermarked":false </v>
      </c>
      <c r="Z1664" s="16" t="str">
        <f t="shared" si="579"/>
        <v xml:space="preserve">,"CatalogImageCode":"" </v>
      </c>
      <c r="AA1664" s="16" t="str">
        <f t="shared" si="580"/>
        <v xml:space="preserve">,"Color":"" </v>
      </c>
      <c r="AB1664" s="16" t="str">
        <f t="shared" si="581"/>
        <v xml:space="preserve">,"Denomination":"13" </v>
      </c>
      <c r="AD1664" s="16" t="str">
        <f t="shared" si="582"/>
        <v>,"ItemInstances":[</v>
      </c>
      <c r="AE1664" s="16" t="str">
        <f t="shared" si="583"/>
        <v>{"CollectableType":"HomeCollector.Models.StampBase, HomeCollector, Version=1.0.0.0, Culture=neutral, PublicKeyToken=null"</v>
      </c>
      <c r="AF1664" s="16" t="str">
        <f t="shared" si="584"/>
        <v xml:space="preserve">,"ItemDetails":"" </v>
      </c>
      <c r="AG1664" s="16" t="str">
        <f t="shared" si="585"/>
        <v xml:space="preserve">,"IsFavorite":false </v>
      </c>
      <c r="AH1664" s="16" t="str">
        <f t="shared" si="586"/>
        <v xml:space="preserve">,"EstimatedValue":0 </v>
      </c>
      <c r="AI1664" s="16" t="str">
        <f t="shared" si="587"/>
        <v xml:space="preserve">,"IsMintCondition":false </v>
      </c>
      <c r="AJ1664" s="16" t="str">
        <f t="shared" si="588"/>
        <v xml:space="preserve">,"Condition":"UNDEFINED" </v>
      </c>
      <c r="AK1664" s="16" t="str">
        <f xml:space="preserve"> IF($D1664+$E1664&gt;0,  CONCATENATE($AD1664,$AE1664,$AF1664,$AG1664,$AH1664,$AI1664,$AJ1664)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64" s="16" t="str">
        <f t="shared" si="589"/>
        <v>,{"CollectableType":"HomeCollector.Models.StampBase, HomeCollector, Version=1.0.0.0, Culture=neutral, PublicKeyToken=null","DisplayName":"Virginia" ,"Description":"" ,"Country":"USA" ,"IsPostageStamp":true ,"ScottNumber":"1642"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65" spans="1:38" x14ac:dyDescent="0.25">
      <c r="A1665" s="34" t="s">
        <v>2816</v>
      </c>
      <c r="B1665" s="29">
        <v>13</v>
      </c>
      <c r="C1665" s="30"/>
      <c r="D1665" s="31"/>
      <c r="E1665" s="32">
        <v>1</v>
      </c>
      <c r="F1665" s="28"/>
      <c r="G1665" s="30"/>
      <c r="H1665" s="19" t="s">
        <v>1155</v>
      </c>
      <c r="I1665" s="29">
        <v>1976</v>
      </c>
      <c r="J1665" s="29">
        <v>1976</v>
      </c>
      <c r="K1665" s="33" t="s">
        <v>1337</v>
      </c>
      <c r="L1665" s="34">
        <v>0.24</v>
      </c>
      <c r="M1665" s="29">
        <v>0.2</v>
      </c>
      <c r="N1665" s="28" t="str">
        <f t="shared" si="590"/>
        <v>,{"CollectableType":"HomeCollector.Models.StampBase, HomeCollector, Version=1.0.0.0, Culture=neutral, PublicKeyToken=null"</v>
      </c>
      <c r="O1665" s="16" t="str">
        <f t="shared" si="569"/>
        <v xml:space="preserve">,"DisplayName":"New York" </v>
      </c>
      <c r="P1665" s="16" t="str">
        <f t="shared" si="570"/>
        <v xml:space="preserve">,"Description":"" </v>
      </c>
      <c r="Q1665" s="16" t="str">
        <f t="shared" si="571"/>
        <v xml:space="preserve">,"Country":"USA" </v>
      </c>
      <c r="R1665" s="16" t="str">
        <f t="shared" si="572"/>
        <v xml:space="preserve">,"IsPostageStamp":true </v>
      </c>
      <c r="S1665" s="16" t="str">
        <f t="shared" si="573"/>
        <v xml:space="preserve">,"ScottNumber":"1643" </v>
      </c>
      <c r="T1665" s="16" t="str">
        <f t="shared" si="574"/>
        <v xml:space="preserve">,"AlternateId":"" </v>
      </c>
      <c r="U1665" s="16" t="str">
        <f t="shared" si="575"/>
        <v>,"IssueYearStart":1976</v>
      </c>
      <c r="V1665" s="16" t="str">
        <f t="shared" si="576"/>
        <v>,"IssueYearEnd":0</v>
      </c>
      <c r="W1665" s="16" t="str">
        <f t="shared" si="577"/>
        <v xml:space="preserve">,"FirstDayOfIssue":" " </v>
      </c>
      <c r="X1665" s="16" t="str">
        <f t="shared" si="591"/>
        <v xml:space="preserve">,"Perforation":"" </v>
      </c>
      <c r="Y1665" s="16" t="str">
        <f t="shared" si="578"/>
        <v xml:space="preserve">,"IsWatermarked":false </v>
      </c>
      <c r="Z1665" s="16" t="str">
        <f t="shared" si="579"/>
        <v xml:space="preserve">,"CatalogImageCode":"" </v>
      </c>
      <c r="AA1665" s="16" t="str">
        <f t="shared" si="580"/>
        <v xml:space="preserve">,"Color":"" </v>
      </c>
      <c r="AB1665" s="16" t="str">
        <f t="shared" si="581"/>
        <v xml:space="preserve">,"Denomination":"13" </v>
      </c>
      <c r="AD1665" s="16" t="str">
        <f t="shared" si="582"/>
        <v>,"ItemInstances":[</v>
      </c>
      <c r="AE1665" s="16" t="str">
        <f t="shared" si="583"/>
        <v>{"CollectableType":"HomeCollector.Models.StampBase, HomeCollector, Version=1.0.0.0, Culture=neutral, PublicKeyToken=null"</v>
      </c>
      <c r="AF1665" s="16" t="str">
        <f t="shared" si="584"/>
        <v xml:space="preserve">,"ItemDetails":"" </v>
      </c>
      <c r="AG1665" s="16" t="str">
        <f t="shared" si="585"/>
        <v xml:space="preserve">,"IsFavorite":false </v>
      </c>
      <c r="AH1665" s="16" t="str">
        <f t="shared" si="586"/>
        <v xml:space="preserve">,"EstimatedValue":0 </v>
      </c>
      <c r="AI1665" s="16" t="str">
        <f t="shared" si="587"/>
        <v xml:space="preserve">,"IsMintCondition":false </v>
      </c>
      <c r="AJ1665" s="16" t="str">
        <f t="shared" si="588"/>
        <v xml:space="preserve">,"Condition":"UNDEFINED" </v>
      </c>
      <c r="AK1665" s="16" t="str">
        <f xml:space="preserve"> IF($D1665+$E1665&gt;0,  CONCATENATE($AD1665,$AE1665,$AF1665,$AG1665,$AH1665,$AI1665,$AJ1665)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65" s="16" t="str">
        <f t="shared" si="589"/>
        <v>,{"CollectableType":"HomeCollector.Models.StampBase, HomeCollector, Version=1.0.0.0, Culture=neutral, PublicKeyToken=null","DisplayName":"New York" ,"Description":"" ,"Country":"USA" ,"IsPostageStamp":true ,"ScottNumber":"1643"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66" spans="1:38" x14ac:dyDescent="0.25">
      <c r="A1666" s="34" t="s">
        <v>2817</v>
      </c>
      <c r="B1666" s="29">
        <v>13</v>
      </c>
      <c r="C1666" s="30"/>
      <c r="D1666" s="31"/>
      <c r="E1666" s="32">
        <v>1</v>
      </c>
      <c r="F1666" s="28"/>
      <c r="G1666" s="30"/>
      <c r="H1666" s="19" t="s">
        <v>1156</v>
      </c>
      <c r="I1666" s="29">
        <v>1976</v>
      </c>
      <c r="J1666" s="29">
        <v>1976</v>
      </c>
      <c r="K1666" s="33" t="s">
        <v>1337</v>
      </c>
      <c r="L1666" s="34">
        <v>0.24</v>
      </c>
      <c r="M1666" s="29">
        <v>0.2</v>
      </c>
      <c r="N1666" s="28" t="str">
        <f t="shared" si="590"/>
        <v>,{"CollectableType":"HomeCollector.Models.StampBase, HomeCollector, Version=1.0.0.0, Culture=neutral, PublicKeyToken=null"</v>
      </c>
      <c r="O1666" s="16" t="str">
        <f t="shared" si="569"/>
        <v xml:space="preserve">,"DisplayName":"North Carolina" </v>
      </c>
      <c r="P1666" s="16" t="str">
        <f t="shared" si="570"/>
        <v xml:space="preserve">,"Description":"" </v>
      </c>
      <c r="Q1666" s="16" t="str">
        <f t="shared" si="571"/>
        <v xml:space="preserve">,"Country":"USA" </v>
      </c>
      <c r="R1666" s="16" t="str">
        <f t="shared" si="572"/>
        <v xml:space="preserve">,"IsPostageStamp":true </v>
      </c>
      <c r="S1666" s="16" t="str">
        <f t="shared" si="573"/>
        <v xml:space="preserve">,"ScottNumber":"1644" </v>
      </c>
      <c r="T1666" s="16" t="str">
        <f t="shared" si="574"/>
        <v xml:space="preserve">,"AlternateId":"" </v>
      </c>
      <c r="U1666" s="16" t="str">
        <f t="shared" si="575"/>
        <v>,"IssueYearStart":1976</v>
      </c>
      <c r="V1666" s="16" t="str">
        <f t="shared" si="576"/>
        <v>,"IssueYearEnd":0</v>
      </c>
      <c r="W1666" s="16" t="str">
        <f t="shared" si="577"/>
        <v xml:space="preserve">,"FirstDayOfIssue":" " </v>
      </c>
      <c r="X1666" s="16" t="str">
        <f t="shared" si="591"/>
        <v xml:space="preserve">,"Perforation":"" </v>
      </c>
      <c r="Y1666" s="16" t="str">
        <f t="shared" si="578"/>
        <v xml:space="preserve">,"IsWatermarked":false </v>
      </c>
      <c r="Z1666" s="16" t="str">
        <f t="shared" si="579"/>
        <v xml:space="preserve">,"CatalogImageCode":"" </v>
      </c>
      <c r="AA1666" s="16" t="str">
        <f t="shared" si="580"/>
        <v xml:space="preserve">,"Color":"" </v>
      </c>
      <c r="AB1666" s="16" t="str">
        <f t="shared" si="581"/>
        <v xml:space="preserve">,"Denomination":"13" </v>
      </c>
      <c r="AD1666" s="16" t="str">
        <f t="shared" si="582"/>
        <v>,"ItemInstances":[</v>
      </c>
      <c r="AE1666" s="16" t="str">
        <f t="shared" si="583"/>
        <v>{"CollectableType":"HomeCollector.Models.StampBase, HomeCollector, Version=1.0.0.0, Culture=neutral, PublicKeyToken=null"</v>
      </c>
      <c r="AF1666" s="16" t="str">
        <f t="shared" si="584"/>
        <v xml:space="preserve">,"ItemDetails":"" </v>
      </c>
      <c r="AG1666" s="16" t="str">
        <f t="shared" si="585"/>
        <v xml:space="preserve">,"IsFavorite":false </v>
      </c>
      <c r="AH1666" s="16" t="str">
        <f t="shared" si="586"/>
        <v xml:space="preserve">,"EstimatedValue":0 </v>
      </c>
      <c r="AI1666" s="16" t="str">
        <f t="shared" si="587"/>
        <v xml:space="preserve">,"IsMintCondition":false </v>
      </c>
      <c r="AJ1666" s="16" t="str">
        <f t="shared" si="588"/>
        <v xml:space="preserve">,"Condition":"UNDEFINED" </v>
      </c>
      <c r="AK1666" s="16" t="str">
        <f xml:space="preserve"> IF($D1666+$E1666&gt;0,  CONCATENATE($AD1666,$AE1666,$AF1666,$AG1666,$AH1666,$AI1666,$AJ1666)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66" s="16" t="str">
        <f t="shared" si="589"/>
        <v>,{"CollectableType":"HomeCollector.Models.StampBase, HomeCollector, Version=1.0.0.0, Culture=neutral, PublicKeyToken=null","DisplayName":"North Carolina" ,"Description":"" ,"Country":"USA" ,"IsPostageStamp":true ,"ScottNumber":"1644"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67" spans="1:38" x14ac:dyDescent="0.25">
      <c r="A1667" s="34" t="s">
        <v>2818</v>
      </c>
      <c r="B1667" s="29">
        <v>13</v>
      </c>
      <c r="C1667" s="30"/>
      <c r="D1667" s="31">
        <v>1</v>
      </c>
      <c r="E1667" s="32">
        <v>2</v>
      </c>
      <c r="F1667" s="28"/>
      <c r="G1667" s="30"/>
      <c r="H1667" s="19" t="s">
        <v>492</v>
      </c>
      <c r="I1667" s="29">
        <v>1976</v>
      </c>
      <c r="J1667" s="29">
        <v>1976</v>
      </c>
      <c r="K1667" s="33" t="s">
        <v>1337</v>
      </c>
      <c r="L1667" s="34">
        <v>0.24</v>
      </c>
      <c r="M1667" s="29">
        <v>0.2</v>
      </c>
      <c r="N1667" s="28" t="str">
        <f t="shared" si="590"/>
        <v>,{"CollectableType":"HomeCollector.Models.StampBase, HomeCollector, Version=1.0.0.0, Culture=neutral, PublicKeyToken=null"</v>
      </c>
      <c r="O1667" s="16" t="str">
        <f t="shared" si="569"/>
        <v xml:space="preserve">,"DisplayName":"Rhode Island" </v>
      </c>
      <c r="P1667" s="16" t="str">
        <f t="shared" si="570"/>
        <v xml:space="preserve">,"Description":"" </v>
      </c>
      <c r="Q1667" s="16" t="str">
        <f t="shared" si="571"/>
        <v xml:space="preserve">,"Country":"USA" </v>
      </c>
      <c r="R1667" s="16" t="str">
        <f t="shared" si="572"/>
        <v xml:space="preserve">,"IsPostageStamp":true </v>
      </c>
      <c r="S1667" s="16" t="str">
        <f t="shared" si="573"/>
        <v xml:space="preserve">,"ScottNumber":"1645" </v>
      </c>
      <c r="T1667" s="16" t="str">
        <f t="shared" si="574"/>
        <v xml:space="preserve">,"AlternateId":"" </v>
      </c>
      <c r="U1667" s="16" t="str">
        <f t="shared" si="575"/>
        <v>,"IssueYearStart":1976</v>
      </c>
      <c r="V1667" s="16" t="str">
        <f t="shared" si="576"/>
        <v>,"IssueYearEnd":0</v>
      </c>
      <c r="W1667" s="16" t="str">
        <f t="shared" si="577"/>
        <v xml:space="preserve">,"FirstDayOfIssue":" " </v>
      </c>
      <c r="X1667" s="16" t="str">
        <f t="shared" si="591"/>
        <v xml:space="preserve">,"Perforation":"" </v>
      </c>
      <c r="Y1667" s="16" t="str">
        <f t="shared" si="578"/>
        <v xml:space="preserve">,"IsWatermarked":false </v>
      </c>
      <c r="Z1667" s="16" t="str">
        <f t="shared" si="579"/>
        <v xml:space="preserve">,"CatalogImageCode":"" </v>
      </c>
      <c r="AA1667" s="16" t="str">
        <f t="shared" si="580"/>
        <v xml:space="preserve">,"Color":"" </v>
      </c>
      <c r="AB1667" s="16" t="str">
        <f t="shared" si="581"/>
        <v xml:space="preserve">,"Denomination":"13" </v>
      </c>
      <c r="AD1667" s="16" t="str">
        <f t="shared" si="582"/>
        <v>,"ItemInstances":[</v>
      </c>
      <c r="AE1667" s="16" t="str">
        <f t="shared" si="583"/>
        <v>{"CollectableType":"HomeCollector.Models.StampBase, HomeCollector, Version=1.0.0.0, Culture=neutral, PublicKeyToken=null"</v>
      </c>
      <c r="AF1667" s="16" t="str">
        <f t="shared" si="584"/>
        <v xml:space="preserve">,"ItemDetails":"" </v>
      </c>
      <c r="AG1667" s="16" t="str">
        <f t="shared" si="585"/>
        <v xml:space="preserve">,"IsFavorite":false </v>
      </c>
      <c r="AH1667" s="16" t="str">
        <f t="shared" si="586"/>
        <v xml:space="preserve">,"EstimatedValue":0 </v>
      </c>
      <c r="AI1667" s="16" t="str">
        <f t="shared" si="587"/>
        <v xml:space="preserve">,"IsMintCondition":true </v>
      </c>
      <c r="AJ1667" s="16" t="str">
        <f t="shared" si="588"/>
        <v xml:space="preserve">,"Condition":"UNDEFINED" </v>
      </c>
      <c r="AK1667" s="16" t="str">
        <f xml:space="preserve"> IF($D1667+$E1667&gt;0,  CONCATENATE($AD1667,$AE1667,$AF1667,$AG1667,$AH1667,$AI1667,$AJ1667)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667" s="16" t="str">
        <f t="shared" si="589"/>
        <v>,{"CollectableType":"HomeCollector.Models.StampBase, HomeCollector, Version=1.0.0.0, Culture=neutral, PublicKeyToken=null","DisplayName":"Rhode Island" ,"Description":"" ,"Country":"USA" ,"IsPostageStamp":true ,"ScottNumber":"1645"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668" spans="1:38" x14ac:dyDescent="0.25">
      <c r="A1668" s="34" t="s">
        <v>2819</v>
      </c>
      <c r="B1668" s="29">
        <v>13</v>
      </c>
      <c r="C1668" s="30"/>
      <c r="D1668" s="31"/>
      <c r="E1668" s="32">
        <v>1</v>
      </c>
      <c r="F1668" s="28"/>
      <c r="G1668" s="30"/>
      <c r="H1668" s="19" t="s">
        <v>585</v>
      </c>
      <c r="I1668" s="29">
        <v>1976</v>
      </c>
      <c r="J1668" s="29">
        <v>1976</v>
      </c>
      <c r="K1668" s="33" t="s">
        <v>1337</v>
      </c>
      <c r="L1668" s="34">
        <v>0.24</v>
      </c>
      <c r="M1668" s="29">
        <v>0.2</v>
      </c>
      <c r="N1668" s="28" t="str">
        <f t="shared" si="590"/>
        <v>,{"CollectableType":"HomeCollector.Models.StampBase, HomeCollector, Version=1.0.0.0, Culture=neutral, PublicKeyToken=null"</v>
      </c>
      <c r="O1668" s="16" t="str">
        <f t="shared" si="569"/>
        <v xml:space="preserve">,"DisplayName":"Vermont" </v>
      </c>
      <c r="P1668" s="16" t="str">
        <f t="shared" si="570"/>
        <v xml:space="preserve">,"Description":"" </v>
      </c>
      <c r="Q1668" s="16" t="str">
        <f t="shared" si="571"/>
        <v xml:space="preserve">,"Country":"USA" </v>
      </c>
      <c r="R1668" s="16" t="str">
        <f t="shared" si="572"/>
        <v xml:space="preserve">,"IsPostageStamp":true </v>
      </c>
      <c r="S1668" s="16" t="str">
        <f t="shared" si="573"/>
        <v xml:space="preserve">,"ScottNumber":"1646" </v>
      </c>
      <c r="T1668" s="16" t="str">
        <f t="shared" si="574"/>
        <v xml:space="preserve">,"AlternateId":"" </v>
      </c>
      <c r="U1668" s="16" t="str">
        <f t="shared" si="575"/>
        <v>,"IssueYearStart":1976</v>
      </c>
      <c r="V1668" s="16" t="str">
        <f t="shared" si="576"/>
        <v>,"IssueYearEnd":0</v>
      </c>
      <c r="W1668" s="16" t="str">
        <f t="shared" si="577"/>
        <v xml:space="preserve">,"FirstDayOfIssue":" " </v>
      </c>
      <c r="X1668" s="16" t="str">
        <f t="shared" si="591"/>
        <v xml:space="preserve">,"Perforation":"" </v>
      </c>
      <c r="Y1668" s="16" t="str">
        <f t="shared" si="578"/>
        <v xml:space="preserve">,"IsWatermarked":false </v>
      </c>
      <c r="Z1668" s="16" t="str">
        <f t="shared" si="579"/>
        <v xml:space="preserve">,"CatalogImageCode":"" </v>
      </c>
      <c r="AA1668" s="16" t="str">
        <f t="shared" si="580"/>
        <v xml:space="preserve">,"Color":"" </v>
      </c>
      <c r="AB1668" s="16" t="str">
        <f t="shared" si="581"/>
        <v xml:space="preserve">,"Denomination":"13" </v>
      </c>
      <c r="AD1668" s="16" t="str">
        <f t="shared" si="582"/>
        <v>,"ItemInstances":[</v>
      </c>
      <c r="AE1668" s="16" t="str">
        <f t="shared" si="583"/>
        <v>{"CollectableType":"HomeCollector.Models.StampBase, HomeCollector, Version=1.0.0.0, Culture=neutral, PublicKeyToken=null"</v>
      </c>
      <c r="AF1668" s="16" t="str">
        <f t="shared" si="584"/>
        <v xml:space="preserve">,"ItemDetails":"" </v>
      </c>
      <c r="AG1668" s="16" t="str">
        <f t="shared" si="585"/>
        <v xml:space="preserve">,"IsFavorite":false </v>
      </c>
      <c r="AH1668" s="16" t="str">
        <f t="shared" si="586"/>
        <v xml:space="preserve">,"EstimatedValue":0 </v>
      </c>
      <c r="AI1668" s="16" t="str">
        <f t="shared" si="587"/>
        <v xml:space="preserve">,"IsMintCondition":false </v>
      </c>
      <c r="AJ1668" s="16" t="str">
        <f t="shared" si="588"/>
        <v xml:space="preserve">,"Condition":"UNDEFINED" </v>
      </c>
      <c r="AK1668" s="16" t="str">
        <f xml:space="preserve"> IF($D1668+$E1668&gt;0,  CONCATENATE($AD1668,$AE1668,$AF1668,$AG1668,$AH1668,$AI1668,$AJ1668)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68" s="16" t="str">
        <f t="shared" si="589"/>
        <v>,{"CollectableType":"HomeCollector.Models.StampBase, HomeCollector, Version=1.0.0.0, Culture=neutral, PublicKeyToken=null","DisplayName":"Vermont" ,"Description":"" ,"Country":"USA" ,"IsPostageStamp":true ,"ScottNumber":"1646"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69" spans="1:38" x14ac:dyDescent="0.25">
      <c r="A1669" s="34" t="s">
        <v>2820</v>
      </c>
      <c r="B1669" s="29">
        <v>13</v>
      </c>
      <c r="C1669" s="30"/>
      <c r="D1669" s="31"/>
      <c r="E1669" s="32">
        <v>2</v>
      </c>
      <c r="F1669" s="28"/>
      <c r="G1669" s="30"/>
      <c r="H1669" s="19" t="s">
        <v>586</v>
      </c>
      <c r="I1669" s="29">
        <v>1976</v>
      </c>
      <c r="J1669" s="29">
        <v>1976</v>
      </c>
      <c r="K1669" s="33" t="s">
        <v>1337</v>
      </c>
      <c r="L1669" s="34">
        <v>0.24</v>
      </c>
      <c r="M1669" s="29">
        <v>0.2</v>
      </c>
      <c r="N1669" s="28" t="str">
        <f t="shared" si="590"/>
        <v>,{"CollectableType":"HomeCollector.Models.StampBase, HomeCollector, Version=1.0.0.0, Culture=neutral, PublicKeyToken=null"</v>
      </c>
      <c r="O1669" s="16" t="str">
        <f t="shared" ref="O1669:O1732" si="592">",""DisplayName"":""" &amp; $H1669 &amp; """ "</f>
        <v xml:space="preserve">,"DisplayName":"Kentucky" </v>
      </c>
      <c r="P1669" s="16" t="str">
        <f t="shared" ref="P1669:P1732" si="593">",""Description"":""" &amp; IF(ISBLANK($G1669),"",$G1669) &amp; """ "</f>
        <v xml:space="preserve">,"Description":"" </v>
      </c>
      <c r="Q1669" s="16" t="str">
        <f t="shared" ref="Q1669:Q1732" si="594">",""Country"":""" &amp; $B$1 &amp; """ "</f>
        <v xml:space="preserve">,"Country":"USA" </v>
      </c>
      <c r="R1669" s="16" t="str">
        <f t="shared" ref="R1669:R1732" si="595">",""IsPostageStamp"":" &amp; "true" &amp; " "</f>
        <v xml:space="preserve">,"IsPostageStamp":true </v>
      </c>
      <c r="S1669" s="16" t="str">
        <f t="shared" ref="S1669:S1732" si="596">",""ScottNumber"":""" &amp; $A1669 &amp; """ "</f>
        <v xml:space="preserve">,"ScottNumber":"1647" </v>
      </c>
      <c r="T1669" s="16" t="str">
        <f t="shared" ref="T1669:T1732" si="597">",""AlternateId"":""" &amp; "" &amp; """ "</f>
        <v xml:space="preserve">,"AlternateId":"" </v>
      </c>
      <c r="U1669" s="16" t="str">
        <f t="shared" ref="U1669:U1732" si="598">",""IssueYearStart"":" &amp; TEXT(IF(ISNUMBER($J1669)=0,0,$J1669),"0")</f>
        <v>,"IssueYearStart":1976</v>
      </c>
      <c r="V1669" s="16" t="str">
        <f t="shared" ref="V1669:V1732" si="599">",""IssueYearEnd"":" &amp; TEXT(IF(ISNUMBER($K1669)=0,0,$K1669),"0")</f>
        <v>,"IssueYearEnd":0</v>
      </c>
      <c r="W1669" s="16" t="str">
        <f t="shared" ref="W1669:W1732" si="600">",""FirstDayOfIssue"":""" &amp; " " &amp; """ "</f>
        <v xml:space="preserve">,"FirstDayOfIssue":" " </v>
      </c>
      <c r="X1669" s="16" t="str">
        <f t="shared" si="591"/>
        <v xml:space="preserve">,"Perforation":"" </v>
      </c>
      <c r="Y1669" s="16" t="str">
        <f t="shared" ref="Y1669:Y1732" si="601">",""IsWatermarked"":" &amp; IF(ISNUMBER(FIND("mk",$G1686)) =1,"true","false") &amp; " "</f>
        <v xml:space="preserve">,"IsWatermarked":false </v>
      </c>
      <c r="Z1669" s="16" t="str">
        <f t="shared" ref="Z1669:Z1732" si="602">",""CatalogImageCode"":""" &amp; "" &amp; """ "</f>
        <v xml:space="preserve">,"CatalogImageCode":"" </v>
      </c>
      <c r="AA1669" s="16" t="str">
        <f t="shared" ref="AA1669:AA1732" si="603">",""Color"":""" &amp; IF(ISBLANK($C1669)=1,"",$C1669) &amp; """ "</f>
        <v xml:space="preserve">,"Color":"" </v>
      </c>
      <c r="AB1669" s="16" t="str">
        <f t="shared" ref="AB1669:AB1732" si="604">",""Denomination"":""" &amp; IF(ISNUMBER($B1669),TEXT($B1669,"0"),$B1669) &amp; """ "</f>
        <v xml:space="preserve">,"Denomination":"13" </v>
      </c>
      <c r="AD1669" s="16" t="str">
        <f t="shared" ref="AD1669:AD1732" si="605" xml:space="preserve"> IF($D1669 + $E1669 &gt; 0,",""ItemInstances"":[","")</f>
        <v>,"ItemInstances":[</v>
      </c>
      <c r="AE1669" s="16" t="str">
        <f t="shared" ref="AE1669:AE1732" si="606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669" s="16" t="str">
        <f t="shared" ref="AF1669:AF1732" si="607">",""ItemDetails"":""" &amp; IF(ISBLANK($G1669)=1,"",$G1669) &amp; """ "</f>
        <v xml:space="preserve">,"ItemDetails":"" </v>
      </c>
      <c r="AG1669" s="16" t="str">
        <f t="shared" ref="AG1669:AG1732" si="608">",""IsFavorite"":" &amp; "false" &amp; " "</f>
        <v xml:space="preserve">,"IsFavorite":false </v>
      </c>
      <c r="AH1669" s="16" t="str">
        <f t="shared" ref="AH1669:AH1732" si="609">",""EstimatedValue"":" &amp; "0" &amp; " "</f>
        <v xml:space="preserve">,"EstimatedValue":0 </v>
      </c>
      <c r="AI1669" s="16" t="str">
        <f t="shared" ref="AI1669:AI1732" si="610">",""IsMintCondition"":" &amp; IF($D1669&gt;0,"true","false") &amp; " "</f>
        <v xml:space="preserve">,"IsMintCondition":false </v>
      </c>
      <c r="AJ1669" s="16" t="str">
        <f t="shared" ref="AJ1669:AJ1732" si="611">",""Condition"":" &amp; """UNDEFINED""" &amp; " "</f>
        <v xml:space="preserve">,"Condition":"UNDEFINED" </v>
      </c>
      <c r="AK1669" s="16" t="str">
        <f xml:space="preserve"> IF($D1669+$E1669&gt;0,  CONCATENATE($AD1669,$AE1669,$AF1669,$AG1669,$AH1669,$AI1669,$AJ1669)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69" s="16" t="str">
        <f t="shared" ref="AL1669:AL1732" si="612">CONCATENATE( $N1669, $O1669, $P1669,$Q1669,$R1669,$S1669,$T1669,$U1669,$V1669,$W1669,$X1669, $Y1669,$Z1669,$AA1669, $AB1669) &amp; $AK1669</f>
        <v>,{"CollectableType":"HomeCollector.Models.StampBase, HomeCollector, Version=1.0.0.0, Culture=neutral, PublicKeyToken=null","DisplayName":"Kentucky" ,"Description":"" ,"Country":"USA" ,"IsPostageStamp":true ,"ScottNumber":"1647"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70" spans="1:38" x14ac:dyDescent="0.25">
      <c r="A1670" s="34" t="s">
        <v>2821</v>
      </c>
      <c r="B1670" s="29">
        <v>13</v>
      </c>
      <c r="C1670" s="30"/>
      <c r="D1670" s="31"/>
      <c r="E1670" s="32">
        <v>1</v>
      </c>
      <c r="F1670" s="28"/>
      <c r="G1670" s="30"/>
      <c r="H1670" s="19" t="s">
        <v>1157</v>
      </c>
      <c r="I1670" s="29">
        <v>1976</v>
      </c>
      <c r="J1670" s="29">
        <v>1976</v>
      </c>
      <c r="K1670" s="33" t="s">
        <v>1337</v>
      </c>
      <c r="L1670" s="34">
        <v>0.24</v>
      </c>
      <c r="M1670" s="29">
        <v>0.2</v>
      </c>
      <c r="N1670" s="28" t="str">
        <f t="shared" ref="N1670:N1733" si="613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670" s="16" t="str">
        <f t="shared" si="592"/>
        <v xml:space="preserve">,"DisplayName":"Tennessee" </v>
      </c>
      <c r="P1670" s="16" t="str">
        <f t="shared" si="593"/>
        <v xml:space="preserve">,"Description":"" </v>
      </c>
      <c r="Q1670" s="16" t="str">
        <f t="shared" si="594"/>
        <v xml:space="preserve">,"Country":"USA" </v>
      </c>
      <c r="R1670" s="16" t="str">
        <f t="shared" si="595"/>
        <v xml:space="preserve">,"IsPostageStamp":true </v>
      </c>
      <c r="S1670" s="16" t="str">
        <f t="shared" si="596"/>
        <v xml:space="preserve">,"ScottNumber":"1648" </v>
      </c>
      <c r="T1670" s="16" t="str">
        <f t="shared" si="597"/>
        <v xml:space="preserve">,"AlternateId":"" </v>
      </c>
      <c r="U1670" s="16" t="str">
        <f t="shared" si="598"/>
        <v>,"IssueYearStart":1976</v>
      </c>
      <c r="V1670" s="16" t="str">
        <f t="shared" si="599"/>
        <v>,"IssueYearEnd":0</v>
      </c>
      <c r="W1670" s="16" t="str">
        <f t="shared" si="600"/>
        <v xml:space="preserve">,"FirstDayOfIssue":" " </v>
      </c>
      <c r="X1670" s="16" t="str">
        <f t="shared" si="591"/>
        <v xml:space="preserve">,"Perforation":"" </v>
      </c>
      <c r="Y1670" s="16" t="str">
        <f t="shared" si="601"/>
        <v xml:space="preserve">,"IsWatermarked":false </v>
      </c>
      <c r="Z1670" s="16" t="str">
        <f t="shared" si="602"/>
        <v xml:space="preserve">,"CatalogImageCode":"" </v>
      </c>
      <c r="AA1670" s="16" t="str">
        <f t="shared" si="603"/>
        <v xml:space="preserve">,"Color":"" </v>
      </c>
      <c r="AB1670" s="16" t="str">
        <f t="shared" si="604"/>
        <v xml:space="preserve">,"Denomination":"13" </v>
      </c>
      <c r="AD1670" s="16" t="str">
        <f t="shared" si="605"/>
        <v>,"ItemInstances":[</v>
      </c>
      <c r="AE1670" s="16" t="str">
        <f t="shared" si="606"/>
        <v>{"CollectableType":"HomeCollector.Models.StampBase, HomeCollector, Version=1.0.0.0, Culture=neutral, PublicKeyToken=null"</v>
      </c>
      <c r="AF1670" s="16" t="str">
        <f t="shared" si="607"/>
        <v xml:space="preserve">,"ItemDetails":"" </v>
      </c>
      <c r="AG1670" s="16" t="str">
        <f t="shared" si="608"/>
        <v xml:space="preserve">,"IsFavorite":false </v>
      </c>
      <c r="AH1670" s="16" t="str">
        <f t="shared" si="609"/>
        <v xml:space="preserve">,"EstimatedValue":0 </v>
      </c>
      <c r="AI1670" s="16" t="str">
        <f t="shared" si="610"/>
        <v xml:space="preserve">,"IsMintCondition":false </v>
      </c>
      <c r="AJ1670" s="16" t="str">
        <f t="shared" si="611"/>
        <v xml:space="preserve">,"Condition":"UNDEFINED" </v>
      </c>
      <c r="AK1670" s="16" t="str">
        <f xml:space="preserve"> IF($D1670+$E1670&gt;0,  CONCATENATE($AD1670,$AE1670,$AF1670,$AG1670,$AH1670,$AI1670,$AJ1670)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70" s="16" t="str">
        <f t="shared" si="612"/>
        <v>,{"CollectableType":"HomeCollector.Models.StampBase, HomeCollector, Version=1.0.0.0, Culture=neutral, PublicKeyToken=null","DisplayName":"Tennessee" ,"Description":"" ,"Country":"USA" ,"IsPostageStamp":true ,"ScottNumber":"1648"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71" spans="1:38" x14ac:dyDescent="0.25">
      <c r="A1671" s="34" t="s">
        <v>2822</v>
      </c>
      <c r="B1671" s="29">
        <v>13</v>
      </c>
      <c r="C1671" s="30"/>
      <c r="D1671" s="31"/>
      <c r="E1671" s="32">
        <v>1</v>
      </c>
      <c r="F1671" s="28"/>
      <c r="G1671" s="30"/>
      <c r="H1671" s="19" t="s">
        <v>697</v>
      </c>
      <c r="I1671" s="29">
        <v>1976</v>
      </c>
      <c r="J1671" s="29">
        <v>1976</v>
      </c>
      <c r="K1671" s="33" t="s">
        <v>1337</v>
      </c>
      <c r="L1671" s="34">
        <v>0.24</v>
      </c>
      <c r="M1671" s="29">
        <v>0.2</v>
      </c>
      <c r="N1671" s="28" t="str">
        <f t="shared" si="613"/>
        <v>,{"CollectableType":"HomeCollector.Models.StampBase, HomeCollector, Version=1.0.0.0, Culture=neutral, PublicKeyToken=null"</v>
      </c>
      <c r="O1671" s="16" t="str">
        <f t="shared" si="592"/>
        <v xml:space="preserve">,"DisplayName":"Ohio" </v>
      </c>
      <c r="P1671" s="16" t="str">
        <f t="shared" si="593"/>
        <v xml:space="preserve">,"Description":"" </v>
      </c>
      <c r="Q1671" s="16" t="str">
        <f t="shared" si="594"/>
        <v xml:space="preserve">,"Country":"USA" </v>
      </c>
      <c r="R1671" s="16" t="str">
        <f t="shared" si="595"/>
        <v xml:space="preserve">,"IsPostageStamp":true </v>
      </c>
      <c r="S1671" s="16" t="str">
        <f t="shared" si="596"/>
        <v xml:space="preserve">,"ScottNumber":"1649" </v>
      </c>
      <c r="T1671" s="16" t="str">
        <f t="shared" si="597"/>
        <v xml:space="preserve">,"AlternateId":"" </v>
      </c>
      <c r="U1671" s="16" t="str">
        <f t="shared" si="598"/>
        <v>,"IssueYearStart":1976</v>
      </c>
      <c r="V1671" s="16" t="str">
        <f t="shared" si="599"/>
        <v>,"IssueYearEnd":0</v>
      </c>
      <c r="W1671" s="16" t="str">
        <f t="shared" si="600"/>
        <v xml:space="preserve">,"FirstDayOfIssue":" " </v>
      </c>
      <c r="X1671" s="16" t="str">
        <f t="shared" si="591"/>
        <v xml:space="preserve">,"Perforation":"" </v>
      </c>
      <c r="Y1671" s="16" t="str">
        <f t="shared" si="601"/>
        <v xml:space="preserve">,"IsWatermarked":false </v>
      </c>
      <c r="Z1671" s="16" t="str">
        <f t="shared" si="602"/>
        <v xml:space="preserve">,"CatalogImageCode":"" </v>
      </c>
      <c r="AA1671" s="16" t="str">
        <f t="shared" si="603"/>
        <v xml:space="preserve">,"Color":"" </v>
      </c>
      <c r="AB1671" s="16" t="str">
        <f t="shared" si="604"/>
        <v xml:space="preserve">,"Denomination":"13" </v>
      </c>
      <c r="AD1671" s="16" t="str">
        <f t="shared" si="605"/>
        <v>,"ItemInstances":[</v>
      </c>
      <c r="AE1671" s="16" t="str">
        <f t="shared" si="606"/>
        <v>{"CollectableType":"HomeCollector.Models.StampBase, HomeCollector, Version=1.0.0.0, Culture=neutral, PublicKeyToken=null"</v>
      </c>
      <c r="AF1671" s="16" t="str">
        <f t="shared" si="607"/>
        <v xml:space="preserve">,"ItemDetails":"" </v>
      </c>
      <c r="AG1671" s="16" t="str">
        <f t="shared" si="608"/>
        <v xml:space="preserve">,"IsFavorite":false </v>
      </c>
      <c r="AH1671" s="16" t="str">
        <f t="shared" si="609"/>
        <v xml:space="preserve">,"EstimatedValue":0 </v>
      </c>
      <c r="AI1671" s="16" t="str">
        <f t="shared" si="610"/>
        <v xml:space="preserve">,"IsMintCondition":false </v>
      </c>
      <c r="AJ1671" s="16" t="str">
        <f t="shared" si="611"/>
        <v xml:space="preserve">,"Condition":"UNDEFINED" </v>
      </c>
      <c r="AK1671" s="16" t="str">
        <f xml:space="preserve"> IF($D1671+$E1671&gt;0,  CONCATENATE($AD1671,$AE1671,$AF1671,$AG1671,$AH1671,$AI1671,$AJ1671)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71" s="16" t="str">
        <f t="shared" si="612"/>
        <v>,{"CollectableType":"HomeCollector.Models.StampBase, HomeCollector, Version=1.0.0.0, Culture=neutral, PublicKeyToken=null","DisplayName":"Ohio" ,"Description":"" ,"Country":"USA" ,"IsPostageStamp":true ,"ScottNumber":"1649"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72" spans="1:38" x14ac:dyDescent="0.25">
      <c r="A1672" s="34" t="s">
        <v>2823</v>
      </c>
      <c r="B1672" s="29">
        <v>13</v>
      </c>
      <c r="C1672" s="30"/>
      <c r="D1672" s="31"/>
      <c r="E1672" s="32">
        <v>1</v>
      </c>
      <c r="F1672" s="28"/>
      <c r="G1672" s="30"/>
      <c r="H1672" s="19" t="s">
        <v>836</v>
      </c>
      <c r="I1672" s="29">
        <v>1976</v>
      </c>
      <c r="J1672" s="29">
        <v>1976</v>
      </c>
      <c r="K1672" s="33" t="s">
        <v>1337</v>
      </c>
      <c r="L1672" s="34">
        <v>0.24</v>
      </c>
      <c r="M1672" s="29">
        <v>0.2</v>
      </c>
      <c r="N1672" s="28" t="str">
        <f t="shared" si="613"/>
        <v>,{"CollectableType":"HomeCollector.Models.StampBase, HomeCollector, Version=1.0.0.0, Culture=neutral, PublicKeyToken=null"</v>
      </c>
      <c r="O1672" s="16" t="str">
        <f t="shared" si="592"/>
        <v xml:space="preserve">,"DisplayName":"Louisianna" </v>
      </c>
      <c r="P1672" s="16" t="str">
        <f t="shared" si="593"/>
        <v xml:space="preserve">,"Description":"" </v>
      </c>
      <c r="Q1672" s="16" t="str">
        <f t="shared" si="594"/>
        <v xml:space="preserve">,"Country":"USA" </v>
      </c>
      <c r="R1672" s="16" t="str">
        <f t="shared" si="595"/>
        <v xml:space="preserve">,"IsPostageStamp":true </v>
      </c>
      <c r="S1672" s="16" t="str">
        <f t="shared" si="596"/>
        <v xml:space="preserve">,"ScottNumber":"1650" </v>
      </c>
      <c r="T1672" s="16" t="str">
        <f t="shared" si="597"/>
        <v xml:space="preserve">,"AlternateId":"" </v>
      </c>
      <c r="U1672" s="16" t="str">
        <f t="shared" si="598"/>
        <v>,"IssueYearStart":1976</v>
      </c>
      <c r="V1672" s="16" t="str">
        <f t="shared" si="599"/>
        <v>,"IssueYearEnd":0</v>
      </c>
      <c r="W1672" s="16" t="str">
        <f t="shared" si="600"/>
        <v xml:space="preserve">,"FirstDayOfIssue":" " </v>
      </c>
      <c r="X1672" s="16" t="str">
        <f t="shared" si="591"/>
        <v xml:space="preserve">,"Perforation":"" </v>
      </c>
      <c r="Y1672" s="16" t="str">
        <f t="shared" si="601"/>
        <v xml:space="preserve">,"IsWatermarked":false </v>
      </c>
      <c r="Z1672" s="16" t="str">
        <f t="shared" si="602"/>
        <v xml:space="preserve">,"CatalogImageCode":"" </v>
      </c>
      <c r="AA1672" s="16" t="str">
        <f t="shared" si="603"/>
        <v xml:space="preserve">,"Color":"" </v>
      </c>
      <c r="AB1672" s="16" t="str">
        <f t="shared" si="604"/>
        <v xml:space="preserve">,"Denomination":"13" </v>
      </c>
      <c r="AD1672" s="16" t="str">
        <f t="shared" si="605"/>
        <v>,"ItemInstances":[</v>
      </c>
      <c r="AE1672" s="16" t="str">
        <f t="shared" si="606"/>
        <v>{"CollectableType":"HomeCollector.Models.StampBase, HomeCollector, Version=1.0.0.0, Culture=neutral, PublicKeyToken=null"</v>
      </c>
      <c r="AF1672" s="16" t="str">
        <f t="shared" si="607"/>
        <v xml:space="preserve">,"ItemDetails":"" </v>
      </c>
      <c r="AG1672" s="16" t="str">
        <f t="shared" si="608"/>
        <v xml:space="preserve">,"IsFavorite":false </v>
      </c>
      <c r="AH1672" s="16" t="str">
        <f t="shared" si="609"/>
        <v xml:space="preserve">,"EstimatedValue":0 </v>
      </c>
      <c r="AI1672" s="16" t="str">
        <f t="shared" si="610"/>
        <v xml:space="preserve">,"IsMintCondition":false </v>
      </c>
      <c r="AJ1672" s="16" t="str">
        <f t="shared" si="611"/>
        <v xml:space="preserve">,"Condition":"UNDEFINED" </v>
      </c>
      <c r="AK1672" s="16" t="str">
        <f xml:space="preserve"> IF($D1672+$E1672&gt;0,  CONCATENATE($AD1672,$AE1672,$AF1672,$AG1672,$AH1672,$AI1672,$AJ1672)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72" s="16" t="str">
        <f t="shared" si="612"/>
        <v>,{"CollectableType":"HomeCollector.Models.StampBase, HomeCollector, Version=1.0.0.0, Culture=neutral, PublicKeyToken=null","DisplayName":"Louisianna" ,"Description":"" ,"Country":"USA" ,"IsPostageStamp":true ,"ScottNumber":"1650"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73" spans="1:38" x14ac:dyDescent="0.25">
      <c r="A1673" s="34" t="s">
        <v>2824</v>
      </c>
      <c r="B1673" s="29">
        <v>13</v>
      </c>
      <c r="C1673" s="30"/>
      <c r="D1673" s="31"/>
      <c r="E1673" s="32">
        <v>1</v>
      </c>
      <c r="F1673" s="28"/>
      <c r="G1673" s="30"/>
      <c r="H1673" s="19" t="s">
        <v>1158</v>
      </c>
      <c r="I1673" s="29">
        <v>1976</v>
      </c>
      <c r="J1673" s="29">
        <v>1976</v>
      </c>
      <c r="K1673" s="33" t="s">
        <v>1337</v>
      </c>
      <c r="L1673" s="34">
        <v>0.24</v>
      </c>
      <c r="M1673" s="29">
        <v>0.2</v>
      </c>
      <c r="N1673" s="28" t="str">
        <f t="shared" si="613"/>
        <v>,{"CollectableType":"HomeCollector.Models.StampBase, HomeCollector, Version=1.0.0.0, Culture=neutral, PublicKeyToken=null"</v>
      </c>
      <c r="O1673" s="16" t="str">
        <f t="shared" si="592"/>
        <v xml:space="preserve">,"DisplayName":"Indianna" </v>
      </c>
      <c r="P1673" s="16" t="str">
        <f t="shared" si="593"/>
        <v xml:space="preserve">,"Description":"" </v>
      </c>
      <c r="Q1673" s="16" t="str">
        <f t="shared" si="594"/>
        <v xml:space="preserve">,"Country":"USA" </v>
      </c>
      <c r="R1673" s="16" t="str">
        <f t="shared" si="595"/>
        <v xml:space="preserve">,"IsPostageStamp":true </v>
      </c>
      <c r="S1673" s="16" t="str">
        <f t="shared" si="596"/>
        <v xml:space="preserve">,"ScottNumber":"1651" </v>
      </c>
      <c r="T1673" s="16" t="str">
        <f t="shared" si="597"/>
        <v xml:space="preserve">,"AlternateId":"" </v>
      </c>
      <c r="U1673" s="16" t="str">
        <f t="shared" si="598"/>
        <v>,"IssueYearStart":1976</v>
      </c>
      <c r="V1673" s="16" t="str">
        <f t="shared" si="599"/>
        <v>,"IssueYearEnd":0</v>
      </c>
      <c r="W1673" s="16" t="str">
        <f t="shared" si="600"/>
        <v xml:space="preserve">,"FirstDayOfIssue":" " </v>
      </c>
      <c r="X1673" s="16" t="str">
        <f t="shared" si="591"/>
        <v xml:space="preserve">,"Perforation":"" </v>
      </c>
      <c r="Y1673" s="16" t="str">
        <f t="shared" si="601"/>
        <v xml:space="preserve">,"IsWatermarked":false </v>
      </c>
      <c r="Z1673" s="16" t="str">
        <f t="shared" si="602"/>
        <v xml:space="preserve">,"CatalogImageCode":"" </v>
      </c>
      <c r="AA1673" s="16" t="str">
        <f t="shared" si="603"/>
        <v xml:space="preserve">,"Color":"" </v>
      </c>
      <c r="AB1673" s="16" t="str">
        <f t="shared" si="604"/>
        <v xml:space="preserve">,"Denomination":"13" </v>
      </c>
      <c r="AD1673" s="16" t="str">
        <f t="shared" si="605"/>
        <v>,"ItemInstances":[</v>
      </c>
      <c r="AE1673" s="16" t="str">
        <f t="shared" si="606"/>
        <v>{"CollectableType":"HomeCollector.Models.StampBase, HomeCollector, Version=1.0.0.0, Culture=neutral, PublicKeyToken=null"</v>
      </c>
      <c r="AF1673" s="16" t="str">
        <f t="shared" si="607"/>
        <v xml:space="preserve">,"ItemDetails":"" </v>
      </c>
      <c r="AG1673" s="16" t="str">
        <f t="shared" si="608"/>
        <v xml:space="preserve">,"IsFavorite":false </v>
      </c>
      <c r="AH1673" s="16" t="str">
        <f t="shared" si="609"/>
        <v xml:space="preserve">,"EstimatedValue":0 </v>
      </c>
      <c r="AI1673" s="16" t="str">
        <f t="shared" si="610"/>
        <v xml:space="preserve">,"IsMintCondition":false </v>
      </c>
      <c r="AJ1673" s="16" t="str">
        <f t="shared" si="611"/>
        <v xml:space="preserve">,"Condition":"UNDEFINED" </v>
      </c>
      <c r="AK1673" s="16" t="str">
        <f xml:space="preserve"> IF($D1673+$E1673&gt;0,  CONCATENATE($AD1673,$AE1673,$AF1673,$AG1673,$AH1673,$AI1673,$AJ1673)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73" s="16" t="str">
        <f t="shared" si="612"/>
        <v>,{"CollectableType":"HomeCollector.Models.StampBase, HomeCollector, Version=1.0.0.0, Culture=neutral, PublicKeyToken=null","DisplayName":"Indianna" ,"Description":"" ,"Country":"USA" ,"IsPostageStamp":true ,"ScottNumber":"1651"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74" spans="1:38" x14ac:dyDescent="0.25">
      <c r="A1674" s="34" t="s">
        <v>2825</v>
      </c>
      <c r="B1674" s="29">
        <v>13</v>
      </c>
      <c r="C1674" s="30"/>
      <c r="D1674" s="31"/>
      <c r="E1674" s="32">
        <v>1</v>
      </c>
      <c r="F1674" s="28"/>
      <c r="G1674" s="30"/>
      <c r="H1674" s="19" t="s">
        <v>637</v>
      </c>
      <c r="I1674" s="29">
        <v>1976</v>
      </c>
      <c r="J1674" s="29">
        <v>1976</v>
      </c>
      <c r="K1674" s="33" t="s">
        <v>1337</v>
      </c>
      <c r="L1674" s="34">
        <v>0.24</v>
      </c>
      <c r="M1674" s="29">
        <v>0.2</v>
      </c>
      <c r="N1674" s="28" t="str">
        <f t="shared" si="613"/>
        <v>,{"CollectableType":"HomeCollector.Models.StampBase, HomeCollector, Version=1.0.0.0, Culture=neutral, PublicKeyToken=null"</v>
      </c>
      <c r="O1674" s="16" t="str">
        <f t="shared" si="592"/>
        <v xml:space="preserve">,"DisplayName":"Mississippi" </v>
      </c>
      <c r="P1674" s="16" t="str">
        <f t="shared" si="593"/>
        <v xml:space="preserve">,"Description":"" </v>
      </c>
      <c r="Q1674" s="16" t="str">
        <f t="shared" si="594"/>
        <v xml:space="preserve">,"Country":"USA" </v>
      </c>
      <c r="R1674" s="16" t="str">
        <f t="shared" si="595"/>
        <v xml:space="preserve">,"IsPostageStamp":true </v>
      </c>
      <c r="S1674" s="16" t="str">
        <f t="shared" si="596"/>
        <v xml:space="preserve">,"ScottNumber":"1652" </v>
      </c>
      <c r="T1674" s="16" t="str">
        <f t="shared" si="597"/>
        <v xml:space="preserve">,"AlternateId":"" </v>
      </c>
      <c r="U1674" s="16" t="str">
        <f t="shared" si="598"/>
        <v>,"IssueYearStart":1976</v>
      </c>
      <c r="V1674" s="16" t="str">
        <f t="shared" si="599"/>
        <v>,"IssueYearEnd":0</v>
      </c>
      <c r="W1674" s="16" t="str">
        <f t="shared" si="600"/>
        <v xml:space="preserve">,"FirstDayOfIssue":" " </v>
      </c>
      <c r="X1674" s="16" t="str">
        <f t="shared" si="591"/>
        <v xml:space="preserve">,"Perforation":"" </v>
      </c>
      <c r="Y1674" s="16" t="str">
        <f t="shared" si="601"/>
        <v xml:space="preserve">,"IsWatermarked":false </v>
      </c>
      <c r="Z1674" s="16" t="str">
        <f t="shared" si="602"/>
        <v xml:space="preserve">,"CatalogImageCode":"" </v>
      </c>
      <c r="AA1674" s="16" t="str">
        <f t="shared" si="603"/>
        <v xml:space="preserve">,"Color":"" </v>
      </c>
      <c r="AB1674" s="16" t="str">
        <f t="shared" si="604"/>
        <v xml:space="preserve">,"Denomination":"13" </v>
      </c>
      <c r="AD1674" s="16" t="str">
        <f t="shared" si="605"/>
        <v>,"ItemInstances":[</v>
      </c>
      <c r="AE1674" s="16" t="str">
        <f t="shared" si="606"/>
        <v>{"CollectableType":"HomeCollector.Models.StampBase, HomeCollector, Version=1.0.0.0, Culture=neutral, PublicKeyToken=null"</v>
      </c>
      <c r="AF1674" s="16" t="str">
        <f t="shared" si="607"/>
        <v xml:space="preserve">,"ItemDetails":"" </v>
      </c>
      <c r="AG1674" s="16" t="str">
        <f t="shared" si="608"/>
        <v xml:space="preserve">,"IsFavorite":false </v>
      </c>
      <c r="AH1674" s="16" t="str">
        <f t="shared" si="609"/>
        <v xml:space="preserve">,"EstimatedValue":0 </v>
      </c>
      <c r="AI1674" s="16" t="str">
        <f t="shared" si="610"/>
        <v xml:space="preserve">,"IsMintCondition":false </v>
      </c>
      <c r="AJ1674" s="16" t="str">
        <f t="shared" si="611"/>
        <v xml:space="preserve">,"Condition":"UNDEFINED" </v>
      </c>
      <c r="AK1674" s="16" t="str">
        <f xml:space="preserve"> IF($D1674+$E1674&gt;0,  CONCATENATE($AD1674,$AE1674,$AF1674,$AG1674,$AH1674,$AI1674,$AJ1674)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74" s="16" t="str">
        <f t="shared" si="612"/>
        <v>,{"CollectableType":"HomeCollector.Models.StampBase, HomeCollector, Version=1.0.0.0, Culture=neutral, PublicKeyToken=null","DisplayName":"Mississippi" ,"Description":"" ,"Country":"USA" ,"IsPostageStamp":true ,"ScottNumber":"1652"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75" spans="1:38" x14ac:dyDescent="0.25">
      <c r="A1675" s="34" t="s">
        <v>2826</v>
      </c>
      <c r="B1675" s="29">
        <v>13</v>
      </c>
      <c r="C1675" s="30"/>
      <c r="D1675" s="31"/>
      <c r="E1675" s="32">
        <v>2</v>
      </c>
      <c r="F1675" s="28"/>
      <c r="G1675" s="30"/>
      <c r="H1675" s="19" t="s">
        <v>943</v>
      </c>
      <c r="I1675" s="29">
        <v>1976</v>
      </c>
      <c r="J1675" s="29">
        <v>1976</v>
      </c>
      <c r="K1675" s="33" t="s">
        <v>1337</v>
      </c>
      <c r="L1675" s="34">
        <v>0.24</v>
      </c>
      <c r="M1675" s="29">
        <v>0.2</v>
      </c>
      <c r="N1675" s="28" t="str">
        <f t="shared" si="613"/>
        <v>,{"CollectableType":"HomeCollector.Models.StampBase, HomeCollector, Version=1.0.0.0, Culture=neutral, PublicKeyToken=null"</v>
      </c>
      <c r="O1675" s="16" t="str">
        <f t="shared" si="592"/>
        <v xml:space="preserve">,"DisplayName":"Illinois" </v>
      </c>
      <c r="P1675" s="16" t="str">
        <f t="shared" si="593"/>
        <v xml:space="preserve">,"Description":"" </v>
      </c>
      <c r="Q1675" s="16" t="str">
        <f t="shared" si="594"/>
        <v xml:space="preserve">,"Country":"USA" </v>
      </c>
      <c r="R1675" s="16" t="str">
        <f t="shared" si="595"/>
        <v xml:space="preserve">,"IsPostageStamp":true </v>
      </c>
      <c r="S1675" s="16" t="str">
        <f t="shared" si="596"/>
        <v xml:space="preserve">,"ScottNumber":"1653" </v>
      </c>
      <c r="T1675" s="16" t="str">
        <f t="shared" si="597"/>
        <v xml:space="preserve">,"AlternateId":"" </v>
      </c>
      <c r="U1675" s="16" t="str">
        <f t="shared" si="598"/>
        <v>,"IssueYearStart":1976</v>
      </c>
      <c r="V1675" s="16" t="str">
        <f t="shared" si="599"/>
        <v>,"IssueYearEnd":0</v>
      </c>
      <c r="W1675" s="16" t="str">
        <f t="shared" si="600"/>
        <v xml:space="preserve">,"FirstDayOfIssue":" " </v>
      </c>
      <c r="X1675" s="16" t="str">
        <f t="shared" si="591"/>
        <v xml:space="preserve">,"Perforation":"" </v>
      </c>
      <c r="Y1675" s="16" t="str">
        <f t="shared" si="601"/>
        <v xml:space="preserve">,"IsWatermarked":false </v>
      </c>
      <c r="Z1675" s="16" t="str">
        <f t="shared" si="602"/>
        <v xml:space="preserve">,"CatalogImageCode":"" </v>
      </c>
      <c r="AA1675" s="16" t="str">
        <f t="shared" si="603"/>
        <v xml:space="preserve">,"Color":"" </v>
      </c>
      <c r="AB1675" s="16" t="str">
        <f t="shared" si="604"/>
        <v xml:space="preserve">,"Denomination":"13" </v>
      </c>
      <c r="AD1675" s="16" t="str">
        <f t="shared" si="605"/>
        <v>,"ItemInstances":[</v>
      </c>
      <c r="AE1675" s="16" t="str">
        <f t="shared" si="606"/>
        <v>{"CollectableType":"HomeCollector.Models.StampBase, HomeCollector, Version=1.0.0.0, Culture=neutral, PublicKeyToken=null"</v>
      </c>
      <c r="AF1675" s="16" t="str">
        <f t="shared" si="607"/>
        <v xml:space="preserve">,"ItemDetails":"" </v>
      </c>
      <c r="AG1675" s="16" t="str">
        <f t="shared" si="608"/>
        <v xml:space="preserve">,"IsFavorite":false </v>
      </c>
      <c r="AH1675" s="16" t="str">
        <f t="shared" si="609"/>
        <v xml:space="preserve">,"EstimatedValue":0 </v>
      </c>
      <c r="AI1675" s="16" t="str">
        <f t="shared" si="610"/>
        <v xml:space="preserve">,"IsMintCondition":false </v>
      </c>
      <c r="AJ1675" s="16" t="str">
        <f t="shared" si="611"/>
        <v xml:space="preserve">,"Condition":"UNDEFINED" </v>
      </c>
      <c r="AK1675" s="16" t="str">
        <f xml:space="preserve"> IF($D1675+$E1675&gt;0,  CONCATENATE($AD1675,$AE1675,$AF1675,$AG1675,$AH1675,$AI1675,$AJ1675)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75" s="16" t="str">
        <f t="shared" si="612"/>
        <v>,{"CollectableType":"HomeCollector.Models.StampBase, HomeCollector, Version=1.0.0.0, Culture=neutral, PublicKeyToken=null","DisplayName":"Illinois" ,"Description":"" ,"Country":"USA" ,"IsPostageStamp":true ,"ScottNumber":"1653"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76" spans="1:38" x14ac:dyDescent="0.25">
      <c r="A1676" s="34" t="s">
        <v>2827</v>
      </c>
      <c r="B1676" s="29">
        <v>13</v>
      </c>
      <c r="C1676" s="30"/>
      <c r="D1676" s="31"/>
      <c r="E1676" s="32">
        <v>1</v>
      </c>
      <c r="F1676" s="28"/>
      <c r="G1676" s="30"/>
      <c r="H1676" s="19" t="s">
        <v>968</v>
      </c>
      <c r="I1676" s="29">
        <v>1976</v>
      </c>
      <c r="J1676" s="29">
        <v>1976</v>
      </c>
      <c r="K1676" s="33" t="s">
        <v>1337</v>
      </c>
      <c r="L1676" s="34">
        <v>0.24</v>
      </c>
      <c r="M1676" s="29">
        <v>0.2</v>
      </c>
      <c r="N1676" s="28" t="str">
        <f t="shared" si="613"/>
        <v>,{"CollectableType":"HomeCollector.Models.StampBase, HomeCollector, Version=1.0.0.0, Culture=neutral, PublicKeyToken=null"</v>
      </c>
      <c r="O1676" s="16" t="str">
        <f t="shared" si="592"/>
        <v xml:space="preserve">,"DisplayName":"Alabama" </v>
      </c>
      <c r="P1676" s="16" t="str">
        <f t="shared" si="593"/>
        <v xml:space="preserve">,"Description":"" </v>
      </c>
      <c r="Q1676" s="16" t="str">
        <f t="shared" si="594"/>
        <v xml:space="preserve">,"Country":"USA" </v>
      </c>
      <c r="R1676" s="16" t="str">
        <f t="shared" si="595"/>
        <v xml:space="preserve">,"IsPostageStamp":true </v>
      </c>
      <c r="S1676" s="16" t="str">
        <f t="shared" si="596"/>
        <v xml:space="preserve">,"ScottNumber":"1654" </v>
      </c>
      <c r="T1676" s="16" t="str">
        <f t="shared" si="597"/>
        <v xml:space="preserve">,"AlternateId":"" </v>
      </c>
      <c r="U1676" s="16" t="str">
        <f t="shared" si="598"/>
        <v>,"IssueYearStart":1976</v>
      </c>
      <c r="V1676" s="16" t="str">
        <f t="shared" si="599"/>
        <v>,"IssueYearEnd":0</v>
      </c>
      <c r="W1676" s="16" t="str">
        <f t="shared" si="600"/>
        <v xml:space="preserve">,"FirstDayOfIssue":" " </v>
      </c>
      <c r="X1676" s="16" t="str">
        <f t="shared" si="591"/>
        <v xml:space="preserve">,"Perforation":"" </v>
      </c>
      <c r="Y1676" s="16" t="str">
        <f t="shared" si="601"/>
        <v xml:space="preserve">,"IsWatermarked":false </v>
      </c>
      <c r="Z1676" s="16" t="str">
        <f t="shared" si="602"/>
        <v xml:space="preserve">,"CatalogImageCode":"" </v>
      </c>
      <c r="AA1676" s="16" t="str">
        <f t="shared" si="603"/>
        <v xml:space="preserve">,"Color":"" </v>
      </c>
      <c r="AB1676" s="16" t="str">
        <f t="shared" si="604"/>
        <v xml:space="preserve">,"Denomination":"13" </v>
      </c>
      <c r="AD1676" s="16" t="str">
        <f t="shared" si="605"/>
        <v>,"ItemInstances":[</v>
      </c>
      <c r="AE1676" s="16" t="str">
        <f t="shared" si="606"/>
        <v>{"CollectableType":"HomeCollector.Models.StampBase, HomeCollector, Version=1.0.0.0, Culture=neutral, PublicKeyToken=null"</v>
      </c>
      <c r="AF1676" s="16" t="str">
        <f t="shared" si="607"/>
        <v xml:space="preserve">,"ItemDetails":"" </v>
      </c>
      <c r="AG1676" s="16" t="str">
        <f t="shared" si="608"/>
        <v xml:space="preserve">,"IsFavorite":false </v>
      </c>
      <c r="AH1676" s="16" t="str">
        <f t="shared" si="609"/>
        <v xml:space="preserve">,"EstimatedValue":0 </v>
      </c>
      <c r="AI1676" s="16" t="str">
        <f t="shared" si="610"/>
        <v xml:space="preserve">,"IsMintCondition":false </v>
      </c>
      <c r="AJ1676" s="16" t="str">
        <f t="shared" si="611"/>
        <v xml:space="preserve">,"Condition":"UNDEFINED" </v>
      </c>
      <c r="AK1676" s="16" t="str">
        <f xml:space="preserve"> IF($D1676+$E1676&gt;0,  CONCATENATE($AD1676,$AE1676,$AF1676,$AG1676,$AH1676,$AI1676,$AJ1676)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76" s="16" t="str">
        <f t="shared" si="612"/>
        <v>,{"CollectableType":"HomeCollector.Models.StampBase, HomeCollector, Version=1.0.0.0, Culture=neutral, PublicKeyToken=null","DisplayName":"Alabama" ,"Description":"" ,"Country":"USA" ,"IsPostageStamp":true ,"ScottNumber":"1654"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77" spans="1:38" x14ac:dyDescent="0.25">
      <c r="A1677" s="34" t="s">
        <v>2828</v>
      </c>
      <c r="B1677" s="29">
        <v>13</v>
      </c>
      <c r="C1677" s="30"/>
      <c r="D1677" s="31"/>
      <c r="E1677" s="32">
        <v>1</v>
      </c>
      <c r="F1677" s="28"/>
      <c r="G1677" s="30"/>
      <c r="H1677" s="19" t="s">
        <v>984</v>
      </c>
      <c r="I1677" s="29">
        <v>1976</v>
      </c>
      <c r="J1677" s="29">
        <v>1976</v>
      </c>
      <c r="K1677" s="33" t="s">
        <v>1337</v>
      </c>
      <c r="L1677" s="34">
        <v>0.24</v>
      </c>
      <c r="M1677" s="29">
        <v>0.2</v>
      </c>
      <c r="N1677" s="28" t="str">
        <f t="shared" si="613"/>
        <v>,{"CollectableType":"HomeCollector.Models.StampBase, HomeCollector, Version=1.0.0.0, Culture=neutral, PublicKeyToken=null"</v>
      </c>
      <c r="O1677" s="16" t="str">
        <f t="shared" si="592"/>
        <v xml:space="preserve">,"DisplayName":"Maine" </v>
      </c>
      <c r="P1677" s="16" t="str">
        <f t="shared" si="593"/>
        <v xml:space="preserve">,"Description":"" </v>
      </c>
      <c r="Q1677" s="16" t="str">
        <f t="shared" si="594"/>
        <v xml:space="preserve">,"Country":"USA" </v>
      </c>
      <c r="R1677" s="16" t="str">
        <f t="shared" si="595"/>
        <v xml:space="preserve">,"IsPostageStamp":true </v>
      </c>
      <c r="S1677" s="16" t="str">
        <f t="shared" si="596"/>
        <v xml:space="preserve">,"ScottNumber":"1655" </v>
      </c>
      <c r="T1677" s="16" t="str">
        <f t="shared" si="597"/>
        <v xml:space="preserve">,"AlternateId":"" </v>
      </c>
      <c r="U1677" s="16" t="str">
        <f t="shared" si="598"/>
        <v>,"IssueYearStart":1976</v>
      </c>
      <c r="V1677" s="16" t="str">
        <f t="shared" si="599"/>
        <v>,"IssueYearEnd":0</v>
      </c>
      <c r="W1677" s="16" t="str">
        <f t="shared" si="600"/>
        <v xml:space="preserve">,"FirstDayOfIssue":" " </v>
      </c>
      <c r="X1677" s="16" t="str">
        <f t="shared" si="591"/>
        <v xml:space="preserve">,"Perforation":"" </v>
      </c>
      <c r="Y1677" s="16" t="str">
        <f t="shared" si="601"/>
        <v xml:space="preserve">,"IsWatermarked":false </v>
      </c>
      <c r="Z1677" s="16" t="str">
        <f t="shared" si="602"/>
        <v xml:space="preserve">,"CatalogImageCode":"" </v>
      </c>
      <c r="AA1677" s="16" t="str">
        <f t="shared" si="603"/>
        <v xml:space="preserve">,"Color":"" </v>
      </c>
      <c r="AB1677" s="16" t="str">
        <f t="shared" si="604"/>
        <v xml:space="preserve">,"Denomination":"13" </v>
      </c>
      <c r="AD1677" s="16" t="str">
        <f t="shared" si="605"/>
        <v>,"ItemInstances":[</v>
      </c>
      <c r="AE1677" s="16" t="str">
        <f t="shared" si="606"/>
        <v>{"CollectableType":"HomeCollector.Models.StampBase, HomeCollector, Version=1.0.0.0, Culture=neutral, PublicKeyToken=null"</v>
      </c>
      <c r="AF1677" s="16" t="str">
        <f t="shared" si="607"/>
        <v xml:space="preserve">,"ItemDetails":"" </v>
      </c>
      <c r="AG1677" s="16" t="str">
        <f t="shared" si="608"/>
        <v xml:space="preserve">,"IsFavorite":false </v>
      </c>
      <c r="AH1677" s="16" t="str">
        <f t="shared" si="609"/>
        <v xml:space="preserve">,"EstimatedValue":0 </v>
      </c>
      <c r="AI1677" s="16" t="str">
        <f t="shared" si="610"/>
        <v xml:space="preserve">,"IsMintCondition":false </v>
      </c>
      <c r="AJ1677" s="16" t="str">
        <f t="shared" si="611"/>
        <v xml:space="preserve">,"Condition":"UNDEFINED" </v>
      </c>
      <c r="AK1677" s="16" t="str">
        <f xml:space="preserve"> IF($D1677+$E1677&gt;0,  CONCATENATE($AD1677,$AE1677,$AF1677,$AG1677,$AH1677,$AI1677,$AJ1677)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77" s="16" t="str">
        <f t="shared" si="612"/>
        <v>,{"CollectableType":"HomeCollector.Models.StampBase, HomeCollector, Version=1.0.0.0, Culture=neutral, PublicKeyToken=null","DisplayName":"Maine" ,"Description":"" ,"Country":"USA" ,"IsPostageStamp":true ,"ScottNumber":"1655"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78" spans="1:38" x14ac:dyDescent="0.25">
      <c r="A1678" s="34" t="s">
        <v>2829</v>
      </c>
      <c r="B1678" s="29">
        <v>13</v>
      </c>
      <c r="C1678" s="30"/>
      <c r="D1678" s="31"/>
      <c r="E1678" s="32">
        <v>1</v>
      </c>
      <c r="F1678" s="28"/>
      <c r="G1678" s="30"/>
      <c r="H1678" s="19" t="s">
        <v>1017</v>
      </c>
      <c r="I1678" s="29">
        <v>1976</v>
      </c>
      <c r="J1678" s="29">
        <v>1976</v>
      </c>
      <c r="K1678" s="33" t="s">
        <v>1337</v>
      </c>
      <c r="L1678" s="34">
        <v>0.24</v>
      </c>
      <c r="M1678" s="29">
        <v>0.2</v>
      </c>
      <c r="N1678" s="28" t="str">
        <f t="shared" si="613"/>
        <v>,{"CollectableType":"HomeCollector.Models.StampBase, HomeCollector, Version=1.0.0.0, Culture=neutral, PublicKeyToken=null"</v>
      </c>
      <c r="O1678" s="16" t="str">
        <f t="shared" si="592"/>
        <v xml:space="preserve">,"DisplayName":"Missouri" </v>
      </c>
      <c r="P1678" s="16" t="str">
        <f t="shared" si="593"/>
        <v xml:space="preserve">,"Description":"" </v>
      </c>
      <c r="Q1678" s="16" t="str">
        <f t="shared" si="594"/>
        <v xml:space="preserve">,"Country":"USA" </v>
      </c>
      <c r="R1678" s="16" t="str">
        <f t="shared" si="595"/>
        <v xml:space="preserve">,"IsPostageStamp":true </v>
      </c>
      <c r="S1678" s="16" t="str">
        <f t="shared" si="596"/>
        <v xml:space="preserve">,"ScottNumber":"1656" </v>
      </c>
      <c r="T1678" s="16" t="str">
        <f t="shared" si="597"/>
        <v xml:space="preserve">,"AlternateId":"" </v>
      </c>
      <c r="U1678" s="16" t="str">
        <f t="shared" si="598"/>
        <v>,"IssueYearStart":1976</v>
      </c>
      <c r="V1678" s="16" t="str">
        <f t="shared" si="599"/>
        <v>,"IssueYearEnd":0</v>
      </c>
      <c r="W1678" s="16" t="str">
        <f t="shared" si="600"/>
        <v xml:space="preserve">,"FirstDayOfIssue":" " </v>
      </c>
      <c r="X1678" s="16" t="str">
        <f t="shared" si="591"/>
        <v xml:space="preserve">,"Perforation":"" </v>
      </c>
      <c r="Y1678" s="16" t="str">
        <f t="shared" si="601"/>
        <v xml:space="preserve">,"IsWatermarked":false </v>
      </c>
      <c r="Z1678" s="16" t="str">
        <f t="shared" si="602"/>
        <v xml:space="preserve">,"CatalogImageCode":"" </v>
      </c>
      <c r="AA1678" s="16" t="str">
        <f t="shared" si="603"/>
        <v xml:space="preserve">,"Color":"" </v>
      </c>
      <c r="AB1678" s="16" t="str">
        <f t="shared" si="604"/>
        <v xml:space="preserve">,"Denomination":"13" </v>
      </c>
      <c r="AD1678" s="16" t="str">
        <f t="shared" si="605"/>
        <v>,"ItemInstances":[</v>
      </c>
      <c r="AE1678" s="16" t="str">
        <f t="shared" si="606"/>
        <v>{"CollectableType":"HomeCollector.Models.StampBase, HomeCollector, Version=1.0.0.0, Culture=neutral, PublicKeyToken=null"</v>
      </c>
      <c r="AF1678" s="16" t="str">
        <f t="shared" si="607"/>
        <v xml:space="preserve">,"ItemDetails":"" </v>
      </c>
      <c r="AG1678" s="16" t="str">
        <f t="shared" si="608"/>
        <v xml:space="preserve">,"IsFavorite":false </v>
      </c>
      <c r="AH1678" s="16" t="str">
        <f t="shared" si="609"/>
        <v xml:space="preserve">,"EstimatedValue":0 </v>
      </c>
      <c r="AI1678" s="16" t="str">
        <f t="shared" si="610"/>
        <v xml:space="preserve">,"IsMintCondition":false </v>
      </c>
      <c r="AJ1678" s="16" t="str">
        <f t="shared" si="611"/>
        <v xml:space="preserve">,"Condition":"UNDEFINED" </v>
      </c>
      <c r="AK1678" s="16" t="str">
        <f xml:space="preserve"> IF($D1678+$E1678&gt;0,  CONCATENATE($AD1678,$AE1678,$AF1678,$AG1678,$AH1678,$AI1678,$AJ1678)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78" s="16" t="str">
        <f t="shared" si="612"/>
        <v>,{"CollectableType":"HomeCollector.Models.StampBase, HomeCollector, Version=1.0.0.0, Culture=neutral, PublicKeyToken=null","DisplayName":"Missouri" ,"Description":"" ,"Country":"USA" ,"IsPostageStamp":true ,"ScottNumber":"1656"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79" spans="1:38" x14ac:dyDescent="0.25">
      <c r="A1679" s="34" t="s">
        <v>2830</v>
      </c>
      <c r="B1679" s="29">
        <v>13</v>
      </c>
      <c r="C1679" s="30"/>
      <c r="D1679" s="31"/>
      <c r="E1679" s="32">
        <v>1</v>
      </c>
      <c r="F1679" s="28"/>
      <c r="G1679" s="30"/>
      <c r="H1679" s="19" t="s">
        <v>1159</v>
      </c>
      <c r="I1679" s="29">
        <v>1976</v>
      </c>
      <c r="J1679" s="29">
        <v>1976</v>
      </c>
      <c r="K1679" s="33" t="s">
        <v>1337</v>
      </c>
      <c r="L1679" s="34">
        <v>0.24</v>
      </c>
      <c r="M1679" s="29">
        <v>0.2</v>
      </c>
      <c r="N1679" s="28" t="str">
        <f t="shared" si="613"/>
        <v>,{"CollectableType":"HomeCollector.Models.StampBase, HomeCollector, Version=1.0.0.0, Culture=neutral, PublicKeyToken=null"</v>
      </c>
      <c r="O1679" s="16" t="str">
        <f t="shared" si="592"/>
        <v xml:space="preserve">,"DisplayName":"Arkansas" </v>
      </c>
      <c r="P1679" s="16" t="str">
        <f t="shared" si="593"/>
        <v xml:space="preserve">,"Description":"" </v>
      </c>
      <c r="Q1679" s="16" t="str">
        <f t="shared" si="594"/>
        <v xml:space="preserve">,"Country":"USA" </v>
      </c>
      <c r="R1679" s="16" t="str">
        <f t="shared" si="595"/>
        <v xml:space="preserve">,"IsPostageStamp":true </v>
      </c>
      <c r="S1679" s="16" t="str">
        <f t="shared" si="596"/>
        <v xml:space="preserve">,"ScottNumber":"1657" </v>
      </c>
      <c r="T1679" s="16" t="str">
        <f t="shared" si="597"/>
        <v xml:space="preserve">,"AlternateId":"" </v>
      </c>
      <c r="U1679" s="16" t="str">
        <f t="shared" si="598"/>
        <v>,"IssueYearStart":1976</v>
      </c>
      <c r="V1679" s="16" t="str">
        <f t="shared" si="599"/>
        <v>,"IssueYearEnd":0</v>
      </c>
      <c r="W1679" s="16" t="str">
        <f t="shared" si="600"/>
        <v xml:space="preserve">,"FirstDayOfIssue":" " </v>
      </c>
      <c r="X1679" s="16" t="str">
        <f t="shared" si="591"/>
        <v xml:space="preserve">,"Perforation":"" </v>
      </c>
      <c r="Y1679" s="16" t="str">
        <f t="shared" si="601"/>
        <v xml:space="preserve">,"IsWatermarked":false </v>
      </c>
      <c r="Z1679" s="16" t="str">
        <f t="shared" si="602"/>
        <v xml:space="preserve">,"CatalogImageCode":"" </v>
      </c>
      <c r="AA1679" s="16" t="str">
        <f t="shared" si="603"/>
        <v xml:space="preserve">,"Color":"" </v>
      </c>
      <c r="AB1679" s="16" t="str">
        <f t="shared" si="604"/>
        <v xml:space="preserve">,"Denomination":"13" </v>
      </c>
      <c r="AD1679" s="16" t="str">
        <f t="shared" si="605"/>
        <v>,"ItemInstances":[</v>
      </c>
      <c r="AE1679" s="16" t="str">
        <f t="shared" si="606"/>
        <v>{"CollectableType":"HomeCollector.Models.StampBase, HomeCollector, Version=1.0.0.0, Culture=neutral, PublicKeyToken=null"</v>
      </c>
      <c r="AF1679" s="16" t="str">
        <f t="shared" si="607"/>
        <v xml:space="preserve">,"ItemDetails":"" </v>
      </c>
      <c r="AG1679" s="16" t="str">
        <f t="shared" si="608"/>
        <v xml:space="preserve">,"IsFavorite":false </v>
      </c>
      <c r="AH1679" s="16" t="str">
        <f t="shared" si="609"/>
        <v xml:space="preserve">,"EstimatedValue":0 </v>
      </c>
      <c r="AI1679" s="16" t="str">
        <f t="shared" si="610"/>
        <v xml:space="preserve">,"IsMintCondition":false </v>
      </c>
      <c r="AJ1679" s="16" t="str">
        <f t="shared" si="611"/>
        <v xml:space="preserve">,"Condition":"UNDEFINED" </v>
      </c>
      <c r="AK1679" s="16" t="str">
        <f xml:space="preserve"> IF($D1679+$E1679&gt;0,  CONCATENATE($AD1679,$AE1679,$AF1679,$AG1679,$AH1679,$AI1679,$AJ1679)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79" s="16" t="str">
        <f t="shared" si="612"/>
        <v>,{"CollectableType":"HomeCollector.Models.StampBase, HomeCollector, Version=1.0.0.0, Culture=neutral, PublicKeyToken=null","DisplayName":"Arkansas" ,"Description":"" ,"Country":"USA" ,"IsPostageStamp":true ,"ScottNumber":"1657"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80" spans="1:38" x14ac:dyDescent="0.25">
      <c r="A1680" s="34" t="s">
        <v>2831</v>
      </c>
      <c r="B1680" s="29">
        <v>13</v>
      </c>
      <c r="C1680" s="30"/>
      <c r="D1680" s="31"/>
      <c r="E1680" s="32">
        <v>1</v>
      </c>
      <c r="F1680" s="28"/>
      <c r="G1680" s="30"/>
      <c r="H1680" s="19" t="s">
        <v>1160</v>
      </c>
      <c r="I1680" s="29">
        <v>1976</v>
      </c>
      <c r="J1680" s="29">
        <v>1976</v>
      </c>
      <c r="K1680" s="33" t="s">
        <v>1337</v>
      </c>
      <c r="L1680" s="34">
        <v>0.24</v>
      </c>
      <c r="M1680" s="29">
        <v>0.2</v>
      </c>
      <c r="N1680" s="28" t="str">
        <f t="shared" si="613"/>
        <v>,{"CollectableType":"HomeCollector.Models.StampBase, HomeCollector, Version=1.0.0.0, Culture=neutral, PublicKeyToken=null"</v>
      </c>
      <c r="O1680" s="16" t="str">
        <f t="shared" si="592"/>
        <v xml:space="preserve">,"DisplayName":"Michigan" </v>
      </c>
      <c r="P1680" s="16" t="str">
        <f t="shared" si="593"/>
        <v xml:space="preserve">,"Description":"" </v>
      </c>
      <c r="Q1680" s="16" t="str">
        <f t="shared" si="594"/>
        <v xml:space="preserve">,"Country":"USA" </v>
      </c>
      <c r="R1680" s="16" t="str">
        <f t="shared" si="595"/>
        <v xml:space="preserve">,"IsPostageStamp":true </v>
      </c>
      <c r="S1680" s="16" t="str">
        <f t="shared" si="596"/>
        <v xml:space="preserve">,"ScottNumber":"1658" </v>
      </c>
      <c r="T1680" s="16" t="str">
        <f t="shared" si="597"/>
        <v xml:space="preserve">,"AlternateId":"" </v>
      </c>
      <c r="U1680" s="16" t="str">
        <f t="shared" si="598"/>
        <v>,"IssueYearStart":1976</v>
      </c>
      <c r="V1680" s="16" t="str">
        <f t="shared" si="599"/>
        <v>,"IssueYearEnd":0</v>
      </c>
      <c r="W1680" s="16" t="str">
        <f t="shared" si="600"/>
        <v xml:space="preserve">,"FirstDayOfIssue":" " </v>
      </c>
      <c r="X1680" s="16" t="str">
        <f t="shared" si="591"/>
        <v xml:space="preserve">,"Perforation":"" </v>
      </c>
      <c r="Y1680" s="16" t="str">
        <f t="shared" si="601"/>
        <v xml:space="preserve">,"IsWatermarked":false </v>
      </c>
      <c r="Z1680" s="16" t="str">
        <f t="shared" si="602"/>
        <v xml:space="preserve">,"CatalogImageCode":"" </v>
      </c>
      <c r="AA1680" s="16" t="str">
        <f t="shared" si="603"/>
        <v xml:space="preserve">,"Color":"" </v>
      </c>
      <c r="AB1680" s="16" t="str">
        <f t="shared" si="604"/>
        <v xml:space="preserve">,"Denomination":"13" </v>
      </c>
      <c r="AD1680" s="16" t="str">
        <f t="shared" si="605"/>
        <v>,"ItemInstances":[</v>
      </c>
      <c r="AE1680" s="16" t="str">
        <f t="shared" si="606"/>
        <v>{"CollectableType":"HomeCollector.Models.StampBase, HomeCollector, Version=1.0.0.0, Culture=neutral, PublicKeyToken=null"</v>
      </c>
      <c r="AF1680" s="16" t="str">
        <f t="shared" si="607"/>
        <v xml:space="preserve">,"ItemDetails":"" </v>
      </c>
      <c r="AG1680" s="16" t="str">
        <f t="shared" si="608"/>
        <v xml:space="preserve">,"IsFavorite":false </v>
      </c>
      <c r="AH1680" s="16" t="str">
        <f t="shared" si="609"/>
        <v xml:space="preserve">,"EstimatedValue":0 </v>
      </c>
      <c r="AI1680" s="16" t="str">
        <f t="shared" si="610"/>
        <v xml:space="preserve">,"IsMintCondition":false </v>
      </c>
      <c r="AJ1680" s="16" t="str">
        <f t="shared" si="611"/>
        <v xml:space="preserve">,"Condition":"UNDEFINED" </v>
      </c>
      <c r="AK1680" s="16" t="str">
        <f xml:space="preserve"> IF($D1680+$E1680&gt;0,  CONCATENATE($AD1680,$AE1680,$AF1680,$AG1680,$AH1680,$AI1680,$AJ1680)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80" s="16" t="str">
        <f t="shared" si="612"/>
        <v>,{"CollectableType":"HomeCollector.Models.StampBase, HomeCollector, Version=1.0.0.0, Culture=neutral, PublicKeyToken=null","DisplayName":"Michigan" ,"Description":"" ,"Country":"USA" ,"IsPostageStamp":true ,"ScottNumber":"1658"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81" spans="1:38" x14ac:dyDescent="0.25">
      <c r="A1681" s="34" t="s">
        <v>2832</v>
      </c>
      <c r="B1681" s="29">
        <v>13</v>
      </c>
      <c r="C1681" s="30"/>
      <c r="D1681" s="31"/>
      <c r="E1681" s="32">
        <v>1</v>
      </c>
      <c r="F1681" s="28"/>
      <c r="G1681" s="30"/>
      <c r="H1681" s="19" t="s">
        <v>609</v>
      </c>
      <c r="I1681" s="29">
        <v>1976</v>
      </c>
      <c r="J1681" s="29">
        <v>1976</v>
      </c>
      <c r="K1681" s="33" t="s">
        <v>1337</v>
      </c>
      <c r="L1681" s="34">
        <v>0.24</v>
      </c>
      <c r="M1681" s="29">
        <v>0.2</v>
      </c>
      <c r="N1681" s="28" t="str">
        <f t="shared" si="613"/>
        <v>,{"CollectableType":"HomeCollector.Models.StampBase, HomeCollector, Version=1.0.0.0, Culture=neutral, PublicKeyToken=null"</v>
      </c>
      <c r="O1681" s="16" t="str">
        <f t="shared" si="592"/>
        <v xml:space="preserve">,"DisplayName":"Florida" </v>
      </c>
      <c r="P1681" s="16" t="str">
        <f t="shared" si="593"/>
        <v xml:space="preserve">,"Description":"" </v>
      </c>
      <c r="Q1681" s="16" t="str">
        <f t="shared" si="594"/>
        <v xml:space="preserve">,"Country":"USA" </v>
      </c>
      <c r="R1681" s="16" t="str">
        <f t="shared" si="595"/>
        <v xml:space="preserve">,"IsPostageStamp":true </v>
      </c>
      <c r="S1681" s="16" t="str">
        <f t="shared" si="596"/>
        <v xml:space="preserve">,"ScottNumber":"1659" </v>
      </c>
      <c r="T1681" s="16" t="str">
        <f t="shared" si="597"/>
        <v xml:space="preserve">,"AlternateId":"" </v>
      </c>
      <c r="U1681" s="16" t="str">
        <f t="shared" si="598"/>
        <v>,"IssueYearStart":1976</v>
      </c>
      <c r="V1681" s="16" t="str">
        <f t="shared" si="599"/>
        <v>,"IssueYearEnd":0</v>
      </c>
      <c r="W1681" s="16" t="str">
        <f t="shared" si="600"/>
        <v xml:space="preserve">,"FirstDayOfIssue":" " </v>
      </c>
      <c r="X1681" s="16" t="str">
        <f t="shared" si="591"/>
        <v xml:space="preserve">,"Perforation":"" </v>
      </c>
      <c r="Y1681" s="16" t="str">
        <f t="shared" si="601"/>
        <v xml:space="preserve">,"IsWatermarked":false </v>
      </c>
      <c r="Z1681" s="16" t="str">
        <f t="shared" si="602"/>
        <v xml:space="preserve">,"CatalogImageCode":"" </v>
      </c>
      <c r="AA1681" s="16" t="str">
        <f t="shared" si="603"/>
        <v xml:space="preserve">,"Color":"" </v>
      </c>
      <c r="AB1681" s="16" t="str">
        <f t="shared" si="604"/>
        <v xml:space="preserve">,"Denomination":"13" </v>
      </c>
      <c r="AD1681" s="16" t="str">
        <f t="shared" si="605"/>
        <v>,"ItemInstances":[</v>
      </c>
      <c r="AE1681" s="16" t="str">
        <f t="shared" si="606"/>
        <v>{"CollectableType":"HomeCollector.Models.StampBase, HomeCollector, Version=1.0.0.0, Culture=neutral, PublicKeyToken=null"</v>
      </c>
      <c r="AF1681" s="16" t="str">
        <f t="shared" si="607"/>
        <v xml:space="preserve">,"ItemDetails":"" </v>
      </c>
      <c r="AG1681" s="16" t="str">
        <f t="shared" si="608"/>
        <v xml:space="preserve">,"IsFavorite":false </v>
      </c>
      <c r="AH1681" s="16" t="str">
        <f t="shared" si="609"/>
        <v xml:space="preserve">,"EstimatedValue":0 </v>
      </c>
      <c r="AI1681" s="16" t="str">
        <f t="shared" si="610"/>
        <v xml:space="preserve">,"IsMintCondition":false </v>
      </c>
      <c r="AJ1681" s="16" t="str">
        <f t="shared" si="611"/>
        <v xml:space="preserve">,"Condition":"UNDEFINED" </v>
      </c>
      <c r="AK1681" s="16" t="str">
        <f xml:space="preserve"> IF($D1681+$E1681&gt;0,  CONCATENATE($AD1681,$AE1681,$AF1681,$AG1681,$AH1681,$AI1681,$AJ1681)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81" s="16" t="str">
        <f t="shared" si="612"/>
        <v>,{"CollectableType":"HomeCollector.Models.StampBase, HomeCollector, Version=1.0.0.0, Culture=neutral, PublicKeyToken=null","DisplayName":"Florida" ,"Description":"" ,"Country":"USA" ,"IsPostageStamp":true ,"ScottNumber":"1659"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82" spans="1:38" x14ac:dyDescent="0.25">
      <c r="A1682" s="34" t="s">
        <v>2833</v>
      </c>
      <c r="B1682" s="29">
        <v>13</v>
      </c>
      <c r="C1682" s="30"/>
      <c r="D1682" s="31"/>
      <c r="E1682" s="32">
        <v>1</v>
      </c>
      <c r="F1682" s="28"/>
      <c r="G1682" s="30"/>
      <c r="H1682" s="19" t="s">
        <v>617</v>
      </c>
      <c r="I1682" s="29">
        <v>1976</v>
      </c>
      <c r="J1682" s="29">
        <v>1976</v>
      </c>
      <c r="K1682" s="33" t="s">
        <v>1337</v>
      </c>
      <c r="L1682" s="34">
        <v>0.24</v>
      </c>
      <c r="M1682" s="29">
        <v>0.2</v>
      </c>
      <c r="N1682" s="28" t="str">
        <f t="shared" si="613"/>
        <v>,{"CollectableType":"HomeCollector.Models.StampBase, HomeCollector, Version=1.0.0.0, Culture=neutral, PublicKeyToken=null"</v>
      </c>
      <c r="O1682" s="16" t="str">
        <f t="shared" si="592"/>
        <v xml:space="preserve">,"DisplayName":"Texas" </v>
      </c>
      <c r="P1682" s="16" t="str">
        <f t="shared" si="593"/>
        <v xml:space="preserve">,"Description":"" </v>
      </c>
      <c r="Q1682" s="16" t="str">
        <f t="shared" si="594"/>
        <v xml:space="preserve">,"Country":"USA" </v>
      </c>
      <c r="R1682" s="16" t="str">
        <f t="shared" si="595"/>
        <v xml:space="preserve">,"IsPostageStamp":true </v>
      </c>
      <c r="S1682" s="16" t="str">
        <f t="shared" si="596"/>
        <v xml:space="preserve">,"ScottNumber":"1660" </v>
      </c>
      <c r="T1682" s="16" t="str">
        <f t="shared" si="597"/>
        <v xml:space="preserve">,"AlternateId":"" </v>
      </c>
      <c r="U1682" s="16" t="str">
        <f t="shared" si="598"/>
        <v>,"IssueYearStart":1976</v>
      </c>
      <c r="V1682" s="16" t="str">
        <f t="shared" si="599"/>
        <v>,"IssueYearEnd":0</v>
      </c>
      <c r="W1682" s="16" t="str">
        <f t="shared" si="600"/>
        <v xml:space="preserve">,"FirstDayOfIssue":" " </v>
      </c>
      <c r="X1682" s="16" t="str">
        <f t="shared" si="591"/>
        <v xml:space="preserve">,"Perforation":"" </v>
      </c>
      <c r="Y1682" s="16" t="str">
        <f t="shared" si="601"/>
        <v xml:space="preserve">,"IsWatermarked":false </v>
      </c>
      <c r="Z1682" s="16" t="str">
        <f t="shared" si="602"/>
        <v xml:space="preserve">,"CatalogImageCode":"" </v>
      </c>
      <c r="AA1682" s="16" t="str">
        <f t="shared" si="603"/>
        <v xml:space="preserve">,"Color":"" </v>
      </c>
      <c r="AB1682" s="16" t="str">
        <f t="shared" si="604"/>
        <v xml:space="preserve">,"Denomination":"13" </v>
      </c>
      <c r="AD1682" s="16" t="str">
        <f t="shared" si="605"/>
        <v>,"ItemInstances":[</v>
      </c>
      <c r="AE1682" s="16" t="str">
        <f t="shared" si="606"/>
        <v>{"CollectableType":"HomeCollector.Models.StampBase, HomeCollector, Version=1.0.0.0, Culture=neutral, PublicKeyToken=null"</v>
      </c>
      <c r="AF1682" s="16" t="str">
        <f t="shared" si="607"/>
        <v xml:space="preserve">,"ItemDetails":"" </v>
      </c>
      <c r="AG1682" s="16" t="str">
        <f t="shared" si="608"/>
        <v xml:space="preserve">,"IsFavorite":false </v>
      </c>
      <c r="AH1682" s="16" t="str">
        <f t="shared" si="609"/>
        <v xml:space="preserve">,"EstimatedValue":0 </v>
      </c>
      <c r="AI1682" s="16" t="str">
        <f t="shared" si="610"/>
        <v xml:space="preserve">,"IsMintCondition":false </v>
      </c>
      <c r="AJ1682" s="16" t="str">
        <f t="shared" si="611"/>
        <v xml:space="preserve">,"Condition":"UNDEFINED" </v>
      </c>
      <c r="AK1682" s="16" t="str">
        <f xml:space="preserve"> IF($D1682+$E1682&gt;0,  CONCATENATE($AD1682,$AE1682,$AF1682,$AG1682,$AH1682,$AI1682,$AJ1682)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82" s="16" t="str">
        <f t="shared" si="612"/>
        <v>,{"CollectableType":"HomeCollector.Models.StampBase, HomeCollector, Version=1.0.0.0, Culture=neutral, PublicKeyToken=null","DisplayName":"Texas" ,"Description":"" ,"Country":"USA" ,"IsPostageStamp":true ,"ScottNumber":"1660"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83" spans="1:38" x14ac:dyDescent="0.25">
      <c r="A1683" s="34" t="s">
        <v>2834</v>
      </c>
      <c r="B1683" s="29">
        <v>13</v>
      </c>
      <c r="C1683" s="30"/>
      <c r="D1683" s="31"/>
      <c r="E1683" s="32">
        <v>1</v>
      </c>
      <c r="F1683" s="28"/>
      <c r="G1683" s="30"/>
      <c r="H1683" s="19" t="s">
        <v>621</v>
      </c>
      <c r="I1683" s="29">
        <v>1976</v>
      </c>
      <c r="J1683" s="29">
        <v>1976</v>
      </c>
      <c r="K1683" s="33" t="s">
        <v>1337</v>
      </c>
      <c r="L1683" s="34">
        <v>0.24</v>
      </c>
      <c r="M1683" s="29">
        <v>0.2</v>
      </c>
      <c r="N1683" s="28" t="str">
        <f t="shared" si="613"/>
        <v>,{"CollectableType":"HomeCollector.Models.StampBase, HomeCollector, Version=1.0.0.0, Culture=neutral, PublicKeyToken=null"</v>
      </c>
      <c r="O1683" s="16" t="str">
        <f t="shared" si="592"/>
        <v xml:space="preserve">,"DisplayName":"Iowa" </v>
      </c>
      <c r="P1683" s="16" t="str">
        <f t="shared" si="593"/>
        <v xml:space="preserve">,"Description":"" </v>
      </c>
      <c r="Q1683" s="16" t="str">
        <f t="shared" si="594"/>
        <v xml:space="preserve">,"Country":"USA" </v>
      </c>
      <c r="R1683" s="16" t="str">
        <f t="shared" si="595"/>
        <v xml:space="preserve">,"IsPostageStamp":true </v>
      </c>
      <c r="S1683" s="16" t="str">
        <f t="shared" si="596"/>
        <v xml:space="preserve">,"ScottNumber":"1661" </v>
      </c>
      <c r="T1683" s="16" t="str">
        <f t="shared" si="597"/>
        <v xml:space="preserve">,"AlternateId":"" </v>
      </c>
      <c r="U1683" s="16" t="str">
        <f t="shared" si="598"/>
        <v>,"IssueYearStart":1976</v>
      </c>
      <c r="V1683" s="16" t="str">
        <f t="shared" si="599"/>
        <v>,"IssueYearEnd":0</v>
      </c>
      <c r="W1683" s="16" t="str">
        <f t="shared" si="600"/>
        <v xml:space="preserve">,"FirstDayOfIssue":" " </v>
      </c>
      <c r="X1683" s="16" t="str">
        <f t="shared" si="591"/>
        <v xml:space="preserve">,"Perforation":"" </v>
      </c>
      <c r="Y1683" s="16" t="str">
        <f t="shared" si="601"/>
        <v xml:space="preserve">,"IsWatermarked":false </v>
      </c>
      <c r="Z1683" s="16" t="str">
        <f t="shared" si="602"/>
        <v xml:space="preserve">,"CatalogImageCode":"" </v>
      </c>
      <c r="AA1683" s="16" t="str">
        <f t="shared" si="603"/>
        <v xml:space="preserve">,"Color":"" </v>
      </c>
      <c r="AB1683" s="16" t="str">
        <f t="shared" si="604"/>
        <v xml:space="preserve">,"Denomination":"13" </v>
      </c>
      <c r="AD1683" s="16" t="str">
        <f t="shared" si="605"/>
        <v>,"ItemInstances":[</v>
      </c>
      <c r="AE1683" s="16" t="str">
        <f t="shared" si="606"/>
        <v>{"CollectableType":"HomeCollector.Models.StampBase, HomeCollector, Version=1.0.0.0, Culture=neutral, PublicKeyToken=null"</v>
      </c>
      <c r="AF1683" s="16" t="str">
        <f t="shared" si="607"/>
        <v xml:space="preserve">,"ItemDetails":"" </v>
      </c>
      <c r="AG1683" s="16" t="str">
        <f t="shared" si="608"/>
        <v xml:space="preserve">,"IsFavorite":false </v>
      </c>
      <c r="AH1683" s="16" t="str">
        <f t="shared" si="609"/>
        <v xml:space="preserve">,"EstimatedValue":0 </v>
      </c>
      <c r="AI1683" s="16" t="str">
        <f t="shared" si="610"/>
        <v xml:space="preserve">,"IsMintCondition":false </v>
      </c>
      <c r="AJ1683" s="16" t="str">
        <f t="shared" si="611"/>
        <v xml:space="preserve">,"Condition":"UNDEFINED" </v>
      </c>
      <c r="AK1683" s="16" t="str">
        <f xml:space="preserve"> IF($D1683+$E1683&gt;0,  CONCATENATE($AD1683,$AE1683,$AF1683,$AG1683,$AH1683,$AI1683,$AJ1683)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83" s="16" t="str">
        <f t="shared" si="612"/>
        <v>,{"CollectableType":"HomeCollector.Models.StampBase, HomeCollector, Version=1.0.0.0, Culture=neutral, PublicKeyToken=null","DisplayName":"Iowa" ,"Description":"" ,"Country":"USA" ,"IsPostageStamp":true ,"ScottNumber":"1661"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84" spans="1:38" x14ac:dyDescent="0.25">
      <c r="A1684" s="34" t="s">
        <v>2835</v>
      </c>
      <c r="B1684" s="29">
        <v>13</v>
      </c>
      <c r="C1684" s="30"/>
      <c r="D1684" s="31"/>
      <c r="E1684" s="32">
        <v>1</v>
      </c>
      <c r="F1684" s="28"/>
      <c r="G1684" s="30"/>
      <c r="H1684" s="19" t="s">
        <v>639</v>
      </c>
      <c r="I1684" s="29">
        <v>1976</v>
      </c>
      <c r="J1684" s="29">
        <v>1976</v>
      </c>
      <c r="K1684" s="33" t="s">
        <v>1337</v>
      </c>
      <c r="L1684" s="34">
        <v>0.24</v>
      </c>
      <c r="M1684" s="29">
        <v>0.2</v>
      </c>
      <c r="N1684" s="28" t="str">
        <f t="shared" si="613"/>
        <v>,{"CollectableType":"HomeCollector.Models.StampBase, HomeCollector, Version=1.0.0.0, Culture=neutral, PublicKeyToken=null"</v>
      </c>
      <c r="O1684" s="16" t="str">
        <f t="shared" si="592"/>
        <v xml:space="preserve">,"DisplayName":"Wisconsin" </v>
      </c>
      <c r="P1684" s="16" t="str">
        <f t="shared" si="593"/>
        <v xml:space="preserve">,"Description":"" </v>
      </c>
      <c r="Q1684" s="16" t="str">
        <f t="shared" si="594"/>
        <v xml:space="preserve">,"Country":"USA" </v>
      </c>
      <c r="R1684" s="16" t="str">
        <f t="shared" si="595"/>
        <v xml:space="preserve">,"IsPostageStamp":true </v>
      </c>
      <c r="S1684" s="16" t="str">
        <f t="shared" si="596"/>
        <v xml:space="preserve">,"ScottNumber":"1662" </v>
      </c>
      <c r="T1684" s="16" t="str">
        <f t="shared" si="597"/>
        <v xml:space="preserve">,"AlternateId":"" </v>
      </c>
      <c r="U1684" s="16" t="str">
        <f t="shared" si="598"/>
        <v>,"IssueYearStart":1976</v>
      </c>
      <c r="V1684" s="16" t="str">
        <f t="shared" si="599"/>
        <v>,"IssueYearEnd":0</v>
      </c>
      <c r="W1684" s="16" t="str">
        <f t="shared" si="600"/>
        <v xml:space="preserve">,"FirstDayOfIssue":" " </v>
      </c>
      <c r="X1684" s="16" t="str">
        <f t="shared" si="591"/>
        <v xml:space="preserve">,"Perforation":"" </v>
      </c>
      <c r="Y1684" s="16" t="str">
        <f t="shared" si="601"/>
        <v xml:space="preserve">,"IsWatermarked":false </v>
      </c>
      <c r="Z1684" s="16" t="str">
        <f t="shared" si="602"/>
        <v xml:space="preserve">,"CatalogImageCode":"" </v>
      </c>
      <c r="AA1684" s="16" t="str">
        <f t="shared" si="603"/>
        <v xml:space="preserve">,"Color":"" </v>
      </c>
      <c r="AB1684" s="16" t="str">
        <f t="shared" si="604"/>
        <v xml:space="preserve">,"Denomination":"13" </v>
      </c>
      <c r="AD1684" s="16" t="str">
        <f t="shared" si="605"/>
        <v>,"ItemInstances":[</v>
      </c>
      <c r="AE1684" s="16" t="str">
        <f t="shared" si="606"/>
        <v>{"CollectableType":"HomeCollector.Models.StampBase, HomeCollector, Version=1.0.0.0, Culture=neutral, PublicKeyToken=null"</v>
      </c>
      <c r="AF1684" s="16" t="str">
        <f t="shared" si="607"/>
        <v xml:space="preserve">,"ItemDetails":"" </v>
      </c>
      <c r="AG1684" s="16" t="str">
        <f t="shared" si="608"/>
        <v xml:space="preserve">,"IsFavorite":false </v>
      </c>
      <c r="AH1684" s="16" t="str">
        <f t="shared" si="609"/>
        <v xml:space="preserve">,"EstimatedValue":0 </v>
      </c>
      <c r="AI1684" s="16" t="str">
        <f t="shared" si="610"/>
        <v xml:space="preserve">,"IsMintCondition":false </v>
      </c>
      <c r="AJ1684" s="16" t="str">
        <f t="shared" si="611"/>
        <v xml:space="preserve">,"Condition":"UNDEFINED" </v>
      </c>
      <c r="AK1684" s="16" t="str">
        <f xml:space="preserve"> IF($D1684+$E1684&gt;0,  CONCATENATE($AD1684,$AE1684,$AF1684,$AG1684,$AH1684,$AI1684,$AJ1684)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84" s="16" t="str">
        <f t="shared" si="612"/>
        <v>,{"CollectableType":"HomeCollector.Models.StampBase, HomeCollector, Version=1.0.0.0, Culture=neutral, PublicKeyToken=null","DisplayName":"Wisconsin" ,"Description":"" ,"Country":"USA" ,"IsPostageStamp":true ,"ScottNumber":"1662"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85" spans="1:38" x14ac:dyDescent="0.25">
      <c r="A1685" s="34" t="s">
        <v>2836</v>
      </c>
      <c r="B1685" s="29">
        <v>13</v>
      </c>
      <c r="C1685" s="30"/>
      <c r="D1685" s="31"/>
      <c r="E1685" s="32">
        <v>1</v>
      </c>
      <c r="F1685" s="28"/>
      <c r="G1685" s="30"/>
      <c r="H1685" s="19" t="s">
        <v>677</v>
      </c>
      <c r="I1685" s="29">
        <v>1976</v>
      </c>
      <c r="J1685" s="29">
        <v>1976</v>
      </c>
      <c r="K1685" s="33" t="s">
        <v>1337</v>
      </c>
      <c r="L1685" s="34">
        <v>0.24</v>
      </c>
      <c r="M1685" s="29">
        <v>0.2</v>
      </c>
      <c r="N1685" s="28" t="str">
        <f t="shared" si="613"/>
        <v>,{"CollectableType":"HomeCollector.Models.StampBase, HomeCollector, Version=1.0.0.0, Culture=neutral, PublicKeyToken=null"</v>
      </c>
      <c r="O1685" s="16" t="str">
        <f t="shared" si="592"/>
        <v xml:space="preserve">,"DisplayName":"California" </v>
      </c>
      <c r="P1685" s="16" t="str">
        <f t="shared" si="593"/>
        <v xml:space="preserve">,"Description":"" </v>
      </c>
      <c r="Q1685" s="16" t="str">
        <f t="shared" si="594"/>
        <v xml:space="preserve">,"Country":"USA" </v>
      </c>
      <c r="R1685" s="16" t="str">
        <f t="shared" si="595"/>
        <v xml:space="preserve">,"IsPostageStamp":true </v>
      </c>
      <c r="S1685" s="16" t="str">
        <f t="shared" si="596"/>
        <v xml:space="preserve">,"ScottNumber":"1663" </v>
      </c>
      <c r="T1685" s="16" t="str">
        <f t="shared" si="597"/>
        <v xml:space="preserve">,"AlternateId":"" </v>
      </c>
      <c r="U1685" s="16" t="str">
        <f t="shared" si="598"/>
        <v>,"IssueYearStart":1976</v>
      </c>
      <c r="V1685" s="16" t="str">
        <f t="shared" si="599"/>
        <v>,"IssueYearEnd":0</v>
      </c>
      <c r="W1685" s="16" t="str">
        <f t="shared" si="600"/>
        <v xml:space="preserve">,"FirstDayOfIssue":" " </v>
      </c>
      <c r="X1685" s="16" t="str">
        <f t="shared" si="591"/>
        <v xml:space="preserve">,"Perforation":"" </v>
      </c>
      <c r="Y1685" s="16" t="str">
        <f t="shared" si="601"/>
        <v xml:space="preserve">,"IsWatermarked":false </v>
      </c>
      <c r="Z1685" s="16" t="str">
        <f t="shared" si="602"/>
        <v xml:space="preserve">,"CatalogImageCode":"" </v>
      </c>
      <c r="AA1685" s="16" t="str">
        <f t="shared" si="603"/>
        <v xml:space="preserve">,"Color":"" </v>
      </c>
      <c r="AB1685" s="16" t="str">
        <f t="shared" si="604"/>
        <v xml:space="preserve">,"Denomination":"13" </v>
      </c>
      <c r="AD1685" s="16" t="str">
        <f t="shared" si="605"/>
        <v>,"ItemInstances":[</v>
      </c>
      <c r="AE1685" s="16" t="str">
        <f t="shared" si="606"/>
        <v>{"CollectableType":"HomeCollector.Models.StampBase, HomeCollector, Version=1.0.0.0, Culture=neutral, PublicKeyToken=null"</v>
      </c>
      <c r="AF1685" s="16" t="str">
        <f t="shared" si="607"/>
        <v xml:space="preserve">,"ItemDetails":"" </v>
      </c>
      <c r="AG1685" s="16" t="str">
        <f t="shared" si="608"/>
        <v xml:space="preserve">,"IsFavorite":false </v>
      </c>
      <c r="AH1685" s="16" t="str">
        <f t="shared" si="609"/>
        <v xml:space="preserve">,"EstimatedValue":0 </v>
      </c>
      <c r="AI1685" s="16" t="str">
        <f t="shared" si="610"/>
        <v xml:space="preserve">,"IsMintCondition":false </v>
      </c>
      <c r="AJ1685" s="16" t="str">
        <f t="shared" si="611"/>
        <v xml:space="preserve">,"Condition":"UNDEFINED" </v>
      </c>
      <c r="AK1685" s="16" t="str">
        <f xml:space="preserve"> IF($D1685+$E1685&gt;0,  CONCATENATE($AD1685,$AE1685,$AF1685,$AG1685,$AH1685,$AI1685,$AJ1685)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85" s="16" t="str">
        <f t="shared" si="612"/>
        <v>,{"CollectableType":"HomeCollector.Models.StampBase, HomeCollector, Version=1.0.0.0, Culture=neutral, PublicKeyToken=null","DisplayName":"California" ,"Description":"" ,"Country":"USA" ,"IsPostageStamp":true ,"ScottNumber":"1663"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86" spans="1:38" x14ac:dyDescent="0.25">
      <c r="A1686" s="34" t="s">
        <v>2837</v>
      </c>
      <c r="B1686" s="29">
        <v>13</v>
      </c>
      <c r="C1686" s="30"/>
      <c r="D1686" s="31"/>
      <c r="E1686" s="32">
        <v>1</v>
      </c>
      <c r="F1686" s="28"/>
      <c r="G1686" s="30"/>
      <c r="H1686" s="19" t="s">
        <v>662</v>
      </c>
      <c r="I1686" s="29">
        <v>1976</v>
      </c>
      <c r="J1686" s="29">
        <v>1976</v>
      </c>
      <c r="K1686" s="33" t="s">
        <v>1337</v>
      </c>
      <c r="L1686" s="34">
        <v>0.24</v>
      </c>
      <c r="M1686" s="29">
        <v>0.2</v>
      </c>
      <c r="N1686" s="28" t="str">
        <f t="shared" si="613"/>
        <v>,{"CollectableType":"HomeCollector.Models.StampBase, HomeCollector, Version=1.0.0.0, Culture=neutral, PublicKeyToken=null"</v>
      </c>
      <c r="O1686" s="16" t="str">
        <f t="shared" si="592"/>
        <v xml:space="preserve">,"DisplayName":"Minnesota" </v>
      </c>
      <c r="P1686" s="16" t="str">
        <f t="shared" si="593"/>
        <v xml:space="preserve">,"Description":"" </v>
      </c>
      <c r="Q1686" s="16" t="str">
        <f t="shared" si="594"/>
        <v xml:space="preserve">,"Country":"USA" </v>
      </c>
      <c r="R1686" s="16" t="str">
        <f t="shared" si="595"/>
        <v xml:space="preserve">,"IsPostageStamp":true </v>
      </c>
      <c r="S1686" s="16" t="str">
        <f t="shared" si="596"/>
        <v xml:space="preserve">,"ScottNumber":"1664" </v>
      </c>
      <c r="T1686" s="16" t="str">
        <f t="shared" si="597"/>
        <v xml:space="preserve">,"AlternateId":"" </v>
      </c>
      <c r="U1686" s="16" t="str">
        <f t="shared" si="598"/>
        <v>,"IssueYearStart":1976</v>
      </c>
      <c r="V1686" s="16" t="str">
        <f t="shared" si="599"/>
        <v>,"IssueYearEnd":0</v>
      </c>
      <c r="W1686" s="16" t="str">
        <f t="shared" si="600"/>
        <v xml:space="preserve">,"FirstDayOfIssue":" " </v>
      </c>
      <c r="X1686" s="16" t="str">
        <f t="shared" si="591"/>
        <v xml:space="preserve">,"Perforation":"" </v>
      </c>
      <c r="Y1686" s="16" t="str">
        <f t="shared" si="601"/>
        <v xml:space="preserve">,"IsWatermarked":false </v>
      </c>
      <c r="Z1686" s="16" t="str">
        <f t="shared" si="602"/>
        <v xml:space="preserve">,"CatalogImageCode":"" </v>
      </c>
      <c r="AA1686" s="16" t="str">
        <f t="shared" si="603"/>
        <v xml:space="preserve">,"Color":"" </v>
      </c>
      <c r="AB1686" s="16" t="str">
        <f t="shared" si="604"/>
        <v xml:space="preserve">,"Denomination":"13" </v>
      </c>
      <c r="AD1686" s="16" t="str">
        <f t="shared" si="605"/>
        <v>,"ItemInstances":[</v>
      </c>
      <c r="AE1686" s="16" t="str">
        <f t="shared" si="606"/>
        <v>{"CollectableType":"HomeCollector.Models.StampBase, HomeCollector, Version=1.0.0.0, Culture=neutral, PublicKeyToken=null"</v>
      </c>
      <c r="AF1686" s="16" t="str">
        <f t="shared" si="607"/>
        <v xml:space="preserve">,"ItemDetails":"" </v>
      </c>
      <c r="AG1686" s="16" t="str">
        <f t="shared" si="608"/>
        <v xml:space="preserve">,"IsFavorite":false </v>
      </c>
      <c r="AH1686" s="16" t="str">
        <f t="shared" si="609"/>
        <v xml:space="preserve">,"EstimatedValue":0 </v>
      </c>
      <c r="AI1686" s="16" t="str">
        <f t="shared" si="610"/>
        <v xml:space="preserve">,"IsMintCondition":false </v>
      </c>
      <c r="AJ1686" s="16" t="str">
        <f t="shared" si="611"/>
        <v xml:space="preserve">,"Condition":"UNDEFINED" </v>
      </c>
      <c r="AK1686" s="16" t="str">
        <f xml:space="preserve"> IF($D1686+$E1686&gt;0,  CONCATENATE($AD1686,$AE1686,$AF1686,$AG1686,$AH1686,$AI1686,$AJ1686)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86" s="16" t="str">
        <f t="shared" si="612"/>
        <v>,{"CollectableType":"HomeCollector.Models.StampBase, HomeCollector, Version=1.0.0.0, Culture=neutral, PublicKeyToken=null","DisplayName":"Minnesota" ,"Description":"" ,"Country":"USA" ,"IsPostageStamp":true ,"ScottNumber":"1664"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87" spans="1:38" x14ac:dyDescent="0.25">
      <c r="A1687" s="34" t="s">
        <v>2838</v>
      </c>
      <c r="B1687" s="29">
        <v>13</v>
      </c>
      <c r="C1687" s="30"/>
      <c r="D1687" s="31"/>
      <c r="E1687" s="32">
        <v>1</v>
      </c>
      <c r="F1687" s="28"/>
      <c r="G1687" s="30"/>
      <c r="H1687" s="19" t="s">
        <v>646</v>
      </c>
      <c r="I1687" s="29">
        <v>1976</v>
      </c>
      <c r="J1687" s="29">
        <v>1976</v>
      </c>
      <c r="K1687" s="33" t="s">
        <v>1337</v>
      </c>
      <c r="L1687" s="34">
        <v>0.24</v>
      </c>
      <c r="M1687" s="29">
        <v>0.2</v>
      </c>
      <c r="N1687" s="28" t="str">
        <f t="shared" si="613"/>
        <v>,{"CollectableType":"HomeCollector.Models.StampBase, HomeCollector, Version=1.0.0.0, Culture=neutral, PublicKeyToken=null"</v>
      </c>
      <c r="O1687" s="16" t="str">
        <f t="shared" si="592"/>
        <v xml:space="preserve">,"DisplayName":"Oregon" </v>
      </c>
      <c r="P1687" s="16" t="str">
        <f t="shared" si="593"/>
        <v xml:space="preserve">,"Description":"" </v>
      </c>
      <c r="Q1687" s="16" t="str">
        <f t="shared" si="594"/>
        <v xml:space="preserve">,"Country":"USA" </v>
      </c>
      <c r="R1687" s="16" t="str">
        <f t="shared" si="595"/>
        <v xml:space="preserve">,"IsPostageStamp":true </v>
      </c>
      <c r="S1687" s="16" t="str">
        <f t="shared" si="596"/>
        <v xml:space="preserve">,"ScottNumber":"1665" </v>
      </c>
      <c r="T1687" s="16" t="str">
        <f t="shared" si="597"/>
        <v xml:space="preserve">,"AlternateId":"" </v>
      </c>
      <c r="U1687" s="16" t="str">
        <f t="shared" si="598"/>
        <v>,"IssueYearStart":1976</v>
      </c>
      <c r="V1687" s="16" t="str">
        <f t="shared" si="599"/>
        <v>,"IssueYearEnd":0</v>
      </c>
      <c r="W1687" s="16" t="str">
        <f t="shared" si="600"/>
        <v xml:space="preserve">,"FirstDayOfIssue":" " </v>
      </c>
      <c r="X1687" s="16" t="str">
        <f t="shared" si="591"/>
        <v xml:space="preserve">,"Perforation":"" </v>
      </c>
      <c r="Y1687" s="16" t="str">
        <f t="shared" si="601"/>
        <v xml:space="preserve">,"IsWatermarked":false </v>
      </c>
      <c r="Z1687" s="16" t="str">
        <f t="shared" si="602"/>
        <v xml:space="preserve">,"CatalogImageCode":"" </v>
      </c>
      <c r="AA1687" s="16" t="str">
        <f t="shared" si="603"/>
        <v xml:space="preserve">,"Color":"" </v>
      </c>
      <c r="AB1687" s="16" t="str">
        <f t="shared" si="604"/>
        <v xml:space="preserve">,"Denomination":"13" </v>
      </c>
      <c r="AD1687" s="16" t="str">
        <f t="shared" si="605"/>
        <v>,"ItemInstances":[</v>
      </c>
      <c r="AE1687" s="16" t="str">
        <f t="shared" si="606"/>
        <v>{"CollectableType":"HomeCollector.Models.StampBase, HomeCollector, Version=1.0.0.0, Culture=neutral, PublicKeyToken=null"</v>
      </c>
      <c r="AF1687" s="16" t="str">
        <f t="shared" si="607"/>
        <v xml:space="preserve">,"ItemDetails":"" </v>
      </c>
      <c r="AG1687" s="16" t="str">
        <f t="shared" si="608"/>
        <v xml:space="preserve">,"IsFavorite":false </v>
      </c>
      <c r="AH1687" s="16" t="str">
        <f t="shared" si="609"/>
        <v xml:space="preserve">,"EstimatedValue":0 </v>
      </c>
      <c r="AI1687" s="16" t="str">
        <f t="shared" si="610"/>
        <v xml:space="preserve">,"IsMintCondition":false </v>
      </c>
      <c r="AJ1687" s="16" t="str">
        <f t="shared" si="611"/>
        <v xml:space="preserve">,"Condition":"UNDEFINED" </v>
      </c>
      <c r="AK1687" s="16" t="str">
        <f xml:space="preserve"> IF($D1687+$E1687&gt;0,  CONCATENATE($AD1687,$AE1687,$AF1687,$AG1687,$AH1687,$AI1687,$AJ1687)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87" s="16" t="str">
        <f t="shared" si="612"/>
        <v>,{"CollectableType":"HomeCollector.Models.StampBase, HomeCollector, Version=1.0.0.0, Culture=neutral, PublicKeyToken=null","DisplayName":"Oregon" ,"Description":"" ,"Country":"USA" ,"IsPostageStamp":true ,"ScottNumber":"1665"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88" spans="1:38" x14ac:dyDescent="0.25">
      <c r="A1688" s="34" t="s">
        <v>2839</v>
      </c>
      <c r="B1688" s="29">
        <v>13</v>
      </c>
      <c r="C1688" s="30"/>
      <c r="D1688" s="31"/>
      <c r="E1688" s="32">
        <v>1</v>
      </c>
      <c r="F1688" s="28"/>
      <c r="G1688" s="30"/>
      <c r="H1688" s="19" t="s">
        <v>732</v>
      </c>
      <c r="I1688" s="29">
        <v>1976</v>
      </c>
      <c r="J1688" s="29">
        <v>1976</v>
      </c>
      <c r="K1688" s="33" t="s">
        <v>1337</v>
      </c>
      <c r="L1688" s="34">
        <v>0.24</v>
      </c>
      <c r="M1688" s="29">
        <v>0.2</v>
      </c>
      <c r="N1688" s="28" t="str">
        <f t="shared" si="613"/>
        <v>,{"CollectableType":"HomeCollector.Models.StampBase, HomeCollector, Version=1.0.0.0, Culture=neutral, PublicKeyToken=null"</v>
      </c>
      <c r="O1688" s="16" t="str">
        <f t="shared" si="592"/>
        <v xml:space="preserve">,"DisplayName":"Kansas" </v>
      </c>
      <c r="P1688" s="16" t="str">
        <f t="shared" si="593"/>
        <v xml:space="preserve">,"Description":"" </v>
      </c>
      <c r="Q1688" s="16" t="str">
        <f t="shared" si="594"/>
        <v xml:space="preserve">,"Country":"USA" </v>
      </c>
      <c r="R1688" s="16" t="str">
        <f t="shared" si="595"/>
        <v xml:space="preserve">,"IsPostageStamp":true </v>
      </c>
      <c r="S1688" s="16" t="str">
        <f t="shared" si="596"/>
        <v xml:space="preserve">,"ScottNumber":"1666" </v>
      </c>
      <c r="T1688" s="16" t="str">
        <f t="shared" si="597"/>
        <v xml:space="preserve">,"AlternateId":"" </v>
      </c>
      <c r="U1688" s="16" t="str">
        <f t="shared" si="598"/>
        <v>,"IssueYearStart":1976</v>
      </c>
      <c r="V1688" s="16" t="str">
        <f t="shared" si="599"/>
        <v>,"IssueYearEnd":0</v>
      </c>
      <c r="W1688" s="16" t="str">
        <f t="shared" si="600"/>
        <v xml:space="preserve">,"FirstDayOfIssue":" " </v>
      </c>
      <c r="X1688" s="16" t="str">
        <f t="shared" si="591"/>
        <v xml:space="preserve">,"Perforation":"" </v>
      </c>
      <c r="Y1688" s="16" t="str">
        <f t="shared" si="601"/>
        <v xml:space="preserve">,"IsWatermarked":false </v>
      </c>
      <c r="Z1688" s="16" t="str">
        <f t="shared" si="602"/>
        <v xml:space="preserve">,"CatalogImageCode":"" </v>
      </c>
      <c r="AA1688" s="16" t="str">
        <f t="shared" si="603"/>
        <v xml:space="preserve">,"Color":"" </v>
      </c>
      <c r="AB1688" s="16" t="str">
        <f t="shared" si="604"/>
        <v xml:space="preserve">,"Denomination":"13" </v>
      </c>
      <c r="AD1688" s="16" t="str">
        <f t="shared" si="605"/>
        <v>,"ItemInstances":[</v>
      </c>
      <c r="AE1688" s="16" t="str">
        <f t="shared" si="606"/>
        <v>{"CollectableType":"HomeCollector.Models.StampBase, HomeCollector, Version=1.0.0.0, Culture=neutral, PublicKeyToken=null"</v>
      </c>
      <c r="AF1688" s="16" t="str">
        <f t="shared" si="607"/>
        <v xml:space="preserve">,"ItemDetails":"" </v>
      </c>
      <c r="AG1688" s="16" t="str">
        <f t="shared" si="608"/>
        <v xml:space="preserve">,"IsFavorite":false </v>
      </c>
      <c r="AH1688" s="16" t="str">
        <f t="shared" si="609"/>
        <v xml:space="preserve">,"EstimatedValue":0 </v>
      </c>
      <c r="AI1688" s="16" t="str">
        <f t="shared" si="610"/>
        <v xml:space="preserve">,"IsMintCondition":false </v>
      </c>
      <c r="AJ1688" s="16" t="str">
        <f t="shared" si="611"/>
        <v xml:space="preserve">,"Condition":"UNDEFINED" </v>
      </c>
      <c r="AK1688" s="16" t="str">
        <f xml:space="preserve"> IF($D1688+$E1688&gt;0,  CONCATENATE($AD1688,$AE1688,$AF1688,$AG1688,$AH1688,$AI1688,$AJ1688)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88" s="16" t="str">
        <f t="shared" si="612"/>
        <v>,{"CollectableType":"HomeCollector.Models.StampBase, HomeCollector, Version=1.0.0.0, Culture=neutral, PublicKeyToken=null","DisplayName":"Kansas" ,"Description":"" ,"Country":"USA" ,"IsPostageStamp":true ,"ScottNumber":"1666"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89" spans="1:38" x14ac:dyDescent="0.25">
      <c r="A1689" s="34" t="s">
        <v>2840</v>
      </c>
      <c r="B1689" s="29">
        <v>13</v>
      </c>
      <c r="C1689" s="30"/>
      <c r="D1689" s="31"/>
      <c r="E1689" s="32">
        <v>1</v>
      </c>
      <c r="F1689" s="28"/>
      <c r="G1689" s="30"/>
      <c r="H1689" s="19" t="s">
        <v>850</v>
      </c>
      <c r="I1689" s="29">
        <v>1976</v>
      </c>
      <c r="J1689" s="29">
        <v>1976</v>
      </c>
      <c r="K1689" s="33" t="s">
        <v>1337</v>
      </c>
      <c r="L1689" s="34">
        <v>0.24</v>
      </c>
      <c r="M1689" s="29">
        <v>0.2</v>
      </c>
      <c r="N1689" s="28" t="str">
        <f t="shared" si="613"/>
        <v>,{"CollectableType":"HomeCollector.Models.StampBase, HomeCollector, Version=1.0.0.0, Culture=neutral, PublicKeyToken=null"</v>
      </c>
      <c r="O1689" s="16" t="str">
        <f t="shared" si="592"/>
        <v xml:space="preserve">,"DisplayName":"West Virginia" </v>
      </c>
      <c r="P1689" s="16" t="str">
        <f t="shared" si="593"/>
        <v xml:space="preserve">,"Description":"" </v>
      </c>
      <c r="Q1689" s="16" t="str">
        <f t="shared" si="594"/>
        <v xml:space="preserve">,"Country":"USA" </v>
      </c>
      <c r="R1689" s="16" t="str">
        <f t="shared" si="595"/>
        <v xml:space="preserve">,"IsPostageStamp":true </v>
      </c>
      <c r="S1689" s="16" t="str">
        <f t="shared" si="596"/>
        <v xml:space="preserve">,"ScottNumber":"1667" </v>
      </c>
      <c r="T1689" s="16" t="str">
        <f t="shared" si="597"/>
        <v xml:space="preserve">,"AlternateId":"" </v>
      </c>
      <c r="U1689" s="16" t="str">
        <f t="shared" si="598"/>
        <v>,"IssueYearStart":1976</v>
      </c>
      <c r="V1689" s="16" t="str">
        <f t="shared" si="599"/>
        <v>,"IssueYearEnd":0</v>
      </c>
      <c r="W1689" s="16" t="str">
        <f t="shared" si="600"/>
        <v xml:space="preserve">,"FirstDayOfIssue":" " </v>
      </c>
      <c r="X1689" s="16" t="str">
        <f t="shared" ref="X1689:X1752" si="614">",""Perforation"":""" &amp; IF(ISBLANK($F1689)=1,"",$F1689) &amp; """ "</f>
        <v xml:space="preserve">,"Perforation":"" </v>
      </c>
      <c r="Y1689" s="16" t="str">
        <f t="shared" si="601"/>
        <v xml:space="preserve">,"IsWatermarked":false </v>
      </c>
      <c r="Z1689" s="16" t="str">
        <f t="shared" si="602"/>
        <v xml:space="preserve">,"CatalogImageCode":"" </v>
      </c>
      <c r="AA1689" s="16" t="str">
        <f t="shared" si="603"/>
        <v xml:space="preserve">,"Color":"" </v>
      </c>
      <c r="AB1689" s="16" t="str">
        <f t="shared" si="604"/>
        <v xml:space="preserve">,"Denomination":"13" </v>
      </c>
      <c r="AD1689" s="16" t="str">
        <f t="shared" si="605"/>
        <v>,"ItemInstances":[</v>
      </c>
      <c r="AE1689" s="16" t="str">
        <f t="shared" si="606"/>
        <v>{"CollectableType":"HomeCollector.Models.StampBase, HomeCollector, Version=1.0.0.0, Culture=neutral, PublicKeyToken=null"</v>
      </c>
      <c r="AF1689" s="16" t="str">
        <f t="shared" si="607"/>
        <v xml:space="preserve">,"ItemDetails":"" </v>
      </c>
      <c r="AG1689" s="16" t="str">
        <f t="shared" si="608"/>
        <v xml:space="preserve">,"IsFavorite":false </v>
      </c>
      <c r="AH1689" s="16" t="str">
        <f t="shared" si="609"/>
        <v xml:space="preserve">,"EstimatedValue":0 </v>
      </c>
      <c r="AI1689" s="16" t="str">
        <f t="shared" si="610"/>
        <v xml:space="preserve">,"IsMintCondition":false </v>
      </c>
      <c r="AJ1689" s="16" t="str">
        <f t="shared" si="611"/>
        <v xml:space="preserve">,"Condition":"UNDEFINED" </v>
      </c>
      <c r="AK1689" s="16" t="str">
        <f xml:space="preserve"> IF($D1689+$E1689&gt;0,  CONCATENATE($AD1689,$AE1689,$AF1689,$AG1689,$AH1689,$AI1689,$AJ1689)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89" s="16" t="str">
        <f t="shared" si="612"/>
        <v>,{"CollectableType":"HomeCollector.Models.StampBase, HomeCollector, Version=1.0.0.0, Culture=neutral, PublicKeyToken=null","DisplayName":"West Virginia" ,"Description":"" ,"Country":"USA" ,"IsPostageStamp":true ,"ScottNumber":"1667"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90" spans="1:38" x14ac:dyDescent="0.25">
      <c r="A1690" s="34" t="s">
        <v>2841</v>
      </c>
      <c r="B1690" s="29">
        <v>13</v>
      </c>
      <c r="C1690" s="30"/>
      <c r="D1690" s="31"/>
      <c r="E1690" s="32">
        <v>1</v>
      </c>
      <c r="F1690" s="28"/>
      <c r="G1690" s="30"/>
      <c r="H1690" s="19" t="s">
        <v>679</v>
      </c>
      <c r="I1690" s="29">
        <v>1976</v>
      </c>
      <c r="J1690" s="29">
        <v>1976</v>
      </c>
      <c r="K1690" s="33" t="s">
        <v>1337</v>
      </c>
      <c r="L1690" s="34">
        <v>0.24</v>
      </c>
      <c r="M1690" s="29">
        <v>0.2</v>
      </c>
      <c r="N1690" s="28" t="str">
        <f t="shared" si="613"/>
        <v>,{"CollectableType":"HomeCollector.Models.StampBase, HomeCollector, Version=1.0.0.0, Culture=neutral, PublicKeyToken=null"</v>
      </c>
      <c r="O1690" s="16" t="str">
        <f t="shared" si="592"/>
        <v xml:space="preserve">,"DisplayName":"Nevada" </v>
      </c>
      <c r="P1690" s="16" t="str">
        <f t="shared" si="593"/>
        <v xml:space="preserve">,"Description":"" </v>
      </c>
      <c r="Q1690" s="16" t="str">
        <f t="shared" si="594"/>
        <v xml:space="preserve">,"Country":"USA" </v>
      </c>
      <c r="R1690" s="16" t="str">
        <f t="shared" si="595"/>
        <v xml:space="preserve">,"IsPostageStamp":true </v>
      </c>
      <c r="S1690" s="16" t="str">
        <f t="shared" si="596"/>
        <v xml:space="preserve">,"ScottNumber":"1668" </v>
      </c>
      <c r="T1690" s="16" t="str">
        <f t="shared" si="597"/>
        <v xml:space="preserve">,"AlternateId":"" </v>
      </c>
      <c r="U1690" s="16" t="str">
        <f t="shared" si="598"/>
        <v>,"IssueYearStart":1976</v>
      </c>
      <c r="V1690" s="16" t="str">
        <f t="shared" si="599"/>
        <v>,"IssueYearEnd":0</v>
      </c>
      <c r="W1690" s="16" t="str">
        <f t="shared" si="600"/>
        <v xml:space="preserve">,"FirstDayOfIssue":" " </v>
      </c>
      <c r="X1690" s="16" t="str">
        <f t="shared" si="614"/>
        <v xml:space="preserve">,"Perforation":"" </v>
      </c>
      <c r="Y1690" s="16" t="str">
        <f t="shared" si="601"/>
        <v xml:space="preserve">,"IsWatermarked":false </v>
      </c>
      <c r="Z1690" s="16" t="str">
        <f t="shared" si="602"/>
        <v xml:space="preserve">,"CatalogImageCode":"" </v>
      </c>
      <c r="AA1690" s="16" t="str">
        <f t="shared" si="603"/>
        <v xml:space="preserve">,"Color":"" </v>
      </c>
      <c r="AB1690" s="16" t="str">
        <f t="shared" si="604"/>
        <v xml:space="preserve">,"Denomination":"13" </v>
      </c>
      <c r="AD1690" s="16" t="str">
        <f t="shared" si="605"/>
        <v>,"ItemInstances":[</v>
      </c>
      <c r="AE1690" s="16" t="str">
        <f t="shared" si="606"/>
        <v>{"CollectableType":"HomeCollector.Models.StampBase, HomeCollector, Version=1.0.0.0, Culture=neutral, PublicKeyToken=null"</v>
      </c>
      <c r="AF1690" s="16" t="str">
        <f t="shared" si="607"/>
        <v xml:space="preserve">,"ItemDetails":"" </v>
      </c>
      <c r="AG1690" s="16" t="str">
        <f t="shared" si="608"/>
        <v xml:space="preserve">,"IsFavorite":false </v>
      </c>
      <c r="AH1690" s="16" t="str">
        <f t="shared" si="609"/>
        <v xml:space="preserve">,"EstimatedValue":0 </v>
      </c>
      <c r="AI1690" s="16" t="str">
        <f t="shared" si="610"/>
        <v xml:space="preserve">,"IsMintCondition":false </v>
      </c>
      <c r="AJ1690" s="16" t="str">
        <f t="shared" si="611"/>
        <v xml:space="preserve">,"Condition":"UNDEFINED" </v>
      </c>
      <c r="AK1690" s="16" t="str">
        <f xml:space="preserve"> IF($D1690+$E1690&gt;0,  CONCATENATE($AD1690,$AE1690,$AF1690,$AG1690,$AH1690,$AI1690,$AJ1690)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90" s="16" t="str">
        <f t="shared" si="612"/>
        <v>,{"CollectableType":"HomeCollector.Models.StampBase, HomeCollector, Version=1.0.0.0, Culture=neutral, PublicKeyToken=null","DisplayName":"Nevada" ,"Description":"" ,"Country":"USA" ,"IsPostageStamp":true ,"ScottNumber":"1668"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91" spans="1:38" x14ac:dyDescent="0.25">
      <c r="A1691" s="34" t="s">
        <v>2842</v>
      </c>
      <c r="B1691" s="29">
        <v>13</v>
      </c>
      <c r="C1691" s="30"/>
      <c r="D1691" s="31"/>
      <c r="E1691" s="32">
        <v>1</v>
      </c>
      <c r="F1691" s="28"/>
      <c r="G1691" s="30"/>
      <c r="H1691" s="19" t="s">
        <v>731</v>
      </c>
      <c r="I1691" s="29">
        <v>1976</v>
      </c>
      <c r="J1691" s="29">
        <v>1976</v>
      </c>
      <c r="K1691" s="33" t="s">
        <v>1337</v>
      </c>
      <c r="L1691" s="34">
        <v>0.24</v>
      </c>
      <c r="M1691" s="29">
        <v>0.2</v>
      </c>
      <c r="N1691" s="28" t="str">
        <f t="shared" si="613"/>
        <v>,{"CollectableType":"HomeCollector.Models.StampBase, HomeCollector, Version=1.0.0.0, Culture=neutral, PublicKeyToken=null"</v>
      </c>
      <c r="O1691" s="16" t="str">
        <f t="shared" si="592"/>
        <v xml:space="preserve">,"DisplayName":"Nebraska" </v>
      </c>
      <c r="P1691" s="16" t="str">
        <f t="shared" si="593"/>
        <v xml:space="preserve">,"Description":"" </v>
      </c>
      <c r="Q1691" s="16" t="str">
        <f t="shared" si="594"/>
        <v xml:space="preserve">,"Country":"USA" </v>
      </c>
      <c r="R1691" s="16" t="str">
        <f t="shared" si="595"/>
        <v xml:space="preserve">,"IsPostageStamp":true </v>
      </c>
      <c r="S1691" s="16" t="str">
        <f t="shared" si="596"/>
        <v xml:space="preserve">,"ScottNumber":"1669" </v>
      </c>
      <c r="T1691" s="16" t="str">
        <f t="shared" si="597"/>
        <v xml:space="preserve">,"AlternateId":"" </v>
      </c>
      <c r="U1691" s="16" t="str">
        <f t="shared" si="598"/>
        <v>,"IssueYearStart":1976</v>
      </c>
      <c r="V1691" s="16" t="str">
        <f t="shared" si="599"/>
        <v>,"IssueYearEnd":0</v>
      </c>
      <c r="W1691" s="16" t="str">
        <f t="shared" si="600"/>
        <v xml:space="preserve">,"FirstDayOfIssue":" " </v>
      </c>
      <c r="X1691" s="16" t="str">
        <f t="shared" si="614"/>
        <v xml:space="preserve">,"Perforation":"" </v>
      </c>
      <c r="Y1691" s="16" t="str">
        <f t="shared" si="601"/>
        <v xml:space="preserve">,"IsWatermarked":false </v>
      </c>
      <c r="Z1691" s="16" t="str">
        <f t="shared" si="602"/>
        <v xml:space="preserve">,"CatalogImageCode":"" </v>
      </c>
      <c r="AA1691" s="16" t="str">
        <f t="shared" si="603"/>
        <v xml:space="preserve">,"Color":"" </v>
      </c>
      <c r="AB1691" s="16" t="str">
        <f t="shared" si="604"/>
        <v xml:space="preserve">,"Denomination":"13" </v>
      </c>
      <c r="AD1691" s="16" t="str">
        <f t="shared" si="605"/>
        <v>,"ItemInstances":[</v>
      </c>
      <c r="AE1691" s="16" t="str">
        <f t="shared" si="606"/>
        <v>{"CollectableType":"HomeCollector.Models.StampBase, HomeCollector, Version=1.0.0.0, Culture=neutral, PublicKeyToken=null"</v>
      </c>
      <c r="AF1691" s="16" t="str">
        <f t="shared" si="607"/>
        <v xml:space="preserve">,"ItemDetails":"" </v>
      </c>
      <c r="AG1691" s="16" t="str">
        <f t="shared" si="608"/>
        <v xml:space="preserve">,"IsFavorite":false </v>
      </c>
      <c r="AH1691" s="16" t="str">
        <f t="shared" si="609"/>
        <v xml:space="preserve">,"EstimatedValue":0 </v>
      </c>
      <c r="AI1691" s="16" t="str">
        <f t="shared" si="610"/>
        <v xml:space="preserve">,"IsMintCondition":false </v>
      </c>
      <c r="AJ1691" s="16" t="str">
        <f t="shared" si="611"/>
        <v xml:space="preserve">,"Condition":"UNDEFINED" </v>
      </c>
      <c r="AK1691" s="16" t="str">
        <f xml:space="preserve"> IF($D1691+$E1691&gt;0,  CONCATENATE($AD1691,$AE1691,$AF1691,$AG1691,$AH1691,$AI1691,$AJ1691)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91" s="16" t="str">
        <f t="shared" si="612"/>
        <v>,{"CollectableType":"HomeCollector.Models.StampBase, HomeCollector, Version=1.0.0.0, Culture=neutral, PublicKeyToken=null","DisplayName":"Nebraska" ,"Description":"" ,"Country":"USA" ,"IsPostageStamp":true ,"ScottNumber":"1669"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92" spans="1:38" x14ac:dyDescent="0.25">
      <c r="A1692" s="34" t="s">
        <v>2843</v>
      </c>
      <c r="B1692" s="29">
        <v>13</v>
      </c>
      <c r="C1692" s="30"/>
      <c r="D1692" s="31"/>
      <c r="E1692" s="32">
        <v>1</v>
      </c>
      <c r="F1692" s="28"/>
      <c r="G1692" s="30"/>
      <c r="H1692" s="19" t="s">
        <v>681</v>
      </c>
      <c r="I1692" s="29">
        <v>1976</v>
      </c>
      <c r="J1692" s="29">
        <v>1976</v>
      </c>
      <c r="K1692" s="33" t="s">
        <v>1337</v>
      </c>
      <c r="L1692" s="34">
        <v>0.24</v>
      </c>
      <c r="M1692" s="29">
        <v>0.2</v>
      </c>
      <c r="N1692" s="28" t="str">
        <f t="shared" si="613"/>
        <v>,{"CollectableType":"HomeCollector.Models.StampBase, HomeCollector, Version=1.0.0.0, Culture=neutral, PublicKeyToken=null"</v>
      </c>
      <c r="O1692" s="16" t="str">
        <f t="shared" si="592"/>
        <v xml:space="preserve">,"DisplayName":"Colorado" </v>
      </c>
      <c r="P1692" s="16" t="str">
        <f t="shared" si="593"/>
        <v xml:space="preserve">,"Description":"" </v>
      </c>
      <c r="Q1692" s="16" t="str">
        <f t="shared" si="594"/>
        <v xml:space="preserve">,"Country":"USA" </v>
      </c>
      <c r="R1692" s="16" t="str">
        <f t="shared" si="595"/>
        <v xml:space="preserve">,"IsPostageStamp":true </v>
      </c>
      <c r="S1692" s="16" t="str">
        <f t="shared" si="596"/>
        <v xml:space="preserve">,"ScottNumber":"1670" </v>
      </c>
      <c r="T1692" s="16" t="str">
        <f t="shared" si="597"/>
        <v xml:space="preserve">,"AlternateId":"" </v>
      </c>
      <c r="U1692" s="16" t="str">
        <f t="shared" si="598"/>
        <v>,"IssueYearStart":1976</v>
      </c>
      <c r="V1692" s="16" t="str">
        <f t="shared" si="599"/>
        <v>,"IssueYearEnd":0</v>
      </c>
      <c r="W1692" s="16" t="str">
        <f t="shared" si="600"/>
        <v xml:space="preserve">,"FirstDayOfIssue":" " </v>
      </c>
      <c r="X1692" s="16" t="str">
        <f t="shared" si="614"/>
        <v xml:space="preserve">,"Perforation":"" </v>
      </c>
      <c r="Y1692" s="16" t="str">
        <f t="shared" si="601"/>
        <v xml:space="preserve">,"IsWatermarked":false </v>
      </c>
      <c r="Z1692" s="16" t="str">
        <f t="shared" si="602"/>
        <v xml:space="preserve">,"CatalogImageCode":"" </v>
      </c>
      <c r="AA1692" s="16" t="str">
        <f t="shared" si="603"/>
        <v xml:space="preserve">,"Color":"" </v>
      </c>
      <c r="AB1692" s="16" t="str">
        <f t="shared" si="604"/>
        <v xml:space="preserve">,"Denomination":"13" </v>
      </c>
      <c r="AD1692" s="16" t="str">
        <f t="shared" si="605"/>
        <v>,"ItemInstances":[</v>
      </c>
      <c r="AE1692" s="16" t="str">
        <f t="shared" si="606"/>
        <v>{"CollectableType":"HomeCollector.Models.StampBase, HomeCollector, Version=1.0.0.0, Culture=neutral, PublicKeyToken=null"</v>
      </c>
      <c r="AF1692" s="16" t="str">
        <f t="shared" si="607"/>
        <v xml:space="preserve">,"ItemDetails":"" </v>
      </c>
      <c r="AG1692" s="16" t="str">
        <f t="shared" si="608"/>
        <v xml:space="preserve">,"IsFavorite":false </v>
      </c>
      <c r="AH1692" s="16" t="str">
        <f t="shared" si="609"/>
        <v xml:space="preserve">,"EstimatedValue":0 </v>
      </c>
      <c r="AI1692" s="16" t="str">
        <f t="shared" si="610"/>
        <v xml:space="preserve">,"IsMintCondition":false </v>
      </c>
      <c r="AJ1692" s="16" t="str">
        <f t="shared" si="611"/>
        <v xml:space="preserve">,"Condition":"UNDEFINED" </v>
      </c>
      <c r="AK1692" s="16" t="str">
        <f xml:space="preserve"> IF($D1692+$E1692&gt;0,  CONCATENATE($AD1692,$AE1692,$AF1692,$AG1692,$AH1692,$AI1692,$AJ1692)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92" s="16" t="str">
        <f t="shared" si="612"/>
        <v>,{"CollectableType":"HomeCollector.Models.StampBase, HomeCollector, Version=1.0.0.0, Culture=neutral, PublicKeyToken=null","DisplayName":"Colorado" ,"Description":"" ,"Country":"USA" ,"IsPostageStamp":true ,"ScottNumber":"1670"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93" spans="1:38" x14ac:dyDescent="0.25">
      <c r="A1693" s="34" t="s">
        <v>2844</v>
      </c>
      <c r="B1693" s="29">
        <v>13</v>
      </c>
      <c r="C1693" s="30"/>
      <c r="D1693" s="31"/>
      <c r="E1693" s="32">
        <v>1</v>
      </c>
      <c r="F1693" s="28"/>
      <c r="G1693" s="30"/>
      <c r="H1693" s="19" t="s">
        <v>1161</v>
      </c>
      <c r="I1693" s="29">
        <v>1976</v>
      </c>
      <c r="J1693" s="29">
        <v>1976</v>
      </c>
      <c r="K1693" s="33" t="s">
        <v>1337</v>
      </c>
      <c r="L1693" s="34">
        <v>0.24</v>
      </c>
      <c r="M1693" s="29">
        <v>0.2</v>
      </c>
      <c r="N1693" s="28" t="str">
        <f t="shared" si="613"/>
        <v>,{"CollectableType":"HomeCollector.Models.StampBase, HomeCollector, Version=1.0.0.0, Culture=neutral, PublicKeyToken=null"</v>
      </c>
      <c r="O1693" s="16" t="str">
        <f t="shared" si="592"/>
        <v xml:space="preserve">,"DisplayName":"North Dakota" </v>
      </c>
      <c r="P1693" s="16" t="str">
        <f t="shared" si="593"/>
        <v xml:space="preserve">,"Description":"" </v>
      </c>
      <c r="Q1693" s="16" t="str">
        <f t="shared" si="594"/>
        <v xml:space="preserve">,"Country":"USA" </v>
      </c>
      <c r="R1693" s="16" t="str">
        <f t="shared" si="595"/>
        <v xml:space="preserve">,"IsPostageStamp":true </v>
      </c>
      <c r="S1693" s="16" t="str">
        <f t="shared" si="596"/>
        <v xml:space="preserve">,"ScottNumber":"1671" </v>
      </c>
      <c r="T1693" s="16" t="str">
        <f t="shared" si="597"/>
        <v xml:space="preserve">,"AlternateId":"" </v>
      </c>
      <c r="U1693" s="16" t="str">
        <f t="shared" si="598"/>
        <v>,"IssueYearStart":1976</v>
      </c>
      <c r="V1693" s="16" t="str">
        <f t="shared" si="599"/>
        <v>,"IssueYearEnd":0</v>
      </c>
      <c r="W1693" s="16" t="str">
        <f t="shared" si="600"/>
        <v xml:space="preserve">,"FirstDayOfIssue":" " </v>
      </c>
      <c r="X1693" s="16" t="str">
        <f t="shared" si="614"/>
        <v xml:space="preserve">,"Perforation":"" </v>
      </c>
      <c r="Y1693" s="16" t="str">
        <f t="shared" si="601"/>
        <v xml:space="preserve">,"IsWatermarked":false </v>
      </c>
      <c r="Z1693" s="16" t="str">
        <f t="shared" si="602"/>
        <v xml:space="preserve">,"CatalogImageCode":"" </v>
      </c>
      <c r="AA1693" s="16" t="str">
        <f t="shared" si="603"/>
        <v xml:space="preserve">,"Color":"" </v>
      </c>
      <c r="AB1693" s="16" t="str">
        <f t="shared" si="604"/>
        <v xml:space="preserve">,"Denomination":"13" </v>
      </c>
      <c r="AD1693" s="16" t="str">
        <f t="shared" si="605"/>
        <v>,"ItemInstances":[</v>
      </c>
      <c r="AE1693" s="16" t="str">
        <f t="shared" si="606"/>
        <v>{"CollectableType":"HomeCollector.Models.StampBase, HomeCollector, Version=1.0.0.0, Culture=neutral, PublicKeyToken=null"</v>
      </c>
      <c r="AF1693" s="16" t="str">
        <f t="shared" si="607"/>
        <v xml:space="preserve">,"ItemDetails":"" </v>
      </c>
      <c r="AG1693" s="16" t="str">
        <f t="shared" si="608"/>
        <v xml:space="preserve">,"IsFavorite":false </v>
      </c>
      <c r="AH1693" s="16" t="str">
        <f t="shared" si="609"/>
        <v xml:space="preserve">,"EstimatedValue":0 </v>
      </c>
      <c r="AI1693" s="16" t="str">
        <f t="shared" si="610"/>
        <v xml:space="preserve">,"IsMintCondition":false </v>
      </c>
      <c r="AJ1693" s="16" t="str">
        <f t="shared" si="611"/>
        <v xml:space="preserve">,"Condition":"UNDEFINED" </v>
      </c>
      <c r="AK1693" s="16" t="str">
        <f xml:space="preserve"> IF($D1693+$E1693&gt;0,  CONCATENATE($AD1693,$AE1693,$AF1693,$AG1693,$AH1693,$AI1693,$AJ1693)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93" s="16" t="str">
        <f t="shared" si="612"/>
        <v>,{"CollectableType":"HomeCollector.Models.StampBase, HomeCollector, Version=1.0.0.0, Culture=neutral, PublicKeyToken=null","DisplayName":"North Dakota" ,"Description":"" ,"Country":"USA" ,"IsPostageStamp":true ,"ScottNumber":"1671"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94" spans="1:38" x14ac:dyDescent="0.25">
      <c r="A1694" s="34" t="s">
        <v>2845</v>
      </c>
      <c r="B1694" s="29">
        <v>13</v>
      </c>
      <c r="C1694" s="30"/>
      <c r="D1694" s="31"/>
      <c r="E1694" s="32">
        <v>1</v>
      </c>
      <c r="F1694" s="28"/>
      <c r="G1694" s="30"/>
      <c r="H1694" s="19" t="s">
        <v>1162</v>
      </c>
      <c r="I1694" s="29">
        <v>1976</v>
      </c>
      <c r="J1694" s="29">
        <v>1976</v>
      </c>
      <c r="K1694" s="33" t="s">
        <v>1337</v>
      </c>
      <c r="L1694" s="34">
        <v>0.24</v>
      </c>
      <c r="M1694" s="29">
        <v>0.2</v>
      </c>
      <c r="N1694" s="28" t="str">
        <f t="shared" si="613"/>
        <v>,{"CollectableType":"HomeCollector.Models.StampBase, HomeCollector, Version=1.0.0.0, Culture=neutral, PublicKeyToken=null"</v>
      </c>
      <c r="O1694" s="16" t="str">
        <f t="shared" si="592"/>
        <v xml:space="preserve">,"DisplayName":"South Dakota" </v>
      </c>
      <c r="P1694" s="16" t="str">
        <f t="shared" si="593"/>
        <v xml:space="preserve">,"Description":"" </v>
      </c>
      <c r="Q1694" s="16" t="str">
        <f t="shared" si="594"/>
        <v xml:space="preserve">,"Country":"USA" </v>
      </c>
      <c r="R1694" s="16" t="str">
        <f t="shared" si="595"/>
        <v xml:space="preserve">,"IsPostageStamp":true </v>
      </c>
      <c r="S1694" s="16" t="str">
        <f t="shared" si="596"/>
        <v xml:space="preserve">,"ScottNumber":"1672" </v>
      </c>
      <c r="T1694" s="16" t="str">
        <f t="shared" si="597"/>
        <v xml:space="preserve">,"AlternateId":"" </v>
      </c>
      <c r="U1694" s="16" t="str">
        <f t="shared" si="598"/>
        <v>,"IssueYearStart":1976</v>
      </c>
      <c r="V1694" s="16" t="str">
        <f t="shared" si="599"/>
        <v>,"IssueYearEnd":0</v>
      </c>
      <c r="W1694" s="16" t="str">
        <f t="shared" si="600"/>
        <v xml:space="preserve">,"FirstDayOfIssue":" " </v>
      </c>
      <c r="X1694" s="16" t="str">
        <f t="shared" si="614"/>
        <v xml:space="preserve">,"Perforation":"" </v>
      </c>
      <c r="Y1694" s="16" t="str">
        <f t="shared" si="601"/>
        <v xml:space="preserve">,"IsWatermarked":false </v>
      </c>
      <c r="Z1694" s="16" t="str">
        <f t="shared" si="602"/>
        <v xml:space="preserve">,"CatalogImageCode":"" </v>
      </c>
      <c r="AA1694" s="16" t="str">
        <f t="shared" si="603"/>
        <v xml:space="preserve">,"Color":"" </v>
      </c>
      <c r="AB1694" s="16" t="str">
        <f t="shared" si="604"/>
        <v xml:space="preserve">,"Denomination":"13" </v>
      </c>
      <c r="AD1694" s="16" t="str">
        <f t="shared" si="605"/>
        <v>,"ItemInstances":[</v>
      </c>
      <c r="AE1694" s="16" t="str">
        <f t="shared" si="606"/>
        <v>{"CollectableType":"HomeCollector.Models.StampBase, HomeCollector, Version=1.0.0.0, Culture=neutral, PublicKeyToken=null"</v>
      </c>
      <c r="AF1694" s="16" t="str">
        <f t="shared" si="607"/>
        <v xml:space="preserve">,"ItemDetails":"" </v>
      </c>
      <c r="AG1694" s="16" t="str">
        <f t="shared" si="608"/>
        <v xml:space="preserve">,"IsFavorite":false </v>
      </c>
      <c r="AH1694" s="16" t="str">
        <f t="shared" si="609"/>
        <v xml:space="preserve">,"EstimatedValue":0 </v>
      </c>
      <c r="AI1694" s="16" t="str">
        <f t="shared" si="610"/>
        <v xml:space="preserve">,"IsMintCondition":false </v>
      </c>
      <c r="AJ1694" s="16" t="str">
        <f t="shared" si="611"/>
        <v xml:space="preserve">,"Condition":"UNDEFINED" </v>
      </c>
      <c r="AK1694" s="16" t="str">
        <f xml:space="preserve"> IF($D1694+$E1694&gt;0,  CONCATENATE($AD1694,$AE1694,$AF1694,$AG1694,$AH1694,$AI1694,$AJ1694)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94" s="16" t="str">
        <f t="shared" si="612"/>
        <v>,{"CollectableType":"HomeCollector.Models.StampBase, HomeCollector, Version=1.0.0.0, Culture=neutral, PublicKeyToken=null","DisplayName":"South Dakota" ,"Description":"" ,"Country":"USA" ,"IsPostageStamp":true ,"ScottNumber":"1672"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95" spans="1:38" x14ac:dyDescent="0.25">
      <c r="A1695" s="34" t="s">
        <v>2846</v>
      </c>
      <c r="B1695" s="29">
        <v>13</v>
      </c>
      <c r="C1695" s="30"/>
      <c r="D1695" s="31"/>
      <c r="E1695" s="32">
        <v>1</v>
      </c>
      <c r="F1695" s="28"/>
      <c r="G1695" s="30"/>
      <c r="H1695" s="19" t="s">
        <v>1163</v>
      </c>
      <c r="I1695" s="29">
        <v>1976</v>
      </c>
      <c r="J1695" s="29">
        <v>1976</v>
      </c>
      <c r="K1695" s="33" t="s">
        <v>1337</v>
      </c>
      <c r="L1695" s="34">
        <v>0.24</v>
      </c>
      <c r="M1695" s="29">
        <v>0.2</v>
      </c>
      <c r="N1695" s="28" t="str">
        <f t="shared" si="613"/>
        <v>,{"CollectableType":"HomeCollector.Models.StampBase, HomeCollector, Version=1.0.0.0, Culture=neutral, PublicKeyToken=null"</v>
      </c>
      <c r="O1695" s="16" t="str">
        <f t="shared" si="592"/>
        <v xml:space="preserve">,"DisplayName":"Montana" </v>
      </c>
      <c r="P1695" s="16" t="str">
        <f t="shared" si="593"/>
        <v xml:space="preserve">,"Description":"" </v>
      </c>
      <c r="Q1695" s="16" t="str">
        <f t="shared" si="594"/>
        <v xml:space="preserve">,"Country":"USA" </v>
      </c>
      <c r="R1695" s="16" t="str">
        <f t="shared" si="595"/>
        <v xml:space="preserve">,"IsPostageStamp":true </v>
      </c>
      <c r="S1695" s="16" t="str">
        <f t="shared" si="596"/>
        <v xml:space="preserve">,"ScottNumber":"1673" </v>
      </c>
      <c r="T1695" s="16" t="str">
        <f t="shared" si="597"/>
        <v xml:space="preserve">,"AlternateId":"" </v>
      </c>
      <c r="U1695" s="16" t="str">
        <f t="shared" si="598"/>
        <v>,"IssueYearStart":1976</v>
      </c>
      <c r="V1695" s="16" t="str">
        <f t="shared" si="599"/>
        <v>,"IssueYearEnd":0</v>
      </c>
      <c r="W1695" s="16" t="str">
        <f t="shared" si="600"/>
        <v xml:space="preserve">,"FirstDayOfIssue":" " </v>
      </c>
      <c r="X1695" s="16" t="str">
        <f t="shared" si="614"/>
        <v xml:space="preserve">,"Perforation":"" </v>
      </c>
      <c r="Y1695" s="16" t="str">
        <f t="shared" si="601"/>
        <v xml:space="preserve">,"IsWatermarked":false </v>
      </c>
      <c r="Z1695" s="16" t="str">
        <f t="shared" si="602"/>
        <v xml:space="preserve">,"CatalogImageCode":"" </v>
      </c>
      <c r="AA1695" s="16" t="str">
        <f t="shared" si="603"/>
        <v xml:space="preserve">,"Color":"" </v>
      </c>
      <c r="AB1695" s="16" t="str">
        <f t="shared" si="604"/>
        <v xml:space="preserve">,"Denomination":"13" </v>
      </c>
      <c r="AD1695" s="16" t="str">
        <f t="shared" si="605"/>
        <v>,"ItemInstances":[</v>
      </c>
      <c r="AE1695" s="16" t="str">
        <f t="shared" si="606"/>
        <v>{"CollectableType":"HomeCollector.Models.StampBase, HomeCollector, Version=1.0.0.0, Culture=neutral, PublicKeyToken=null"</v>
      </c>
      <c r="AF1695" s="16" t="str">
        <f t="shared" si="607"/>
        <v xml:space="preserve">,"ItemDetails":"" </v>
      </c>
      <c r="AG1695" s="16" t="str">
        <f t="shared" si="608"/>
        <v xml:space="preserve">,"IsFavorite":false </v>
      </c>
      <c r="AH1695" s="16" t="str">
        <f t="shared" si="609"/>
        <v xml:space="preserve">,"EstimatedValue":0 </v>
      </c>
      <c r="AI1695" s="16" t="str">
        <f t="shared" si="610"/>
        <v xml:space="preserve">,"IsMintCondition":false </v>
      </c>
      <c r="AJ1695" s="16" t="str">
        <f t="shared" si="611"/>
        <v xml:space="preserve">,"Condition":"UNDEFINED" </v>
      </c>
      <c r="AK1695" s="16" t="str">
        <f xml:space="preserve"> IF($D1695+$E1695&gt;0,  CONCATENATE($AD1695,$AE1695,$AF1695,$AG1695,$AH1695,$AI1695,$AJ1695)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95" s="16" t="str">
        <f t="shared" si="612"/>
        <v>,{"CollectableType":"HomeCollector.Models.StampBase, HomeCollector, Version=1.0.0.0, Culture=neutral, PublicKeyToken=null","DisplayName":"Montana" ,"Description":"" ,"Country":"USA" ,"IsPostageStamp":true ,"ScottNumber":"1673"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96" spans="1:38" x14ac:dyDescent="0.25">
      <c r="A1696" s="34" t="s">
        <v>2847</v>
      </c>
      <c r="B1696" s="29">
        <v>13</v>
      </c>
      <c r="C1696" s="30"/>
      <c r="D1696" s="31"/>
      <c r="E1696" s="32">
        <v>1</v>
      </c>
      <c r="F1696" s="28"/>
      <c r="G1696" s="30"/>
      <c r="H1696" s="19" t="s">
        <v>15</v>
      </c>
      <c r="I1696" s="29">
        <v>1976</v>
      </c>
      <c r="J1696" s="29">
        <v>1976</v>
      </c>
      <c r="K1696" s="33" t="s">
        <v>1337</v>
      </c>
      <c r="L1696" s="34">
        <v>0.24</v>
      </c>
      <c r="M1696" s="29">
        <v>0.2</v>
      </c>
      <c r="N1696" s="28" t="str">
        <f t="shared" si="613"/>
        <v>,{"CollectableType":"HomeCollector.Models.StampBase, HomeCollector, Version=1.0.0.0, Culture=neutral, PublicKeyToken=null"</v>
      </c>
      <c r="O1696" s="16" t="str">
        <f t="shared" si="592"/>
        <v xml:space="preserve">,"DisplayName":"Washington" </v>
      </c>
      <c r="P1696" s="16" t="str">
        <f t="shared" si="593"/>
        <v xml:space="preserve">,"Description":"" </v>
      </c>
      <c r="Q1696" s="16" t="str">
        <f t="shared" si="594"/>
        <v xml:space="preserve">,"Country":"USA" </v>
      </c>
      <c r="R1696" s="16" t="str">
        <f t="shared" si="595"/>
        <v xml:space="preserve">,"IsPostageStamp":true </v>
      </c>
      <c r="S1696" s="16" t="str">
        <f t="shared" si="596"/>
        <v xml:space="preserve">,"ScottNumber":"1674" </v>
      </c>
      <c r="T1696" s="16" t="str">
        <f t="shared" si="597"/>
        <v xml:space="preserve">,"AlternateId":"" </v>
      </c>
      <c r="U1696" s="16" t="str">
        <f t="shared" si="598"/>
        <v>,"IssueYearStart":1976</v>
      </c>
      <c r="V1696" s="16" t="str">
        <f t="shared" si="599"/>
        <v>,"IssueYearEnd":0</v>
      </c>
      <c r="W1696" s="16" t="str">
        <f t="shared" si="600"/>
        <v xml:space="preserve">,"FirstDayOfIssue":" " </v>
      </c>
      <c r="X1696" s="16" t="str">
        <f t="shared" si="614"/>
        <v xml:space="preserve">,"Perforation":"" </v>
      </c>
      <c r="Y1696" s="16" t="str">
        <f t="shared" si="601"/>
        <v xml:space="preserve">,"IsWatermarked":false </v>
      </c>
      <c r="Z1696" s="16" t="str">
        <f t="shared" si="602"/>
        <v xml:space="preserve">,"CatalogImageCode":"" </v>
      </c>
      <c r="AA1696" s="16" t="str">
        <f t="shared" si="603"/>
        <v xml:space="preserve">,"Color":"" </v>
      </c>
      <c r="AB1696" s="16" t="str">
        <f t="shared" si="604"/>
        <v xml:space="preserve">,"Denomination":"13" </v>
      </c>
      <c r="AD1696" s="16" t="str">
        <f t="shared" si="605"/>
        <v>,"ItemInstances":[</v>
      </c>
      <c r="AE1696" s="16" t="str">
        <f t="shared" si="606"/>
        <v>{"CollectableType":"HomeCollector.Models.StampBase, HomeCollector, Version=1.0.0.0, Culture=neutral, PublicKeyToken=null"</v>
      </c>
      <c r="AF1696" s="16" t="str">
        <f t="shared" si="607"/>
        <v xml:space="preserve">,"ItemDetails":"" </v>
      </c>
      <c r="AG1696" s="16" t="str">
        <f t="shared" si="608"/>
        <v xml:space="preserve">,"IsFavorite":false </v>
      </c>
      <c r="AH1696" s="16" t="str">
        <f t="shared" si="609"/>
        <v xml:space="preserve">,"EstimatedValue":0 </v>
      </c>
      <c r="AI1696" s="16" t="str">
        <f t="shared" si="610"/>
        <v xml:space="preserve">,"IsMintCondition":false </v>
      </c>
      <c r="AJ1696" s="16" t="str">
        <f t="shared" si="611"/>
        <v xml:space="preserve">,"Condition":"UNDEFINED" </v>
      </c>
      <c r="AK1696" s="16" t="str">
        <f xml:space="preserve"> IF($D1696+$E1696&gt;0,  CONCATENATE($AD1696,$AE1696,$AF1696,$AG1696,$AH1696,$AI1696,$AJ1696)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96" s="16" t="str">
        <f t="shared" si="612"/>
        <v>,{"CollectableType":"HomeCollector.Models.StampBase, HomeCollector, Version=1.0.0.0, Culture=neutral, PublicKeyToken=null","DisplayName":"Washington" ,"Description":"" ,"Country":"USA" ,"IsPostageStamp":true ,"ScottNumber":"1674"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97" spans="1:38" x14ac:dyDescent="0.25">
      <c r="A1697" s="34" t="s">
        <v>2848</v>
      </c>
      <c r="B1697" s="29">
        <v>13</v>
      </c>
      <c r="C1697" s="30"/>
      <c r="D1697" s="31"/>
      <c r="E1697" s="32">
        <v>1</v>
      </c>
      <c r="F1697" s="28"/>
      <c r="G1697" s="30"/>
      <c r="H1697" s="19" t="s">
        <v>580</v>
      </c>
      <c r="I1697" s="29">
        <v>1976</v>
      </c>
      <c r="J1697" s="29">
        <v>1976</v>
      </c>
      <c r="K1697" s="33" t="s">
        <v>1337</v>
      </c>
      <c r="L1697" s="34">
        <v>0.24</v>
      </c>
      <c r="M1697" s="29">
        <v>0.2</v>
      </c>
      <c r="N1697" s="28" t="str">
        <f t="shared" si="613"/>
        <v>,{"CollectableType":"HomeCollector.Models.StampBase, HomeCollector, Version=1.0.0.0, Culture=neutral, PublicKeyToken=null"</v>
      </c>
      <c r="O1697" s="16" t="str">
        <f t="shared" si="592"/>
        <v xml:space="preserve">,"DisplayName":"Idaho" </v>
      </c>
      <c r="P1697" s="16" t="str">
        <f t="shared" si="593"/>
        <v xml:space="preserve">,"Description":"" </v>
      </c>
      <c r="Q1697" s="16" t="str">
        <f t="shared" si="594"/>
        <v xml:space="preserve">,"Country":"USA" </v>
      </c>
      <c r="R1697" s="16" t="str">
        <f t="shared" si="595"/>
        <v xml:space="preserve">,"IsPostageStamp":true </v>
      </c>
      <c r="S1697" s="16" t="str">
        <f t="shared" si="596"/>
        <v xml:space="preserve">,"ScottNumber":"1675" </v>
      </c>
      <c r="T1697" s="16" t="str">
        <f t="shared" si="597"/>
        <v xml:space="preserve">,"AlternateId":"" </v>
      </c>
      <c r="U1697" s="16" t="str">
        <f t="shared" si="598"/>
        <v>,"IssueYearStart":1976</v>
      </c>
      <c r="V1697" s="16" t="str">
        <f t="shared" si="599"/>
        <v>,"IssueYearEnd":0</v>
      </c>
      <c r="W1697" s="16" t="str">
        <f t="shared" si="600"/>
        <v xml:space="preserve">,"FirstDayOfIssue":" " </v>
      </c>
      <c r="X1697" s="16" t="str">
        <f t="shared" si="614"/>
        <v xml:space="preserve">,"Perforation":"" </v>
      </c>
      <c r="Y1697" s="16" t="str">
        <f t="shared" si="601"/>
        <v xml:space="preserve">,"IsWatermarked":false </v>
      </c>
      <c r="Z1697" s="16" t="str">
        <f t="shared" si="602"/>
        <v xml:space="preserve">,"CatalogImageCode":"" </v>
      </c>
      <c r="AA1697" s="16" t="str">
        <f t="shared" si="603"/>
        <v xml:space="preserve">,"Color":"" </v>
      </c>
      <c r="AB1697" s="16" t="str">
        <f t="shared" si="604"/>
        <v xml:space="preserve">,"Denomination":"13" </v>
      </c>
      <c r="AD1697" s="16" t="str">
        <f t="shared" si="605"/>
        <v>,"ItemInstances":[</v>
      </c>
      <c r="AE1697" s="16" t="str">
        <f t="shared" si="606"/>
        <v>{"CollectableType":"HomeCollector.Models.StampBase, HomeCollector, Version=1.0.0.0, Culture=neutral, PublicKeyToken=null"</v>
      </c>
      <c r="AF1697" s="16" t="str">
        <f t="shared" si="607"/>
        <v xml:space="preserve">,"ItemDetails":"" </v>
      </c>
      <c r="AG1697" s="16" t="str">
        <f t="shared" si="608"/>
        <v xml:space="preserve">,"IsFavorite":false </v>
      </c>
      <c r="AH1697" s="16" t="str">
        <f t="shared" si="609"/>
        <v xml:space="preserve">,"EstimatedValue":0 </v>
      </c>
      <c r="AI1697" s="16" t="str">
        <f t="shared" si="610"/>
        <v xml:space="preserve">,"IsMintCondition":false </v>
      </c>
      <c r="AJ1697" s="16" t="str">
        <f t="shared" si="611"/>
        <v xml:space="preserve">,"Condition":"UNDEFINED" </v>
      </c>
      <c r="AK1697" s="16" t="str">
        <f xml:space="preserve"> IF($D1697+$E1697&gt;0,  CONCATENATE($AD1697,$AE1697,$AF1697,$AG1697,$AH1697,$AI1697,$AJ1697)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97" s="16" t="str">
        <f t="shared" si="612"/>
        <v>,{"CollectableType":"HomeCollector.Models.StampBase, HomeCollector, Version=1.0.0.0, Culture=neutral, PublicKeyToken=null","DisplayName":"Idaho" ,"Description":"" ,"Country":"USA" ,"IsPostageStamp":true ,"ScottNumber":"1675"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98" spans="1:38" x14ac:dyDescent="0.25">
      <c r="A1698" s="34" t="s">
        <v>2849</v>
      </c>
      <c r="B1698" s="29">
        <v>13</v>
      </c>
      <c r="C1698" s="30"/>
      <c r="D1698" s="31"/>
      <c r="E1698" s="32">
        <v>1</v>
      </c>
      <c r="F1698" s="28"/>
      <c r="G1698" s="30"/>
      <c r="H1698" s="19" t="s">
        <v>581</v>
      </c>
      <c r="I1698" s="29">
        <v>1976</v>
      </c>
      <c r="J1698" s="29">
        <v>1976</v>
      </c>
      <c r="K1698" s="33" t="s">
        <v>1337</v>
      </c>
      <c r="L1698" s="34">
        <v>0.24</v>
      </c>
      <c r="M1698" s="29">
        <v>0.2</v>
      </c>
      <c r="N1698" s="28" t="str">
        <f t="shared" si="613"/>
        <v>,{"CollectableType":"HomeCollector.Models.StampBase, HomeCollector, Version=1.0.0.0, Culture=neutral, PublicKeyToken=null"</v>
      </c>
      <c r="O1698" s="16" t="str">
        <f t="shared" si="592"/>
        <v xml:space="preserve">,"DisplayName":"Wyoming" </v>
      </c>
      <c r="P1698" s="16" t="str">
        <f t="shared" si="593"/>
        <v xml:space="preserve">,"Description":"" </v>
      </c>
      <c r="Q1698" s="16" t="str">
        <f t="shared" si="594"/>
        <v xml:space="preserve">,"Country":"USA" </v>
      </c>
      <c r="R1698" s="16" t="str">
        <f t="shared" si="595"/>
        <v xml:space="preserve">,"IsPostageStamp":true </v>
      </c>
      <c r="S1698" s="16" t="str">
        <f t="shared" si="596"/>
        <v xml:space="preserve">,"ScottNumber":"1676" </v>
      </c>
      <c r="T1698" s="16" t="str">
        <f t="shared" si="597"/>
        <v xml:space="preserve">,"AlternateId":"" </v>
      </c>
      <c r="U1698" s="16" t="str">
        <f t="shared" si="598"/>
        <v>,"IssueYearStart":1976</v>
      </c>
      <c r="V1698" s="16" t="str">
        <f t="shared" si="599"/>
        <v>,"IssueYearEnd":0</v>
      </c>
      <c r="W1698" s="16" t="str">
        <f t="shared" si="600"/>
        <v xml:space="preserve">,"FirstDayOfIssue":" " </v>
      </c>
      <c r="X1698" s="16" t="str">
        <f t="shared" si="614"/>
        <v xml:space="preserve">,"Perforation":"" </v>
      </c>
      <c r="Y1698" s="16" t="str">
        <f t="shared" si="601"/>
        <v xml:space="preserve">,"IsWatermarked":false </v>
      </c>
      <c r="Z1698" s="16" t="str">
        <f t="shared" si="602"/>
        <v xml:space="preserve">,"CatalogImageCode":"" </v>
      </c>
      <c r="AA1698" s="16" t="str">
        <f t="shared" si="603"/>
        <v xml:space="preserve">,"Color":"" </v>
      </c>
      <c r="AB1698" s="16" t="str">
        <f t="shared" si="604"/>
        <v xml:space="preserve">,"Denomination":"13" </v>
      </c>
      <c r="AD1698" s="16" t="str">
        <f t="shared" si="605"/>
        <v>,"ItemInstances":[</v>
      </c>
      <c r="AE1698" s="16" t="str">
        <f t="shared" si="606"/>
        <v>{"CollectableType":"HomeCollector.Models.StampBase, HomeCollector, Version=1.0.0.0, Culture=neutral, PublicKeyToken=null"</v>
      </c>
      <c r="AF1698" s="16" t="str">
        <f t="shared" si="607"/>
        <v xml:space="preserve">,"ItemDetails":"" </v>
      </c>
      <c r="AG1698" s="16" t="str">
        <f t="shared" si="608"/>
        <v xml:space="preserve">,"IsFavorite":false </v>
      </c>
      <c r="AH1698" s="16" t="str">
        <f t="shared" si="609"/>
        <v xml:space="preserve">,"EstimatedValue":0 </v>
      </c>
      <c r="AI1698" s="16" t="str">
        <f t="shared" si="610"/>
        <v xml:space="preserve">,"IsMintCondition":false </v>
      </c>
      <c r="AJ1698" s="16" t="str">
        <f t="shared" si="611"/>
        <v xml:space="preserve">,"Condition":"UNDEFINED" </v>
      </c>
      <c r="AK1698" s="16" t="str">
        <f xml:space="preserve"> IF($D1698+$E1698&gt;0,  CONCATENATE($AD1698,$AE1698,$AF1698,$AG1698,$AH1698,$AI1698,$AJ1698)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98" s="16" t="str">
        <f t="shared" si="612"/>
        <v>,{"CollectableType":"HomeCollector.Models.StampBase, HomeCollector, Version=1.0.0.0, Culture=neutral, PublicKeyToken=null","DisplayName":"Wyoming" ,"Description":"" ,"Country":"USA" ,"IsPostageStamp":true ,"ScottNumber":"1676"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99" spans="1:38" x14ac:dyDescent="0.25">
      <c r="A1699" s="34" t="s">
        <v>2850</v>
      </c>
      <c r="B1699" s="29">
        <v>13</v>
      </c>
      <c r="C1699" s="30"/>
      <c r="D1699" s="31"/>
      <c r="E1699" s="32">
        <v>1</v>
      </c>
      <c r="F1699" s="28"/>
      <c r="G1699" s="30"/>
      <c r="H1699" s="19" t="s">
        <v>632</v>
      </c>
      <c r="I1699" s="29">
        <v>1976</v>
      </c>
      <c r="J1699" s="29">
        <v>1976</v>
      </c>
      <c r="K1699" s="33" t="s">
        <v>1337</v>
      </c>
      <c r="L1699" s="34">
        <v>0.24</v>
      </c>
      <c r="M1699" s="29">
        <v>0.2</v>
      </c>
      <c r="N1699" s="28" t="str">
        <f t="shared" si="613"/>
        <v>,{"CollectableType":"HomeCollector.Models.StampBase, HomeCollector, Version=1.0.0.0, Culture=neutral, PublicKeyToken=null"</v>
      </c>
      <c r="O1699" s="16" t="str">
        <f t="shared" si="592"/>
        <v xml:space="preserve">,"DisplayName":"Utah" </v>
      </c>
      <c r="P1699" s="16" t="str">
        <f t="shared" si="593"/>
        <v xml:space="preserve">,"Description":"" </v>
      </c>
      <c r="Q1699" s="16" t="str">
        <f t="shared" si="594"/>
        <v xml:space="preserve">,"Country":"USA" </v>
      </c>
      <c r="R1699" s="16" t="str">
        <f t="shared" si="595"/>
        <v xml:space="preserve">,"IsPostageStamp":true </v>
      </c>
      <c r="S1699" s="16" t="str">
        <f t="shared" si="596"/>
        <v xml:space="preserve">,"ScottNumber":"1677" </v>
      </c>
      <c r="T1699" s="16" t="str">
        <f t="shared" si="597"/>
        <v xml:space="preserve">,"AlternateId":"" </v>
      </c>
      <c r="U1699" s="16" t="str">
        <f t="shared" si="598"/>
        <v>,"IssueYearStart":1976</v>
      </c>
      <c r="V1699" s="16" t="str">
        <f t="shared" si="599"/>
        <v>,"IssueYearEnd":0</v>
      </c>
      <c r="W1699" s="16" t="str">
        <f t="shared" si="600"/>
        <v xml:space="preserve">,"FirstDayOfIssue":" " </v>
      </c>
      <c r="X1699" s="16" t="str">
        <f t="shared" si="614"/>
        <v xml:space="preserve">,"Perforation":"" </v>
      </c>
      <c r="Y1699" s="16" t="str">
        <f t="shared" si="601"/>
        <v xml:space="preserve">,"IsWatermarked":false </v>
      </c>
      <c r="Z1699" s="16" t="str">
        <f t="shared" si="602"/>
        <v xml:space="preserve">,"CatalogImageCode":"" </v>
      </c>
      <c r="AA1699" s="16" t="str">
        <f t="shared" si="603"/>
        <v xml:space="preserve">,"Color":"" </v>
      </c>
      <c r="AB1699" s="16" t="str">
        <f t="shared" si="604"/>
        <v xml:space="preserve">,"Denomination":"13" </v>
      </c>
      <c r="AD1699" s="16" t="str">
        <f t="shared" si="605"/>
        <v>,"ItemInstances":[</v>
      </c>
      <c r="AE1699" s="16" t="str">
        <f t="shared" si="606"/>
        <v>{"CollectableType":"HomeCollector.Models.StampBase, HomeCollector, Version=1.0.0.0, Culture=neutral, PublicKeyToken=null"</v>
      </c>
      <c r="AF1699" s="16" t="str">
        <f t="shared" si="607"/>
        <v xml:space="preserve">,"ItemDetails":"" </v>
      </c>
      <c r="AG1699" s="16" t="str">
        <f t="shared" si="608"/>
        <v xml:space="preserve">,"IsFavorite":false </v>
      </c>
      <c r="AH1699" s="16" t="str">
        <f t="shared" si="609"/>
        <v xml:space="preserve">,"EstimatedValue":0 </v>
      </c>
      <c r="AI1699" s="16" t="str">
        <f t="shared" si="610"/>
        <v xml:space="preserve">,"IsMintCondition":false </v>
      </c>
      <c r="AJ1699" s="16" t="str">
        <f t="shared" si="611"/>
        <v xml:space="preserve">,"Condition":"UNDEFINED" </v>
      </c>
      <c r="AK1699" s="16" t="str">
        <f xml:space="preserve"> IF($D1699+$E1699&gt;0,  CONCATENATE($AD1699,$AE1699,$AF1699,$AG1699,$AH1699,$AI1699,$AJ1699)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99" s="16" t="str">
        <f t="shared" si="612"/>
        <v>,{"CollectableType":"HomeCollector.Models.StampBase, HomeCollector, Version=1.0.0.0, Culture=neutral, PublicKeyToken=null","DisplayName":"Utah" ,"Description":"" ,"Country":"USA" ,"IsPostageStamp":true ,"ScottNumber":"1677"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00" spans="1:38" x14ac:dyDescent="0.25">
      <c r="A1700" s="34" t="s">
        <v>2851</v>
      </c>
      <c r="B1700" s="29">
        <v>13</v>
      </c>
      <c r="C1700" s="30"/>
      <c r="D1700" s="31"/>
      <c r="E1700" s="32">
        <v>1</v>
      </c>
      <c r="F1700" s="28"/>
      <c r="G1700" s="30"/>
      <c r="H1700" s="19" t="s">
        <v>762</v>
      </c>
      <c r="I1700" s="29">
        <v>1976</v>
      </c>
      <c r="J1700" s="29">
        <v>1976</v>
      </c>
      <c r="K1700" s="33" t="s">
        <v>1337</v>
      </c>
      <c r="L1700" s="34">
        <v>0.24</v>
      </c>
      <c r="M1700" s="29">
        <v>0.2</v>
      </c>
      <c r="N1700" s="28" t="str">
        <f t="shared" si="613"/>
        <v>,{"CollectableType":"HomeCollector.Models.StampBase, HomeCollector, Version=1.0.0.0, Culture=neutral, PublicKeyToken=null"</v>
      </c>
      <c r="O1700" s="16" t="str">
        <f t="shared" si="592"/>
        <v xml:space="preserve">,"DisplayName":"Oklahoma" </v>
      </c>
      <c r="P1700" s="16" t="str">
        <f t="shared" si="593"/>
        <v xml:space="preserve">,"Description":"" </v>
      </c>
      <c r="Q1700" s="16" t="str">
        <f t="shared" si="594"/>
        <v xml:space="preserve">,"Country":"USA" </v>
      </c>
      <c r="R1700" s="16" t="str">
        <f t="shared" si="595"/>
        <v xml:space="preserve">,"IsPostageStamp":true </v>
      </c>
      <c r="S1700" s="16" t="str">
        <f t="shared" si="596"/>
        <v xml:space="preserve">,"ScottNumber":"1678" </v>
      </c>
      <c r="T1700" s="16" t="str">
        <f t="shared" si="597"/>
        <v xml:space="preserve">,"AlternateId":"" </v>
      </c>
      <c r="U1700" s="16" t="str">
        <f t="shared" si="598"/>
        <v>,"IssueYearStart":1976</v>
      </c>
      <c r="V1700" s="16" t="str">
        <f t="shared" si="599"/>
        <v>,"IssueYearEnd":0</v>
      </c>
      <c r="W1700" s="16" t="str">
        <f t="shared" si="600"/>
        <v xml:space="preserve">,"FirstDayOfIssue":" " </v>
      </c>
      <c r="X1700" s="16" t="str">
        <f t="shared" si="614"/>
        <v xml:space="preserve">,"Perforation":"" </v>
      </c>
      <c r="Y1700" s="16" t="str">
        <f t="shared" si="601"/>
        <v xml:space="preserve">,"IsWatermarked":false </v>
      </c>
      <c r="Z1700" s="16" t="str">
        <f t="shared" si="602"/>
        <v xml:space="preserve">,"CatalogImageCode":"" </v>
      </c>
      <c r="AA1700" s="16" t="str">
        <f t="shared" si="603"/>
        <v xml:space="preserve">,"Color":"" </v>
      </c>
      <c r="AB1700" s="16" t="str">
        <f t="shared" si="604"/>
        <v xml:space="preserve">,"Denomination":"13" </v>
      </c>
      <c r="AD1700" s="16" t="str">
        <f t="shared" si="605"/>
        <v>,"ItemInstances":[</v>
      </c>
      <c r="AE1700" s="16" t="str">
        <f t="shared" si="606"/>
        <v>{"CollectableType":"HomeCollector.Models.StampBase, HomeCollector, Version=1.0.0.0, Culture=neutral, PublicKeyToken=null"</v>
      </c>
      <c r="AF1700" s="16" t="str">
        <f t="shared" si="607"/>
        <v xml:space="preserve">,"ItemDetails":"" </v>
      </c>
      <c r="AG1700" s="16" t="str">
        <f t="shared" si="608"/>
        <v xml:space="preserve">,"IsFavorite":false </v>
      </c>
      <c r="AH1700" s="16" t="str">
        <f t="shared" si="609"/>
        <v xml:space="preserve">,"EstimatedValue":0 </v>
      </c>
      <c r="AI1700" s="16" t="str">
        <f t="shared" si="610"/>
        <v xml:space="preserve">,"IsMintCondition":false </v>
      </c>
      <c r="AJ1700" s="16" t="str">
        <f t="shared" si="611"/>
        <v xml:space="preserve">,"Condition":"UNDEFINED" </v>
      </c>
      <c r="AK1700" s="16" t="str">
        <f xml:space="preserve"> IF($D1700+$E1700&gt;0,  CONCATENATE($AD1700,$AE1700,$AF1700,$AG1700,$AH1700,$AI1700,$AJ1700)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00" s="16" t="str">
        <f t="shared" si="612"/>
        <v>,{"CollectableType":"HomeCollector.Models.StampBase, HomeCollector, Version=1.0.0.0, Culture=neutral, PublicKeyToken=null","DisplayName":"Oklahoma" ,"Description":"" ,"Country":"USA" ,"IsPostageStamp":true ,"ScottNumber":"1678"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01" spans="1:38" x14ac:dyDescent="0.25">
      <c r="A1701" s="34" t="s">
        <v>2852</v>
      </c>
      <c r="B1701" s="29">
        <v>13</v>
      </c>
      <c r="C1701" s="30"/>
      <c r="D1701" s="31"/>
      <c r="E1701" s="32">
        <v>1</v>
      </c>
      <c r="F1701" s="28"/>
      <c r="G1701" s="30"/>
      <c r="H1701" s="19" t="s">
        <v>830</v>
      </c>
      <c r="I1701" s="29">
        <v>1976</v>
      </c>
      <c r="J1701" s="29">
        <v>1976</v>
      </c>
      <c r="K1701" s="33" t="s">
        <v>1337</v>
      </c>
      <c r="L1701" s="34">
        <v>0.24</v>
      </c>
      <c r="M1701" s="29">
        <v>0.2</v>
      </c>
      <c r="N1701" s="28" t="str">
        <f t="shared" si="613"/>
        <v>,{"CollectableType":"HomeCollector.Models.StampBase, HomeCollector, Version=1.0.0.0, Culture=neutral, PublicKeyToken=null"</v>
      </c>
      <c r="O1701" s="16" t="str">
        <f t="shared" si="592"/>
        <v xml:space="preserve">,"DisplayName":"New Mexico" </v>
      </c>
      <c r="P1701" s="16" t="str">
        <f t="shared" si="593"/>
        <v xml:space="preserve">,"Description":"" </v>
      </c>
      <c r="Q1701" s="16" t="str">
        <f t="shared" si="594"/>
        <v xml:space="preserve">,"Country":"USA" </v>
      </c>
      <c r="R1701" s="16" t="str">
        <f t="shared" si="595"/>
        <v xml:space="preserve">,"IsPostageStamp":true </v>
      </c>
      <c r="S1701" s="16" t="str">
        <f t="shared" si="596"/>
        <v xml:space="preserve">,"ScottNumber":"1679" </v>
      </c>
      <c r="T1701" s="16" t="str">
        <f t="shared" si="597"/>
        <v xml:space="preserve">,"AlternateId":"" </v>
      </c>
      <c r="U1701" s="16" t="str">
        <f t="shared" si="598"/>
        <v>,"IssueYearStart":1976</v>
      </c>
      <c r="V1701" s="16" t="str">
        <f t="shared" si="599"/>
        <v>,"IssueYearEnd":0</v>
      </c>
      <c r="W1701" s="16" t="str">
        <f t="shared" si="600"/>
        <v xml:space="preserve">,"FirstDayOfIssue":" " </v>
      </c>
      <c r="X1701" s="16" t="str">
        <f t="shared" si="614"/>
        <v xml:space="preserve">,"Perforation":"" </v>
      </c>
      <c r="Y1701" s="16" t="str">
        <f t="shared" si="601"/>
        <v xml:space="preserve">,"IsWatermarked":false </v>
      </c>
      <c r="Z1701" s="16" t="str">
        <f t="shared" si="602"/>
        <v xml:space="preserve">,"CatalogImageCode":"" </v>
      </c>
      <c r="AA1701" s="16" t="str">
        <f t="shared" si="603"/>
        <v xml:space="preserve">,"Color":"" </v>
      </c>
      <c r="AB1701" s="16" t="str">
        <f t="shared" si="604"/>
        <v xml:space="preserve">,"Denomination":"13" </v>
      </c>
      <c r="AD1701" s="16" t="str">
        <f t="shared" si="605"/>
        <v>,"ItemInstances":[</v>
      </c>
      <c r="AE1701" s="16" t="str">
        <f t="shared" si="606"/>
        <v>{"CollectableType":"HomeCollector.Models.StampBase, HomeCollector, Version=1.0.0.0, Culture=neutral, PublicKeyToken=null"</v>
      </c>
      <c r="AF1701" s="16" t="str">
        <f t="shared" si="607"/>
        <v xml:space="preserve">,"ItemDetails":"" </v>
      </c>
      <c r="AG1701" s="16" t="str">
        <f t="shared" si="608"/>
        <v xml:space="preserve">,"IsFavorite":false </v>
      </c>
      <c r="AH1701" s="16" t="str">
        <f t="shared" si="609"/>
        <v xml:space="preserve">,"EstimatedValue":0 </v>
      </c>
      <c r="AI1701" s="16" t="str">
        <f t="shared" si="610"/>
        <v xml:space="preserve">,"IsMintCondition":false </v>
      </c>
      <c r="AJ1701" s="16" t="str">
        <f t="shared" si="611"/>
        <v xml:space="preserve">,"Condition":"UNDEFINED" </v>
      </c>
      <c r="AK1701" s="16" t="str">
        <f xml:space="preserve"> IF($D1701+$E1701&gt;0,  CONCATENATE($AD1701,$AE1701,$AF1701,$AG1701,$AH1701,$AI1701,$AJ1701)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01" s="16" t="str">
        <f t="shared" si="612"/>
        <v>,{"CollectableType":"HomeCollector.Models.StampBase, HomeCollector, Version=1.0.0.0, Culture=neutral, PublicKeyToken=null","DisplayName":"New Mexico" ,"Description":"" ,"Country":"USA" ,"IsPostageStamp":true ,"ScottNumber":"1679"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02" spans="1:38" x14ac:dyDescent="0.25">
      <c r="A1702" s="34" t="s">
        <v>2853</v>
      </c>
      <c r="B1702" s="29">
        <v>13</v>
      </c>
      <c r="C1702" s="30"/>
      <c r="D1702" s="31"/>
      <c r="E1702" s="32">
        <v>1</v>
      </c>
      <c r="F1702" s="28"/>
      <c r="G1702" s="30"/>
      <c r="H1702" s="19" t="s">
        <v>831</v>
      </c>
      <c r="I1702" s="29">
        <v>1976</v>
      </c>
      <c r="J1702" s="29">
        <v>1976</v>
      </c>
      <c r="K1702" s="33" t="s">
        <v>1337</v>
      </c>
      <c r="L1702" s="34">
        <v>0.24</v>
      </c>
      <c r="M1702" s="29">
        <v>0.2</v>
      </c>
      <c r="N1702" s="28" t="str">
        <f t="shared" si="613"/>
        <v>,{"CollectableType":"HomeCollector.Models.StampBase, HomeCollector, Version=1.0.0.0, Culture=neutral, PublicKeyToken=null"</v>
      </c>
      <c r="O1702" s="16" t="str">
        <f t="shared" si="592"/>
        <v xml:space="preserve">,"DisplayName":"Arizona" </v>
      </c>
      <c r="P1702" s="16" t="str">
        <f t="shared" si="593"/>
        <v xml:space="preserve">,"Description":"" </v>
      </c>
      <c r="Q1702" s="16" t="str">
        <f t="shared" si="594"/>
        <v xml:space="preserve">,"Country":"USA" </v>
      </c>
      <c r="R1702" s="16" t="str">
        <f t="shared" si="595"/>
        <v xml:space="preserve">,"IsPostageStamp":true </v>
      </c>
      <c r="S1702" s="16" t="str">
        <f t="shared" si="596"/>
        <v xml:space="preserve">,"ScottNumber":"1680" </v>
      </c>
      <c r="T1702" s="16" t="str">
        <f t="shared" si="597"/>
        <v xml:space="preserve">,"AlternateId":"" </v>
      </c>
      <c r="U1702" s="16" t="str">
        <f t="shared" si="598"/>
        <v>,"IssueYearStart":1976</v>
      </c>
      <c r="V1702" s="16" t="str">
        <f t="shared" si="599"/>
        <v>,"IssueYearEnd":0</v>
      </c>
      <c r="W1702" s="16" t="str">
        <f t="shared" si="600"/>
        <v xml:space="preserve">,"FirstDayOfIssue":" " </v>
      </c>
      <c r="X1702" s="16" t="str">
        <f t="shared" si="614"/>
        <v xml:space="preserve">,"Perforation":"" </v>
      </c>
      <c r="Y1702" s="16" t="str">
        <f t="shared" si="601"/>
        <v xml:space="preserve">,"IsWatermarked":false </v>
      </c>
      <c r="Z1702" s="16" t="str">
        <f t="shared" si="602"/>
        <v xml:space="preserve">,"CatalogImageCode":"" </v>
      </c>
      <c r="AA1702" s="16" t="str">
        <f t="shared" si="603"/>
        <v xml:space="preserve">,"Color":"" </v>
      </c>
      <c r="AB1702" s="16" t="str">
        <f t="shared" si="604"/>
        <v xml:space="preserve">,"Denomination":"13" </v>
      </c>
      <c r="AD1702" s="16" t="str">
        <f t="shared" si="605"/>
        <v>,"ItemInstances":[</v>
      </c>
      <c r="AE1702" s="16" t="str">
        <f t="shared" si="606"/>
        <v>{"CollectableType":"HomeCollector.Models.StampBase, HomeCollector, Version=1.0.0.0, Culture=neutral, PublicKeyToken=null"</v>
      </c>
      <c r="AF1702" s="16" t="str">
        <f t="shared" si="607"/>
        <v xml:space="preserve">,"ItemDetails":"" </v>
      </c>
      <c r="AG1702" s="16" t="str">
        <f t="shared" si="608"/>
        <v xml:space="preserve">,"IsFavorite":false </v>
      </c>
      <c r="AH1702" s="16" t="str">
        <f t="shared" si="609"/>
        <v xml:space="preserve">,"EstimatedValue":0 </v>
      </c>
      <c r="AI1702" s="16" t="str">
        <f t="shared" si="610"/>
        <v xml:space="preserve">,"IsMintCondition":false </v>
      </c>
      <c r="AJ1702" s="16" t="str">
        <f t="shared" si="611"/>
        <v xml:space="preserve">,"Condition":"UNDEFINED" </v>
      </c>
      <c r="AK1702" s="16" t="str">
        <f xml:space="preserve"> IF($D1702+$E1702&gt;0,  CONCATENATE($AD1702,$AE1702,$AF1702,$AG1702,$AH1702,$AI1702,$AJ1702)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02" s="16" t="str">
        <f t="shared" si="612"/>
        <v>,{"CollectableType":"HomeCollector.Models.StampBase, HomeCollector, Version=1.0.0.0, Culture=neutral, PublicKeyToken=null","DisplayName":"Arizona" ,"Description":"" ,"Country":"USA" ,"IsPostageStamp":true ,"ScottNumber":"1680"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03" spans="1:38" x14ac:dyDescent="0.25">
      <c r="A1703" s="34" t="s">
        <v>2854</v>
      </c>
      <c r="B1703" s="29">
        <v>13</v>
      </c>
      <c r="C1703" s="30"/>
      <c r="D1703" s="31"/>
      <c r="E1703" s="32">
        <v>1</v>
      </c>
      <c r="F1703" s="28"/>
      <c r="G1703" s="30"/>
      <c r="H1703" s="19" t="s">
        <v>512</v>
      </c>
      <c r="I1703" s="29">
        <v>1976</v>
      </c>
      <c r="J1703" s="29">
        <v>1976</v>
      </c>
      <c r="K1703" s="33" t="s">
        <v>1337</v>
      </c>
      <c r="L1703" s="34">
        <v>0.24</v>
      </c>
      <c r="M1703" s="29">
        <v>0.2</v>
      </c>
      <c r="N1703" s="28" t="str">
        <f t="shared" si="613"/>
        <v>,{"CollectableType":"HomeCollector.Models.StampBase, HomeCollector, Version=1.0.0.0, Culture=neutral, PublicKeyToken=null"</v>
      </c>
      <c r="O1703" s="16" t="str">
        <f t="shared" si="592"/>
        <v xml:space="preserve">,"DisplayName":"Alaska" </v>
      </c>
      <c r="P1703" s="16" t="str">
        <f t="shared" si="593"/>
        <v xml:space="preserve">,"Description":"" </v>
      </c>
      <c r="Q1703" s="16" t="str">
        <f t="shared" si="594"/>
        <v xml:space="preserve">,"Country":"USA" </v>
      </c>
      <c r="R1703" s="16" t="str">
        <f t="shared" si="595"/>
        <v xml:space="preserve">,"IsPostageStamp":true </v>
      </c>
      <c r="S1703" s="16" t="str">
        <f t="shared" si="596"/>
        <v xml:space="preserve">,"ScottNumber":"1681" </v>
      </c>
      <c r="T1703" s="16" t="str">
        <f t="shared" si="597"/>
        <v xml:space="preserve">,"AlternateId":"" </v>
      </c>
      <c r="U1703" s="16" t="str">
        <f t="shared" si="598"/>
        <v>,"IssueYearStart":1976</v>
      </c>
      <c r="V1703" s="16" t="str">
        <f t="shared" si="599"/>
        <v>,"IssueYearEnd":0</v>
      </c>
      <c r="W1703" s="16" t="str">
        <f t="shared" si="600"/>
        <v xml:space="preserve">,"FirstDayOfIssue":" " </v>
      </c>
      <c r="X1703" s="16" t="str">
        <f t="shared" si="614"/>
        <v xml:space="preserve">,"Perforation":"" </v>
      </c>
      <c r="Y1703" s="16" t="str">
        <f t="shared" si="601"/>
        <v xml:space="preserve">,"IsWatermarked":false </v>
      </c>
      <c r="Z1703" s="16" t="str">
        <f t="shared" si="602"/>
        <v xml:space="preserve">,"CatalogImageCode":"" </v>
      </c>
      <c r="AA1703" s="16" t="str">
        <f t="shared" si="603"/>
        <v xml:space="preserve">,"Color":"" </v>
      </c>
      <c r="AB1703" s="16" t="str">
        <f t="shared" si="604"/>
        <v xml:space="preserve">,"Denomination":"13" </v>
      </c>
      <c r="AD1703" s="16" t="str">
        <f t="shared" si="605"/>
        <v>,"ItemInstances":[</v>
      </c>
      <c r="AE1703" s="16" t="str">
        <f t="shared" si="606"/>
        <v>{"CollectableType":"HomeCollector.Models.StampBase, HomeCollector, Version=1.0.0.0, Culture=neutral, PublicKeyToken=null"</v>
      </c>
      <c r="AF1703" s="16" t="str">
        <f t="shared" si="607"/>
        <v xml:space="preserve">,"ItemDetails":"" </v>
      </c>
      <c r="AG1703" s="16" t="str">
        <f t="shared" si="608"/>
        <v xml:space="preserve">,"IsFavorite":false </v>
      </c>
      <c r="AH1703" s="16" t="str">
        <f t="shared" si="609"/>
        <v xml:space="preserve">,"EstimatedValue":0 </v>
      </c>
      <c r="AI1703" s="16" t="str">
        <f t="shared" si="610"/>
        <v xml:space="preserve">,"IsMintCondition":false </v>
      </c>
      <c r="AJ1703" s="16" t="str">
        <f t="shared" si="611"/>
        <v xml:space="preserve">,"Condition":"UNDEFINED" </v>
      </c>
      <c r="AK1703" s="16" t="str">
        <f xml:space="preserve"> IF($D1703+$E1703&gt;0,  CONCATENATE($AD1703,$AE1703,$AF1703,$AG1703,$AH1703,$AI1703,$AJ1703)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03" s="16" t="str">
        <f t="shared" si="612"/>
        <v>,{"CollectableType":"HomeCollector.Models.StampBase, HomeCollector, Version=1.0.0.0, Culture=neutral, PublicKeyToken=null","DisplayName":"Alaska" ,"Description":"" ,"Country":"USA" ,"IsPostageStamp":true ,"ScottNumber":"1681"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04" spans="1:38" x14ac:dyDescent="0.25">
      <c r="A1704" s="34" t="s">
        <v>2855</v>
      </c>
      <c r="B1704" s="29">
        <v>13</v>
      </c>
      <c r="C1704" s="30"/>
      <c r="D1704" s="31"/>
      <c r="E1704" s="32">
        <v>1</v>
      </c>
      <c r="F1704" s="28"/>
      <c r="G1704" s="30"/>
      <c r="H1704" s="19" t="s">
        <v>511</v>
      </c>
      <c r="I1704" s="29">
        <v>1976</v>
      </c>
      <c r="J1704" s="29">
        <v>1976</v>
      </c>
      <c r="K1704" s="33" t="s">
        <v>1337</v>
      </c>
      <c r="L1704" s="34">
        <v>0.24</v>
      </c>
      <c r="M1704" s="29">
        <v>0.2</v>
      </c>
      <c r="N1704" s="28" t="str">
        <f t="shared" si="613"/>
        <v>,{"CollectableType":"HomeCollector.Models.StampBase, HomeCollector, Version=1.0.0.0, Culture=neutral, PublicKeyToken=null"</v>
      </c>
      <c r="O1704" s="16" t="str">
        <f t="shared" si="592"/>
        <v xml:space="preserve">,"DisplayName":"Hawaii" </v>
      </c>
      <c r="P1704" s="16" t="str">
        <f t="shared" si="593"/>
        <v xml:space="preserve">,"Description":"" </v>
      </c>
      <c r="Q1704" s="16" t="str">
        <f t="shared" si="594"/>
        <v xml:space="preserve">,"Country":"USA" </v>
      </c>
      <c r="R1704" s="16" t="str">
        <f t="shared" si="595"/>
        <v xml:space="preserve">,"IsPostageStamp":true </v>
      </c>
      <c r="S1704" s="16" t="str">
        <f t="shared" si="596"/>
        <v xml:space="preserve">,"ScottNumber":"1682" </v>
      </c>
      <c r="T1704" s="16" t="str">
        <f t="shared" si="597"/>
        <v xml:space="preserve">,"AlternateId":"" </v>
      </c>
      <c r="U1704" s="16" t="str">
        <f t="shared" si="598"/>
        <v>,"IssueYearStart":1976</v>
      </c>
      <c r="V1704" s="16" t="str">
        <f t="shared" si="599"/>
        <v>,"IssueYearEnd":0</v>
      </c>
      <c r="W1704" s="16" t="str">
        <f t="shared" si="600"/>
        <v xml:space="preserve">,"FirstDayOfIssue":" " </v>
      </c>
      <c r="X1704" s="16" t="str">
        <f t="shared" si="614"/>
        <v xml:space="preserve">,"Perforation":"" </v>
      </c>
      <c r="Y1704" s="16" t="str">
        <f t="shared" si="601"/>
        <v xml:space="preserve">,"IsWatermarked":false </v>
      </c>
      <c r="Z1704" s="16" t="str">
        <f t="shared" si="602"/>
        <v xml:space="preserve">,"CatalogImageCode":"" </v>
      </c>
      <c r="AA1704" s="16" t="str">
        <f t="shared" si="603"/>
        <v xml:space="preserve">,"Color":"" </v>
      </c>
      <c r="AB1704" s="16" t="str">
        <f t="shared" si="604"/>
        <v xml:space="preserve">,"Denomination":"13" </v>
      </c>
      <c r="AD1704" s="16" t="str">
        <f t="shared" si="605"/>
        <v>,"ItemInstances":[</v>
      </c>
      <c r="AE1704" s="16" t="str">
        <f t="shared" si="606"/>
        <v>{"CollectableType":"HomeCollector.Models.StampBase, HomeCollector, Version=1.0.0.0, Culture=neutral, PublicKeyToken=null"</v>
      </c>
      <c r="AF1704" s="16" t="str">
        <f t="shared" si="607"/>
        <v xml:space="preserve">,"ItemDetails":"" </v>
      </c>
      <c r="AG1704" s="16" t="str">
        <f t="shared" si="608"/>
        <v xml:space="preserve">,"IsFavorite":false </v>
      </c>
      <c r="AH1704" s="16" t="str">
        <f t="shared" si="609"/>
        <v xml:space="preserve">,"EstimatedValue":0 </v>
      </c>
      <c r="AI1704" s="16" t="str">
        <f t="shared" si="610"/>
        <v xml:space="preserve">,"IsMintCondition":false </v>
      </c>
      <c r="AJ1704" s="16" t="str">
        <f t="shared" si="611"/>
        <v xml:space="preserve">,"Condition":"UNDEFINED" </v>
      </c>
      <c r="AK1704" s="16" t="str">
        <f xml:space="preserve"> IF($D1704+$E1704&gt;0,  CONCATENATE($AD1704,$AE1704,$AF1704,$AG1704,$AH1704,$AI1704,$AJ1704)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04" s="16" t="str">
        <f t="shared" si="612"/>
        <v>,{"CollectableType":"HomeCollector.Models.StampBase, HomeCollector, Version=1.0.0.0, Culture=neutral, PublicKeyToken=null","DisplayName":"Hawaii" ,"Description":"" ,"Country":"USA" ,"IsPostageStamp":true ,"ScottNumber":"1682"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05" spans="1:38" x14ac:dyDescent="0.25">
      <c r="A1705" s="17" t="s">
        <v>1164</v>
      </c>
      <c r="B1705" s="29">
        <v>13</v>
      </c>
      <c r="C1705" s="30"/>
      <c r="D1705" s="28"/>
      <c r="E1705" s="30"/>
      <c r="F1705" s="28"/>
      <c r="G1705" s="38" t="s">
        <v>1165</v>
      </c>
      <c r="H1705" s="19" t="s">
        <v>1066</v>
      </c>
      <c r="I1705" s="29">
        <v>1976</v>
      </c>
      <c r="J1705" s="29">
        <v>1976</v>
      </c>
      <c r="K1705" s="33" t="s">
        <v>1337</v>
      </c>
      <c r="L1705" s="34">
        <v>12</v>
      </c>
      <c r="M1705" s="29"/>
      <c r="N1705" s="28" t="str">
        <f t="shared" si="613"/>
        <v>,{"CollectableType":"HomeCollector.Models.StampBase, HomeCollector, Version=1.0.0.0, Culture=neutral, PublicKeyToken=null"</v>
      </c>
      <c r="O1705" s="16" t="str">
        <f t="shared" si="592"/>
        <v xml:space="preserve">,"DisplayName":"Flags" </v>
      </c>
      <c r="P1705" s="16" t="str">
        <f t="shared" si="593"/>
        <v xml:space="preserve">,"Description":"pane 50" </v>
      </c>
      <c r="Q1705" s="16" t="str">
        <f t="shared" si="594"/>
        <v xml:space="preserve">,"Country":"USA" </v>
      </c>
      <c r="R1705" s="16" t="str">
        <f t="shared" si="595"/>
        <v xml:space="preserve">,"IsPostageStamp":true </v>
      </c>
      <c r="S1705" s="16" t="str">
        <f t="shared" si="596"/>
        <v xml:space="preserve">,"ScottNumber":"1682a" </v>
      </c>
      <c r="T1705" s="16" t="str">
        <f t="shared" si="597"/>
        <v xml:space="preserve">,"AlternateId":"" </v>
      </c>
      <c r="U1705" s="16" t="str">
        <f t="shared" si="598"/>
        <v>,"IssueYearStart":1976</v>
      </c>
      <c r="V1705" s="16" t="str">
        <f t="shared" si="599"/>
        <v>,"IssueYearEnd":0</v>
      </c>
      <c r="W1705" s="16" t="str">
        <f t="shared" si="600"/>
        <v xml:space="preserve">,"FirstDayOfIssue":" " </v>
      </c>
      <c r="X1705" s="16" t="str">
        <f t="shared" si="614"/>
        <v xml:space="preserve">,"Perforation":"" </v>
      </c>
      <c r="Y1705" s="16" t="str">
        <f t="shared" si="601"/>
        <v xml:space="preserve">,"IsWatermarked":false </v>
      </c>
      <c r="Z1705" s="16" t="str">
        <f t="shared" si="602"/>
        <v xml:space="preserve">,"CatalogImageCode":"" </v>
      </c>
      <c r="AA1705" s="16" t="str">
        <f t="shared" si="603"/>
        <v xml:space="preserve">,"Color":"" </v>
      </c>
      <c r="AB1705" s="16" t="str">
        <f t="shared" si="604"/>
        <v xml:space="preserve">,"Denomination":"13" </v>
      </c>
      <c r="AD1705" s="16" t="str">
        <f t="shared" si="605"/>
        <v/>
      </c>
      <c r="AE1705" s="16" t="str">
        <f t="shared" si="606"/>
        <v>{"CollectableType":"HomeCollector.Models.StampBase, HomeCollector, Version=1.0.0.0, Culture=neutral, PublicKeyToken=null"</v>
      </c>
      <c r="AF1705" s="16" t="str">
        <f t="shared" si="607"/>
        <v xml:space="preserve">,"ItemDetails":"pane 50" </v>
      </c>
      <c r="AG1705" s="16" t="str">
        <f t="shared" si="608"/>
        <v xml:space="preserve">,"IsFavorite":false </v>
      </c>
      <c r="AH1705" s="16" t="str">
        <f t="shared" si="609"/>
        <v xml:space="preserve">,"EstimatedValue":0 </v>
      </c>
      <c r="AI1705" s="16" t="str">
        <f t="shared" si="610"/>
        <v xml:space="preserve">,"IsMintCondition":false </v>
      </c>
      <c r="AJ1705" s="16" t="str">
        <f t="shared" si="611"/>
        <v xml:space="preserve">,"Condition":"UNDEFINED" </v>
      </c>
      <c r="AK1705" s="16" t="str">
        <f xml:space="preserve"> IF($D1705+$E1705&gt;0,  CONCATENATE($AD1705,$AE1705,$AF1705,$AG1705,$AH1705,$AI1705,$AJ1705) &amp; "} ]}","}")</f>
        <v>}</v>
      </c>
      <c r="AL1705" s="16" t="str">
        <f t="shared" si="612"/>
        <v>,{"CollectableType":"HomeCollector.Models.StampBase, HomeCollector, Version=1.0.0.0, Culture=neutral, PublicKeyToken=null","DisplayName":"Flags" ,"Description":"pane 50" ,"Country":"USA" ,"IsPostageStamp":true ,"ScottNumber":"1682a" ,"AlternateId":"" ,"IssueYearStart":1976,"IssueYearEnd":0,"FirstDayOfIssue":" " ,"Perforation":"" ,"IsWatermarked":false ,"CatalogImageCode":"" ,"Color":"" ,"Denomination":"13" }</v>
      </c>
    </row>
    <row r="1706" spans="1:38" x14ac:dyDescent="0.25">
      <c r="A1706" s="34" t="s">
        <v>2856</v>
      </c>
      <c r="B1706" s="29">
        <v>13</v>
      </c>
      <c r="C1706" s="30"/>
      <c r="D1706" s="31">
        <v>1</v>
      </c>
      <c r="E1706" s="32">
        <v>2</v>
      </c>
      <c r="F1706" s="28"/>
      <c r="G1706" s="30"/>
      <c r="H1706" s="19" t="s">
        <v>1166</v>
      </c>
      <c r="I1706" s="29">
        <v>1976</v>
      </c>
      <c r="J1706" s="29">
        <v>1976</v>
      </c>
      <c r="K1706" s="33" t="s">
        <v>1337</v>
      </c>
      <c r="L1706" s="34">
        <v>0.24</v>
      </c>
      <c r="M1706" s="29">
        <v>0.15</v>
      </c>
      <c r="N1706" s="28" t="str">
        <f t="shared" si="613"/>
        <v>,{"CollectableType":"HomeCollector.Models.StampBase, HomeCollector, Version=1.0.0.0, Culture=neutral, PublicKeyToken=null"</v>
      </c>
      <c r="O1706" s="16" t="str">
        <f t="shared" si="592"/>
        <v xml:space="preserve">,"DisplayName":"Telephone" </v>
      </c>
      <c r="P1706" s="16" t="str">
        <f t="shared" si="593"/>
        <v xml:space="preserve">,"Description":"" </v>
      </c>
      <c r="Q1706" s="16" t="str">
        <f t="shared" si="594"/>
        <v xml:space="preserve">,"Country":"USA" </v>
      </c>
      <c r="R1706" s="16" t="str">
        <f t="shared" si="595"/>
        <v xml:space="preserve">,"IsPostageStamp":true </v>
      </c>
      <c r="S1706" s="16" t="str">
        <f t="shared" si="596"/>
        <v xml:space="preserve">,"ScottNumber":"1683" </v>
      </c>
      <c r="T1706" s="16" t="str">
        <f t="shared" si="597"/>
        <v xml:space="preserve">,"AlternateId":"" </v>
      </c>
      <c r="U1706" s="16" t="str">
        <f t="shared" si="598"/>
        <v>,"IssueYearStart":1976</v>
      </c>
      <c r="V1706" s="16" t="str">
        <f t="shared" si="599"/>
        <v>,"IssueYearEnd":0</v>
      </c>
      <c r="W1706" s="16" t="str">
        <f t="shared" si="600"/>
        <v xml:space="preserve">,"FirstDayOfIssue":" " </v>
      </c>
      <c r="X1706" s="16" t="str">
        <f t="shared" si="614"/>
        <v xml:space="preserve">,"Perforation":"" </v>
      </c>
      <c r="Y1706" s="16" t="str">
        <f t="shared" si="601"/>
        <v xml:space="preserve">,"IsWatermarked":false </v>
      </c>
      <c r="Z1706" s="16" t="str">
        <f t="shared" si="602"/>
        <v xml:space="preserve">,"CatalogImageCode":"" </v>
      </c>
      <c r="AA1706" s="16" t="str">
        <f t="shared" si="603"/>
        <v xml:space="preserve">,"Color":"" </v>
      </c>
      <c r="AB1706" s="16" t="str">
        <f t="shared" si="604"/>
        <v xml:space="preserve">,"Denomination":"13" </v>
      </c>
      <c r="AD1706" s="16" t="str">
        <f t="shared" si="605"/>
        <v>,"ItemInstances":[</v>
      </c>
      <c r="AE1706" s="16" t="str">
        <f t="shared" si="606"/>
        <v>{"CollectableType":"HomeCollector.Models.StampBase, HomeCollector, Version=1.0.0.0, Culture=neutral, PublicKeyToken=null"</v>
      </c>
      <c r="AF1706" s="16" t="str">
        <f t="shared" si="607"/>
        <v xml:space="preserve">,"ItemDetails":"" </v>
      </c>
      <c r="AG1706" s="16" t="str">
        <f t="shared" si="608"/>
        <v xml:space="preserve">,"IsFavorite":false </v>
      </c>
      <c r="AH1706" s="16" t="str">
        <f t="shared" si="609"/>
        <v xml:space="preserve">,"EstimatedValue":0 </v>
      </c>
      <c r="AI1706" s="16" t="str">
        <f t="shared" si="610"/>
        <v xml:space="preserve">,"IsMintCondition":true </v>
      </c>
      <c r="AJ1706" s="16" t="str">
        <f t="shared" si="611"/>
        <v xml:space="preserve">,"Condition":"UNDEFINED" </v>
      </c>
      <c r="AK1706" s="16" t="str">
        <f xml:space="preserve"> IF($D1706+$E1706&gt;0,  CONCATENATE($AD1706,$AE1706,$AF1706,$AG1706,$AH1706,$AI1706,$AJ1706)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06" s="16" t="str">
        <f t="shared" si="612"/>
        <v>,{"CollectableType":"HomeCollector.Models.StampBase, HomeCollector, Version=1.0.0.0, Culture=neutral, PublicKeyToken=null","DisplayName":"Telephone" ,"Description":"" ,"Country":"USA" ,"IsPostageStamp":true ,"ScottNumber":"1683"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07" spans="1:38" x14ac:dyDescent="0.25">
      <c r="A1707" s="34" t="s">
        <v>2857</v>
      </c>
      <c r="B1707" s="29">
        <v>13</v>
      </c>
      <c r="C1707" s="30"/>
      <c r="D1707" s="31">
        <v>1</v>
      </c>
      <c r="E1707" s="32">
        <v>2</v>
      </c>
      <c r="F1707" s="28"/>
      <c r="G1707" s="30"/>
      <c r="H1707" s="19" t="s">
        <v>825</v>
      </c>
      <c r="I1707" s="29">
        <v>1976</v>
      </c>
      <c r="J1707" s="29">
        <v>1976</v>
      </c>
      <c r="K1707" s="33" t="s">
        <v>1337</v>
      </c>
      <c r="L1707" s="34">
        <v>0.24</v>
      </c>
      <c r="M1707" s="29">
        <v>0.15</v>
      </c>
      <c r="N1707" s="28" t="str">
        <f t="shared" si="613"/>
        <v>,{"CollectableType":"HomeCollector.Models.StampBase, HomeCollector, Version=1.0.0.0, Culture=neutral, PublicKeyToken=null"</v>
      </c>
      <c r="O1707" s="16" t="str">
        <f t="shared" si="592"/>
        <v xml:space="preserve">,"DisplayName":"Aviation" </v>
      </c>
      <c r="P1707" s="16" t="str">
        <f t="shared" si="593"/>
        <v xml:space="preserve">,"Description":"" </v>
      </c>
      <c r="Q1707" s="16" t="str">
        <f t="shared" si="594"/>
        <v xml:space="preserve">,"Country":"USA" </v>
      </c>
      <c r="R1707" s="16" t="str">
        <f t="shared" si="595"/>
        <v xml:space="preserve">,"IsPostageStamp":true </v>
      </c>
      <c r="S1707" s="16" t="str">
        <f t="shared" si="596"/>
        <v xml:space="preserve">,"ScottNumber":"1684" </v>
      </c>
      <c r="T1707" s="16" t="str">
        <f t="shared" si="597"/>
        <v xml:space="preserve">,"AlternateId":"" </v>
      </c>
      <c r="U1707" s="16" t="str">
        <f t="shared" si="598"/>
        <v>,"IssueYearStart":1976</v>
      </c>
      <c r="V1707" s="16" t="str">
        <f t="shared" si="599"/>
        <v>,"IssueYearEnd":0</v>
      </c>
      <c r="W1707" s="16" t="str">
        <f t="shared" si="600"/>
        <v xml:space="preserve">,"FirstDayOfIssue":" " </v>
      </c>
      <c r="X1707" s="16" t="str">
        <f t="shared" si="614"/>
        <v xml:space="preserve">,"Perforation":"" </v>
      </c>
      <c r="Y1707" s="16" t="str">
        <f t="shared" si="601"/>
        <v xml:space="preserve">,"IsWatermarked":false </v>
      </c>
      <c r="Z1707" s="16" t="str">
        <f t="shared" si="602"/>
        <v xml:space="preserve">,"CatalogImageCode":"" </v>
      </c>
      <c r="AA1707" s="16" t="str">
        <f t="shared" si="603"/>
        <v xml:space="preserve">,"Color":"" </v>
      </c>
      <c r="AB1707" s="16" t="str">
        <f t="shared" si="604"/>
        <v xml:space="preserve">,"Denomination":"13" </v>
      </c>
      <c r="AD1707" s="16" t="str">
        <f t="shared" si="605"/>
        <v>,"ItemInstances":[</v>
      </c>
      <c r="AE1707" s="16" t="str">
        <f t="shared" si="606"/>
        <v>{"CollectableType":"HomeCollector.Models.StampBase, HomeCollector, Version=1.0.0.0, Culture=neutral, PublicKeyToken=null"</v>
      </c>
      <c r="AF1707" s="16" t="str">
        <f t="shared" si="607"/>
        <v xml:space="preserve">,"ItemDetails":"" </v>
      </c>
      <c r="AG1707" s="16" t="str">
        <f t="shared" si="608"/>
        <v xml:space="preserve">,"IsFavorite":false </v>
      </c>
      <c r="AH1707" s="16" t="str">
        <f t="shared" si="609"/>
        <v xml:space="preserve">,"EstimatedValue":0 </v>
      </c>
      <c r="AI1707" s="16" t="str">
        <f t="shared" si="610"/>
        <v xml:space="preserve">,"IsMintCondition":true </v>
      </c>
      <c r="AJ1707" s="16" t="str">
        <f t="shared" si="611"/>
        <v xml:space="preserve">,"Condition":"UNDEFINED" </v>
      </c>
      <c r="AK1707" s="16" t="str">
        <f xml:space="preserve"> IF($D1707+$E1707&gt;0,  CONCATENATE($AD1707,$AE1707,$AF1707,$AG1707,$AH1707,$AI1707,$AJ1707)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07" s="16" t="str">
        <f t="shared" si="612"/>
        <v>,{"CollectableType":"HomeCollector.Models.StampBase, HomeCollector, Version=1.0.0.0, Culture=neutral, PublicKeyToken=null","DisplayName":"Aviation" ,"Description":"" ,"Country":"USA" ,"IsPostageStamp":true ,"ScottNumber":"1684"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08" spans="1:38" x14ac:dyDescent="0.25">
      <c r="A1708" s="34" t="s">
        <v>2858</v>
      </c>
      <c r="B1708" s="29">
        <v>13</v>
      </c>
      <c r="C1708" s="30"/>
      <c r="D1708" s="31">
        <v>1</v>
      </c>
      <c r="E1708" s="32">
        <v>2</v>
      </c>
      <c r="F1708" s="28"/>
      <c r="G1708" s="30"/>
      <c r="H1708" s="19" t="s">
        <v>1167</v>
      </c>
      <c r="I1708" s="29">
        <v>1976</v>
      </c>
      <c r="J1708" s="29">
        <v>1976</v>
      </c>
      <c r="K1708" s="33" t="s">
        <v>1337</v>
      </c>
      <c r="L1708" s="34">
        <v>0.24</v>
      </c>
      <c r="M1708" s="29">
        <v>0.15</v>
      </c>
      <c r="N1708" s="28" t="str">
        <f t="shared" si="613"/>
        <v>,{"CollectableType":"HomeCollector.Models.StampBase, HomeCollector, Version=1.0.0.0, Culture=neutral, PublicKeyToken=null"</v>
      </c>
      <c r="O1708" s="16" t="str">
        <f t="shared" si="592"/>
        <v xml:space="preserve">,"DisplayName":"Chemistry" </v>
      </c>
      <c r="P1708" s="16" t="str">
        <f t="shared" si="593"/>
        <v xml:space="preserve">,"Description":"" </v>
      </c>
      <c r="Q1708" s="16" t="str">
        <f t="shared" si="594"/>
        <v xml:space="preserve">,"Country":"USA" </v>
      </c>
      <c r="R1708" s="16" t="str">
        <f t="shared" si="595"/>
        <v xml:space="preserve">,"IsPostageStamp":true </v>
      </c>
      <c r="S1708" s="16" t="str">
        <f t="shared" si="596"/>
        <v xml:space="preserve">,"ScottNumber":"1685" </v>
      </c>
      <c r="T1708" s="16" t="str">
        <f t="shared" si="597"/>
        <v xml:space="preserve">,"AlternateId":"" </v>
      </c>
      <c r="U1708" s="16" t="str">
        <f t="shared" si="598"/>
        <v>,"IssueYearStart":1976</v>
      </c>
      <c r="V1708" s="16" t="str">
        <f t="shared" si="599"/>
        <v>,"IssueYearEnd":0</v>
      </c>
      <c r="W1708" s="16" t="str">
        <f t="shared" si="600"/>
        <v xml:space="preserve">,"FirstDayOfIssue":" " </v>
      </c>
      <c r="X1708" s="16" t="str">
        <f t="shared" si="614"/>
        <v xml:space="preserve">,"Perforation":"" </v>
      </c>
      <c r="Y1708" s="16" t="str">
        <f t="shared" si="601"/>
        <v xml:space="preserve">,"IsWatermarked":false </v>
      </c>
      <c r="Z1708" s="16" t="str">
        <f t="shared" si="602"/>
        <v xml:space="preserve">,"CatalogImageCode":"" </v>
      </c>
      <c r="AA1708" s="16" t="str">
        <f t="shared" si="603"/>
        <v xml:space="preserve">,"Color":"" </v>
      </c>
      <c r="AB1708" s="16" t="str">
        <f t="shared" si="604"/>
        <v xml:space="preserve">,"Denomination":"13" </v>
      </c>
      <c r="AD1708" s="16" t="str">
        <f t="shared" si="605"/>
        <v>,"ItemInstances":[</v>
      </c>
      <c r="AE1708" s="16" t="str">
        <f t="shared" si="606"/>
        <v>{"CollectableType":"HomeCollector.Models.StampBase, HomeCollector, Version=1.0.0.0, Culture=neutral, PublicKeyToken=null"</v>
      </c>
      <c r="AF1708" s="16" t="str">
        <f t="shared" si="607"/>
        <v xml:space="preserve">,"ItemDetails":"" </v>
      </c>
      <c r="AG1708" s="16" t="str">
        <f t="shared" si="608"/>
        <v xml:space="preserve">,"IsFavorite":false </v>
      </c>
      <c r="AH1708" s="16" t="str">
        <f t="shared" si="609"/>
        <v xml:space="preserve">,"EstimatedValue":0 </v>
      </c>
      <c r="AI1708" s="16" t="str">
        <f t="shared" si="610"/>
        <v xml:space="preserve">,"IsMintCondition":true </v>
      </c>
      <c r="AJ1708" s="16" t="str">
        <f t="shared" si="611"/>
        <v xml:space="preserve">,"Condition":"UNDEFINED" </v>
      </c>
      <c r="AK1708" s="16" t="str">
        <f xml:space="preserve"> IF($D1708+$E1708&gt;0,  CONCATENATE($AD1708,$AE1708,$AF1708,$AG1708,$AH1708,$AI1708,$AJ1708)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08" s="16" t="str">
        <f t="shared" si="612"/>
        <v>,{"CollectableType":"HomeCollector.Models.StampBase, HomeCollector, Version=1.0.0.0, Culture=neutral, PublicKeyToken=null","DisplayName":"Chemistry" ,"Description":"" ,"Country":"USA" ,"IsPostageStamp":true ,"ScottNumber":"1685"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09" spans="1:38" x14ac:dyDescent="0.25">
      <c r="A1709" s="34" t="s">
        <v>2859</v>
      </c>
      <c r="B1709" s="19" t="s">
        <v>1168</v>
      </c>
      <c r="C1709" s="30"/>
      <c r="D1709" s="31"/>
      <c r="E1709" s="32"/>
      <c r="F1709" s="28"/>
      <c r="G1709" s="38" t="s">
        <v>403</v>
      </c>
      <c r="H1709" s="19" t="s">
        <v>1169</v>
      </c>
      <c r="I1709" s="29">
        <v>1976</v>
      </c>
      <c r="J1709" s="29">
        <v>1976</v>
      </c>
      <c r="K1709" s="33" t="s">
        <v>1337</v>
      </c>
      <c r="L1709" s="34">
        <v>3.25</v>
      </c>
      <c r="M1709" s="29">
        <v>0.15</v>
      </c>
      <c r="N1709" s="28" t="str">
        <f t="shared" si="613"/>
        <v>,{"CollectableType":"HomeCollector.Models.StampBase, HomeCollector, Version=1.0.0.0, Culture=neutral, PublicKeyToken=null"</v>
      </c>
      <c r="O1709" s="16" t="str">
        <f t="shared" si="592"/>
        <v xml:space="preserve">,"DisplayName":"Bicentenial" </v>
      </c>
      <c r="P1709" s="16" t="str">
        <f t="shared" si="593"/>
        <v xml:space="preserve">,"Description":"souv sheet" </v>
      </c>
      <c r="Q1709" s="16" t="str">
        <f t="shared" si="594"/>
        <v xml:space="preserve">,"Country":"USA" </v>
      </c>
      <c r="R1709" s="16" t="str">
        <f t="shared" si="595"/>
        <v xml:space="preserve">,"IsPostageStamp":true </v>
      </c>
      <c r="S1709" s="16" t="str">
        <f t="shared" si="596"/>
        <v xml:space="preserve">,"ScottNumber":"1686" </v>
      </c>
      <c r="T1709" s="16" t="str">
        <f t="shared" si="597"/>
        <v xml:space="preserve">,"AlternateId":"" </v>
      </c>
      <c r="U1709" s="16" t="str">
        <f t="shared" si="598"/>
        <v>,"IssueYearStart":1976</v>
      </c>
      <c r="V1709" s="16" t="str">
        <f t="shared" si="599"/>
        <v>,"IssueYearEnd":0</v>
      </c>
      <c r="W1709" s="16" t="str">
        <f t="shared" si="600"/>
        <v xml:space="preserve">,"FirstDayOfIssue":" " </v>
      </c>
      <c r="X1709" s="16" t="str">
        <f t="shared" si="614"/>
        <v xml:space="preserve">,"Perforation":"" </v>
      </c>
      <c r="Y1709" s="16" t="str">
        <f t="shared" si="601"/>
        <v xml:space="preserve">,"IsWatermarked":false </v>
      </c>
      <c r="Z1709" s="16" t="str">
        <f t="shared" si="602"/>
        <v xml:space="preserve">,"CatalogImageCode":"" </v>
      </c>
      <c r="AA1709" s="16" t="str">
        <f t="shared" si="603"/>
        <v xml:space="preserve">,"Color":"" </v>
      </c>
      <c r="AB1709" s="16" t="str">
        <f t="shared" si="604"/>
        <v xml:space="preserve">,"Denomination":"4 @13" </v>
      </c>
      <c r="AD1709" s="16" t="str">
        <f t="shared" si="605"/>
        <v/>
      </c>
      <c r="AE1709" s="16" t="str">
        <f t="shared" si="606"/>
        <v>{"CollectableType":"HomeCollector.Models.StampBase, HomeCollector, Version=1.0.0.0, Culture=neutral, PublicKeyToken=null"</v>
      </c>
      <c r="AF1709" s="16" t="str">
        <f t="shared" si="607"/>
        <v xml:space="preserve">,"ItemDetails":"souv sheet" </v>
      </c>
      <c r="AG1709" s="16" t="str">
        <f t="shared" si="608"/>
        <v xml:space="preserve">,"IsFavorite":false </v>
      </c>
      <c r="AH1709" s="16" t="str">
        <f t="shared" si="609"/>
        <v xml:space="preserve">,"EstimatedValue":0 </v>
      </c>
      <c r="AI1709" s="16" t="str">
        <f t="shared" si="610"/>
        <v xml:space="preserve">,"IsMintCondition":false </v>
      </c>
      <c r="AJ1709" s="16" t="str">
        <f t="shared" si="611"/>
        <v xml:space="preserve">,"Condition":"UNDEFINED" </v>
      </c>
      <c r="AK1709" s="16" t="str">
        <f xml:space="preserve"> IF($D1709+$E1709&gt;0,  CONCATENATE($AD1709,$AE1709,$AF1709,$AG1709,$AH1709,$AI1709,$AJ1709) &amp; "} ]}","}")</f>
        <v>}</v>
      </c>
      <c r="AL1709" s="16" t="str">
        <f t="shared" si="612"/>
        <v>,{"CollectableType":"HomeCollector.Models.StampBase, HomeCollector, Version=1.0.0.0, Culture=neutral, PublicKeyToken=null","DisplayName":"Bicentenial" ,"Description":"souv sheet" ,"Country":"USA" ,"IsPostageStamp":true ,"ScottNumber":"1686" ,"AlternateId":"" ,"IssueYearStart":1976,"IssueYearEnd":0,"FirstDayOfIssue":" " ,"Perforation":"" ,"IsWatermarked":false ,"CatalogImageCode":"" ,"Color":"" ,"Denomination":"4 @13" }</v>
      </c>
    </row>
    <row r="1710" spans="1:38" x14ac:dyDescent="0.25">
      <c r="A1710" s="34" t="s">
        <v>2860</v>
      </c>
      <c r="B1710" s="19" t="s">
        <v>1168</v>
      </c>
      <c r="C1710" s="30"/>
      <c r="D1710" s="31"/>
      <c r="E1710" s="32"/>
      <c r="F1710" s="28"/>
      <c r="G1710" s="38" t="s">
        <v>403</v>
      </c>
      <c r="H1710" s="19" t="s">
        <v>1169</v>
      </c>
      <c r="I1710" s="29">
        <v>1976</v>
      </c>
      <c r="J1710" s="29">
        <v>1976</v>
      </c>
      <c r="K1710" s="33" t="s">
        <v>1337</v>
      </c>
      <c r="L1710" s="34">
        <v>4.25</v>
      </c>
      <c r="M1710" s="29">
        <v>0.15</v>
      </c>
      <c r="N1710" s="28" t="str">
        <f t="shared" si="613"/>
        <v>,{"CollectableType":"HomeCollector.Models.StampBase, HomeCollector, Version=1.0.0.0, Culture=neutral, PublicKeyToken=null"</v>
      </c>
      <c r="O1710" s="16" t="str">
        <f t="shared" si="592"/>
        <v xml:space="preserve">,"DisplayName":"Bicentenial" </v>
      </c>
      <c r="P1710" s="16" t="str">
        <f t="shared" si="593"/>
        <v xml:space="preserve">,"Description":"souv sheet" </v>
      </c>
      <c r="Q1710" s="16" t="str">
        <f t="shared" si="594"/>
        <v xml:space="preserve">,"Country":"USA" </v>
      </c>
      <c r="R1710" s="16" t="str">
        <f t="shared" si="595"/>
        <v xml:space="preserve">,"IsPostageStamp":true </v>
      </c>
      <c r="S1710" s="16" t="str">
        <f t="shared" si="596"/>
        <v xml:space="preserve">,"ScottNumber":"1687" </v>
      </c>
      <c r="T1710" s="16" t="str">
        <f t="shared" si="597"/>
        <v xml:space="preserve">,"AlternateId":"" </v>
      </c>
      <c r="U1710" s="16" t="str">
        <f t="shared" si="598"/>
        <v>,"IssueYearStart":1976</v>
      </c>
      <c r="V1710" s="16" t="str">
        <f t="shared" si="599"/>
        <v>,"IssueYearEnd":0</v>
      </c>
      <c r="W1710" s="16" t="str">
        <f t="shared" si="600"/>
        <v xml:space="preserve">,"FirstDayOfIssue":" " </v>
      </c>
      <c r="X1710" s="16" t="str">
        <f t="shared" si="614"/>
        <v xml:space="preserve">,"Perforation":"" </v>
      </c>
      <c r="Y1710" s="16" t="str">
        <f t="shared" si="601"/>
        <v xml:space="preserve">,"IsWatermarked":false </v>
      </c>
      <c r="Z1710" s="16" t="str">
        <f t="shared" si="602"/>
        <v xml:space="preserve">,"CatalogImageCode":"" </v>
      </c>
      <c r="AA1710" s="16" t="str">
        <f t="shared" si="603"/>
        <v xml:space="preserve">,"Color":"" </v>
      </c>
      <c r="AB1710" s="16" t="str">
        <f t="shared" si="604"/>
        <v xml:space="preserve">,"Denomination":"4 @13" </v>
      </c>
      <c r="AD1710" s="16" t="str">
        <f t="shared" si="605"/>
        <v/>
      </c>
      <c r="AE1710" s="16" t="str">
        <f t="shared" si="606"/>
        <v>{"CollectableType":"HomeCollector.Models.StampBase, HomeCollector, Version=1.0.0.0, Culture=neutral, PublicKeyToken=null"</v>
      </c>
      <c r="AF1710" s="16" t="str">
        <f t="shared" si="607"/>
        <v xml:space="preserve">,"ItemDetails":"souv sheet" </v>
      </c>
      <c r="AG1710" s="16" t="str">
        <f t="shared" si="608"/>
        <v xml:space="preserve">,"IsFavorite":false </v>
      </c>
      <c r="AH1710" s="16" t="str">
        <f t="shared" si="609"/>
        <v xml:space="preserve">,"EstimatedValue":0 </v>
      </c>
      <c r="AI1710" s="16" t="str">
        <f t="shared" si="610"/>
        <v xml:space="preserve">,"IsMintCondition":false </v>
      </c>
      <c r="AJ1710" s="16" t="str">
        <f t="shared" si="611"/>
        <v xml:space="preserve">,"Condition":"UNDEFINED" </v>
      </c>
      <c r="AK1710" s="16" t="str">
        <f xml:space="preserve"> IF($D1710+$E1710&gt;0,  CONCATENATE($AD1710,$AE1710,$AF1710,$AG1710,$AH1710,$AI1710,$AJ1710) &amp; "} ]}","}")</f>
        <v>}</v>
      </c>
      <c r="AL1710" s="16" t="str">
        <f t="shared" si="612"/>
        <v>,{"CollectableType":"HomeCollector.Models.StampBase, HomeCollector, Version=1.0.0.0, Culture=neutral, PublicKeyToken=null","DisplayName":"Bicentenial" ,"Description":"souv sheet" ,"Country":"USA" ,"IsPostageStamp":true ,"ScottNumber":"1687" ,"AlternateId":"" ,"IssueYearStart":1976,"IssueYearEnd":0,"FirstDayOfIssue":" " ,"Perforation":"" ,"IsWatermarked":false ,"CatalogImageCode":"" ,"Color":"" ,"Denomination":"4 @13" }</v>
      </c>
    </row>
    <row r="1711" spans="1:38" x14ac:dyDescent="0.25">
      <c r="A1711" s="34" t="s">
        <v>2861</v>
      </c>
      <c r="B1711" s="19" t="s">
        <v>1168</v>
      </c>
      <c r="C1711" s="30"/>
      <c r="D1711" s="31"/>
      <c r="E1711" s="32"/>
      <c r="F1711" s="28"/>
      <c r="G1711" s="38" t="s">
        <v>403</v>
      </c>
      <c r="H1711" s="19" t="s">
        <v>1169</v>
      </c>
      <c r="I1711" s="29">
        <v>1976</v>
      </c>
      <c r="J1711" s="29">
        <v>1976</v>
      </c>
      <c r="K1711" s="33" t="s">
        <v>1337</v>
      </c>
      <c r="L1711" s="34">
        <v>5.25</v>
      </c>
      <c r="M1711" s="29">
        <v>0.15</v>
      </c>
      <c r="N1711" s="28" t="str">
        <f t="shared" si="613"/>
        <v>,{"CollectableType":"HomeCollector.Models.StampBase, HomeCollector, Version=1.0.0.0, Culture=neutral, PublicKeyToken=null"</v>
      </c>
      <c r="O1711" s="16" t="str">
        <f t="shared" si="592"/>
        <v xml:space="preserve">,"DisplayName":"Bicentenial" </v>
      </c>
      <c r="P1711" s="16" t="str">
        <f t="shared" si="593"/>
        <v xml:space="preserve">,"Description":"souv sheet" </v>
      </c>
      <c r="Q1711" s="16" t="str">
        <f t="shared" si="594"/>
        <v xml:space="preserve">,"Country":"USA" </v>
      </c>
      <c r="R1711" s="16" t="str">
        <f t="shared" si="595"/>
        <v xml:space="preserve">,"IsPostageStamp":true </v>
      </c>
      <c r="S1711" s="16" t="str">
        <f t="shared" si="596"/>
        <v xml:space="preserve">,"ScottNumber":"1688" </v>
      </c>
      <c r="T1711" s="16" t="str">
        <f t="shared" si="597"/>
        <v xml:space="preserve">,"AlternateId":"" </v>
      </c>
      <c r="U1711" s="16" t="str">
        <f t="shared" si="598"/>
        <v>,"IssueYearStart":1976</v>
      </c>
      <c r="V1711" s="16" t="str">
        <f t="shared" si="599"/>
        <v>,"IssueYearEnd":0</v>
      </c>
      <c r="W1711" s="16" t="str">
        <f t="shared" si="600"/>
        <v xml:space="preserve">,"FirstDayOfIssue":" " </v>
      </c>
      <c r="X1711" s="16" t="str">
        <f t="shared" si="614"/>
        <v xml:space="preserve">,"Perforation":"" </v>
      </c>
      <c r="Y1711" s="16" t="str">
        <f t="shared" si="601"/>
        <v xml:space="preserve">,"IsWatermarked":false </v>
      </c>
      <c r="Z1711" s="16" t="str">
        <f t="shared" si="602"/>
        <v xml:space="preserve">,"CatalogImageCode":"" </v>
      </c>
      <c r="AA1711" s="16" t="str">
        <f t="shared" si="603"/>
        <v xml:space="preserve">,"Color":"" </v>
      </c>
      <c r="AB1711" s="16" t="str">
        <f t="shared" si="604"/>
        <v xml:space="preserve">,"Denomination":"4 @13" </v>
      </c>
      <c r="AD1711" s="16" t="str">
        <f t="shared" si="605"/>
        <v/>
      </c>
      <c r="AE1711" s="16" t="str">
        <f t="shared" si="606"/>
        <v>{"CollectableType":"HomeCollector.Models.StampBase, HomeCollector, Version=1.0.0.0, Culture=neutral, PublicKeyToken=null"</v>
      </c>
      <c r="AF1711" s="16" t="str">
        <f t="shared" si="607"/>
        <v xml:space="preserve">,"ItemDetails":"souv sheet" </v>
      </c>
      <c r="AG1711" s="16" t="str">
        <f t="shared" si="608"/>
        <v xml:space="preserve">,"IsFavorite":false </v>
      </c>
      <c r="AH1711" s="16" t="str">
        <f t="shared" si="609"/>
        <v xml:space="preserve">,"EstimatedValue":0 </v>
      </c>
      <c r="AI1711" s="16" t="str">
        <f t="shared" si="610"/>
        <v xml:space="preserve">,"IsMintCondition":false </v>
      </c>
      <c r="AJ1711" s="16" t="str">
        <f t="shared" si="611"/>
        <v xml:space="preserve">,"Condition":"UNDEFINED" </v>
      </c>
      <c r="AK1711" s="16" t="str">
        <f xml:space="preserve"> IF($D1711+$E1711&gt;0,  CONCATENATE($AD1711,$AE1711,$AF1711,$AG1711,$AH1711,$AI1711,$AJ1711) &amp; "} ]}","}")</f>
        <v>}</v>
      </c>
      <c r="AL1711" s="16" t="str">
        <f t="shared" si="612"/>
        <v>,{"CollectableType":"HomeCollector.Models.StampBase, HomeCollector, Version=1.0.0.0, Culture=neutral, PublicKeyToken=null","DisplayName":"Bicentenial" ,"Description":"souv sheet" ,"Country":"USA" ,"IsPostageStamp":true ,"ScottNumber":"1688" ,"AlternateId":"" ,"IssueYearStart":1976,"IssueYearEnd":0,"FirstDayOfIssue":" " ,"Perforation":"" ,"IsWatermarked":false ,"CatalogImageCode":"" ,"Color":"" ,"Denomination":"4 @13" }</v>
      </c>
    </row>
    <row r="1712" spans="1:38" x14ac:dyDescent="0.25">
      <c r="A1712" s="34" t="s">
        <v>2862</v>
      </c>
      <c r="B1712" s="19" t="s">
        <v>1168</v>
      </c>
      <c r="C1712" s="30"/>
      <c r="D1712" s="31"/>
      <c r="E1712" s="32"/>
      <c r="F1712" s="28"/>
      <c r="G1712" s="38" t="s">
        <v>403</v>
      </c>
      <c r="H1712" s="19" t="s">
        <v>1169</v>
      </c>
      <c r="I1712" s="29">
        <v>1976</v>
      </c>
      <c r="J1712" s="29">
        <v>1976</v>
      </c>
      <c r="K1712" s="33" t="s">
        <v>1337</v>
      </c>
      <c r="L1712" s="34">
        <v>6.25</v>
      </c>
      <c r="M1712" s="29">
        <v>0.15</v>
      </c>
      <c r="N1712" s="28" t="str">
        <f t="shared" si="613"/>
        <v>,{"CollectableType":"HomeCollector.Models.StampBase, HomeCollector, Version=1.0.0.0, Culture=neutral, PublicKeyToken=null"</v>
      </c>
      <c r="O1712" s="16" t="str">
        <f t="shared" si="592"/>
        <v xml:space="preserve">,"DisplayName":"Bicentenial" </v>
      </c>
      <c r="P1712" s="16" t="str">
        <f t="shared" si="593"/>
        <v xml:space="preserve">,"Description":"souv sheet" </v>
      </c>
      <c r="Q1712" s="16" t="str">
        <f t="shared" si="594"/>
        <v xml:space="preserve">,"Country":"USA" </v>
      </c>
      <c r="R1712" s="16" t="str">
        <f t="shared" si="595"/>
        <v xml:space="preserve">,"IsPostageStamp":true </v>
      </c>
      <c r="S1712" s="16" t="str">
        <f t="shared" si="596"/>
        <v xml:space="preserve">,"ScottNumber":"1689" </v>
      </c>
      <c r="T1712" s="16" t="str">
        <f t="shared" si="597"/>
        <v xml:space="preserve">,"AlternateId":"" </v>
      </c>
      <c r="U1712" s="16" t="str">
        <f t="shared" si="598"/>
        <v>,"IssueYearStart":1976</v>
      </c>
      <c r="V1712" s="16" t="str">
        <f t="shared" si="599"/>
        <v>,"IssueYearEnd":0</v>
      </c>
      <c r="W1712" s="16" t="str">
        <f t="shared" si="600"/>
        <v xml:space="preserve">,"FirstDayOfIssue":" " </v>
      </c>
      <c r="X1712" s="16" t="str">
        <f t="shared" si="614"/>
        <v xml:space="preserve">,"Perforation":"" </v>
      </c>
      <c r="Y1712" s="16" t="str">
        <f t="shared" si="601"/>
        <v xml:space="preserve">,"IsWatermarked":false </v>
      </c>
      <c r="Z1712" s="16" t="str">
        <f t="shared" si="602"/>
        <v xml:space="preserve">,"CatalogImageCode":"" </v>
      </c>
      <c r="AA1712" s="16" t="str">
        <f t="shared" si="603"/>
        <v xml:space="preserve">,"Color":"" </v>
      </c>
      <c r="AB1712" s="16" t="str">
        <f t="shared" si="604"/>
        <v xml:space="preserve">,"Denomination":"4 @13" </v>
      </c>
      <c r="AD1712" s="16" t="str">
        <f t="shared" si="605"/>
        <v/>
      </c>
      <c r="AE1712" s="16" t="str">
        <f t="shared" si="606"/>
        <v>{"CollectableType":"HomeCollector.Models.StampBase, HomeCollector, Version=1.0.0.0, Culture=neutral, PublicKeyToken=null"</v>
      </c>
      <c r="AF1712" s="16" t="str">
        <f t="shared" si="607"/>
        <v xml:space="preserve">,"ItemDetails":"souv sheet" </v>
      </c>
      <c r="AG1712" s="16" t="str">
        <f t="shared" si="608"/>
        <v xml:space="preserve">,"IsFavorite":false </v>
      </c>
      <c r="AH1712" s="16" t="str">
        <f t="shared" si="609"/>
        <v xml:space="preserve">,"EstimatedValue":0 </v>
      </c>
      <c r="AI1712" s="16" t="str">
        <f t="shared" si="610"/>
        <v xml:space="preserve">,"IsMintCondition":false </v>
      </c>
      <c r="AJ1712" s="16" t="str">
        <f t="shared" si="611"/>
        <v xml:space="preserve">,"Condition":"UNDEFINED" </v>
      </c>
      <c r="AK1712" s="16" t="str">
        <f xml:space="preserve"> IF($D1712+$E1712&gt;0,  CONCATENATE($AD1712,$AE1712,$AF1712,$AG1712,$AH1712,$AI1712,$AJ1712) &amp; "} ]}","}")</f>
        <v>}</v>
      </c>
      <c r="AL1712" s="16" t="str">
        <f t="shared" si="612"/>
        <v>,{"CollectableType":"HomeCollector.Models.StampBase, HomeCollector, Version=1.0.0.0, Culture=neutral, PublicKeyToken=null","DisplayName":"Bicentenial" ,"Description":"souv sheet" ,"Country":"USA" ,"IsPostageStamp":true ,"ScottNumber":"1689" ,"AlternateId":"" ,"IssueYearStart":1976,"IssueYearEnd":0,"FirstDayOfIssue":" " ,"Perforation":"" ,"IsWatermarked":false ,"CatalogImageCode":"" ,"Color":"" ,"Denomination":"4 @13" }</v>
      </c>
    </row>
    <row r="1713" spans="1:38" x14ac:dyDescent="0.25">
      <c r="A1713" s="34" t="s">
        <v>2863</v>
      </c>
      <c r="B1713" s="29">
        <v>13</v>
      </c>
      <c r="C1713" s="30"/>
      <c r="D1713" s="31">
        <v>1</v>
      </c>
      <c r="E1713" s="32">
        <v>2</v>
      </c>
      <c r="F1713" s="28"/>
      <c r="G1713" s="30"/>
      <c r="H1713" s="19" t="s">
        <v>1170</v>
      </c>
      <c r="I1713" s="29">
        <v>1976</v>
      </c>
      <c r="J1713" s="29">
        <v>1976</v>
      </c>
      <c r="K1713" s="33" t="s">
        <v>1337</v>
      </c>
      <c r="L1713" s="34">
        <v>0.2</v>
      </c>
      <c r="M1713" s="29">
        <v>0.15</v>
      </c>
      <c r="N1713" s="28" t="str">
        <f t="shared" si="613"/>
        <v>,{"CollectableType":"HomeCollector.Models.StampBase, HomeCollector, Version=1.0.0.0, Culture=neutral, PublicKeyToken=null"</v>
      </c>
      <c r="O1713" s="16" t="str">
        <f t="shared" si="592"/>
        <v xml:space="preserve">,"DisplayName":"Franklin-Map" </v>
      </c>
      <c r="P1713" s="16" t="str">
        <f t="shared" si="593"/>
        <v xml:space="preserve">,"Description":"" </v>
      </c>
      <c r="Q1713" s="16" t="str">
        <f t="shared" si="594"/>
        <v xml:space="preserve">,"Country":"USA" </v>
      </c>
      <c r="R1713" s="16" t="str">
        <f t="shared" si="595"/>
        <v xml:space="preserve">,"IsPostageStamp":true </v>
      </c>
      <c r="S1713" s="16" t="str">
        <f t="shared" si="596"/>
        <v xml:space="preserve">,"ScottNumber":"1690" </v>
      </c>
      <c r="T1713" s="16" t="str">
        <f t="shared" si="597"/>
        <v xml:space="preserve">,"AlternateId":"" </v>
      </c>
      <c r="U1713" s="16" t="str">
        <f t="shared" si="598"/>
        <v>,"IssueYearStart":1976</v>
      </c>
      <c r="V1713" s="16" t="str">
        <f t="shared" si="599"/>
        <v>,"IssueYearEnd":0</v>
      </c>
      <c r="W1713" s="16" t="str">
        <f t="shared" si="600"/>
        <v xml:space="preserve">,"FirstDayOfIssue":" " </v>
      </c>
      <c r="X1713" s="16" t="str">
        <f t="shared" si="614"/>
        <v xml:space="preserve">,"Perforation":"" </v>
      </c>
      <c r="Y1713" s="16" t="str">
        <f t="shared" si="601"/>
        <v xml:space="preserve">,"IsWatermarked":false </v>
      </c>
      <c r="Z1713" s="16" t="str">
        <f t="shared" si="602"/>
        <v xml:space="preserve">,"CatalogImageCode":"" </v>
      </c>
      <c r="AA1713" s="16" t="str">
        <f t="shared" si="603"/>
        <v xml:space="preserve">,"Color":"" </v>
      </c>
      <c r="AB1713" s="16" t="str">
        <f t="shared" si="604"/>
        <v xml:space="preserve">,"Denomination":"13" </v>
      </c>
      <c r="AD1713" s="16" t="str">
        <f t="shared" si="605"/>
        <v>,"ItemInstances":[</v>
      </c>
      <c r="AE1713" s="16" t="str">
        <f t="shared" si="606"/>
        <v>{"CollectableType":"HomeCollector.Models.StampBase, HomeCollector, Version=1.0.0.0, Culture=neutral, PublicKeyToken=null"</v>
      </c>
      <c r="AF1713" s="16" t="str">
        <f t="shared" si="607"/>
        <v xml:space="preserve">,"ItemDetails":"" </v>
      </c>
      <c r="AG1713" s="16" t="str">
        <f t="shared" si="608"/>
        <v xml:space="preserve">,"IsFavorite":false </v>
      </c>
      <c r="AH1713" s="16" t="str">
        <f t="shared" si="609"/>
        <v xml:space="preserve">,"EstimatedValue":0 </v>
      </c>
      <c r="AI1713" s="16" t="str">
        <f t="shared" si="610"/>
        <v xml:space="preserve">,"IsMintCondition":true </v>
      </c>
      <c r="AJ1713" s="16" t="str">
        <f t="shared" si="611"/>
        <v xml:space="preserve">,"Condition":"UNDEFINED" </v>
      </c>
      <c r="AK1713" s="16" t="str">
        <f xml:space="preserve"> IF($D1713+$E1713&gt;0,  CONCATENATE($AD1713,$AE1713,$AF1713,$AG1713,$AH1713,$AI1713,$AJ1713)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13" s="16" t="str">
        <f t="shared" si="612"/>
        <v>,{"CollectableType":"HomeCollector.Models.StampBase, HomeCollector, Version=1.0.0.0, Culture=neutral, PublicKeyToken=null","DisplayName":"Franklin-Map" ,"Description":"" ,"Country":"USA" ,"IsPostageStamp":true ,"ScottNumber":"1690"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14" spans="1:38" x14ac:dyDescent="0.25">
      <c r="A1714" s="34" t="s">
        <v>2864</v>
      </c>
      <c r="B1714" s="29">
        <v>13</v>
      </c>
      <c r="C1714" s="30"/>
      <c r="D1714" s="31"/>
      <c r="E1714" s="32">
        <v>1</v>
      </c>
      <c r="F1714" s="28"/>
      <c r="G1714" s="30"/>
      <c r="H1714" s="19" t="s">
        <v>1171</v>
      </c>
      <c r="I1714" s="29">
        <v>1976</v>
      </c>
      <c r="J1714" s="29">
        <v>1976</v>
      </c>
      <c r="K1714" s="33" t="s">
        <v>1337</v>
      </c>
      <c r="L1714" s="34">
        <v>0.22</v>
      </c>
      <c r="M1714" s="29">
        <v>0.15</v>
      </c>
      <c r="N1714" s="28" t="str">
        <f t="shared" si="613"/>
        <v>,{"CollectableType":"HomeCollector.Models.StampBase, HomeCollector, Version=1.0.0.0, Culture=neutral, PublicKeyToken=null"</v>
      </c>
      <c r="O1714" s="16" t="str">
        <f t="shared" si="592"/>
        <v xml:space="preserve">,"DisplayName":"Decl Indep" </v>
      </c>
      <c r="P1714" s="16" t="str">
        <f t="shared" si="593"/>
        <v xml:space="preserve">,"Description":"" </v>
      </c>
      <c r="Q1714" s="16" t="str">
        <f t="shared" si="594"/>
        <v xml:space="preserve">,"Country":"USA" </v>
      </c>
      <c r="R1714" s="16" t="str">
        <f t="shared" si="595"/>
        <v xml:space="preserve">,"IsPostageStamp":true </v>
      </c>
      <c r="S1714" s="16" t="str">
        <f t="shared" si="596"/>
        <v xml:space="preserve">,"ScottNumber":"1691" </v>
      </c>
      <c r="T1714" s="16" t="str">
        <f t="shared" si="597"/>
        <v xml:space="preserve">,"AlternateId":"" </v>
      </c>
      <c r="U1714" s="16" t="str">
        <f t="shared" si="598"/>
        <v>,"IssueYearStart":1976</v>
      </c>
      <c r="V1714" s="16" t="str">
        <f t="shared" si="599"/>
        <v>,"IssueYearEnd":0</v>
      </c>
      <c r="W1714" s="16" t="str">
        <f t="shared" si="600"/>
        <v xml:space="preserve">,"FirstDayOfIssue":" " </v>
      </c>
      <c r="X1714" s="16" t="str">
        <f t="shared" si="614"/>
        <v xml:space="preserve">,"Perforation":"" </v>
      </c>
      <c r="Y1714" s="16" t="str">
        <f t="shared" si="601"/>
        <v xml:space="preserve">,"IsWatermarked":false </v>
      </c>
      <c r="Z1714" s="16" t="str">
        <f t="shared" si="602"/>
        <v xml:space="preserve">,"CatalogImageCode":"" </v>
      </c>
      <c r="AA1714" s="16" t="str">
        <f t="shared" si="603"/>
        <v xml:space="preserve">,"Color":"" </v>
      </c>
      <c r="AB1714" s="16" t="str">
        <f t="shared" si="604"/>
        <v xml:space="preserve">,"Denomination":"13" </v>
      </c>
      <c r="AD1714" s="16" t="str">
        <f t="shared" si="605"/>
        <v>,"ItemInstances":[</v>
      </c>
      <c r="AE1714" s="16" t="str">
        <f t="shared" si="606"/>
        <v>{"CollectableType":"HomeCollector.Models.StampBase, HomeCollector, Version=1.0.0.0, Culture=neutral, PublicKeyToken=null"</v>
      </c>
      <c r="AF1714" s="16" t="str">
        <f t="shared" si="607"/>
        <v xml:space="preserve">,"ItemDetails":"" </v>
      </c>
      <c r="AG1714" s="16" t="str">
        <f t="shared" si="608"/>
        <v xml:space="preserve">,"IsFavorite":false </v>
      </c>
      <c r="AH1714" s="16" t="str">
        <f t="shared" si="609"/>
        <v xml:space="preserve">,"EstimatedValue":0 </v>
      </c>
      <c r="AI1714" s="16" t="str">
        <f t="shared" si="610"/>
        <v xml:space="preserve">,"IsMintCondition":false </v>
      </c>
      <c r="AJ1714" s="16" t="str">
        <f t="shared" si="611"/>
        <v xml:space="preserve">,"Condition":"UNDEFINED" </v>
      </c>
      <c r="AK1714" s="16" t="str">
        <f xml:space="preserve"> IF($D1714+$E1714&gt;0,  CONCATENATE($AD1714,$AE1714,$AF1714,$AG1714,$AH1714,$AI1714,$AJ1714)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14" s="16" t="str">
        <f t="shared" si="612"/>
        <v>,{"CollectableType":"HomeCollector.Models.StampBase, HomeCollector, Version=1.0.0.0, Culture=neutral, PublicKeyToken=null","DisplayName":"Decl Indep" ,"Description":"" ,"Country":"USA" ,"IsPostageStamp":true ,"ScottNumber":"1691"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15" spans="1:38" x14ac:dyDescent="0.25">
      <c r="A1715" s="34" t="s">
        <v>2865</v>
      </c>
      <c r="B1715" s="29">
        <v>13</v>
      </c>
      <c r="C1715" s="30"/>
      <c r="D1715" s="31"/>
      <c r="E1715" s="32">
        <v>2</v>
      </c>
      <c r="F1715" s="28"/>
      <c r="G1715" s="30"/>
      <c r="H1715" s="19" t="s">
        <v>1171</v>
      </c>
      <c r="I1715" s="29">
        <v>1976</v>
      </c>
      <c r="J1715" s="29">
        <v>1976</v>
      </c>
      <c r="K1715" s="33" t="s">
        <v>1337</v>
      </c>
      <c r="L1715" s="34">
        <v>0.22</v>
      </c>
      <c r="M1715" s="29">
        <v>0.15</v>
      </c>
      <c r="N1715" s="28" t="str">
        <f t="shared" si="613"/>
        <v>,{"CollectableType":"HomeCollector.Models.StampBase, HomeCollector, Version=1.0.0.0, Culture=neutral, PublicKeyToken=null"</v>
      </c>
      <c r="O1715" s="16" t="str">
        <f t="shared" si="592"/>
        <v xml:space="preserve">,"DisplayName":"Decl Indep" </v>
      </c>
      <c r="P1715" s="16" t="str">
        <f t="shared" si="593"/>
        <v xml:space="preserve">,"Description":"" </v>
      </c>
      <c r="Q1715" s="16" t="str">
        <f t="shared" si="594"/>
        <v xml:space="preserve">,"Country":"USA" </v>
      </c>
      <c r="R1715" s="16" t="str">
        <f t="shared" si="595"/>
        <v xml:space="preserve">,"IsPostageStamp":true </v>
      </c>
      <c r="S1715" s="16" t="str">
        <f t="shared" si="596"/>
        <v xml:space="preserve">,"ScottNumber":"1692" </v>
      </c>
      <c r="T1715" s="16" t="str">
        <f t="shared" si="597"/>
        <v xml:space="preserve">,"AlternateId":"" </v>
      </c>
      <c r="U1715" s="16" t="str">
        <f t="shared" si="598"/>
        <v>,"IssueYearStart":1976</v>
      </c>
      <c r="V1715" s="16" t="str">
        <f t="shared" si="599"/>
        <v>,"IssueYearEnd":0</v>
      </c>
      <c r="W1715" s="16" t="str">
        <f t="shared" si="600"/>
        <v xml:space="preserve">,"FirstDayOfIssue":" " </v>
      </c>
      <c r="X1715" s="16" t="str">
        <f t="shared" si="614"/>
        <v xml:space="preserve">,"Perforation":"" </v>
      </c>
      <c r="Y1715" s="16" t="str">
        <f t="shared" si="601"/>
        <v xml:space="preserve">,"IsWatermarked":false </v>
      </c>
      <c r="Z1715" s="16" t="str">
        <f t="shared" si="602"/>
        <v xml:space="preserve">,"CatalogImageCode":"" </v>
      </c>
      <c r="AA1715" s="16" t="str">
        <f t="shared" si="603"/>
        <v xml:space="preserve">,"Color":"" </v>
      </c>
      <c r="AB1715" s="16" t="str">
        <f t="shared" si="604"/>
        <v xml:space="preserve">,"Denomination":"13" </v>
      </c>
      <c r="AD1715" s="16" t="str">
        <f t="shared" si="605"/>
        <v>,"ItemInstances":[</v>
      </c>
      <c r="AE1715" s="16" t="str">
        <f t="shared" si="606"/>
        <v>{"CollectableType":"HomeCollector.Models.StampBase, HomeCollector, Version=1.0.0.0, Culture=neutral, PublicKeyToken=null"</v>
      </c>
      <c r="AF1715" s="16" t="str">
        <f t="shared" si="607"/>
        <v xml:space="preserve">,"ItemDetails":"" </v>
      </c>
      <c r="AG1715" s="16" t="str">
        <f t="shared" si="608"/>
        <v xml:space="preserve">,"IsFavorite":false </v>
      </c>
      <c r="AH1715" s="16" t="str">
        <f t="shared" si="609"/>
        <v xml:space="preserve">,"EstimatedValue":0 </v>
      </c>
      <c r="AI1715" s="16" t="str">
        <f t="shared" si="610"/>
        <v xml:space="preserve">,"IsMintCondition":false </v>
      </c>
      <c r="AJ1715" s="16" t="str">
        <f t="shared" si="611"/>
        <v xml:space="preserve">,"Condition":"UNDEFINED" </v>
      </c>
      <c r="AK1715" s="16" t="str">
        <f xml:space="preserve"> IF($D1715+$E1715&gt;0,  CONCATENATE($AD1715,$AE1715,$AF1715,$AG1715,$AH1715,$AI1715,$AJ1715)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15" s="16" t="str">
        <f t="shared" si="612"/>
        <v>,{"CollectableType":"HomeCollector.Models.StampBase, HomeCollector, Version=1.0.0.0, Culture=neutral, PublicKeyToken=null","DisplayName":"Decl Indep" ,"Description":"" ,"Country":"USA" ,"IsPostageStamp":true ,"ScottNumber":"1692"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16" spans="1:38" x14ac:dyDescent="0.25">
      <c r="A1716" s="34" t="s">
        <v>2866</v>
      </c>
      <c r="B1716" s="29">
        <v>13</v>
      </c>
      <c r="C1716" s="30"/>
      <c r="D1716" s="31"/>
      <c r="E1716" s="32">
        <v>1</v>
      </c>
      <c r="F1716" s="28"/>
      <c r="G1716" s="30"/>
      <c r="H1716" s="19" t="s">
        <v>1171</v>
      </c>
      <c r="I1716" s="29">
        <v>1976</v>
      </c>
      <c r="J1716" s="29">
        <v>1976</v>
      </c>
      <c r="K1716" s="33" t="s">
        <v>1337</v>
      </c>
      <c r="L1716" s="34">
        <v>0.22</v>
      </c>
      <c r="M1716" s="29">
        <v>0.15</v>
      </c>
      <c r="N1716" s="28" t="str">
        <f t="shared" si="613"/>
        <v>,{"CollectableType":"HomeCollector.Models.StampBase, HomeCollector, Version=1.0.0.0, Culture=neutral, PublicKeyToken=null"</v>
      </c>
      <c r="O1716" s="16" t="str">
        <f t="shared" si="592"/>
        <v xml:space="preserve">,"DisplayName":"Decl Indep" </v>
      </c>
      <c r="P1716" s="16" t="str">
        <f t="shared" si="593"/>
        <v xml:space="preserve">,"Description":"" </v>
      </c>
      <c r="Q1716" s="16" t="str">
        <f t="shared" si="594"/>
        <v xml:space="preserve">,"Country":"USA" </v>
      </c>
      <c r="R1716" s="16" t="str">
        <f t="shared" si="595"/>
        <v xml:space="preserve">,"IsPostageStamp":true </v>
      </c>
      <c r="S1716" s="16" t="str">
        <f t="shared" si="596"/>
        <v xml:space="preserve">,"ScottNumber":"1693" </v>
      </c>
      <c r="T1716" s="16" t="str">
        <f t="shared" si="597"/>
        <v xml:space="preserve">,"AlternateId":"" </v>
      </c>
      <c r="U1716" s="16" t="str">
        <f t="shared" si="598"/>
        <v>,"IssueYearStart":1976</v>
      </c>
      <c r="V1716" s="16" t="str">
        <f t="shared" si="599"/>
        <v>,"IssueYearEnd":0</v>
      </c>
      <c r="W1716" s="16" t="str">
        <f t="shared" si="600"/>
        <v xml:space="preserve">,"FirstDayOfIssue":" " </v>
      </c>
      <c r="X1716" s="16" t="str">
        <f t="shared" si="614"/>
        <v xml:space="preserve">,"Perforation":"" </v>
      </c>
      <c r="Y1716" s="16" t="str">
        <f t="shared" si="601"/>
        <v xml:space="preserve">,"IsWatermarked":false </v>
      </c>
      <c r="Z1716" s="16" t="str">
        <f t="shared" si="602"/>
        <v xml:space="preserve">,"CatalogImageCode":"" </v>
      </c>
      <c r="AA1716" s="16" t="str">
        <f t="shared" si="603"/>
        <v xml:space="preserve">,"Color":"" </v>
      </c>
      <c r="AB1716" s="16" t="str">
        <f t="shared" si="604"/>
        <v xml:space="preserve">,"Denomination":"13" </v>
      </c>
      <c r="AD1716" s="16" t="str">
        <f t="shared" si="605"/>
        <v>,"ItemInstances":[</v>
      </c>
      <c r="AE1716" s="16" t="str">
        <f t="shared" si="606"/>
        <v>{"CollectableType":"HomeCollector.Models.StampBase, HomeCollector, Version=1.0.0.0, Culture=neutral, PublicKeyToken=null"</v>
      </c>
      <c r="AF1716" s="16" t="str">
        <f t="shared" si="607"/>
        <v xml:space="preserve">,"ItemDetails":"" </v>
      </c>
      <c r="AG1716" s="16" t="str">
        <f t="shared" si="608"/>
        <v xml:space="preserve">,"IsFavorite":false </v>
      </c>
      <c r="AH1716" s="16" t="str">
        <f t="shared" si="609"/>
        <v xml:space="preserve">,"EstimatedValue":0 </v>
      </c>
      <c r="AI1716" s="16" t="str">
        <f t="shared" si="610"/>
        <v xml:space="preserve">,"IsMintCondition":false </v>
      </c>
      <c r="AJ1716" s="16" t="str">
        <f t="shared" si="611"/>
        <v xml:space="preserve">,"Condition":"UNDEFINED" </v>
      </c>
      <c r="AK1716" s="16" t="str">
        <f xml:space="preserve"> IF($D1716+$E1716&gt;0,  CONCATENATE($AD1716,$AE1716,$AF1716,$AG1716,$AH1716,$AI1716,$AJ1716)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16" s="16" t="str">
        <f t="shared" si="612"/>
        <v>,{"CollectableType":"HomeCollector.Models.StampBase, HomeCollector, Version=1.0.0.0, Culture=neutral, PublicKeyToken=null","DisplayName":"Decl Indep" ,"Description":"" ,"Country":"USA" ,"IsPostageStamp":true ,"ScottNumber":"1693"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17" spans="1:38" x14ac:dyDescent="0.25">
      <c r="A1717" s="34" t="s">
        <v>2867</v>
      </c>
      <c r="B1717" s="29">
        <v>13</v>
      </c>
      <c r="C1717" s="30"/>
      <c r="D1717" s="31"/>
      <c r="E1717" s="32"/>
      <c r="F1717" s="28"/>
      <c r="G1717" s="30"/>
      <c r="H1717" s="19" t="s">
        <v>1171</v>
      </c>
      <c r="I1717" s="29">
        <v>1976</v>
      </c>
      <c r="J1717" s="29">
        <v>1976</v>
      </c>
      <c r="K1717" s="33" t="s">
        <v>1337</v>
      </c>
      <c r="L1717" s="34">
        <v>0.22</v>
      </c>
      <c r="M1717" s="29">
        <v>0.15</v>
      </c>
      <c r="N1717" s="28" t="str">
        <f t="shared" si="613"/>
        <v>,{"CollectableType":"HomeCollector.Models.StampBase, HomeCollector, Version=1.0.0.0, Culture=neutral, PublicKeyToken=null"</v>
      </c>
      <c r="O1717" s="16" t="str">
        <f t="shared" si="592"/>
        <v xml:space="preserve">,"DisplayName":"Decl Indep" </v>
      </c>
      <c r="P1717" s="16" t="str">
        <f t="shared" si="593"/>
        <v xml:space="preserve">,"Description":"" </v>
      </c>
      <c r="Q1717" s="16" t="str">
        <f t="shared" si="594"/>
        <v xml:space="preserve">,"Country":"USA" </v>
      </c>
      <c r="R1717" s="16" t="str">
        <f t="shared" si="595"/>
        <v xml:space="preserve">,"IsPostageStamp":true </v>
      </c>
      <c r="S1717" s="16" t="str">
        <f t="shared" si="596"/>
        <v xml:space="preserve">,"ScottNumber":"1694" </v>
      </c>
      <c r="T1717" s="16" t="str">
        <f t="shared" si="597"/>
        <v xml:space="preserve">,"AlternateId":"" </v>
      </c>
      <c r="U1717" s="16" t="str">
        <f t="shared" si="598"/>
        <v>,"IssueYearStart":1976</v>
      </c>
      <c r="V1717" s="16" t="str">
        <f t="shared" si="599"/>
        <v>,"IssueYearEnd":0</v>
      </c>
      <c r="W1717" s="16" t="str">
        <f t="shared" si="600"/>
        <v xml:space="preserve">,"FirstDayOfIssue":" " </v>
      </c>
      <c r="X1717" s="16" t="str">
        <f t="shared" si="614"/>
        <v xml:space="preserve">,"Perforation":"" </v>
      </c>
      <c r="Y1717" s="16" t="str">
        <f t="shared" si="601"/>
        <v xml:space="preserve">,"IsWatermarked":false </v>
      </c>
      <c r="Z1717" s="16" t="str">
        <f t="shared" si="602"/>
        <v xml:space="preserve">,"CatalogImageCode":"" </v>
      </c>
      <c r="AA1717" s="16" t="str">
        <f t="shared" si="603"/>
        <v xml:space="preserve">,"Color":"" </v>
      </c>
      <c r="AB1717" s="16" t="str">
        <f t="shared" si="604"/>
        <v xml:space="preserve">,"Denomination":"13" </v>
      </c>
      <c r="AD1717" s="16" t="str">
        <f t="shared" si="605"/>
        <v/>
      </c>
      <c r="AE1717" s="16" t="str">
        <f t="shared" si="606"/>
        <v>{"CollectableType":"HomeCollector.Models.StampBase, HomeCollector, Version=1.0.0.0, Culture=neutral, PublicKeyToken=null"</v>
      </c>
      <c r="AF1717" s="16" t="str">
        <f t="shared" si="607"/>
        <v xml:space="preserve">,"ItemDetails":"" </v>
      </c>
      <c r="AG1717" s="16" t="str">
        <f t="shared" si="608"/>
        <v xml:space="preserve">,"IsFavorite":false </v>
      </c>
      <c r="AH1717" s="16" t="str">
        <f t="shared" si="609"/>
        <v xml:space="preserve">,"EstimatedValue":0 </v>
      </c>
      <c r="AI1717" s="16" t="str">
        <f t="shared" si="610"/>
        <v xml:space="preserve">,"IsMintCondition":false </v>
      </c>
      <c r="AJ1717" s="16" t="str">
        <f t="shared" si="611"/>
        <v xml:space="preserve">,"Condition":"UNDEFINED" </v>
      </c>
      <c r="AK1717" s="16" t="str">
        <f xml:space="preserve"> IF($D1717+$E1717&gt;0,  CONCATENATE($AD1717,$AE1717,$AF1717,$AG1717,$AH1717,$AI1717,$AJ1717) &amp; "} ]}","}")</f>
        <v>}</v>
      </c>
      <c r="AL1717" s="16" t="str">
        <f t="shared" si="612"/>
        <v>,{"CollectableType":"HomeCollector.Models.StampBase, HomeCollector, Version=1.0.0.0, Culture=neutral, PublicKeyToken=null","DisplayName":"Decl Indep" ,"Description":"" ,"Country":"USA" ,"IsPostageStamp":true ,"ScottNumber":"1694" ,"AlternateId":"" ,"IssueYearStart":1976,"IssueYearEnd":0,"FirstDayOfIssue":" " ,"Perforation":"" ,"IsWatermarked":false ,"CatalogImageCode":"" ,"Color":"" ,"Denomination":"13" }</v>
      </c>
    </row>
    <row r="1718" spans="1:38" x14ac:dyDescent="0.25">
      <c r="A1718" s="17" t="s">
        <v>1172</v>
      </c>
      <c r="B1718" s="29">
        <v>13</v>
      </c>
      <c r="C1718" s="30"/>
      <c r="D1718" s="31">
        <v>1</v>
      </c>
      <c r="E1718" s="32"/>
      <c r="F1718" s="28"/>
      <c r="G1718" s="38" t="s">
        <v>1173</v>
      </c>
      <c r="H1718" s="19" t="s">
        <v>1171</v>
      </c>
      <c r="I1718" s="29">
        <v>1976</v>
      </c>
      <c r="J1718" s="29">
        <v>1976</v>
      </c>
      <c r="K1718" s="33" t="s">
        <v>1337</v>
      </c>
      <c r="L1718" s="34">
        <v>0.95</v>
      </c>
      <c r="M1718" s="29">
        <v>0.75</v>
      </c>
      <c r="N1718" s="28" t="str">
        <f t="shared" si="613"/>
        <v>,{"CollectableType":"HomeCollector.Models.StampBase, HomeCollector, Version=1.0.0.0, Culture=neutral, PublicKeyToken=null"</v>
      </c>
      <c r="O1718" s="16" t="str">
        <f t="shared" si="592"/>
        <v xml:space="preserve">,"DisplayName":"Decl Indep" </v>
      </c>
      <c r="P1718" s="16" t="str">
        <f t="shared" si="593"/>
        <v xml:space="preserve">,"Description":"strip 4" </v>
      </c>
      <c r="Q1718" s="16" t="str">
        <f t="shared" si="594"/>
        <v xml:space="preserve">,"Country":"USA" </v>
      </c>
      <c r="R1718" s="16" t="str">
        <f t="shared" si="595"/>
        <v xml:space="preserve">,"IsPostageStamp":true </v>
      </c>
      <c r="S1718" s="16" t="str">
        <f t="shared" si="596"/>
        <v xml:space="preserve">,"ScottNumber":"1694a" </v>
      </c>
      <c r="T1718" s="16" t="str">
        <f t="shared" si="597"/>
        <v xml:space="preserve">,"AlternateId":"" </v>
      </c>
      <c r="U1718" s="16" t="str">
        <f t="shared" si="598"/>
        <v>,"IssueYearStart":1976</v>
      </c>
      <c r="V1718" s="16" t="str">
        <f t="shared" si="599"/>
        <v>,"IssueYearEnd":0</v>
      </c>
      <c r="W1718" s="16" t="str">
        <f t="shared" si="600"/>
        <v xml:space="preserve">,"FirstDayOfIssue":" " </v>
      </c>
      <c r="X1718" s="16" t="str">
        <f t="shared" si="614"/>
        <v xml:space="preserve">,"Perforation":"" </v>
      </c>
      <c r="Y1718" s="16" t="str">
        <f t="shared" si="601"/>
        <v xml:space="preserve">,"IsWatermarked":false </v>
      </c>
      <c r="Z1718" s="16" t="str">
        <f t="shared" si="602"/>
        <v xml:space="preserve">,"CatalogImageCode":"" </v>
      </c>
      <c r="AA1718" s="16" t="str">
        <f t="shared" si="603"/>
        <v xml:space="preserve">,"Color":"" </v>
      </c>
      <c r="AB1718" s="16" t="str">
        <f t="shared" si="604"/>
        <v xml:space="preserve">,"Denomination":"13" </v>
      </c>
      <c r="AD1718" s="16" t="str">
        <f t="shared" si="605"/>
        <v>,"ItemInstances":[</v>
      </c>
      <c r="AE1718" s="16" t="str">
        <f t="shared" si="606"/>
        <v>{"CollectableType":"HomeCollector.Models.StampBase, HomeCollector, Version=1.0.0.0, Culture=neutral, PublicKeyToken=null"</v>
      </c>
      <c r="AF1718" s="16" t="str">
        <f t="shared" si="607"/>
        <v xml:space="preserve">,"ItemDetails":"strip 4" </v>
      </c>
      <c r="AG1718" s="16" t="str">
        <f t="shared" si="608"/>
        <v xml:space="preserve">,"IsFavorite":false </v>
      </c>
      <c r="AH1718" s="16" t="str">
        <f t="shared" si="609"/>
        <v xml:space="preserve">,"EstimatedValue":0 </v>
      </c>
      <c r="AI1718" s="16" t="str">
        <f t="shared" si="610"/>
        <v xml:space="preserve">,"IsMintCondition":true </v>
      </c>
      <c r="AJ1718" s="16" t="str">
        <f t="shared" si="611"/>
        <v xml:space="preserve">,"Condition":"UNDEFINED" </v>
      </c>
      <c r="AK1718" s="16" t="str">
        <f xml:space="preserve"> IF($D1718+$E1718&gt;0,  CONCATENATE($AD1718,$AE1718,$AF1718,$AG1718,$AH1718,$AI1718,$AJ1718) &amp; "} ]}","}")</f>
        <v>,"ItemInstances":[{"CollectableType":"HomeCollector.Models.StampBase, HomeCollector, Version=1.0.0.0, Culture=neutral, PublicKeyToken=null","ItemDetails":"strip 4" ,"IsFavorite":false ,"EstimatedValue":0 ,"IsMintCondition":true ,"Condition":"UNDEFINED" } ]}</v>
      </c>
      <c r="AL1718" s="16" t="str">
        <f t="shared" si="612"/>
        <v>,{"CollectableType":"HomeCollector.Models.StampBase, HomeCollector, Version=1.0.0.0, Culture=neutral, PublicKeyToken=null","DisplayName":"Decl Indep" ,"Description":"strip 4" ,"Country":"USA" ,"IsPostageStamp":true ,"ScottNumber":"1694a"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PublicKeyToken=null","ItemDetails":"strip 4" ,"IsFavorite":false ,"EstimatedValue":0 ,"IsMintCondition":true ,"Condition":"UNDEFINED" } ]}</v>
      </c>
    </row>
    <row r="1719" spans="1:38" x14ac:dyDescent="0.25">
      <c r="A1719" s="34" t="s">
        <v>2868</v>
      </c>
      <c r="B1719" s="29">
        <v>13</v>
      </c>
      <c r="C1719" s="30"/>
      <c r="D1719" s="31"/>
      <c r="E1719" s="32">
        <v>2</v>
      </c>
      <c r="F1719" s="28"/>
      <c r="G1719" s="30"/>
      <c r="H1719" s="19" t="s">
        <v>1174</v>
      </c>
      <c r="I1719" s="29">
        <v>1976</v>
      </c>
      <c r="J1719" s="29">
        <v>1976</v>
      </c>
      <c r="K1719" s="33" t="s">
        <v>1337</v>
      </c>
      <c r="L1719" s="34">
        <v>0.28000000000000003</v>
      </c>
      <c r="M1719" s="29">
        <v>0.15</v>
      </c>
      <c r="N1719" s="28" t="str">
        <f t="shared" si="613"/>
        <v>,{"CollectableType":"HomeCollector.Models.StampBase, HomeCollector, Version=1.0.0.0, Culture=neutral, PublicKeyToken=null"</v>
      </c>
      <c r="O1719" s="16" t="str">
        <f t="shared" si="592"/>
        <v xml:space="preserve">,"DisplayName":"Diver" </v>
      </c>
      <c r="P1719" s="16" t="str">
        <f t="shared" si="593"/>
        <v xml:space="preserve">,"Description":"" </v>
      </c>
      <c r="Q1719" s="16" t="str">
        <f t="shared" si="594"/>
        <v xml:space="preserve">,"Country":"USA" </v>
      </c>
      <c r="R1719" s="16" t="str">
        <f t="shared" si="595"/>
        <v xml:space="preserve">,"IsPostageStamp":true </v>
      </c>
      <c r="S1719" s="16" t="str">
        <f t="shared" si="596"/>
        <v xml:space="preserve">,"ScottNumber":"1695" </v>
      </c>
      <c r="T1719" s="16" t="str">
        <f t="shared" si="597"/>
        <v xml:space="preserve">,"AlternateId":"" </v>
      </c>
      <c r="U1719" s="16" t="str">
        <f t="shared" si="598"/>
        <v>,"IssueYearStart":1976</v>
      </c>
      <c r="V1719" s="16" t="str">
        <f t="shared" si="599"/>
        <v>,"IssueYearEnd":0</v>
      </c>
      <c r="W1719" s="16" t="str">
        <f t="shared" si="600"/>
        <v xml:space="preserve">,"FirstDayOfIssue":" " </v>
      </c>
      <c r="X1719" s="16" t="str">
        <f t="shared" si="614"/>
        <v xml:space="preserve">,"Perforation":"" </v>
      </c>
      <c r="Y1719" s="16" t="str">
        <f t="shared" si="601"/>
        <v xml:space="preserve">,"IsWatermarked":false </v>
      </c>
      <c r="Z1719" s="16" t="str">
        <f t="shared" si="602"/>
        <v xml:space="preserve">,"CatalogImageCode":"" </v>
      </c>
      <c r="AA1719" s="16" t="str">
        <f t="shared" si="603"/>
        <v xml:space="preserve">,"Color":"" </v>
      </c>
      <c r="AB1719" s="16" t="str">
        <f t="shared" si="604"/>
        <v xml:space="preserve">,"Denomination":"13" </v>
      </c>
      <c r="AD1719" s="16" t="str">
        <f t="shared" si="605"/>
        <v>,"ItemInstances":[</v>
      </c>
      <c r="AE1719" s="16" t="str">
        <f t="shared" si="606"/>
        <v>{"CollectableType":"HomeCollector.Models.StampBase, HomeCollector, Version=1.0.0.0, Culture=neutral, PublicKeyToken=null"</v>
      </c>
      <c r="AF1719" s="16" t="str">
        <f t="shared" si="607"/>
        <v xml:space="preserve">,"ItemDetails":"" </v>
      </c>
      <c r="AG1719" s="16" t="str">
        <f t="shared" si="608"/>
        <v xml:space="preserve">,"IsFavorite":false </v>
      </c>
      <c r="AH1719" s="16" t="str">
        <f t="shared" si="609"/>
        <v xml:space="preserve">,"EstimatedValue":0 </v>
      </c>
      <c r="AI1719" s="16" t="str">
        <f t="shared" si="610"/>
        <v xml:space="preserve">,"IsMintCondition":false </v>
      </c>
      <c r="AJ1719" s="16" t="str">
        <f t="shared" si="611"/>
        <v xml:space="preserve">,"Condition":"UNDEFINED" </v>
      </c>
      <c r="AK1719" s="16" t="str">
        <f xml:space="preserve"> IF($D1719+$E1719&gt;0,  CONCATENATE($AD1719,$AE1719,$AF1719,$AG1719,$AH1719,$AI1719,$AJ1719)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19" s="16" t="str">
        <f t="shared" si="612"/>
        <v>,{"CollectableType":"HomeCollector.Models.StampBase, HomeCollector, Version=1.0.0.0, Culture=neutral, PublicKeyToken=null","DisplayName":"Diver" ,"Description":"" ,"Country":"USA" ,"IsPostageStamp":true ,"ScottNumber":"1695"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20" spans="1:38" x14ac:dyDescent="0.25">
      <c r="A1720" s="34" t="s">
        <v>2869</v>
      </c>
      <c r="B1720" s="29">
        <v>13</v>
      </c>
      <c r="C1720" s="30"/>
      <c r="D1720" s="31"/>
      <c r="E1720" s="32">
        <v>1</v>
      </c>
      <c r="F1720" s="28"/>
      <c r="G1720" s="30"/>
      <c r="H1720" s="19" t="s">
        <v>1175</v>
      </c>
      <c r="I1720" s="29">
        <v>1976</v>
      </c>
      <c r="J1720" s="29">
        <v>1976</v>
      </c>
      <c r="K1720" s="33" t="s">
        <v>1337</v>
      </c>
      <c r="L1720" s="34">
        <v>0.28000000000000003</v>
      </c>
      <c r="M1720" s="29">
        <v>0.15</v>
      </c>
      <c r="N1720" s="28" t="str">
        <f t="shared" si="613"/>
        <v>,{"CollectableType":"HomeCollector.Models.StampBase, HomeCollector, Version=1.0.0.0, Culture=neutral, PublicKeyToken=null"</v>
      </c>
      <c r="O1720" s="16" t="str">
        <f t="shared" si="592"/>
        <v xml:space="preserve">,"DisplayName":"Skier" </v>
      </c>
      <c r="P1720" s="16" t="str">
        <f t="shared" si="593"/>
        <v xml:space="preserve">,"Description":"" </v>
      </c>
      <c r="Q1720" s="16" t="str">
        <f t="shared" si="594"/>
        <v xml:space="preserve">,"Country":"USA" </v>
      </c>
      <c r="R1720" s="16" t="str">
        <f t="shared" si="595"/>
        <v xml:space="preserve">,"IsPostageStamp":true </v>
      </c>
      <c r="S1720" s="16" t="str">
        <f t="shared" si="596"/>
        <v xml:space="preserve">,"ScottNumber":"1696" </v>
      </c>
      <c r="T1720" s="16" t="str">
        <f t="shared" si="597"/>
        <v xml:space="preserve">,"AlternateId":"" </v>
      </c>
      <c r="U1720" s="16" t="str">
        <f t="shared" si="598"/>
        <v>,"IssueYearStart":1976</v>
      </c>
      <c r="V1720" s="16" t="str">
        <f t="shared" si="599"/>
        <v>,"IssueYearEnd":0</v>
      </c>
      <c r="W1720" s="16" t="str">
        <f t="shared" si="600"/>
        <v xml:space="preserve">,"FirstDayOfIssue":" " </v>
      </c>
      <c r="X1720" s="16" t="str">
        <f t="shared" si="614"/>
        <v xml:space="preserve">,"Perforation":"" </v>
      </c>
      <c r="Y1720" s="16" t="str">
        <f t="shared" si="601"/>
        <v xml:space="preserve">,"IsWatermarked":false </v>
      </c>
      <c r="Z1720" s="16" t="str">
        <f t="shared" si="602"/>
        <v xml:space="preserve">,"CatalogImageCode":"" </v>
      </c>
      <c r="AA1720" s="16" t="str">
        <f t="shared" si="603"/>
        <v xml:space="preserve">,"Color":"" </v>
      </c>
      <c r="AB1720" s="16" t="str">
        <f t="shared" si="604"/>
        <v xml:space="preserve">,"Denomination":"13" </v>
      </c>
      <c r="AD1720" s="16" t="str">
        <f t="shared" si="605"/>
        <v>,"ItemInstances":[</v>
      </c>
      <c r="AE1720" s="16" t="str">
        <f t="shared" si="606"/>
        <v>{"CollectableType":"HomeCollector.Models.StampBase, HomeCollector, Version=1.0.0.0, Culture=neutral, PublicKeyToken=null"</v>
      </c>
      <c r="AF1720" s="16" t="str">
        <f t="shared" si="607"/>
        <v xml:space="preserve">,"ItemDetails":"" </v>
      </c>
      <c r="AG1720" s="16" t="str">
        <f t="shared" si="608"/>
        <v xml:space="preserve">,"IsFavorite":false </v>
      </c>
      <c r="AH1720" s="16" t="str">
        <f t="shared" si="609"/>
        <v xml:space="preserve">,"EstimatedValue":0 </v>
      </c>
      <c r="AI1720" s="16" t="str">
        <f t="shared" si="610"/>
        <v xml:space="preserve">,"IsMintCondition":false </v>
      </c>
      <c r="AJ1720" s="16" t="str">
        <f t="shared" si="611"/>
        <v xml:space="preserve">,"Condition":"UNDEFINED" </v>
      </c>
      <c r="AK1720" s="16" t="str">
        <f xml:space="preserve"> IF($D1720+$E1720&gt;0,  CONCATENATE($AD1720,$AE1720,$AF1720,$AG1720,$AH1720,$AI1720,$AJ1720)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20" s="16" t="str">
        <f t="shared" si="612"/>
        <v>,{"CollectableType":"HomeCollector.Models.StampBase, HomeCollector, Version=1.0.0.0, Culture=neutral, PublicKeyToken=null","DisplayName":"Skier" ,"Description":"" ,"Country":"USA" ,"IsPostageStamp":true ,"ScottNumber":"1696"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21" spans="1:38" x14ac:dyDescent="0.25">
      <c r="A1721" s="34" t="s">
        <v>2870</v>
      </c>
      <c r="B1721" s="29">
        <v>13</v>
      </c>
      <c r="C1721" s="30"/>
      <c r="D1721" s="31"/>
      <c r="E1721" s="32">
        <v>1</v>
      </c>
      <c r="F1721" s="28"/>
      <c r="G1721" s="30"/>
      <c r="H1721" s="19" t="s">
        <v>445</v>
      </c>
      <c r="I1721" s="29">
        <v>1976</v>
      </c>
      <c r="J1721" s="29">
        <v>1976</v>
      </c>
      <c r="K1721" s="33" t="s">
        <v>1337</v>
      </c>
      <c r="L1721" s="34">
        <v>0.28000000000000003</v>
      </c>
      <c r="M1721" s="29">
        <v>0.15</v>
      </c>
      <c r="N1721" s="28" t="str">
        <f t="shared" si="613"/>
        <v>,{"CollectableType":"HomeCollector.Models.StampBase, HomeCollector, Version=1.0.0.0, Culture=neutral, PublicKeyToken=null"</v>
      </c>
      <c r="O1721" s="16" t="str">
        <f t="shared" si="592"/>
        <v xml:space="preserve">,"DisplayName":"Runner" </v>
      </c>
      <c r="P1721" s="16" t="str">
        <f t="shared" si="593"/>
        <v xml:space="preserve">,"Description":"" </v>
      </c>
      <c r="Q1721" s="16" t="str">
        <f t="shared" si="594"/>
        <v xml:space="preserve">,"Country":"USA" </v>
      </c>
      <c r="R1721" s="16" t="str">
        <f t="shared" si="595"/>
        <v xml:space="preserve">,"IsPostageStamp":true </v>
      </c>
      <c r="S1721" s="16" t="str">
        <f t="shared" si="596"/>
        <v xml:space="preserve">,"ScottNumber":"1697" </v>
      </c>
      <c r="T1721" s="16" t="str">
        <f t="shared" si="597"/>
        <v xml:space="preserve">,"AlternateId":"" </v>
      </c>
      <c r="U1721" s="16" t="str">
        <f t="shared" si="598"/>
        <v>,"IssueYearStart":1976</v>
      </c>
      <c r="V1721" s="16" t="str">
        <f t="shared" si="599"/>
        <v>,"IssueYearEnd":0</v>
      </c>
      <c r="W1721" s="16" t="str">
        <f t="shared" si="600"/>
        <v xml:space="preserve">,"FirstDayOfIssue":" " </v>
      </c>
      <c r="X1721" s="16" t="str">
        <f t="shared" si="614"/>
        <v xml:space="preserve">,"Perforation":"" </v>
      </c>
      <c r="Y1721" s="16" t="str">
        <f t="shared" si="601"/>
        <v xml:space="preserve">,"IsWatermarked":false </v>
      </c>
      <c r="Z1721" s="16" t="str">
        <f t="shared" si="602"/>
        <v xml:space="preserve">,"CatalogImageCode":"" </v>
      </c>
      <c r="AA1721" s="16" t="str">
        <f t="shared" si="603"/>
        <v xml:space="preserve">,"Color":"" </v>
      </c>
      <c r="AB1721" s="16" t="str">
        <f t="shared" si="604"/>
        <v xml:space="preserve">,"Denomination":"13" </v>
      </c>
      <c r="AD1721" s="16" t="str">
        <f t="shared" si="605"/>
        <v>,"ItemInstances":[</v>
      </c>
      <c r="AE1721" s="16" t="str">
        <f t="shared" si="606"/>
        <v>{"CollectableType":"HomeCollector.Models.StampBase, HomeCollector, Version=1.0.0.0, Culture=neutral, PublicKeyToken=null"</v>
      </c>
      <c r="AF1721" s="16" t="str">
        <f t="shared" si="607"/>
        <v xml:space="preserve">,"ItemDetails":"" </v>
      </c>
      <c r="AG1721" s="16" t="str">
        <f t="shared" si="608"/>
        <v xml:space="preserve">,"IsFavorite":false </v>
      </c>
      <c r="AH1721" s="16" t="str">
        <f t="shared" si="609"/>
        <v xml:space="preserve">,"EstimatedValue":0 </v>
      </c>
      <c r="AI1721" s="16" t="str">
        <f t="shared" si="610"/>
        <v xml:space="preserve">,"IsMintCondition":false </v>
      </c>
      <c r="AJ1721" s="16" t="str">
        <f t="shared" si="611"/>
        <v xml:space="preserve">,"Condition":"UNDEFINED" </v>
      </c>
      <c r="AK1721" s="16" t="str">
        <f xml:space="preserve"> IF($D1721+$E1721&gt;0,  CONCATENATE($AD1721,$AE1721,$AF1721,$AG1721,$AH1721,$AI1721,$AJ1721)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21" s="16" t="str">
        <f t="shared" si="612"/>
        <v>,{"CollectableType":"HomeCollector.Models.StampBase, HomeCollector, Version=1.0.0.0, Culture=neutral, PublicKeyToken=null","DisplayName":"Runner" ,"Description":"" ,"Country":"USA" ,"IsPostageStamp":true ,"ScottNumber":"1697"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22" spans="1:38" x14ac:dyDescent="0.25">
      <c r="A1722" s="34" t="s">
        <v>2871</v>
      </c>
      <c r="B1722" s="29">
        <v>13</v>
      </c>
      <c r="C1722" s="30"/>
      <c r="D1722" s="31"/>
      <c r="E1722" s="32">
        <v>2</v>
      </c>
      <c r="F1722" s="28"/>
      <c r="G1722" s="30"/>
      <c r="H1722" s="19" t="s">
        <v>1176</v>
      </c>
      <c r="I1722" s="29">
        <v>1976</v>
      </c>
      <c r="J1722" s="29">
        <v>1976</v>
      </c>
      <c r="K1722" s="33" t="s">
        <v>1337</v>
      </c>
      <c r="L1722" s="34">
        <v>0.28000000000000003</v>
      </c>
      <c r="M1722" s="29">
        <v>0.15</v>
      </c>
      <c r="N1722" s="28" t="str">
        <f t="shared" si="613"/>
        <v>,{"CollectableType":"HomeCollector.Models.StampBase, HomeCollector, Version=1.0.0.0, Culture=neutral, PublicKeyToken=null"</v>
      </c>
      <c r="O1722" s="16" t="str">
        <f t="shared" si="592"/>
        <v xml:space="preserve">,"DisplayName":"Skater" </v>
      </c>
      <c r="P1722" s="16" t="str">
        <f t="shared" si="593"/>
        <v xml:space="preserve">,"Description":"" </v>
      </c>
      <c r="Q1722" s="16" t="str">
        <f t="shared" si="594"/>
        <v xml:space="preserve">,"Country":"USA" </v>
      </c>
      <c r="R1722" s="16" t="str">
        <f t="shared" si="595"/>
        <v xml:space="preserve">,"IsPostageStamp":true </v>
      </c>
      <c r="S1722" s="16" t="str">
        <f t="shared" si="596"/>
        <v xml:space="preserve">,"ScottNumber":"1698" </v>
      </c>
      <c r="T1722" s="16" t="str">
        <f t="shared" si="597"/>
        <v xml:space="preserve">,"AlternateId":"" </v>
      </c>
      <c r="U1722" s="16" t="str">
        <f t="shared" si="598"/>
        <v>,"IssueYearStart":1976</v>
      </c>
      <c r="V1722" s="16" t="str">
        <f t="shared" si="599"/>
        <v>,"IssueYearEnd":0</v>
      </c>
      <c r="W1722" s="16" t="str">
        <f t="shared" si="600"/>
        <v xml:space="preserve">,"FirstDayOfIssue":" " </v>
      </c>
      <c r="X1722" s="16" t="str">
        <f t="shared" si="614"/>
        <v xml:space="preserve">,"Perforation":"" </v>
      </c>
      <c r="Y1722" s="16" t="str">
        <f t="shared" si="601"/>
        <v xml:space="preserve">,"IsWatermarked":false </v>
      </c>
      <c r="Z1722" s="16" t="str">
        <f t="shared" si="602"/>
        <v xml:space="preserve">,"CatalogImageCode":"" </v>
      </c>
      <c r="AA1722" s="16" t="str">
        <f t="shared" si="603"/>
        <v xml:space="preserve">,"Color":"" </v>
      </c>
      <c r="AB1722" s="16" t="str">
        <f t="shared" si="604"/>
        <v xml:space="preserve">,"Denomination":"13" </v>
      </c>
      <c r="AD1722" s="16" t="str">
        <f t="shared" si="605"/>
        <v>,"ItemInstances":[</v>
      </c>
      <c r="AE1722" s="16" t="str">
        <f t="shared" si="606"/>
        <v>{"CollectableType":"HomeCollector.Models.StampBase, HomeCollector, Version=1.0.0.0, Culture=neutral, PublicKeyToken=null"</v>
      </c>
      <c r="AF1722" s="16" t="str">
        <f t="shared" si="607"/>
        <v xml:space="preserve">,"ItemDetails":"" </v>
      </c>
      <c r="AG1722" s="16" t="str">
        <f t="shared" si="608"/>
        <v xml:space="preserve">,"IsFavorite":false </v>
      </c>
      <c r="AH1722" s="16" t="str">
        <f t="shared" si="609"/>
        <v xml:space="preserve">,"EstimatedValue":0 </v>
      </c>
      <c r="AI1722" s="16" t="str">
        <f t="shared" si="610"/>
        <v xml:space="preserve">,"IsMintCondition":false </v>
      </c>
      <c r="AJ1722" s="16" t="str">
        <f t="shared" si="611"/>
        <v xml:space="preserve">,"Condition":"UNDEFINED" </v>
      </c>
      <c r="AK1722" s="16" t="str">
        <f xml:space="preserve"> IF($D1722+$E1722&gt;0,  CONCATENATE($AD1722,$AE1722,$AF1722,$AG1722,$AH1722,$AI1722,$AJ1722)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22" s="16" t="str">
        <f t="shared" si="612"/>
        <v>,{"CollectableType":"HomeCollector.Models.StampBase, HomeCollector, Version=1.0.0.0, Culture=neutral, PublicKeyToken=null","DisplayName":"Skater" ,"Description":"" ,"Country":"USA" ,"IsPostageStamp":true ,"ScottNumber":"1698"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23" spans="1:38" x14ac:dyDescent="0.25">
      <c r="A1723" s="17" t="s">
        <v>1177</v>
      </c>
      <c r="B1723" s="29">
        <v>13</v>
      </c>
      <c r="C1723" s="30"/>
      <c r="D1723" s="31">
        <v>1</v>
      </c>
      <c r="E1723" s="32"/>
      <c r="F1723" s="28"/>
      <c r="G1723" s="38" t="s">
        <v>962</v>
      </c>
      <c r="H1723" s="19" t="s">
        <v>1037</v>
      </c>
      <c r="I1723" s="29">
        <v>1976</v>
      </c>
      <c r="J1723" s="29">
        <v>1976</v>
      </c>
      <c r="K1723" s="33" t="s">
        <v>1337</v>
      </c>
      <c r="L1723" s="34">
        <v>1.1499999999999999</v>
      </c>
      <c r="M1723" s="29">
        <v>0.85</v>
      </c>
      <c r="N1723" s="28" t="str">
        <f t="shared" si="613"/>
        <v>,{"CollectableType":"HomeCollector.Models.StampBase, HomeCollector, Version=1.0.0.0, Culture=neutral, PublicKeyToken=null"</v>
      </c>
      <c r="O1723" s="16" t="str">
        <f t="shared" si="592"/>
        <v xml:space="preserve">,"DisplayName":"Olympics" </v>
      </c>
      <c r="P1723" s="16" t="str">
        <f t="shared" si="593"/>
        <v xml:space="preserve">,"Description":"block 4" </v>
      </c>
      <c r="Q1723" s="16" t="str">
        <f t="shared" si="594"/>
        <v xml:space="preserve">,"Country":"USA" </v>
      </c>
      <c r="R1723" s="16" t="str">
        <f t="shared" si="595"/>
        <v xml:space="preserve">,"IsPostageStamp":true </v>
      </c>
      <c r="S1723" s="16" t="str">
        <f t="shared" si="596"/>
        <v xml:space="preserve">,"ScottNumber":"1698a" </v>
      </c>
      <c r="T1723" s="16" t="str">
        <f t="shared" si="597"/>
        <v xml:space="preserve">,"AlternateId":"" </v>
      </c>
      <c r="U1723" s="16" t="str">
        <f t="shared" si="598"/>
        <v>,"IssueYearStart":1976</v>
      </c>
      <c r="V1723" s="16" t="str">
        <f t="shared" si="599"/>
        <v>,"IssueYearEnd":0</v>
      </c>
      <c r="W1723" s="16" t="str">
        <f t="shared" si="600"/>
        <v xml:space="preserve">,"FirstDayOfIssue":" " </v>
      </c>
      <c r="X1723" s="16" t="str">
        <f t="shared" si="614"/>
        <v xml:space="preserve">,"Perforation":"" </v>
      </c>
      <c r="Y1723" s="16" t="str">
        <f t="shared" si="601"/>
        <v xml:space="preserve">,"IsWatermarked":false </v>
      </c>
      <c r="Z1723" s="16" t="str">
        <f t="shared" si="602"/>
        <v xml:space="preserve">,"CatalogImageCode":"" </v>
      </c>
      <c r="AA1723" s="16" t="str">
        <f t="shared" si="603"/>
        <v xml:space="preserve">,"Color":"" </v>
      </c>
      <c r="AB1723" s="16" t="str">
        <f t="shared" si="604"/>
        <v xml:space="preserve">,"Denomination":"13" </v>
      </c>
      <c r="AD1723" s="16" t="str">
        <f t="shared" si="605"/>
        <v>,"ItemInstances":[</v>
      </c>
      <c r="AE1723" s="16" t="str">
        <f t="shared" si="606"/>
        <v>{"CollectableType":"HomeCollector.Models.StampBase, HomeCollector, Version=1.0.0.0, Culture=neutral, PublicKeyToken=null"</v>
      </c>
      <c r="AF1723" s="16" t="str">
        <f t="shared" si="607"/>
        <v xml:space="preserve">,"ItemDetails":"block 4" </v>
      </c>
      <c r="AG1723" s="16" t="str">
        <f t="shared" si="608"/>
        <v xml:space="preserve">,"IsFavorite":false </v>
      </c>
      <c r="AH1723" s="16" t="str">
        <f t="shared" si="609"/>
        <v xml:space="preserve">,"EstimatedValue":0 </v>
      </c>
      <c r="AI1723" s="16" t="str">
        <f t="shared" si="610"/>
        <v xml:space="preserve">,"IsMintCondition":true </v>
      </c>
      <c r="AJ1723" s="16" t="str">
        <f t="shared" si="611"/>
        <v xml:space="preserve">,"Condition":"UNDEFINED" </v>
      </c>
      <c r="AK1723" s="16" t="str">
        <f xml:space="preserve"> IF($D1723+$E1723&gt;0,  CONCATENATE($AD1723,$AE1723,$AF1723,$AG1723,$AH1723,$AI1723,$AJ1723)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723" s="16" t="str">
        <f t="shared" si="612"/>
        <v>,{"CollectableType":"HomeCollector.Models.StampBase, HomeCollector, Version=1.0.0.0, Culture=neutral, PublicKeyToken=null","DisplayName":"Olympics" ,"Description":"block 4" ,"Country":"USA" ,"IsPostageStamp":true ,"ScottNumber":"1698a"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724" spans="1:38" x14ac:dyDescent="0.25">
      <c r="A1724" s="34" t="s">
        <v>2872</v>
      </c>
      <c r="B1724" s="29">
        <v>13</v>
      </c>
      <c r="C1724" s="30"/>
      <c r="D1724" s="31">
        <v>1</v>
      </c>
      <c r="E1724" s="32">
        <v>2</v>
      </c>
      <c r="F1724" s="28"/>
      <c r="G1724" s="30"/>
      <c r="H1724" s="19" t="s">
        <v>1178</v>
      </c>
      <c r="I1724" s="29">
        <v>1976</v>
      </c>
      <c r="J1724" s="29">
        <v>1976</v>
      </c>
      <c r="K1724" s="33" t="s">
        <v>1337</v>
      </c>
      <c r="L1724" s="34">
        <v>0.26</v>
      </c>
      <c r="M1724" s="29">
        <v>0.15</v>
      </c>
      <c r="N1724" s="28" t="str">
        <f t="shared" si="613"/>
        <v>,{"CollectableType":"HomeCollector.Models.StampBase, HomeCollector, Version=1.0.0.0, Culture=neutral, PublicKeyToken=null"</v>
      </c>
      <c r="O1724" s="16" t="str">
        <f t="shared" si="592"/>
        <v xml:space="preserve">,"DisplayName":"Maass" </v>
      </c>
      <c r="P1724" s="16" t="str">
        <f t="shared" si="593"/>
        <v xml:space="preserve">,"Description":"" </v>
      </c>
      <c r="Q1724" s="16" t="str">
        <f t="shared" si="594"/>
        <v xml:space="preserve">,"Country":"USA" </v>
      </c>
      <c r="R1724" s="16" t="str">
        <f t="shared" si="595"/>
        <v xml:space="preserve">,"IsPostageStamp":true </v>
      </c>
      <c r="S1724" s="16" t="str">
        <f t="shared" si="596"/>
        <v xml:space="preserve">,"ScottNumber":"1699" </v>
      </c>
      <c r="T1724" s="16" t="str">
        <f t="shared" si="597"/>
        <v xml:space="preserve">,"AlternateId":"" </v>
      </c>
      <c r="U1724" s="16" t="str">
        <f t="shared" si="598"/>
        <v>,"IssueYearStart":1976</v>
      </c>
      <c r="V1724" s="16" t="str">
        <f t="shared" si="599"/>
        <v>,"IssueYearEnd":0</v>
      </c>
      <c r="W1724" s="16" t="str">
        <f t="shared" si="600"/>
        <v xml:space="preserve">,"FirstDayOfIssue":" " </v>
      </c>
      <c r="X1724" s="16" t="str">
        <f t="shared" si="614"/>
        <v xml:space="preserve">,"Perforation":"" </v>
      </c>
      <c r="Y1724" s="16" t="str">
        <f t="shared" si="601"/>
        <v xml:space="preserve">,"IsWatermarked":false </v>
      </c>
      <c r="Z1724" s="16" t="str">
        <f t="shared" si="602"/>
        <v xml:space="preserve">,"CatalogImageCode":"" </v>
      </c>
      <c r="AA1724" s="16" t="str">
        <f t="shared" si="603"/>
        <v xml:space="preserve">,"Color":"" </v>
      </c>
      <c r="AB1724" s="16" t="str">
        <f t="shared" si="604"/>
        <v xml:space="preserve">,"Denomination":"13" </v>
      </c>
      <c r="AD1724" s="16" t="str">
        <f t="shared" si="605"/>
        <v>,"ItemInstances":[</v>
      </c>
      <c r="AE1724" s="16" t="str">
        <f t="shared" si="606"/>
        <v>{"CollectableType":"HomeCollector.Models.StampBase, HomeCollector, Version=1.0.0.0, Culture=neutral, PublicKeyToken=null"</v>
      </c>
      <c r="AF1724" s="16" t="str">
        <f t="shared" si="607"/>
        <v xml:space="preserve">,"ItemDetails":"" </v>
      </c>
      <c r="AG1724" s="16" t="str">
        <f t="shared" si="608"/>
        <v xml:space="preserve">,"IsFavorite":false </v>
      </c>
      <c r="AH1724" s="16" t="str">
        <f t="shared" si="609"/>
        <v xml:space="preserve">,"EstimatedValue":0 </v>
      </c>
      <c r="AI1724" s="16" t="str">
        <f t="shared" si="610"/>
        <v xml:space="preserve">,"IsMintCondition":true </v>
      </c>
      <c r="AJ1724" s="16" t="str">
        <f t="shared" si="611"/>
        <v xml:space="preserve">,"Condition":"UNDEFINED" </v>
      </c>
      <c r="AK1724" s="16" t="str">
        <f xml:space="preserve"> IF($D1724+$E1724&gt;0,  CONCATENATE($AD1724,$AE1724,$AF1724,$AG1724,$AH1724,$AI1724,$AJ1724)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24" s="16" t="str">
        <f t="shared" si="612"/>
        <v>,{"CollectableType":"HomeCollector.Models.StampBase, HomeCollector, Version=1.0.0.0, Culture=neutral, PublicKeyToken=null","DisplayName":"Maass" ,"Description":"" ,"Country":"USA" ,"IsPostageStamp":true ,"ScottNumber":"1699"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25" spans="1:38" x14ac:dyDescent="0.25">
      <c r="A1725" s="34" t="s">
        <v>2873</v>
      </c>
      <c r="B1725" s="29">
        <v>13</v>
      </c>
      <c r="C1725" s="30"/>
      <c r="D1725" s="31">
        <v>1</v>
      </c>
      <c r="E1725" s="32">
        <v>2</v>
      </c>
      <c r="F1725" s="28"/>
      <c r="G1725" s="30"/>
      <c r="H1725" s="19" t="s">
        <v>1179</v>
      </c>
      <c r="I1725" s="29">
        <v>1976</v>
      </c>
      <c r="J1725" s="29">
        <v>1976</v>
      </c>
      <c r="K1725" s="33" t="s">
        <v>1337</v>
      </c>
      <c r="L1725" s="34">
        <v>0.24</v>
      </c>
      <c r="M1725" s="29">
        <v>0.15</v>
      </c>
      <c r="N1725" s="28" t="str">
        <f t="shared" si="613"/>
        <v>,{"CollectableType":"HomeCollector.Models.StampBase, HomeCollector, Version=1.0.0.0, Culture=neutral, PublicKeyToken=null"</v>
      </c>
      <c r="O1725" s="16" t="str">
        <f t="shared" si="592"/>
        <v xml:space="preserve">,"DisplayName":"Ochs" </v>
      </c>
      <c r="P1725" s="16" t="str">
        <f t="shared" si="593"/>
        <v xml:space="preserve">,"Description":"" </v>
      </c>
      <c r="Q1725" s="16" t="str">
        <f t="shared" si="594"/>
        <v xml:space="preserve">,"Country":"USA" </v>
      </c>
      <c r="R1725" s="16" t="str">
        <f t="shared" si="595"/>
        <v xml:space="preserve">,"IsPostageStamp":true </v>
      </c>
      <c r="S1725" s="16" t="str">
        <f t="shared" si="596"/>
        <v xml:space="preserve">,"ScottNumber":"1700" </v>
      </c>
      <c r="T1725" s="16" t="str">
        <f t="shared" si="597"/>
        <v xml:space="preserve">,"AlternateId":"" </v>
      </c>
      <c r="U1725" s="16" t="str">
        <f t="shared" si="598"/>
        <v>,"IssueYearStart":1976</v>
      </c>
      <c r="V1725" s="16" t="str">
        <f t="shared" si="599"/>
        <v>,"IssueYearEnd":0</v>
      </c>
      <c r="W1725" s="16" t="str">
        <f t="shared" si="600"/>
        <v xml:space="preserve">,"FirstDayOfIssue":" " </v>
      </c>
      <c r="X1725" s="16" t="str">
        <f t="shared" si="614"/>
        <v xml:space="preserve">,"Perforation":"" </v>
      </c>
      <c r="Y1725" s="16" t="str">
        <f t="shared" si="601"/>
        <v xml:space="preserve">,"IsWatermarked":false </v>
      </c>
      <c r="Z1725" s="16" t="str">
        <f t="shared" si="602"/>
        <v xml:space="preserve">,"CatalogImageCode":"" </v>
      </c>
      <c r="AA1725" s="16" t="str">
        <f t="shared" si="603"/>
        <v xml:space="preserve">,"Color":"" </v>
      </c>
      <c r="AB1725" s="16" t="str">
        <f t="shared" si="604"/>
        <v xml:space="preserve">,"Denomination":"13" </v>
      </c>
      <c r="AD1725" s="16" t="str">
        <f t="shared" si="605"/>
        <v>,"ItemInstances":[</v>
      </c>
      <c r="AE1725" s="16" t="str">
        <f t="shared" si="606"/>
        <v>{"CollectableType":"HomeCollector.Models.StampBase, HomeCollector, Version=1.0.0.0, Culture=neutral, PublicKeyToken=null"</v>
      </c>
      <c r="AF1725" s="16" t="str">
        <f t="shared" si="607"/>
        <v xml:space="preserve">,"ItemDetails":"" </v>
      </c>
      <c r="AG1725" s="16" t="str">
        <f t="shared" si="608"/>
        <v xml:space="preserve">,"IsFavorite":false </v>
      </c>
      <c r="AH1725" s="16" t="str">
        <f t="shared" si="609"/>
        <v xml:space="preserve">,"EstimatedValue":0 </v>
      </c>
      <c r="AI1725" s="16" t="str">
        <f t="shared" si="610"/>
        <v xml:space="preserve">,"IsMintCondition":true </v>
      </c>
      <c r="AJ1725" s="16" t="str">
        <f t="shared" si="611"/>
        <v xml:space="preserve">,"Condition":"UNDEFINED" </v>
      </c>
      <c r="AK1725" s="16" t="str">
        <f xml:space="preserve"> IF($D1725+$E1725&gt;0,  CONCATENATE($AD1725,$AE1725,$AF1725,$AG1725,$AH1725,$AI1725,$AJ1725)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25" s="16" t="str">
        <f t="shared" si="612"/>
        <v>,{"CollectableType":"HomeCollector.Models.StampBase, HomeCollector, Version=1.0.0.0, Culture=neutral, PublicKeyToken=null","DisplayName":"Ochs" ,"Description":"" ,"Country":"USA" ,"IsPostageStamp":true ,"ScottNumber":"1700"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26" spans="1:38" x14ac:dyDescent="0.25">
      <c r="A1726" s="34" t="s">
        <v>2874</v>
      </c>
      <c r="B1726" s="29">
        <v>13</v>
      </c>
      <c r="C1726" s="30"/>
      <c r="D1726" s="31">
        <v>1</v>
      </c>
      <c r="E1726" s="32">
        <v>2</v>
      </c>
      <c r="F1726" s="28"/>
      <c r="G1726" s="30"/>
      <c r="H1726" s="19" t="s">
        <v>1001</v>
      </c>
      <c r="I1726" s="29">
        <v>1976</v>
      </c>
      <c r="J1726" s="29">
        <v>1976</v>
      </c>
      <c r="K1726" s="33" t="s">
        <v>1337</v>
      </c>
      <c r="L1726" s="34">
        <v>0.24</v>
      </c>
      <c r="M1726" s="29">
        <v>0.15</v>
      </c>
      <c r="N1726" s="28" t="str">
        <f t="shared" si="613"/>
        <v>,{"CollectableType":"HomeCollector.Models.StampBase, HomeCollector, Version=1.0.0.0, Culture=neutral, PublicKeyToken=null"</v>
      </c>
      <c r="O1726" s="16" t="str">
        <f t="shared" si="592"/>
        <v xml:space="preserve">,"DisplayName":"Nativity" </v>
      </c>
      <c r="P1726" s="16" t="str">
        <f t="shared" si="593"/>
        <v xml:space="preserve">,"Description":"" </v>
      </c>
      <c r="Q1726" s="16" t="str">
        <f t="shared" si="594"/>
        <v xml:space="preserve">,"Country":"USA" </v>
      </c>
      <c r="R1726" s="16" t="str">
        <f t="shared" si="595"/>
        <v xml:space="preserve">,"IsPostageStamp":true </v>
      </c>
      <c r="S1726" s="16" t="str">
        <f t="shared" si="596"/>
        <v xml:space="preserve">,"ScottNumber":"1701" </v>
      </c>
      <c r="T1726" s="16" t="str">
        <f t="shared" si="597"/>
        <v xml:space="preserve">,"AlternateId":"" </v>
      </c>
      <c r="U1726" s="16" t="str">
        <f t="shared" si="598"/>
        <v>,"IssueYearStart":1976</v>
      </c>
      <c r="V1726" s="16" t="str">
        <f t="shared" si="599"/>
        <v>,"IssueYearEnd":0</v>
      </c>
      <c r="W1726" s="16" t="str">
        <f t="shared" si="600"/>
        <v xml:space="preserve">,"FirstDayOfIssue":" " </v>
      </c>
      <c r="X1726" s="16" t="str">
        <f t="shared" si="614"/>
        <v xml:space="preserve">,"Perforation":"" </v>
      </c>
      <c r="Y1726" s="16" t="str">
        <f t="shared" si="601"/>
        <v xml:space="preserve">,"IsWatermarked":false </v>
      </c>
      <c r="Z1726" s="16" t="str">
        <f t="shared" si="602"/>
        <v xml:space="preserve">,"CatalogImageCode":"" </v>
      </c>
      <c r="AA1726" s="16" t="str">
        <f t="shared" si="603"/>
        <v xml:space="preserve">,"Color":"" </v>
      </c>
      <c r="AB1726" s="16" t="str">
        <f t="shared" si="604"/>
        <v xml:space="preserve">,"Denomination":"13" </v>
      </c>
      <c r="AD1726" s="16" t="str">
        <f t="shared" si="605"/>
        <v>,"ItemInstances":[</v>
      </c>
      <c r="AE1726" s="16" t="str">
        <f t="shared" si="606"/>
        <v>{"CollectableType":"HomeCollector.Models.StampBase, HomeCollector, Version=1.0.0.0, Culture=neutral, PublicKeyToken=null"</v>
      </c>
      <c r="AF1726" s="16" t="str">
        <f t="shared" si="607"/>
        <v xml:space="preserve">,"ItemDetails":"" </v>
      </c>
      <c r="AG1726" s="16" t="str">
        <f t="shared" si="608"/>
        <v xml:space="preserve">,"IsFavorite":false </v>
      </c>
      <c r="AH1726" s="16" t="str">
        <f t="shared" si="609"/>
        <v xml:space="preserve">,"EstimatedValue":0 </v>
      </c>
      <c r="AI1726" s="16" t="str">
        <f t="shared" si="610"/>
        <v xml:space="preserve">,"IsMintCondition":true </v>
      </c>
      <c r="AJ1726" s="16" t="str">
        <f t="shared" si="611"/>
        <v xml:space="preserve">,"Condition":"UNDEFINED" </v>
      </c>
      <c r="AK1726" s="16" t="str">
        <f xml:space="preserve"> IF($D1726+$E1726&gt;0,  CONCATENATE($AD1726,$AE1726,$AF1726,$AG1726,$AH1726,$AI1726,$AJ1726)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26" s="16" t="str">
        <f t="shared" si="612"/>
        <v>,{"CollectableType":"HomeCollector.Models.StampBase, HomeCollector, Version=1.0.0.0, Culture=neutral, PublicKeyToken=null","DisplayName":"Nativity" ,"Description":"" ,"Country":"USA" ,"IsPostageStamp":true ,"ScottNumber":"1701"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27" spans="1:38" x14ac:dyDescent="0.25">
      <c r="A1727" s="34" t="s">
        <v>2875</v>
      </c>
      <c r="B1727" s="29">
        <v>13</v>
      </c>
      <c r="C1727" s="30"/>
      <c r="D1727" s="31">
        <v>1</v>
      </c>
      <c r="E1727" s="32">
        <v>2</v>
      </c>
      <c r="F1727" s="28"/>
      <c r="G1727" s="38" t="s">
        <v>1180</v>
      </c>
      <c r="H1727" s="19" t="s">
        <v>856</v>
      </c>
      <c r="I1727" s="29">
        <v>1976</v>
      </c>
      <c r="J1727" s="29">
        <v>1976</v>
      </c>
      <c r="K1727" s="33" t="s">
        <v>1337</v>
      </c>
      <c r="L1727" s="34">
        <v>0.24</v>
      </c>
      <c r="M1727" s="29">
        <v>0.15</v>
      </c>
      <c r="N1727" s="28" t="str">
        <f t="shared" si="613"/>
        <v>,{"CollectableType":"HomeCollector.Models.StampBase, HomeCollector, Version=1.0.0.0, Culture=neutral, PublicKeyToken=null"</v>
      </c>
      <c r="O1727" s="16" t="str">
        <f t="shared" si="592"/>
        <v xml:space="preserve">,"DisplayName":"Christmas" </v>
      </c>
      <c r="P1727" s="16" t="str">
        <f t="shared" si="593"/>
        <v xml:space="preserve">,"Description":".5mm below" </v>
      </c>
      <c r="Q1727" s="16" t="str">
        <f t="shared" si="594"/>
        <v xml:space="preserve">,"Country":"USA" </v>
      </c>
      <c r="R1727" s="16" t="str">
        <f t="shared" si="595"/>
        <v xml:space="preserve">,"IsPostageStamp":true </v>
      </c>
      <c r="S1727" s="16" t="str">
        <f t="shared" si="596"/>
        <v xml:space="preserve">,"ScottNumber":"1702" </v>
      </c>
      <c r="T1727" s="16" t="str">
        <f t="shared" si="597"/>
        <v xml:space="preserve">,"AlternateId":"" </v>
      </c>
      <c r="U1727" s="16" t="str">
        <f t="shared" si="598"/>
        <v>,"IssueYearStart":1976</v>
      </c>
      <c r="V1727" s="16" t="str">
        <f t="shared" si="599"/>
        <v>,"IssueYearEnd":0</v>
      </c>
      <c r="W1727" s="16" t="str">
        <f t="shared" si="600"/>
        <v xml:space="preserve">,"FirstDayOfIssue":" " </v>
      </c>
      <c r="X1727" s="16" t="str">
        <f t="shared" si="614"/>
        <v xml:space="preserve">,"Perforation":"" </v>
      </c>
      <c r="Y1727" s="16" t="str">
        <f t="shared" si="601"/>
        <v xml:space="preserve">,"IsWatermarked":false </v>
      </c>
      <c r="Z1727" s="16" t="str">
        <f t="shared" si="602"/>
        <v xml:space="preserve">,"CatalogImageCode":"" </v>
      </c>
      <c r="AA1727" s="16" t="str">
        <f t="shared" si="603"/>
        <v xml:space="preserve">,"Color":"" </v>
      </c>
      <c r="AB1727" s="16" t="str">
        <f t="shared" si="604"/>
        <v xml:space="preserve">,"Denomination":"13" </v>
      </c>
      <c r="AD1727" s="16" t="str">
        <f t="shared" si="605"/>
        <v>,"ItemInstances":[</v>
      </c>
      <c r="AE1727" s="16" t="str">
        <f t="shared" si="606"/>
        <v>{"CollectableType":"HomeCollector.Models.StampBase, HomeCollector, Version=1.0.0.0, Culture=neutral, PublicKeyToken=null"</v>
      </c>
      <c r="AF1727" s="16" t="str">
        <f t="shared" si="607"/>
        <v xml:space="preserve">,"ItemDetails":".5mm below" </v>
      </c>
      <c r="AG1727" s="16" t="str">
        <f t="shared" si="608"/>
        <v xml:space="preserve">,"IsFavorite":false </v>
      </c>
      <c r="AH1727" s="16" t="str">
        <f t="shared" si="609"/>
        <v xml:space="preserve">,"EstimatedValue":0 </v>
      </c>
      <c r="AI1727" s="16" t="str">
        <f t="shared" si="610"/>
        <v xml:space="preserve">,"IsMintCondition":true </v>
      </c>
      <c r="AJ1727" s="16" t="str">
        <f t="shared" si="611"/>
        <v xml:space="preserve">,"Condition":"UNDEFINED" </v>
      </c>
      <c r="AK1727" s="16" t="str">
        <f xml:space="preserve"> IF($D1727+$E1727&gt;0,  CONCATENATE($AD1727,$AE1727,$AF1727,$AG1727,$AH1727,$AI1727,$AJ1727) &amp; "} ]}","}")</f>
        <v>,"ItemInstances":[{"CollectableType":"HomeCollector.Models.StampBase, HomeCollector, Version=1.0.0.0, Culture=neutral, PublicKeyToken=null","ItemDetails":".5mm below" ,"IsFavorite":false ,"EstimatedValue":0 ,"IsMintCondition":true ,"Condition":"UNDEFINED" } ]}</v>
      </c>
      <c r="AL1727" s="16" t="str">
        <f t="shared" si="612"/>
        <v>,{"CollectableType":"HomeCollector.Models.StampBase, HomeCollector, Version=1.0.0.0, Culture=neutral, PublicKeyToken=null","DisplayName":"Christmas" ,"Description":".5mm below" ,"Country":"USA" ,"IsPostageStamp":true ,"ScottNumber":"1702" ,"AlternateId":"" ,"IssueYearStart":1976,"IssueYearEnd":0,"FirstDayOfIssue":"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PublicKeyToken=null","ItemDetails":".5mm below" ,"IsFavorite":false ,"EstimatedValue":0 ,"IsMintCondition":true ,"Condition":"UNDEFINED" } ]}</v>
      </c>
    </row>
    <row r="1728" spans="1:38" x14ac:dyDescent="0.25">
      <c r="A1728" s="34" t="s">
        <v>2876</v>
      </c>
      <c r="B1728" s="29">
        <v>13</v>
      </c>
      <c r="C1728" s="30"/>
      <c r="D1728" s="31">
        <v>1</v>
      </c>
      <c r="E1728" s="32">
        <v>2</v>
      </c>
      <c r="F1728" s="28"/>
      <c r="G1728" s="38" t="s">
        <v>1181</v>
      </c>
      <c r="H1728" s="19" t="s">
        <v>856</v>
      </c>
      <c r="I1728" s="29">
        <v>1977</v>
      </c>
      <c r="J1728" s="29">
        <v>1977</v>
      </c>
      <c r="K1728" s="33" t="s">
        <v>1337</v>
      </c>
      <c r="L1728" s="34">
        <v>0.24</v>
      </c>
      <c r="M1728" s="29">
        <v>0.15</v>
      </c>
      <c r="N1728" s="28" t="str">
        <f t="shared" si="613"/>
        <v>,{"CollectableType":"HomeCollector.Models.StampBase, HomeCollector, Version=1.0.0.0, Culture=neutral, PublicKeyToken=null"</v>
      </c>
      <c r="O1728" s="16" t="str">
        <f t="shared" si="592"/>
        <v xml:space="preserve">,"DisplayName":"Christmas" </v>
      </c>
      <c r="P1728" s="16" t="str">
        <f t="shared" si="593"/>
        <v xml:space="preserve">,"Description":".75mm belw" </v>
      </c>
      <c r="Q1728" s="16" t="str">
        <f t="shared" si="594"/>
        <v xml:space="preserve">,"Country":"USA" </v>
      </c>
      <c r="R1728" s="16" t="str">
        <f t="shared" si="595"/>
        <v xml:space="preserve">,"IsPostageStamp":true </v>
      </c>
      <c r="S1728" s="16" t="str">
        <f t="shared" si="596"/>
        <v xml:space="preserve">,"ScottNumber":"1703" </v>
      </c>
      <c r="T1728" s="16" t="str">
        <f t="shared" si="597"/>
        <v xml:space="preserve">,"AlternateId":"" </v>
      </c>
      <c r="U1728" s="16" t="str">
        <f t="shared" si="598"/>
        <v>,"IssueYearStart":1977</v>
      </c>
      <c r="V1728" s="16" t="str">
        <f t="shared" si="599"/>
        <v>,"IssueYearEnd":0</v>
      </c>
      <c r="W1728" s="16" t="str">
        <f t="shared" si="600"/>
        <v xml:space="preserve">,"FirstDayOfIssue":" " </v>
      </c>
      <c r="X1728" s="16" t="str">
        <f t="shared" si="614"/>
        <v xml:space="preserve">,"Perforation":"" </v>
      </c>
      <c r="Y1728" s="16" t="str">
        <f t="shared" si="601"/>
        <v xml:space="preserve">,"IsWatermarked":false </v>
      </c>
      <c r="Z1728" s="16" t="str">
        <f t="shared" si="602"/>
        <v xml:space="preserve">,"CatalogImageCode":"" </v>
      </c>
      <c r="AA1728" s="16" t="str">
        <f t="shared" si="603"/>
        <v xml:space="preserve">,"Color":"" </v>
      </c>
      <c r="AB1728" s="16" t="str">
        <f t="shared" si="604"/>
        <v xml:space="preserve">,"Denomination":"13" </v>
      </c>
      <c r="AD1728" s="16" t="str">
        <f t="shared" si="605"/>
        <v>,"ItemInstances":[</v>
      </c>
      <c r="AE1728" s="16" t="str">
        <f t="shared" si="606"/>
        <v>{"CollectableType":"HomeCollector.Models.StampBase, HomeCollector, Version=1.0.0.0, Culture=neutral, PublicKeyToken=null"</v>
      </c>
      <c r="AF1728" s="16" t="str">
        <f t="shared" si="607"/>
        <v xml:space="preserve">,"ItemDetails":".75mm belw" </v>
      </c>
      <c r="AG1728" s="16" t="str">
        <f t="shared" si="608"/>
        <v xml:space="preserve">,"IsFavorite":false </v>
      </c>
      <c r="AH1728" s="16" t="str">
        <f t="shared" si="609"/>
        <v xml:space="preserve">,"EstimatedValue":0 </v>
      </c>
      <c r="AI1728" s="16" t="str">
        <f t="shared" si="610"/>
        <v xml:space="preserve">,"IsMintCondition":true </v>
      </c>
      <c r="AJ1728" s="16" t="str">
        <f t="shared" si="611"/>
        <v xml:space="preserve">,"Condition":"UNDEFINED" </v>
      </c>
      <c r="AK1728" s="16" t="str">
        <f xml:space="preserve"> IF($D1728+$E1728&gt;0,  CONCATENATE($AD1728,$AE1728,$AF1728,$AG1728,$AH1728,$AI1728,$AJ1728) &amp; "} ]}","}")</f>
        <v>,"ItemInstances":[{"CollectableType":"HomeCollector.Models.StampBase, HomeCollector, Version=1.0.0.0, Culture=neutral, PublicKeyToken=null","ItemDetails":".75mm belw" ,"IsFavorite":false ,"EstimatedValue":0 ,"IsMintCondition":true ,"Condition":"UNDEFINED" } ]}</v>
      </c>
      <c r="AL1728" s="16" t="str">
        <f t="shared" si="612"/>
        <v>,{"CollectableType":"HomeCollector.Models.StampBase, HomeCollector, Version=1.0.0.0, Culture=neutral, PublicKeyToken=null","DisplayName":"Christmas" ,"Description":".75mm belw" ,"Country":"USA" ,"IsPostageStamp":true ,"ScottNumber":"1703"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PublicKeyToken=null","ItemDetails":".75mm belw" ,"IsFavorite":false ,"EstimatedValue":0 ,"IsMintCondition":true ,"Condition":"UNDEFINED" } ]}</v>
      </c>
    </row>
    <row r="1729" spans="1:38" x14ac:dyDescent="0.25">
      <c r="A1729" s="34" t="s">
        <v>2877</v>
      </c>
      <c r="B1729" s="29">
        <v>13</v>
      </c>
      <c r="C1729" s="30"/>
      <c r="D1729" s="31">
        <v>1</v>
      </c>
      <c r="E1729" s="32">
        <v>2</v>
      </c>
      <c r="F1729" s="28"/>
      <c r="G1729" s="30"/>
      <c r="H1729" s="19" t="s">
        <v>15</v>
      </c>
      <c r="I1729" s="29">
        <v>1977</v>
      </c>
      <c r="J1729" s="29">
        <v>1977</v>
      </c>
      <c r="K1729" s="33" t="s">
        <v>1337</v>
      </c>
      <c r="L1729" s="34">
        <v>0.24</v>
      </c>
      <c r="M1729" s="29">
        <v>0.15</v>
      </c>
      <c r="N1729" s="28" t="str">
        <f t="shared" si="613"/>
        <v>,{"CollectableType":"HomeCollector.Models.StampBase, HomeCollector, Version=1.0.0.0, Culture=neutral, PublicKeyToken=null"</v>
      </c>
      <c r="O1729" s="16" t="str">
        <f t="shared" si="592"/>
        <v xml:space="preserve">,"DisplayName":"Washington" </v>
      </c>
      <c r="P1729" s="16" t="str">
        <f t="shared" si="593"/>
        <v xml:space="preserve">,"Description":"" </v>
      </c>
      <c r="Q1729" s="16" t="str">
        <f t="shared" si="594"/>
        <v xml:space="preserve">,"Country":"USA" </v>
      </c>
      <c r="R1729" s="16" t="str">
        <f t="shared" si="595"/>
        <v xml:space="preserve">,"IsPostageStamp":true </v>
      </c>
      <c r="S1729" s="16" t="str">
        <f t="shared" si="596"/>
        <v xml:space="preserve">,"ScottNumber":"1704" </v>
      </c>
      <c r="T1729" s="16" t="str">
        <f t="shared" si="597"/>
        <v xml:space="preserve">,"AlternateId":"" </v>
      </c>
      <c r="U1729" s="16" t="str">
        <f t="shared" si="598"/>
        <v>,"IssueYearStart":1977</v>
      </c>
      <c r="V1729" s="16" t="str">
        <f t="shared" si="599"/>
        <v>,"IssueYearEnd":0</v>
      </c>
      <c r="W1729" s="16" t="str">
        <f t="shared" si="600"/>
        <v xml:space="preserve">,"FirstDayOfIssue":" " </v>
      </c>
      <c r="X1729" s="16" t="str">
        <f t="shared" si="614"/>
        <v xml:space="preserve">,"Perforation":"" </v>
      </c>
      <c r="Y1729" s="16" t="str">
        <f t="shared" si="601"/>
        <v xml:space="preserve">,"IsWatermarked":false </v>
      </c>
      <c r="Z1729" s="16" t="str">
        <f t="shared" si="602"/>
        <v xml:space="preserve">,"CatalogImageCode":"" </v>
      </c>
      <c r="AA1729" s="16" t="str">
        <f t="shared" si="603"/>
        <v xml:space="preserve">,"Color":"" </v>
      </c>
      <c r="AB1729" s="16" t="str">
        <f t="shared" si="604"/>
        <v xml:space="preserve">,"Denomination":"13" </v>
      </c>
      <c r="AD1729" s="16" t="str">
        <f t="shared" si="605"/>
        <v>,"ItemInstances":[</v>
      </c>
      <c r="AE1729" s="16" t="str">
        <f t="shared" si="606"/>
        <v>{"CollectableType":"HomeCollector.Models.StampBase, HomeCollector, Version=1.0.0.0, Culture=neutral, PublicKeyToken=null"</v>
      </c>
      <c r="AF1729" s="16" t="str">
        <f t="shared" si="607"/>
        <v xml:space="preserve">,"ItemDetails":"" </v>
      </c>
      <c r="AG1729" s="16" t="str">
        <f t="shared" si="608"/>
        <v xml:space="preserve">,"IsFavorite":false </v>
      </c>
      <c r="AH1729" s="16" t="str">
        <f t="shared" si="609"/>
        <v xml:space="preserve">,"EstimatedValue":0 </v>
      </c>
      <c r="AI1729" s="16" t="str">
        <f t="shared" si="610"/>
        <v xml:space="preserve">,"IsMintCondition":true </v>
      </c>
      <c r="AJ1729" s="16" t="str">
        <f t="shared" si="611"/>
        <v xml:space="preserve">,"Condition":"UNDEFINED" </v>
      </c>
      <c r="AK1729" s="16" t="str">
        <f xml:space="preserve"> IF($D1729+$E1729&gt;0,  CONCATENATE($AD1729,$AE1729,$AF1729,$AG1729,$AH1729,$AI1729,$AJ1729)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29" s="16" t="str">
        <f t="shared" si="612"/>
        <v>,{"CollectableType":"HomeCollector.Models.StampBase, HomeCollector, Version=1.0.0.0, Culture=neutral, PublicKeyToken=null","DisplayName":"Washington" ,"Description":"" ,"Country":"USA" ,"IsPostageStamp":true ,"ScottNumber":"1704"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30" spans="1:38" x14ac:dyDescent="0.25">
      <c r="A1730" s="34" t="s">
        <v>2878</v>
      </c>
      <c r="B1730" s="29">
        <v>13</v>
      </c>
      <c r="C1730" s="30"/>
      <c r="D1730" s="31">
        <v>1</v>
      </c>
      <c r="E1730" s="32">
        <v>2</v>
      </c>
      <c r="F1730" s="28"/>
      <c r="G1730" s="30"/>
      <c r="H1730" s="19" t="s">
        <v>1182</v>
      </c>
      <c r="I1730" s="29">
        <v>1977</v>
      </c>
      <c r="J1730" s="29">
        <v>1977</v>
      </c>
      <c r="K1730" s="33" t="s">
        <v>1337</v>
      </c>
      <c r="L1730" s="34">
        <v>0.24</v>
      </c>
      <c r="M1730" s="29">
        <v>0.15</v>
      </c>
      <c r="N1730" s="28" t="str">
        <f t="shared" si="613"/>
        <v>,{"CollectableType":"HomeCollector.Models.StampBase, HomeCollector, Version=1.0.0.0, Culture=neutral, PublicKeyToken=null"</v>
      </c>
      <c r="O1730" s="16" t="str">
        <f t="shared" si="592"/>
        <v xml:space="preserve">,"DisplayName":"Sound Recording" </v>
      </c>
      <c r="P1730" s="16" t="str">
        <f t="shared" si="593"/>
        <v xml:space="preserve">,"Description":"" </v>
      </c>
      <c r="Q1730" s="16" t="str">
        <f t="shared" si="594"/>
        <v xml:space="preserve">,"Country":"USA" </v>
      </c>
      <c r="R1730" s="16" t="str">
        <f t="shared" si="595"/>
        <v xml:space="preserve">,"IsPostageStamp":true </v>
      </c>
      <c r="S1730" s="16" t="str">
        <f t="shared" si="596"/>
        <v xml:space="preserve">,"ScottNumber":"1705" </v>
      </c>
      <c r="T1730" s="16" t="str">
        <f t="shared" si="597"/>
        <v xml:space="preserve">,"AlternateId":"" </v>
      </c>
      <c r="U1730" s="16" t="str">
        <f t="shared" si="598"/>
        <v>,"IssueYearStart":1977</v>
      </c>
      <c r="V1730" s="16" t="str">
        <f t="shared" si="599"/>
        <v>,"IssueYearEnd":0</v>
      </c>
      <c r="W1730" s="16" t="str">
        <f t="shared" si="600"/>
        <v xml:space="preserve">,"FirstDayOfIssue":" " </v>
      </c>
      <c r="X1730" s="16" t="str">
        <f t="shared" si="614"/>
        <v xml:space="preserve">,"Perforation":"" </v>
      </c>
      <c r="Y1730" s="16" t="str">
        <f t="shared" si="601"/>
        <v xml:space="preserve">,"IsWatermarked":false </v>
      </c>
      <c r="Z1730" s="16" t="str">
        <f t="shared" si="602"/>
        <v xml:space="preserve">,"CatalogImageCode":"" </v>
      </c>
      <c r="AA1730" s="16" t="str">
        <f t="shared" si="603"/>
        <v xml:space="preserve">,"Color":"" </v>
      </c>
      <c r="AB1730" s="16" t="str">
        <f t="shared" si="604"/>
        <v xml:space="preserve">,"Denomination":"13" </v>
      </c>
      <c r="AD1730" s="16" t="str">
        <f t="shared" si="605"/>
        <v>,"ItemInstances":[</v>
      </c>
      <c r="AE1730" s="16" t="str">
        <f t="shared" si="606"/>
        <v>{"CollectableType":"HomeCollector.Models.StampBase, HomeCollector, Version=1.0.0.0, Culture=neutral, PublicKeyToken=null"</v>
      </c>
      <c r="AF1730" s="16" t="str">
        <f t="shared" si="607"/>
        <v xml:space="preserve">,"ItemDetails":"" </v>
      </c>
      <c r="AG1730" s="16" t="str">
        <f t="shared" si="608"/>
        <v xml:space="preserve">,"IsFavorite":false </v>
      </c>
      <c r="AH1730" s="16" t="str">
        <f t="shared" si="609"/>
        <v xml:space="preserve">,"EstimatedValue":0 </v>
      </c>
      <c r="AI1730" s="16" t="str">
        <f t="shared" si="610"/>
        <v xml:space="preserve">,"IsMintCondition":true </v>
      </c>
      <c r="AJ1730" s="16" t="str">
        <f t="shared" si="611"/>
        <v xml:space="preserve">,"Condition":"UNDEFINED" </v>
      </c>
      <c r="AK1730" s="16" t="str">
        <f xml:space="preserve"> IF($D1730+$E1730&gt;0,  CONCATENATE($AD1730,$AE1730,$AF1730,$AG1730,$AH1730,$AI1730,$AJ1730)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30" s="16" t="str">
        <f t="shared" si="612"/>
        <v>,{"CollectableType":"HomeCollector.Models.StampBase, HomeCollector, Version=1.0.0.0, Culture=neutral, PublicKeyToken=null","DisplayName":"Sound Recording" ,"Description":"" ,"Country":"USA" ,"IsPostageStamp":true ,"ScottNumber":"1705"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31" spans="1:38" x14ac:dyDescent="0.25">
      <c r="A1731" s="34" t="s">
        <v>2879</v>
      </c>
      <c r="B1731" s="29">
        <v>13</v>
      </c>
      <c r="C1731" s="30"/>
      <c r="D1731" s="31"/>
      <c r="E1731" s="32">
        <v>1</v>
      </c>
      <c r="F1731" s="28"/>
      <c r="G1731" s="30"/>
      <c r="H1731" s="19" t="s">
        <v>1183</v>
      </c>
      <c r="I1731" s="29">
        <v>1977</v>
      </c>
      <c r="J1731" s="29">
        <v>1977</v>
      </c>
      <c r="K1731" s="33" t="s">
        <v>1337</v>
      </c>
      <c r="L1731" s="34">
        <v>0.24</v>
      </c>
      <c r="M1731" s="29">
        <v>0.15</v>
      </c>
      <c r="N1731" s="28" t="str">
        <f t="shared" si="613"/>
        <v>,{"CollectableType":"HomeCollector.Models.StampBase, HomeCollector, Version=1.0.0.0, Culture=neutral, PublicKeyToken=null"</v>
      </c>
      <c r="O1731" s="16" t="str">
        <f t="shared" si="592"/>
        <v xml:space="preserve">,"DisplayName":"Pueblo Art" </v>
      </c>
      <c r="P1731" s="16" t="str">
        <f t="shared" si="593"/>
        <v xml:space="preserve">,"Description":"" </v>
      </c>
      <c r="Q1731" s="16" t="str">
        <f t="shared" si="594"/>
        <v xml:space="preserve">,"Country":"USA" </v>
      </c>
      <c r="R1731" s="16" t="str">
        <f t="shared" si="595"/>
        <v xml:space="preserve">,"IsPostageStamp":true </v>
      </c>
      <c r="S1731" s="16" t="str">
        <f t="shared" si="596"/>
        <v xml:space="preserve">,"ScottNumber":"1706" </v>
      </c>
      <c r="T1731" s="16" t="str">
        <f t="shared" si="597"/>
        <v xml:space="preserve">,"AlternateId":"" </v>
      </c>
      <c r="U1731" s="16" t="str">
        <f t="shared" si="598"/>
        <v>,"IssueYearStart":1977</v>
      </c>
      <c r="V1731" s="16" t="str">
        <f t="shared" si="599"/>
        <v>,"IssueYearEnd":0</v>
      </c>
      <c r="W1731" s="16" t="str">
        <f t="shared" si="600"/>
        <v xml:space="preserve">,"FirstDayOfIssue":" " </v>
      </c>
      <c r="X1731" s="16" t="str">
        <f t="shared" si="614"/>
        <v xml:space="preserve">,"Perforation":"" </v>
      </c>
      <c r="Y1731" s="16" t="str">
        <f t="shared" si="601"/>
        <v xml:space="preserve">,"IsWatermarked":false </v>
      </c>
      <c r="Z1731" s="16" t="str">
        <f t="shared" si="602"/>
        <v xml:space="preserve">,"CatalogImageCode":"" </v>
      </c>
      <c r="AA1731" s="16" t="str">
        <f t="shared" si="603"/>
        <v xml:space="preserve">,"Color":"" </v>
      </c>
      <c r="AB1731" s="16" t="str">
        <f t="shared" si="604"/>
        <v xml:space="preserve">,"Denomination":"13" </v>
      </c>
      <c r="AD1731" s="16" t="str">
        <f t="shared" si="605"/>
        <v>,"ItemInstances":[</v>
      </c>
      <c r="AE1731" s="16" t="str">
        <f t="shared" si="606"/>
        <v>{"CollectableType":"HomeCollector.Models.StampBase, HomeCollector, Version=1.0.0.0, Culture=neutral, PublicKeyToken=null"</v>
      </c>
      <c r="AF1731" s="16" t="str">
        <f t="shared" si="607"/>
        <v xml:space="preserve">,"ItemDetails":"" </v>
      </c>
      <c r="AG1731" s="16" t="str">
        <f t="shared" si="608"/>
        <v xml:space="preserve">,"IsFavorite":false </v>
      </c>
      <c r="AH1731" s="16" t="str">
        <f t="shared" si="609"/>
        <v xml:space="preserve">,"EstimatedValue":0 </v>
      </c>
      <c r="AI1731" s="16" t="str">
        <f t="shared" si="610"/>
        <v xml:space="preserve">,"IsMintCondition":false </v>
      </c>
      <c r="AJ1731" s="16" t="str">
        <f t="shared" si="611"/>
        <v xml:space="preserve">,"Condition":"UNDEFINED" </v>
      </c>
      <c r="AK1731" s="16" t="str">
        <f xml:space="preserve"> IF($D1731+$E1731&gt;0,  CONCATENATE($AD1731,$AE1731,$AF1731,$AG1731,$AH1731,$AI1731,$AJ1731)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31" s="16" t="str">
        <f t="shared" si="612"/>
        <v>,{"CollectableType":"HomeCollector.Models.StampBase, HomeCollector, Version=1.0.0.0, Culture=neutral, PublicKeyToken=null","DisplayName":"Pueblo Art" ,"Description":"" ,"Country":"USA" ,"IsPostageStamp":true ,"ScottNumber":"1706"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32" spans="1:38" x14ac:dyDescent="0.25">
      <c r="A1732" s="34" t="s">
        <v>2880</v>
      </c>
      <c r="B1732" s="29">
        <v>13</v>
      </c>
      <c r="C1732" s="30"/>
      <c r="D1732" s="31"/>
      <c r="E1732" s="32">
        <v>1</v>
      </c>
      <c r="F1732" s="28"/>
      <c r="G1732" s="30"/>
      <c r="H1732" s="19" t="s">
        <v>1183</v>
      </c>
      <c r="I1732" s="29">
        <v>1977</v>
      </c>
      <c r="J1732" s="29">
        <v>1977</v>
      </c>
      <c r="K1732" s="33" t="s">
        <v>1337</v>
      </c>
      <c r="L1732" s="34">
        <v>0.24</v>
      </c>
      <c r="M1732" s="29">
        <v>0.15</v>
      </c>
      <c r="N1732" s="28" t="str">
        <f t="shared" si="613"/>
        <v>,{"CollectableType":"HomeCollector.Models.StampBase, HomeCollector, Version=1.0.0.0, Culture=neutral, PublicKeyToken=null"</v>
      </c>
      <c r="O1732" s="16" t="str">
        <f t="shared" si="592"/>
        <v xml:space="preserve">,"DisplayName":"Pueblo Art" </v>
      </c>
      <c r="P1732" s="16" t="str">
        <f t="shared" si="593"/>
        <v xml:space="preserve">,"Description":"" </v>
      </c>
      <c r="Q1732" s="16" t="str">
        <f t="shared" si="594"/>
        <v xml:space="preserve">,"Country":"USA" </v>
      </c>
      <c r="R1732" s="16" t="str">
        <f t="shared" si="595"/>
        <v xml:space="preserve">,"IsPostageStamp":true </v>
      </c>
      <c r="S1732" s="16" t="str">
        <f t="shared" si="596"/>
        <v xml:space="preserve">,"ScottNumber":"1707" </v>
      </c>
      <c r="T1732" s="16" t="str">
        <f t="shared" si="597"/>
        <v xml:space="preserve">,"AlternateId":"" </v>
      </c>
      <c r="U1732" s="16" t="str">
        <f t="shared" si="598"/>
        <v>,"IssueYearStart":1977</v>
      </c>
      <c r="V1732" s="16" t="str">
        <f t="shared" si="599"/>
        <v>,"IssueYearEnd":0</v>
      </c>
      <c r="W1732" s="16" t="str">
        <f t="shared" si="600"/>
        <v xml:space="preserve">,"FirstDayOfIssue":" " </v>
      </c>
      <c r="X1732" s="16" t="str">
        <f t="shared" si="614"/>
        <v xml:space="preserve">,"Perforation":"" </v>
      </c>
      <c r="Y1732" s="16" t="str">
        <f t="shared" si="601"/>
        <v xml:space="preserve">,"IsWatermarked":false </v>
      </c>
      <c r="Z1732" s="16" t="str">
        <f t="shared" si="602"/>
        <v xml:space="preserve">,"CatalogImageCode":"" </v>
      </c>
      <c r="AA1732" s="16" t="str">
        <f t="shared" si="603"/>
        <v xml:space="preserve">,"Color":"" </v>
      </c>
      <c r="AB1732" s="16" t="str">
        <f t="shared" si="604"/>
        <v xml:space="preserve">,"Denomination":"13" </v>
      </c>
      <c r="AD1732" s="16" t="str">
        <f t="shared" si="605"/>
        <v>,"ItemInstances":[</v>
      </c>
      <c r="AE1732" s="16" t="str">
        <f t="shared" si="606"/>
        <v>{"CollectableType":"HomeCollector.Models.StampBase, HomeCollector, Version=1.0.0.0, Culture=neutral, PublicKeyToken=null"</v>
      </c>
      <c r="AF1732" s="16" t="str">
        <f t="shared" si="607"/>
        <v xml:space="preserve">,"ItemDetails":"" </v>
      </c>
      <c r="AG1732" s="16" t="str">
        <f t="shared" si="608"/>
        <v xml:space="preserve">,"IsFavorite":false </v>
      </c>
      <c r="AH1732" s="16" t="str">
        <f t="shared" si="609"/>
        <v xml:space="preserve">,"EstimatedValue":0 </v>
      </c>
      <c r="AI1732" s="16" t="str">
        <f t="shared" si="610"/>
        <v xml:space="preserve">,"IsMintCondition":false </v>
      </c>
      <c r="AJ1732" s="16" t="str">
        <f t="shared" si="611"/>
        <v xml:space="preserve">,"Condition":"UNDEFINED" </v>
      </c>
      <c r="AK1732" s="16" t="str">
        <f xml:space="preserve"> IF($D1732+$E1732&gt;0,  CONCATENATE($AD1732,$AE1732,$AF1732,$AG1732,$AH1732,$AI1732,$AJ1732)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32" s="16" t="str">
        <f t="shared" si="612"/>
        <v>,{"CollectableType":"HomeCollector.Models.StampBase, HomeCollector, Version=1.0.0.0, Culture=neutral, PublicKeyToken=null","DisplayName":"Pueblo Art" ,"Description":"" ,"Country":"USA" ,"IsPostageStamp":true ,"ScottNumber":"1707"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33" spans="1:38" x14ac:dyDescent="0.25">
      <c r="A1733" s="34" t="s">
        <v>2881</v>
      </c>
      <c r="B1733" s="29">
        <v>13</v>
      </c>
      <c r="C1733" s="30"/>
      <c r="D1733" s="31"/>
      <c r="E1733" s="32">
        <v>1</v>
      </c>
      <c r="F1733" s="28"/>
      <c r="G1733" s="30"/>
      <c r="H1733" s="19" t="s">
        <v>1183</v>
      </c>
      <c r="I1733" s="29">
        <v>1977</v>
      </c>
      <c r="J1733" s="29">
        <v>1977</v>
      </c>
      <c r="K1733" s="33" t="s">
        <v>1337</v>
      </c>
      <c r="L1733" s="34">
        <v>0.24</v>
      </c>
      <c r="M1733" s="29">
        <v>0.15</v>
      </c>
      <c r="N1733" s="28" t="str">
        <f t="shared" si="613"/>
        <v>,{"CollectableType":"HomeCollector.Models.StampBase, HomeCollector, Version=1.0.0.0, Culture=neutral, PublicKeyToken=null"</v>
      </c>
      <c r="O1733" s="16" t="str">
        <f t="shared" ref="O1733:O1796" si="615">",""DisplayName"":""" &amp; $H1733 &amp; """ "</f>
        <v xml:space="preserve">,"DisplayName":"Pueblo Art" </v>
      </c>
      <c r="P1733" s="16" t="str">
        <f t="shared" ref="P1733:P1796" si="616">",""Description"":""" &amp; IF(ISBLANK($G1733),"",$G1733) &amp; """ "</f>
        <v xml:space="preserve">,"Description":"" </v>
      </c>
      <c r="Q1733" s="16" t="str">
        <f t="shared" ref="Q1733:Q1796" si="617">",""Country"":""" &amp; $B$1 &amp; """ "</f>
        <v xml:space="preserve">,"Country":"USA" </v>
      </c>
      <c r="R1733" s="16" t="str">
        <f t="shared" ref="R1733:R1796" si="618">",""IsPostageStamp"":" &amp; "true" &amp; " "</f>
        <v xml:space="preserve">,"IsPostageStamp":true </v>
      </c>
      <c r="S1733" s="16" t="str">
        <f t="shared" ref="S1733:S1796" si="619">",""ScottNumber"":""" &amp; $A1733 &amp; """ "</f>
        <v xml:space="preserve">,"ScottNumber":"1708" </v>
      </c>
      <c r="T1733" s="16" t="str">
        <f t="shared" ref="T1733:T1796" si="620">",""AlternateId"":""" &amp; "" &amp; """ "</f>
        <v xml:space="preserve">,"AlternateId":"" </v>
      </c>
      <c r="U1733" s="16" t="str">
        <f t="shared" ref="U1733:U1796" si="621">",""IssueYearStart"":" &amp; TEXT(IF(ISNUMBER($J1733)=0,0,$J1733),"0")</f>
        <v>,"IssueYearStart":1977</v>
      </c>
      <c r="V1733" s="16" t="str">
        <f t="shared" ref="V1733:V1796" si="622">",""IssueYearEnd"":" &amp; TEXT(IF(ISNUMBER($K1733)=0,0,$K1733),"0")</f>
        <v>,"IssueYearEnd":0</v>
      </c>
      <c r="W1733" s="16" t="str">
        <f t="shared" ref="W1733:W1796" si="623">",""FirstDayOfIssue"":""" &amp; " " &amp; """ "</f>
        <v xml:space="preserve">,"FirstDayOfIssue":" " </v>
      </c>
      <c r="X1733" s="16" t="str">
        <f t="shared" si="614"/>
        <v xml:space="preserve">,"Perforation":"" </v>
      </c>
      <c r="Y1733" s="16" t="str">
        <f t="shared" ref="Y1733:Y1796" si="624">",""IsWatermarked"":" &amp; IF(ISNUMBER(FIND("mk",$G1750)) =1,"true","false") &amp; " "</f>
        <v xml:space="preserve">,"IsWatermarked":false </v>
      </c>
      <c r="Z1733" s="16" t="str">
        <f t="shared" ref="Z1733:Z1796" si="625">",""CatalogImageCode"":""" &amp; "" &amp; """ "</f>
        <v xml:space="preserve">,"CatalogImageCode":"" </v>
      </c>
      <c r="AA1733" s="16" t="str">
        <f t="shared" ref="AA1733:AA1796" si="626">",""Color"":""" &amp; IF(ISBLANK($C1733)=1,"",$C1733) &amp; """ "</f>
        <v xml:space="preserve">,"Color":"" </v>
      </c>
      <c r="AB1733" s="16" t="str">
        <f t="shared" ref="AB1733:AB1796" si="627">",""Denomination"":""" &amp; IF(ISNUMBER($B1733),TEXT($B1733,"0"),$B1733) &amp; """ "</f>
        <v xml:space="preserve">,"Denomination":"13" </v>
      </c>
      <c r="AD1733" s="16" t="str">
        <f t="shared" ref="AD1733:AD1796" si="628" xml:space="preserve"> IF($D1733 + $E1733 &gt; 0,",""ItemInstances"":[","")</f>
        <v>,"ItemInstances":[</v>
      </c>
      <c r="AE1733" s="16" t="str">
        <f t="shared" ref="AE1733:AE1796" si="629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733" s="16" t="str">
        <f t="shared" ref="AF1733:AF1796" si="630">",""ItemDetails"":""" &amp; IF(ISBLANK($G1733)=1,"",$G1733) &amp; """ "</f>
        <v xml:space="preserve">,"ItemDetails":"" </v>
      </c>
      <c r="AG1733" s="16" t="str">
        <f t="shared" ref="AG1733:AG1796" si="631">",""IsFavorite"":" &amp; "false" &amp; " "</f>
        <v xml:space="preserve">,"IsFavorite":false </v>
      </c>
      <c r="AH1733" s="16" t="str">
        <f t="shared" ref="AH1733:AH1796" si="632">",""EstimatedValue"":" &amp; "0" &amp; " "</f>
        <v xml:space="preserve">,"EstimatedValue":0 </v>
      </c>
      <c r="AI1733" s="16" t="str">
        <f t="shared" ref="AI1733:AI1796" si="633">",""IsMintCondition"":" &amp; IF($D1733&gt;0,"true","false") &amp; " "</f>
        <v xml:space="preserve">,"IsMintCondition":false </v>
      </c>
      <c r="AJ1733" s="16" t="str">
        <f t="shared" ref="AJ1733:AJ1796" si="634">",""Condition"":" &amp; """UNDEFINED""" &amp; " "</f>
        <v xml:space="preserve">,"Condition":"UNDEFINED" </v>
      </c>
      <c r="AK1733" s="16" t="str">
        <f xml:space="preserve"> IF($D1733+$E1733&gt;0,  CONCATENATE($AD1733,$AE1733,$AF1733,$AG1733,$AH1733,$AI1733,$AJ1733)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33" s="16" t="str">
        <f t="shared" ref="AL1733:AL1796" si="635">CONCATENATE( $N1733, $O1733, $P1733,$Q1733,$R1733,$S1733,$T1733,$U1733,$V1733,$W1733,$X1733, $Y1733,$Z1733,$AA1733, $AB1733) &amp; $AK1733</f>
        <v>,{"CollectableType":"HomeCollector.Models.StampBase, HomeCollector, Version=1.0.0.0, Culture=neutral, PublicKeyToken=null","DisplayName":"Pueblo Art" ,"Description":"" ,"Country":"USA" ,"IsPostageStamp":true ,"ScottNumber":"1708"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34" spans="1:38" x14ac:dyDescent="0.25">
      <c r="A1734" s="34" t="s">
        <v>2882</v>
      </c>
      <c r="B1734" s="29">
        <v>13</v>
      </c>
      <c r="C1734" s="30"/>
      <c r="D1734" s="31"/>
      <c r="E1734" s="32">
        <v>1</v>
      </c>
      <c r="F1734" s="28"/>
      <c r="G1734" s="30"/>
      <c r="H1734" s="19" t="s">
        <v>1183</v>
      </c>
      <c r="I1734" s="29">
        <v>1977</v>
      </c>
      <c r="J1734" s="29">
        <v>1977</v>
      </c>
      <c r="K1734" s="33" t="s">
        <v>1337</v>
      </c>
      <c r="L1734" s="34">
        <v>0.24</v>
      </c>
      <c r="M1734" s="29">
        <v>0.15</v>
      </c>
      <c r="N1734" s="28" t="str">
        <f t="shared" ref="N1734:N1797" si="636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734" s="16" t="str">
        <f t="shared" si="615"/>
        <v xml:space="preserve">,"DisplayName":"Pueblo Art" </v>
      </c>
      <c r="P1734" s="16" t="str">
        <f t="shared" si="616"/>
        <v xml:space="preserve">,"Description":"" </v>
      </c>
      <c r="Q1734" s="16" t="str">
        <f t="shared" si="617"/>
        <v xml:space="preserve">,"Country":"USA" </v>
      </c>
      <c r="R1734" s="16" t="str">
        <f t="shared" si="618"/>
        <v xml:space="preserve">,"IsPostageStamp":true </v>
      </c>
      <c r="S1734" s="16" t="str">
        <f t="shared" si="619"/>
        <v xml:space="preserve">,"ScottNumber":"1709" </v>
      </c>
      <c r="T1734" s="16" t="str">
        <f t="shared" si="620"/>
        <v xml:space="preserve">,"AlternateId":"" </v>
      </c>
      <c r="U1734" s="16" t="str">
        <f t="shared" si="621"/>
        <v>,"IssueYearStart":1977</v>
      </c>
      <c r="V1734" s="16" t="str">
        <f t="shared" si="622"/>
        <v>,"IssueYearEnd":0</v>
      </c>
      <c r="W1734" s="16" t="str">
        <f t="shared" si="623"/>
        <v xml:space="preserve">,"FirstDayOfIssue":" " </v>
      </c>
      <c r="X1734" s="16" t="str">
        <f t="shared" si="614"/>
        <v xml:space="preserve">,"Perforation":"" </v>
      </c>
      <c r="Y1734" s="16" t="str">
        <f t="shared" si="624"/>
        <v xml:space="preserve">,"IsWatermarked":false </v>
      </c>
      <c r="Z1734" s="16" t="str">
        <f t="shared" si="625"/>
        <v xml:space="preserve">,"CatalogImageCode":"" </v>
      </c>
      <c r="AA1734" s="16" t="str">
        <f t="shared" si="626"/>
        <v xml:space="preserve">,"Color":"" </v>
      </c>
      <c r="AB1734" s="16" t="str">
        <f t="shared" si="627"/>
        <v xml:space="preserve">,"Denomination":"13" </v>
      </c>
      <c r="AD1734" s="16" t="str">
        <f t="shared" si="628"/>
        <v>,"ItemInstances":[</v>
      </c>
      <c r="AE1734" s="16" t="str">
        <f t="shared" si="629"/>
        <v>{"CollectableType":"HomeCollector.Models.StampBase, HomeCollector, Version=1.0.0.0, Culture=neutral, PublicKeyToken=null"</v>
      </c>
      <c r="AF1734" s="16" t="str">
        <f t="shared" si="630"/>
        <v xml:space="preserve">,"ItemDetails":"" </v>
      </c>
      <c r="AG1734" s="16" t="str">
        <f t="shared" si="631"/>
        <v xml:space="preserve">,"IsFavorite":false </v>
      </c>
      <c r="AH1734" s="16" t="str">
        <f t="shared" si="632"/>
        <v xml:space="preserve">,"EstimatedValue":0 </v>
      </c>
      <c r="AI1734" s="16" t="str">
        <f t="shared" si="633"/>
        <v xml:space="preserve">,"IsMintCondition":false </v>
      </c>
      <c r="AJ1734" s="16" t="str">
        <f t="shared" si="634"/>
        <v xml:space="preserve">,"Condition":"UNDEFINED" </v>
      </c>
      <c r="AK1734" s="16" t="str">
        <f xml:space="preserve"> IF($D1734+$E1734&gt;0,  CONCATENATE($AD1734,$AE1734,$AF1734,$AG1734,$AH1734,$AI1734,$AJ1734)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34" s="16" t="str">
        <f t="shared" si="635"/>
        <v>,{"CollectableType":"HomeCollector.Models.StampBase, HomeCollector, Version=1.0.0.0, Culture=neutral, PublicKeyToken=null","DisplayName":"Pueblo Art" ,"Description":"" ,"Country":"USA" ,"IsPostageStamp":true ,"ScottNumber":"1709"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35" spans="1:38" x14ac:dyDescent="0.25">
      <c r="A1735" s="17" t="s">
        <v>1184</v>
      </c>
      <c r="B1735" s="29">
        <v>13</v>
      </c>
      <c r="C1735" s="30"/>
      <c r="D1735" s="31">
        <v>2</v>
      </c>
      <c r="E1735" s="32"/>
      <c r="F1735" s="28"/>
      <c r="G1735" s="38" t="s">
        <v>962</v>
      </c>
      <c r="H1735" s="19" t="s">
        <v>1183</v>
      </c>
      <c r="I1735" s="29">
        <v>1977</v>
      </c>
      <c r="J1735" s="29">
        <v>1977</v>
      </c>
      <c r="K1735" s="33" t="s">
        <v>1337</v>
      </c>
      <c r="L1735" s="34">
        <v>1</v>
      </c>
      <c r="M1735" s="29">
        <v>0.6</v>
      </c>
      <c r="N1735" s="28" t="str">
        <f t="shared" si="636"/>
        <v>,{"CollectableType":"HomeCollector.Models.StampBase, HomeCollector, Version=1.0.0.0, Culture=neutral, PublicKeyToken=null"</v>
      </c>
      <c r="O1735" s="16" t="str">
        <f t="shared" si="615"/>
        <v xml:space="preserve">,"DisplayName":"Pueblo Art" </v>
      </c>
      <c r="P1735" s="16" t="str">
        <f t="shared" si="616"/>
        <v xml:space="preserve">,"Description":"block 4" </v>
      </c>
      <c r="Q1735" s="16" t="str">
        <f t="shared" si="617"/>
        <v xml:space="preserve">,"Country":"USA" </v>
      </c>
      <c r="R1735" s="16" t="str">
        <f t="shared" si="618"/>
        <v xml:space="preserve">,"IsPostageStamp":true </v>
      </c>
      <c r="S1735" s="16" t="str">
        <f t="shared" si="619"/>
        <v xml:space="preserve">,"ScottNumber":"1709a" </v>
      </c>
      <c r="T1735" s="16" t="str">
        <f t="shared" si="620"/>
        <v xml:space="preserve">,"AlternateId":"" </v>
      </c>
      <c r="U1735" s="16" t="str">
        <f t="shared" si="621"/>
        <v>,"IssueYearStart":1977</v>
      </c>
      <c r="V1735" s="16" t="str">
        <f t="shared" si="622"/>
        <v>,"IssueYearEnd":0</v>
      </c>
      <c r="W1735" s="16" t="str">
        <f t="shared" si="623"/>
        <v xml:space="preserve">,"FirstDayOfIssue":" " </v>
      </c>
      <c r="X1735" s="16" t="str">
        <f t="shared" si="614"/>
        <v xml:space="preserve">,"Perforation":"" </v>
      </c>
      <c r="Y1735" s="16" t="str">
        <f t="shared" si="624"/>
        <v xml:space="preserve">,"IsWatermarked":false </v>
      </c>
      <c r="Z1735" s="16" t="str">
        <f t="shared" si="625"/>
        <v xml:space="preserve">,"CatalogImageCode":"" </v>
      </c>
      <c r="AA1735" s="16" t="str">
        <f t="shared" si="626"/>
        <v xml:space="preserve">,"Color":"" </v>
      </c>
      <c r="AB1735" s="16" t="str">
        <f t="shared" si="627"/>
        <v xml:space="preserve">,"Denomination":"13" </v>
      </c>
      <c r="AD1735" s="16" t="str">
        <f t="shared" si="628"/>
        <v>,"ItemInstances":[</v>
      </c>
      <c r="AE1735" s="16" t="str">
        <f t="shared" si="629"/>
        <v>{"CollectableType":"HomeCollector.Models.StampBase, HomeCollector, Version=1.0.0.0, Culture=neutral, PublicKeyToken=null"</v>
      </c>
      <c r="AF1735" s="16" t="str">
        <f t="shared" si="630"/>
        <v xml:space="preserve">,"ItemDetails":"block 4" </v>
      </c>
      <c r="AG1735" s="16" t="str">
        <f t="shared" si="631"/>
        <v xml:space="preserve">,"IsFavorite":false </v>
      </c>
      <c r="AH1735" s="16" t="str">
        <f t="shared" si="632"/>
        <v xml:space="preserve">,"EstimatedValue":0 </v>
      </c>
      <c r="AI1735" s="16" t="str">
        <f t="shared" si="633"/>
        <v xml:space="preserve">,"IsMintCondition":true </v>
      </c>
      <c r="AJ1735" s="16" t="str">
        <f t="shared" si="634"/>
        <v xml:space="preserve">,"Condition":"UNDEFINED" </v>
      </c>
      <c r="AK1735" s="16" t="str">
        <f xml:space="preserve"> IF($D1735+$E1735&gt;0,  CONCATENATE($AD1735,$AE1735,$AF1735,$AG1735,$AH1735,$AI1735,$AJ1735)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735" s="16" t="str">
        <f t="shared" si="635"/>
        <v>,{"CollectableType":"HomeCollector.Models.StampBase, HomeCollector, Version=1.0.0.0, Culture=neutral, PublicKeyToken=null","DisplayName":"Pueblo Art" ,"Description":"block 4" ,"Country":"USA" ,"IsPostageStamp":true ,"ScottNumber":"1709a"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736" spans="1:38" x14ac:dyDescent="0.25">
      <c r="A1736" s="34" t="s">
        <v>2883</v>
      </c>
      <c r="B1736" s="29">
        <v>13</v>
      </c>
      <c r="C1736" s="30"/>
      <c r="D1736" s="31">
        <v>1</v>
      </c>
      <c r="E1736" s="32">
        <v>2</v>
      </c>
      <c r="F1736" s="28"/>
      <c r="G1736" s="30"/>
      <c r="H1736" s="19" t="s">
        <v>1185</v>
      </c>
      <c r="I1736" s="29">
        <v>1977</v>
      </c>
      <c r="J1736" s="29">
        <v>1977</v>
      </c>
      <c r="K1736" s="33" t="s">
        <v>1337</v>
      </c>
      <c r="L1736" s="34">
        <v>0.24</v>
      </c>
      <c r="M1736" s="29">
        <v>0.15</v>
      </c>
      <c r="N1736" s="28" t="str">
        <f t="shared" si="636"/>
        <v>,{"CollectableType":"HomeCollector.Models.StampBase, HomeCollector, Version=1.0.0.0, Culture=neutral, PublicKeyToken=null"</v>
      </c>
      <c r="O1736" s="16" t="str">
        <f t="shared" si="615"/>
        <v xml:space="preserve">,"DisplayName":"Transatlantic" </v>
      </c>
      <c r="P1736" s="16" t="str">
        <f t="shared" si="616"/>
        <v xml:space="preserve">,"Description":"" </v>
      </c>
      <c r="Q1736" s="16" t="str">
        <f t="shared" si="617"/>
        <v xml:space="preserve">,"Country":"USA" </v>
      </c>
      <c r="R1736" s="16" t="str">
        <f t="shared" si="618"/>
        <v xml:space="preserve">,"IsPostageStamp":true </v>
      </c>
      <c r="S1736" s="16" t="str">
        <f t="shared" si="619"/>
        <v xml:space="preserve">,"ScottNumber":"1710" </v>
      </c>
      <c r="T1736" s="16" t="str">
        <f t="shared" si="620"/>
        <v xml:space="preserve">,"AlternateId":"" </v>
      </c>
      <c r="U1736" s="16" t="str">
        <f t="shared" si="621"/>
        <v>,"IssueYearStart":1977</v>
      </c>
      <c r="V1736" s="16" t="str">
        <f t="shared" si="622"/>
        <v>,"IssueYearEnd":0</v>
      </c>
      <c r="W1736" s="16" t="str">
        <f t="shared" si="623"/>
        <v xml:space="preserve">,"FirstDayOfIssue":" " </v>
      </c>
      <c r="X1736" s="16" t="str">
        <f t="shared" si="614"/>
        <v xml:space="preserve">,"Perforation":"" </v>
      </c>
      <c r="Y1736" s="16" t="str">
        <f t="shared" si="624"/>
        <v xml:space="preserve">,"IsWatermarked":false </v>
      </c>
      <c r="Z1736" s="16" t="str">
        <f t="shared" si="625"/>
        <v xml:space="preserve">,"CatalogImageCode":"" </v>
      </c>
      <c r="AA1736" s="16" t="str">
        <f t="shared" si="626"/>
        <v xml:space="preserve">,"Color":"" </v>
      </c>
      <c r="AB1736" s="16" t="str">
        <f t="shared" si="627"/>
        <v xml:space="preserve">,"Denomination":"13" </v>
      </c>
      <c r="AD1736" s="16" t="str">
        <f t="shared" si="628"/>
        <v>,"ItemInstances":[</v>
      </c>
      <c r="AE1736" s="16" t="str">
        <f t="shared" si="629"/>
        <v>{"CollectableType":"HomeCollector.Models.StampBase, HomeCollector, Version=1.0.0.0, Culture=neutral, PublicKeyToken=null"</v>
      </c>
      <c r="AF1736" s="16" t="str">
        <f t="shared" si="630"/>
        <v xml:space="preserve">,"ItemDetails":"" </v>
      </c>
      <c r="AG1736" s="16" t="str">
        <f t="shared" si="631"/>
        <v xml:space="preserve">,"IsFavorite":false </v>
      </c>
      <c r="AH1736" s="16" t="str">
        <f t="shared" si="632"/>
        <v xml:space="preserve">,"EstimatedValue":0 </v>
      </c>
      <c r="AI1736" s="16" t="str">
        <f t="shared" si="633"/>
        <v xml:space="preserve">,"IsMintCondition":true </v>
      </c>
      <c r="AJ1736" s="16" t="str">
        <f t="shared" si="634"/>
        <v xml:space="preserve">,"Condition":"UNDEFINED" </v>
      </c>
      <c r="AK1736" s="16" t="str">
        <f xml:space="preserve"> IF($D1736+$E1736&gt;0,  CONCATENATE($AD1736,$AE1736,$AF1736,$AG1736,$AH1736,$AI1736,$AJ1736)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36" s="16" t="str">
        <f t="shared" si="635"/>
        <v>,{"CollectableType":"HomeCollector.Models.StampBase, HomeCollector, Version=1.0.0.0, Culture=neutral, PublicKeyToken=null","DisplayName":"Transatlantic" ,"Description":"" ,"Country":"USA" ,"IsPostageStamp":true ,"ScottNumber":"1710"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37" spans="1:38" x14ac:dyDescent="0.25">
      <c r="A1737" s="34" t="s">
        <v>2884</v>
      </c>
      <c r="B1737" s="29">
        <v>13</v>
      </c>
      <c r="C1737" s="30"/>
      <c r="D1737" s="31">
        <v>1</v>
      </c>
      <c r="E1737" s="32">
        <v>2</v>
      </c>
      <c r="F1737" s="28"/>
      <c r="G1737" s="30"/>
      <c r="H1737" s="19" t="s">
        <v>681</v>
      </c>
      <c r="I1737" s="29">
        <v>1977</v>
      </c>
      <c r="J1737" s="29">
        <v>1977</v>
      </c>
      <c r="K1737" s="33" t="s">
        <v>1337</v>
      </c>
      <c r="L1737" s="34">
        <v>0.24</v>
      </c>
      <c r="M1737" s="29">
        <v>0.15</v>
      </c>
      <c r="N1737" s="28" t="str">
        <f t="shared" si="636"/>
        <v>,{"CollectableType":"HomeCollector.Models.StampBase, HomeCollector, Version=1.0.0.0, Culture=neutral, PublicKeyToken=null"</v>
      </c>
      <c r="O1737" s="16" t="str">
        <f t="shared" si="615"/>
        <v xml:space="preserve">,"DisplayName":"Colorado" </v>
      </c>
      <c r="P1737" s="16" t="str">
        <f t="shared" si="616"/>
        <v xml:space="preserve">,"Description":"" </v>
      </c>
      <c r="Q1737" s="16" t="str">
        <f t="shared" si="617"/>
        <v xml:space="preserve">,"Country":"USA" </v>
      </c>
      <c r="R1737" s="16" t="str">
        <f t="shared" si="618"/>
        <v xml:space="preserve">,"IsPostageStamp":true </v>
      </c>
      <c r="S1737" s="16" t="str">
        <f t="shared" si="619"/>
        <v xml:space="preserve">,"ScottNumber":"1711" </v>
      </c>
      <c r="T1737" s="16" t="str">
        <f t="shared" si="620"/>
        <v xml:space="preserve">,"AlternateId":"" </v>
      </c>
      <c r="U1737" s="16" t="str">
        <f t="shared" si="621"/>
        <v>,"IssueYearStart":1977</v>
      </c>
      <c r="V1737" s="16" t="str">
        <f t="shared" si="622"/>
        <v>,"IssueYearEnd":0</v>
      </c>
      <c r="W1737" s="16" t="str">
        <f t="shared" si="623"/>
        <v xml:space="preserve">,"FirstDayOfIssue":" " </v>
      </c>
      <c r="X1737" s="16" t="str">
        <f t="shared" si="614"/>
        <v xml:space="preserve">,"Perforation":"" </v>
      </c>
      <c r="Y1737" s="16" t="str">
        <f t="shared" si="624"/>
        <v xml:space="preserve">,"IsWatermarked":false </v>
      </c>
      <c r="Z1737" s="16" t="str">
        <f t="shared" si="625"/>
        <v xml:space="preserve">,"CatalogImageCode":"" </v>
      </c>
      <c r="AA1737" s="16" t="str">
        <f t="shared" si="626"/>
        <v xml:space="preserve">,"Color":"" </v>
      </c>
      <c r="AB1737" s="16" t="str">
        <f t="shared" si="627"/>
        <v xml:space="preserve">,"Denomination":"13" </v>
      </c>
      <c r="AD1737" s="16" t="str">
        <f t="shared" si="628"/>
        <v>,"ItemInstances":[</v>
      </c>
      <c r="AE1737" s="16" t="str">
        <f t="shared" si="629"/>
        <v>{"CollectableType":"HomeCollector.Models.StampBase, HomeCollector, Version=1.0.0.0, Culture=neutral, PublicKeyToken=null"</v>
      </c>
      <c r="AF1737" s="16" t="str">
        <f t="shared" si="630"/>
        <v xml:space="preserve">,"ItemDetails":"" </v>
      </c>
      <c r="AG1737" s="16" t="str">
        <f t="shared" si="631"/>
        <v xml:space="preserve">,"IsFavorite":false </v>
      </c>
      <c r="AH1737" s="16" t="str">
        <f t="shared" si="632"/>
        <v xml:space="preserve">,"EstimatedValue":0 </v>
      </c>
      <c r="AI1737" s="16" t="str">
        <f t="shared" si="633"/>
        <v xml:space="preserve">,"IsMintCondition":true </v>
      </c>
      <c r="AJ1737" s="16" t="str">
        <f t="shared" si="634"/>
        <v xml:space="preserve">,"Condition":"UNDEFINED" </v>
      </c>
      <c r="AK1737" s="16" t="str">
        <f xml:space="preserve"> IF($D1737+$E1737&gt;0,  CONCATENATE($AD1737,$AE1737,$AF1737,$AG1737,$AH1737,$AI1737,$AJ1737)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37" s="16" t="str">
        <f t="shared" si="635"/>
        <v>,{"CollectableType":"HomeCollector.Models.StampBase, HomeCollector, Version=1.0.0.0, Culture=neutral, PublicKeyToken=null","DisplayName":"Colorado" ,"Description":"" ,"Country":"USA" ,"IsPostageStamp":true ,"ScottNumber":"1711"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38" spans="1:38" x14ac:dyDescent="0.25">
      <c r="A1738" s="34" t="s">
        <v>2885</v>
      </c>
      <c r="B1738" s="29">
        <v>13</v>
      </c>
      <c r="C1738" s="30"/>
      <c r="D1738" s="31"/>
      <c r="E1738" s="32">
        <v>1</v>
      </c>
      <c r="F1738" s="28"/>
      <c r="G1738" s="30"/>
      <c r="H1738" s="19" t="s">
        <v>1186</v>
      </c>
      <c r="I1738" s="29">
        <v>1977</v>
      </c>
      <c r="J1738" s="29">
        <v>1977</v>
      </c>
      <c r="K1738" s="33" t="s">
        <v>1337</v>
      </c>
      <c r="L1738" s="34">
        <v>0.24</v>
      </c>
      <c r="M1738" s="29">
        <v>0.15</v>
      </c>
      <c r="N1738" s="28" t="str">
        <f t="shared" si="636"/>
        <v>,{"CollectableType":"HomeCollector.Models.StampBase, HomeCollector, Version=1.0.0.0, Culture=neutral, PublicKeyToken=null"</v>
      </c>
      <c r="O1738" s="16" t="str">
        <f t="shared" si="615"/>
        <v xml:space="preserve">,"DisplayName":"Butterflies" </v>
      </c>
      <c r="P1738" s="16" t="str">
        <f t="shared" si="616"/>
        <v xml:space="preserve">,"Description":"" </v>
      </c>
      <c r="Q1738" s="16" t="str">
        <f t="shared" si="617"/>
        <v xml:space="preserve">,"Country":"USA" </v>
      </c>
      <c r="R1738" s="16" t="str">
        <f t="shared" si="618"/>
        <v xml:space="preserve">,"IsPostageStamp":true </v>
      </c>
      <c r="S1738" s="16" t="str">
        <f t="shared" si="619"/>
        <v xml:space="preserve">,"ScottNumber":"1712" </v>
      </c>
      <c r="T1738" s="16" t="str">
        <f t="shared" si="620"/>
        <v xml:space="preserve">,"AlternateId":"" </v>
      </c>
      <c r="U1738" s="16" t="str">
        <f t="shared" si="621"/>
        <v>,"IssueYearStart":1977</v>
      </c>
      <c r="V1738" s="16" t="str">
        <f t="shared" si="622"/>
        <v>,"IssueYearEnd":0</v>
      </c>
      <c r="W1738" s="16" t="str">
        <f t="shared" si="623"/>
        <v xml:space="preserve">,"FirstDayOfIssue":" " </v>
      </c>
      <c r="X1738" s="16" t="str">
        <f t="shared" si="614"/>
        <v xml:space="preserve">,"Perforation":"" </v>
      </c>
      <c r="Y1738" s="16" t="str">
        <f t="shared" si="624"/>
        <v xml:space="preserve">,"IsWatermarked":false </v>
      </c>
      <c r="Z1738" s="16" t="str">
        <f t="shared" si="625"/>
        <v xml:space="preserve">,"CatalogImageCode":"" </v>
      </c>
      <c r="AA1738" s="16" t="str">
        <f t="shared" si="626"/>
        <v xml:space="preserve">,"Color":"" </v>
      </c>
      <c r="AB1738" s="16" t="str">
        <f t="shared" si="627"/>
        <v xml:space="preserve">,"Denomination":"13" </v>
      </c>
      <c r="AD1738" s="16" t="str">
        <f t="shared" si="628"/>
        <v>,"ItemInstances":[</v>
      </c>
      <c r="AE1738" s="16" t="str">
        <f t="shared" si="629"/>
        <v>{"CollectableType":"HomeCollector.Models.StampBase, HomeCollector, Version=1.0.0.0, Culture=neutral, PublicKeyToken=null"</v>
      </c>
      <c r="AF1738" s="16" t="str">
        <f t="shared" si="630"/>
        <v xml:space="preserve">,"ItemDetails":"" </v>
      </c>
      <c r="AG1738" s="16" t="str">
        <f t="shared" si="631"/>
        <v xml:space="preserve">,"IsFavorite":false </v>
      </c>
      <c r="AH1738" s="16" t="str">
        <f t="shared" si="632"/>
        <v xml:space="preserve">,"EstimatedValue":0 </v>
      </c>
      <c r="AI1738" s="16" t="str">
        <f t="shared" si="633"/>
        <v xml:space="preserve">,"IsMintCondition":false </v>
      </c>
      <c r="AJ1738" s="16" t="str">
        <f t="shared" si="634"/>
        <v xml:space="preserve">,"Condition":"UNDEFINED" </v>
      </c>
      <c r="AK1738" s="16" t="str">
        <f xml:space="preserve"> IF($D1738+$E1738&gt;0,  CONCATENATE($AD1738,$AE1738,$AF1738,$AG1738,$AH1738,$AI1738,$AJ1738)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38" s="16" t="str">
        <f t="shared" si="635"/>
        <v>,{"CollectableType":"HomeCollector.Models.StampBase, HomeCollector, Version=1.0.0.0, Culture=neutral, PublicKeyToken=null","DisplayName":"Butterflies" ,"Description":"" ,"Country":"USA" ,"IsPostageStamp":true ,"ScottNumber":"1712"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39" spans="1:38" x14ac:dyDescent="0.25">
      <c r="A1739" s="34" t="s">
        <v>2886</v>
      </c>
      <c r="B1739" s="29">
        <v>13</v>
      </c>
      <c r="C1739" s="30"/>
      <c r="D1739" s="31"/>
      <c r="E1739" s="32">
        <v>1</v>
      </c>
      <c r="F1739" s="28"/>
      <c r="G1739" s="30"/>
      <c r="H1739" s="19" t="s">
        <v>1186</v>
      </c>
      <c r="I1739" s="29">
        <v>1977</v>
      </c>
      <c r="J1739" s="29">
        <v>1977</v>
      </c>
      <c r="K1739" s="33" t="s">
        <v>1337</v>
      </c>
      <c r="L1739" s="34">
        <v>0.24</v>
      </c>
      <c r="M1739" s="29">
        <v>0.15</v>
      </c>
      <c r="N1739" s="28" t="str">
        <f t="shared" si="636"/>
        <v>,{"CollectableType":"HomeCollector.Models.StampBase, HomeCollector, Version=1.0.0.0, Culture=neutral, PublicKeyToken=null"</v>
      </c>
      <c r="O1739" s="16" t="str">
        <f t="shared" si="615"/>
        <v xml:space="preserve">,"DisplayName":"Butterflies" </v>
      </c>
      <c r="P1739" s="16" t="str">
        <f t="shared" si="616"/>
        <v xml:space="preserve">,"Description":"" </v>
      </c>
      <c r="Q1739" s="16" t="str">
        <f t="shared" si="617"/>
        <v xml:space="preserve">,"Country":"USA" </v>
      </c>
      <c r="R1739" s="16" t="str">
        <f t="shared" si="618"/>
        <v xml:space="preserve">,"IsPostageStamp":true </v>
      </c>
      <c r="S1739" s="16" t="str">
        <f t="shared" si="619"/>
        <v xml:space="preserve">,"ScottNumber":"1713" </v>
      </c>
      <c r="T1739" s="16" t="str">
        <f t="shared" si="620"/>
        <v xml:space="preserve">,"AlternateId":"" </v>
      </c>
      <c r="U1739" s="16" t="str">
        <f t="shared" si="621"/>
        <v>,"IssueYearStart":1977</v>
      </c>
      <c r="V1739" s="16" t="str">
        <f t="shared" si="622"/>
        <v>,"IssueYearEnd":0</v>
      </c>
      <c r="W1739" s="16" t="str">
        <f t="shared" si="623"/>
        <v xml:space="preserve">,"FirstDayOfIssue":" " </v>
      </c>
      <c r="X1739" s="16" t="str">
        <f t="shared" si="614"/>
        <v xml:space="preserve">,"Perforation":"" </v>
      </c>
      <c r="Y1739" s="16" t="str">
        <f t="shared" si="624"/>
        <v xml:space="preserve">,"IsWatermarked":false </v>
      </c>
      <c r="Z1739" s="16" t="str">
        <f t="shared" si="625"/>
        <v xml:space="preserve">,"CatalogImageCode":"" </v>
      </c>
      <c r="AA1739" s="16" t="str">
        <f t="shared" si="626"/>
        <v xml:space="preserve">,"Color":"" </v>
      </c>
      <c r="AB1739" s="16" t="str">
        <f t="shared" si="627"/>
        <v xml:space="preserve">,"Denomination":"13" </v>
      </c>
      <c r="AD1739" s="16" t="str">
        <f t="shared" si="628"/>
        <v>,"ItemInstances":[</v>
      </c>
      <c r="AE1739" s="16" t="str">
        <f t="shared" si="629"/>
        <v>{"CollectableType":"HomeCollector.Models.StampBase, HomeCollector, Version=1.0.0.0, Culture=neutral, PublicKeyToken=null"</v>
      </c>
      <c r="AF1739" s="16" t="str">
        <f t="shared" si="630"/>
        <v xml:space="preserve">,"ItemDetails":"" </v>
      </c>
      <c r="AG1739" s="16" t="str">
        <f t="shared" si="631"/>
        <v xml:space="preserve">,"IsFavorite":false </v>
      </c>
      <c r="AH1739" s="16" t="str">
        <f t="shared" si="632"/>
        <v xml:space="preserve">,"EstimatedValue":0 </v>
      </c>
      <c r="AI1739" s="16" t="str">
        <f t="shared" si="633"/>
        <v xml:space="preserve">,"IsMintCondition":false </v>
      </c>
      <c r="AJ1739" s="16" t="str">
        <f t="shared" si="634"/>
        <v xml:space="preserve">,"Condition":"UNDEFINED" </v>
      </c>
      <c r="AK1739" s="16" t="str">
        <f xml:space="preserve"> IF($D1739+$E1739&gt;0,  CONCATENATE($AD1739,$AE1739,$AF1739,$AG1739,$AH1739,$AI1739,$AJ1739)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39" s="16" t="str">
        <f t="shared" si="635"/>
        <v>,{"CollectableType":"HomeCollector.Models.StampBase, HomeCollector, Version=1.0.0.0, Culture=neutral, PublicKeyToken=null","DisplayName":"Butterflies" ,"Description":"" ,"Country":"USA" ,"IsPostageStamp":true ,"ScottNumber":"1713"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40" spans="1:38" x14ac:dyDescent="0.25">
      <c r="A1740" s="34" t="s">
        <v>2887</v>
      </c>
      <c r="B1740" s="29">
        <v>13</v>
      </c>
      <c r="C1740" s="30"/>
      <c r="D1740" s="31"/>
      <c r="E1740" s="32">
        <v>1</v>
      </c>
      <c r="F1740" s="28"/>
      <c r="G1740" s="30"/>
      <c r="H1740" s="19" t="s">
        <v>1186</v>
      </c>
      <c r="I1740" s="29">
        <v>1977</v>
      </c>
      <c r="J1740" s="29">
        <v>1977</v>
      </c>
      <c r="K1740" s="33" t="s">
        <v>1337</v>
      </c>
      <c r="L1740" s="34">
        <v>0.24</v>
      </c>
      <c r="M1740" s="29">
        <v>0.15</v>
      </c>
      <c r="N1740" s="28" t="str">
        <f t="shared" si="636"/>
        <v>,{"CollectableType":"HomeCollector.Models.StampBase, HomeCollector, Version=1.0.0.0, Culture=neutral, PublicKeyToken=null"</v>
      </c>
      <c r="O1740" s="16" t="str">
        <f t="shared" si="615"/>
        <v xml:space="preserve">,"DisplayName":"Butterflies" </v>
      </c>
      <c r="P1740" s="16" t="str">
        <f t="shared" si="616"/>
        <v xml:space="preserve">,"Description":"" </v>
      </c>
      <c r="Q1740" s="16" t="str">
        <f t="shared" si="617"/>
        <v xml:space="preserve">,"Country":"USA" </v>
      </c>
      <c r="R1740" s="16" t="str">
        <f t="shared" si="618"/>
        <v xml:space="preserve">,"IsPostageStamp":true </v>
      </c>
      <c r="S1740" s="16" t="str">
        <f t="shared" si="619"/>
        <v xml:space="preserve">,"ScottNumber":"1714" </v>
      </c>
      <c r="T1740" s="16" t="str">
        <f t="shared" si="620"/>
        <v xml:space="preserve">,"AlternateId":"" </v>
      </c>
      <c r="U1740" s="16" t="str">
        <f t="shared" si="621"/>
        <v>,"IssueYearStart":1977</v>
      </c>
      <c r="V1740" s="16" t="str">
        <f t="shared" si="622"/>
        <v>,"IssueYearEnd":0</v>
      </c>
      <c r="W1740" s="16" t="str">
        <f t="shared" si="623"/>
        <v xml:space="preserve">,"FirstDayOfIssue":" " </v>
      </c>
      <c r="X1740" s="16" t="str">
        <f t="shared" si="614"/>
        <v xml:space="preserve">,"Perforation":"" </v>
      </c>
      <c r="Y1740" s="16" t="str">
        <f t="shared" si="624"/>
        <v xml:space="preserve">,"IsWatermarked":false </v>
      </c>
      <c r="Z1740" s="16" t="str">
        <f t="shared" si="625"/>
        <v xml:space="preserve">,"CatalogImageCode":"" </v>
      </c>
      <c r="AA1740" s="16" t="str">
        <f t="shared" si="626"/>
        <v xml:space="preserve">,"Color":"" </v>
      </c>
      <c r="AB1740" s="16" t="str">
        <f t="shared" si="627"/>
        <v xml:space="preserve">,"Denomination":"13" </v>
      </c>
      <c r="AD1740" s="16" t="str">
        <f t="shared" si="628"/>
        <v>,"ItemInstances":[</v>
      </c>
      <c r="AE1740" s="16" t="str">
        <f t="shared" si="629"/>
        <v>{"CollectableType":"HomeCollector.Models.StampBase, HomeCollector, Version=1.0.0.0, Culture=neutral, PublicKeyToken=null"</v>
      </c>
      <c r="AF1740" s="16" t="str">
        <f t="shared" si="630"/>
        <v xml:space="preserve">,"ItemDetails":"" </v>
      </c>
      <c r="AG1740" s="16" t="str">
        <f t="shared" si="631"/>
        <v xml:space="preserve">,"IsFavorite":false </v>
      </c>
      <c r="AH1740" s="16" t="str">
        <f t="shared" si="632"/>
        <v xml:space="preserve">,"EstimatedValue":0 </v>
      </c>
      <c r="AI1740" s="16" t="str">
        <f t="shared" si="633"/>
        <v xml:space="preserve">,"IsMintCondition":false </v>
      </c>
      <c r="AJ1740" s="16" t="str">
        <f t="shared" si="634"/>
        <v xml:space="preserve">,"Condition":"UNDEFINED" </v>
      </c>
      <c r="AK1740" s="16" t="str">
        <f xml:space="preserve"> IF($D1740+$E1740&gt;0,  CONCATENATE($AD1740,$AE1740,$AF1740,$AG1740,$AH1740,$AI1740,$AJ1740)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40" s="16" t="str">
        <f t="shared" si="635"/>
        <v>,{"CollectableType":"HomeCollector.Models.StampBase, HomeCollector, Version=1.0.0.0, Culture=neutral, PublicKeyToken=null","DisplayName":"Butterflies" ,"Description":"" ,"Country":"USA" ,"IsPostageStamp":true ,"ScottNumber":"1714"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41" spans="1:38" x14ac:dyDescent="0.25">
      <c r="A1741" s="34" t="s">
        <v>2888</v>
      </c>
      <c r="B1741" s="29">
        <v>13</v>
      </c>
      <c r="C1741" s="30"/>
      <c r="D1741" s="31"/>
      <c r="E1741" s="32">
        <v>1</v>
      </c>
      <c r="F1741" s="28"/>
      <c r="G1741" s="30"/>
      <c r="H1741" s="19" t="s">
        <v>1186</v>
      </c>
      <c r="I1741" s="29">
        <v>1977</v>
      </c>
      <c r="J1741" s="29">
        <v>1977</v>
      </c>
      <c r="K1741" s="33" t="s">
        <v>1337</v>
      </c>
      <c r="L1741" s="34">
        <v>0.24</v>
      </c>
      <c r="M1741" s="29">
        <v>0.15</v>
      </c>
      <c r="N1741" s="28" t="str">
        <f t="shared" si="636"/>
        <v>,{"CollectableType":"HomeCollector.Models.StampBase, HomeCollector, Version=1.0.0.0, Culture=neutral, PublicKeyToken=null"</v>
      </c>
      <c r="O1741" s="16" t="str">
        <f t="shared" si="615"/>
        <v xml:space="preserve">,"DisplayName":"Butterflies" </v>
      </c>
      <c r="P1741" s="16" t="str">
        <f t="shared" si="616"/>
        <v xml:space="preserve">,"Description":"" </v>
      </c>
      <c r="Q1741" s="16" t="str">
        <f t="shared" si="617"/>
        <v xml:space="preserve">,"Country":"USA" </v>
      </c>
      <c r="R1741" s="16" t="str">
        <f t="shared" si="618"/>
        <v xml:space="preserve">,"IsPostageStamp":true </v>
      </c>
      <c r="S1741" s="16" t="str">
        <f t="shared" si="619"/>
        <v xml:space="preserve">,"ScottNumber":"1715" </v>
      </c>
      <c r="T1741" s="16" t="str">
        <f t="shared" si="620"/>
        <v xml:space="preserve">,"AlternateId":"" </v>
      </c>
      <c r="U1741" s="16" t="str">
        <f t="shared" si="621"/>
        <v>,"IssueYearStart":1977</v>
      </c>
      <c r="V1741" s="16" t="str">
        <f t="shared" si="622"/>
        <v>,"IssueYearEnd":0</v>
      </c>
      <c r="W1741" s="16" t="str">
        <f t="shared" si="623"/>
        <v xml:space="preserve">,"FirstDayOfIssue":" " </v>
      </c>
      <c r="X1741" s="16" t="str">
        <f t="shared" si="614"/>
        <v xml:space="preserve">,"Perforation":"" </v>
      </c>
      <c r="Y1741" s="16" t="str">
        <f t="shared" si="624"/>
        <v xml:space="preserve">,"IsWatermarked":false </v>
      </c>
      <c r="Z1741" s="16" t="str">
        <f t="shared" si="625"/>
        <v xml:space="preserve">,"CatalogImageCode":"" </v>
      </c>
      <c r="AA1741" s="16" t="str">
        <f t="shared" si="626"/>
        <v xml:space="preserve">,"Color":"" </v>
      </c>
      <c r="AB1741" s="16" t="str">
        <f t="shared" si="627"/>
        <v xml:space="preserve">,"Denomination":"13" </v>
      </c>
      <c r="AD1741" s="16" t="str">
        <f t="shared" si="628"/>
        <v>,"ItemInstances":[</v>
      </c>
      <c r="AE1741" s="16" t="str">
        <f t="shared" si="629"/>
        <v>{"CollectableType":"HomeCollector.Models.StampBase, HomeCollector, Version=1.0.0.0, Culture=neutral, PublicKeyToken=null"</v>
      </c>
      <c r="AF1741" s="16" t="str">
        <f t="shared" si="630"/>
        <v xml:space="preserve">,"ItemDetails":"" </v>
      </c>
      <c r="AG1741" s="16" t="str">
        <f t="shared" si="631"/>
        <v xml:space="preserve">,"IsFavorite":false </v>
      </c>
      <c r="AH1741" s="16" t="str">
        <f t="shared" si="632"/>
        <v xml:space="preserve">,"EstimatedValue":0 </v>
      </c>
      <c r="AI1741" s="16" t="str">
        <f t="shared" si="633"/>
        <v xml:space="preserve">,"IsMintCondition":false </v>
      </c>
      <c r="AJ1741" s="16" t="str">
        <f t="shared" si="634"/>
        <v xml:space="preserve">,"Condition":"UNDEFINED" </v>
      </c>
      <c r="AK1741" s="16" t="str">
        <f xml:space="preserve"> IF($D1741+$E1741&gt;0,  CONCATENATE($AD1741,$AE1741,$AF1741,$AG1741,$AH1741,$AI1741,$AJ1741)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41" s="16" t="str">
        <f t="shared" si="635"/>
        <v>,{"CollectableType":"HomeCollector.Models.StampBase, HomeCollector, Version=1.0.0.0, Culture=neutral, PublicKeyToken=null","DisplayName":"Butterflies" ,"Description":"" ,"Country":"USA" ,"IsPostageStamp":true ,"ScottNumber":"1715"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42" spans="1:38" x14ac:dyDescent="0.25">
      <c r="A1742" s="17" t="s">
        <v>1187</v>
      </c>
      <c r="B1742" s="29">
        <v>13</v>
      </c>
      <c r="C1742" s="30"/>
      <c r="D1742" s="31">
        <v>2</v>
      </c>
      <c r="E1742" s="32"/>
      <c r="F1742" s="28"/>
      <c r="G1742" s="38" t="s">
        <v>962</v>
      </c>
      <c r="H1742" s="19" t="s">
        <v>1186</v>
      </c>
      <c r="I1742" s="29">
        <v>1977</v>
      </c>
      <c r="J1742" s="29">
        <v>1977</v>
      </c>
      <c r="K1742" s="33" t="s">
        <v>1337</v>
      </c>
      <c r="L1742" s="34">
        <v>1</v>
      </c>
      <c r="M1742" s="29">
        <v>0.6</v>
      </c>
      <c r="N1742" s="28" t="str">
        <f t="shared" si="636"/>
        <v>,{"CollectableType":"HomeCollector.Models.StampBase, HomeCollector, Version=1.0.0.0, Culture=neutral, PublicKeyToken=null"</v>
      </c>
      <c r="O1742" s="16" t="str">
        <f t="shared" si="615"/>
        <v xml:space="preserve">,"DisplayName":"Butterflies" </v>
      </c>
      <c r="P1742" s="16" t="str">
        <f t="shared" si="616"/>
        <v xml:space="preserve">,"Description":"block 4" </v>
      </c>
      <c r="Q1742" s="16" t="str">
        <f t="shared" si="617"/>
        <v xml:space="preserve">,"Country":"USA" </v>
      </c>
      <c r="R1742" s="16" t="str">
        <f t="shared" si="618"/>
        <v xml:space="preserve">,"IsPostageStamp":true </v>
      </c>
      <c r="S1742" s="16" t="str">
        <f t="shared" si="619"/>
        <v xml:space="preserve">,"ScottNumber":"1715a" </v>
      </c>
      <c r="T1742" s="16" t="str">
        <f t="shared" si="620"/>
        <v xml:space="preserve">,"AlternateId":"" </v>
      </c>
      <c r="U1742" s="16" t="str">
        <f t="shared" si="621"/>
        <v>,"IssueYearStart":1977</v>
      </c>
      <c r="V1742" s="16" t="str">
        <f t="shared" si="622"/>
        <v>,"IssueYearEnd":0</v>
      </c>
      <c r="W1742" s="16" t="str">
        <f t="shared" si="623"/>
        <v xml:space="preserve">,"FirstDayOfIssue":" " </v>
      </c>
      <c r="X1742" s="16" t="str">
        <f t="shared" si="614"/>
        <v xml:space="preserve">,"Perforation":"" </v>
      </c>
      <c r="Y1742" s="16" t="str">
        <f t="shared" si="624"/>
        <v xml:space="preserve">,"IsWatermarked":false </v>
      </c>
      <c r="Z1742" s="16" t="str">
        <f t="shared" si="625"/>
        <v xml:space="preserve">,"CatalogImageCode":"" </v>
      </c>
      <c r="AA1742" s="16" t="str">
        <f t="shared" si="626"/>
        <v xml:space="preserve">,"Color":"" </v>
      </c>
      <c r="AB1742" s="16" t="str">
        <f t="shared" si="627"/>
        <v xml:space="preserve">,"Denomination":"13" </v>
      </c>
      <c r="AD1742" s="16" t="str">
        <f t="shared" si="628"/>
        <v>,"ItemInstances":[</v>
      </c>
      <c r="AE1742" s="16" t="str">
        <f t="shared" si="629"/>
        <v>{"CollectableType":"HomeCollector.Models.StampBase, HomeCollector, Version=1.0.0.0, Culture=neutral, PublicKeyToken=null"</v>
      </c>
      <c r="AF1742" s="16" t="str">
        <f t="shared" si="630"/>
        <v xml:space="preserve">,"ItemDetails":"block 4" </v>
      </c>
      <c r="AG1742" s="16" t="str">
        <f t="shared" si="631"/>
        <v xml:space="preserve">,"IsFavorite":false </v>
      </c>
      <c r="AH1742" s="16" t="str">
        <f t="shared" si="632"/>
        <v xml:space="preserve">,"EstimatedValue":0 </v>
      </c>
      <c r="AI1742" s="16" t="str">
        <f t="shared" si="633"/>
        <v xml:space="preserve">,"IsMintCondition":true </v>
      </c>
      <c r="AJ1742" s="16" t="str">
        <f t="shared" si="634"/>
        <v xml:space="preserve">,"Condition":"UNDEFINED" </v>
      </c>
      <c r="AK1742" s="16" t="str">
        <f xml:space="preserve"> IF($D1742+$E1742&gt;0,  CONCATENATE($AD1742,$AE1742,$AF1742,$AG1742,$AH1742,$AI1742,$AJ1742)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742" s="16" t="str">
        <f t="shared" si="635"/>
        <v>,{"CollectableType":"HomeCollector.Models.StampBase, HomeCollector, Version=1.0.0.0, Culture=neutral, PublicKeyToken=null","DisplayName":"Butterflies" ,"Description":"block 4" ,"Country":"USA" ,"IsPostageStamp":true ,"ScottNumber":"1715a"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743" spans="1:38" x14ac:dyDescent="0.25">
      <c r="A1743" s="34" t="s">
        <v>2889</v>
      </c>
      <c r="B1743" s="29">
        <v>13</v>
      </c>
      <c r="C1743" s="30"/>
      <c r="D1743" s="31">
        <v>1</v>
      </c>
      <c r="E1743" s="32">
        <v>2</v>
      </c>
      <c r="F1743" s="28"/>
      <c r="G1743" s="30"/>
      <c r="H1743" s="19" t="s">
        <v>690</v>
      </c>
      <c r="I1743" s="29">
        <v>1977</v>
      </c>
      <c r="J1743" s="29">
        <v>1977</v>
      </c>
      <c r="K1743" s="33" t="s">
        <v>1337</v>
      </c>
      <c r="L1743" s="34">
        <v>0.24</v>
      </c>
      <c r="M1743" s="29">
        <v>0.15</v>
      </c>
      <c r="N1743" s="28" t="str">
        <f t="shared" si="636"/>
        <v>,{"CollectableType":"HomeCollector.Models.StampBase, HomeCollector, Version=1.0.0.0, Culture=neutral, PublicKeyToken=null"</v>
      </c>
      <c r="O1743" s="16" t="str">
        <f t="shared" si="615"/>
        <v xml:space="preserve">,"DisplayName":"Lafayette" </v>
      </c>
      <c r="P1743" s="16" t="str">
        <f t="shared" si="616"/>
        <v xml:space="preserve">,"Description":"" </v>
      </c>
      <c r="Q1743" s="16" t="str">
        <f t="shared" si="617"/>
        <v xml:space="preserve">,"Country":"USA" </v>
      </c>
      <c r="R1743" s="16" t="str">
        <f t="shared" si="618"/>
        <v xml:space="preserve">,"IsPostageStamp":true </v>
      </c>
      <c r="S1743" s="16" t="str">
        <f t="shared" si="619"/>
        <v xml:space="preserve">,"ScottNumber":"1716" </v>
      </c>
      <c r="T1743" s="16" t="str">
        <f t="shared" si="620"/>
        <v xml:space="preserve">,"AlternateId":"" </v>
      </c>
      <c r="U1743" s="16" t="str">
        <f t="shared" si="621"/>
        <v>,"IssueYearStart":1977</v>
      </c>
      <c r="V1743" s="16" t="str">
        <f t="shared" si="622"/>
        <v>,"IssueYearEnd":0</v>
      </c>
      <c r="W1743" s="16" t="str">
        <f t="shared" si="623"/>
        <v xml:space="preserve">,"FirstDayOfIssue":" " </v>
      </c>
      <c r="X1743" s="16" t="str">
        <f t="shared" si="614"/>
        <v xml:space="preserve">,"Perforation":"" </v>
      </c>
      <c r="Y1743" s="16" t="str">
        <f t="shared" si="624"/>
        <v xml:space="preserve">,"IsWatermarked":false </v>
      </c>
      <c r="Z1743" s="16" t="str">
        <f t="shared" si="625"/>
        <v xml:space="preserve">,"CatalogImageCode":"" </v>
      </c>
      <c r="AA1743" s="16" t="str">
        <f t="shared" si="626"/>
        <v xml:space="preserve">,"Color":"" </v>
      </c>
      <c r="AB1743" s="16" t="str">
        <f t="shared" si="627"/>
        <v xml:space="preserve">,"Denomination":"13" </v>
      </c>
      <c r="AD1743" s="16" t="str">
        <f t="shared" si="628"/>
        <v>,"ItemInstances":[</v>
      </c>
      <c r="AE1743" s="16" t="str">
        <f t="shared" si="629"/>
        <v>{"CollectableType":"HomeCollector.Models.StampBase, HomeCollector, Version=1.0.0.0, Culture=neutral, PublicKeyToken=null"</v>
      </c>
      <c r="AF1743" s="16" t="str">
        <f t="shared" si="630"/>
        <v xml:space="preserve">,"ItemDetails":"" </v>
      </c>
      <c r="AG1743" s="16" t="str">
        <f t="shared" si="631"/>
        <v xml:space="preserve">,"IsFavorite":false </v>
      </c>
      <c r="AH1743" s="16" t="str">
        <f t="shared" si="632"/>
        <v xml:space="preserve">,"EstimatedValue":0 </v>
      </c>
      <c r="AI1743" s="16" t="str">
        <f t="shared" si="633"/>
        <v xml:space="preserve">,"IsMintCondition":true </v>
      </c>
      <c r="AJ1743" s="16" t="str">
        <f t="shared" si="634"/>
        <v xml:space="preserve">,"Condition":"UNDEFINED" </v>
      </c>
      <c r="AK1743" s="16" t="str">
        <f xml:space="preserve"> IF($D1743+$E1743&gt;0,  CONCATENATE($AD1743,$AE1743,$AF1743,$AG1743,$AH1743,$AI1743,$AJ1743)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43" s="16" t="str">
        <f t="shared" si="635"/>
        <v>,{"CollectableType":"HomeCollector.Models.StampBase, HomeCollector, Version=1.0.0.0, Culture=neutral, PublicKeyToken=null","DisplayName":"Lafayette" ,"Description":"" ,"Country":"USA" ,"IsPostageStamp":true ,"ScottNumber":"1716"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44" spans="1:38" x14ac:dyDescent="0.25">
      <c r="A1744" s="34" t="s">
        <v>2890</v>
      </c>
      <c r="B1744" s="29">
        <v>13</v>
      </c>
      <c r="C1744" s="30"/>
      <c r="D1744" s="31"/>
      <c r="E1744" s="32">
        <v>2</v>
      </c>
      <c r="F1744" s="28"/>
      <c r="G1744" s="30"/>
      <c r="H1744" s="19" t="s">
        <v>1188</v>
      </c>
      <c r="I1744" s="29">
        <v>1977</v>
      </c>
      <c r="J1744" s="29">
        <v>1977</v>
      </c>
      <c r="K1744" s="33" t="s">
        <v>1337</v>
      </c>
      <c r="L1744" s="34">
        <v>0.24</v>
      </c>
      <c r="M1744" s="29">
        <v>0.15</v>
      </c>
      <c r="N1744" s="28" t="str">
        <f t="shared" si="636"/>
        <v>,{"CollectableType":"HomeCollector.Models.StampBase, HomeCollector, Version=1.0.0.0, Culture=neutral, PublicKeyToken=null"</v>
      </c>
      <c r="O1744" s="16" t="str">
        <f t="shared" si="615"/>
        <v xml:space="preserve">,"DisplayName":"Skilled Hands" </v>
      </c>
      <c r="P1744" s="16" t="str">
        <f t="shared" si="616"/>
        <v xml:space="preserve">,"Description":"" </v>
      </c>
      <c r="Q1744" s="16" t="str">
        <f t="shared" si="617"/>
        <v xml:space="preserve">,"Country":"USA" </v>
      </c>
      <c r="R1744" s="16" t="str">
        <f t="shared" si="618"/>
        <v xml:space="preserve">,"IsPostageStamp":true </v>
      </c>
      <c r="S1744" s="16" t="str">
        <f t="shared" si="619"/>
        <v xml:space="preserve">,"ScottNumber":"1717" </v>
      </c>
      <c r="T1744" s="16" t="str">
        <f t="shared" si="620"/>
        <v xml:space="preserve">,"AlternateId":"" </v>
      </c>
      <c r="U1744" s="16" t="str">
        <f t="shared" si="621"/>
        <v>,"IssueYearStart":1977</v>
      </c>
      <c r="V1744" s="16" t="str">
        <f t="shared" si="622"/>
        <v>,"IssueYearEnd":0</v>
      </c>
      <c r="W1744" s="16" t="str">
        <f t="shared" si="623"/>
        <v xml:space="preserve">,"FirstDayOfIssue":" " </v>
      </c>
      <c r="X1744" s="16" t="str">
        <f t="shared" si="614"/>
        <v xml:space="preserve">,"Perforation":"" </v>
      </c>
      <c r="Y1744" s="16" t="str">
        <f t="shared" si="624"/>
        <v xml:space="preserve">,"IsWatermarked":false </v>
      </c>
      <c r="Z1744" s="16" t="str">
        <f t="shared" si="625"/>
        <v xml:space="preserve">,"CatalogImageCode":"" </v>
      </c>
      <c r="AA1744" s="16" t="str">
        <f t="shared" si="626"/>
        <v xml:space="preserve">,"Color":"" </v>
      </c>
      <c r="AB1744" s="16" t="str">
        <f t="shared" si="627"/>
        <v xml:space="preserve">,"Denomination":"13" </v>
      </c>
      <c r="AD1744" s="16" t="str">
        <f t="shared" si="628"/>
        <v>,"ItemInstances":[</v>
      </c>
      <c r="AE1744" s="16" t="str">
        <f t="shared" si="629"/>
        <v>{"CollectableType":"HomeCollector.Models.StampBase, HomeCollector, Version=1.0.0.0, Culture=neutral, PublicKeyToken=null"</v>
      </c>
      <c r="AF1744" s="16" t="str">
        <f t="shared" si="630"/>
        <v xml:space="preserve">,"ItemDetails":"" </v>
      </c>
      <c r="AG1744" s="16" t="str">
        <f t="shared" si="631"/>
        <v xml:space="preserve">,"IsFavorite":false </v>
      </c>
      <c r="AH1744" s="16" t="str">
        <f t="shared" si="632"/>
        <v xml:space="preserve">,"EstimatedValue":0 </v>
      </c>
      <c r="AI1744" s="16" t="str">
        <f t="shared" si="633"/>
        <v xml:space="preserve">,"IsMintCondition":false </v>
      </c>
      <c r="AJ1744" s="16" t="str">
        <f t="shared" si="634"/>
        <v xml:space="preserve">,"Condition":"UNDEFINED" </v>
      </c>
      <c r="AK1744" s="16" t="str">
        <f xml:space="preserve"> IF($D1744+$E1744&gt;0,  CONCATENATE($AD1744,$AE1744,$AF1744,$AG1744,$AH1744,$AI1744,$AJ1744)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44" s="16" t="str">
        <f t="shared" si="635"/>
        <v>,{"CollectableType":"HomeCollector.Models.StampBase, HomeCollector, Version=1.0.0.0, Culture=neutral, PublicKeyToken=null","DisplayName":"Skilled Hands" ,"Description":"" ,"Country":"USA" ,"IsPostageStamp":true ,"ScottNumber":"1717"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45" spans="1:38" x14ac:dyDescent="0.25">
      <c r="A1745" s="34" t="s">
        <v>2891</v>
      </c>
      <c r="B1745" s="29">
        <v>13</v>
      </c>
      <c r="C1745" s="30"/>
      <c r="D1745" s="31"/>
      <c r="E1745" s="32">
        <v>1</v>
      </c>
      <c r="F1745" s="28"/>
      <c r="G1745" s="30"/>
      <c r="H1745" s="19" t="s">
        <v>1188</v>
      </c>
      <c r="I1745" s="29">
        <v>1977</v>
      </c>
      <c r="J1745" s="29">
        <v>1977</v>
      </c>
      <c r="K1745" s="33" t="s">
        <v>1337</v>
      </c>
      <c r="L1745" s="34">
        <v>0.24</v>
      </c>
      <c r="M1745" s="29">
        <v>0.15</v>
      </c>
      <c r="N1745" s="28" t="str">
        <f t="shared" si="636"/>
        <v>,{"CollectableType":"HomeCollector.Models.StampBase, HomeCollector, Version=1.0.0.0, Culture=neutral, PublicKeyToken=null"</v>
      </c>
      <c r="O1745" s="16" t="str">
        <f t="shared" si="615"/>
        <v xml:space="preserve">,"DisplayName":"Skilled Hands" </v>
      </c>
      <c r="P1745" s="16" t="str">
        <f t="shared" si="616"/>
        <v xml:space="preserve">,"Description":"" </v>
      </c>
      <c r="Q1745" s="16" t="str">
        <f t="shared" si="617"/>
        <v xml:space="preserve">,"Country":"USA" </v>
      </c>
      <c r="R1745" s="16" t="str">
        <f t="shared" si="618"/>
        <v xml:space="preserve">,"IsPostageStamp":true </v>
      </c>
      <c r="S1745" s="16" t="str">
        <f t="shared" si="619"/>
        <v xml:space="preserve">,"ScottNumber":"1718" </v>
      </c>
      <c r="T1745" s="16" t="str">
        <f t="shared" si="620"/>
        <v xml:space="preserve">,"AlternateId":"" </v>
      </c>
      <c r="U1745" s="16" t="str">
        <f t="shared" si="621"/>
        <v>,"IssueYearStart":1977</v>
      </c>
      <c r="V1745" s="16" t="str">
        <f t="shared" si="622"/>
        <v>,"IssueYearEnd":0</v>
      </c>
      <c r="W1745" s="16" t="str">
        <f t="shared" si="623"/>
        <v xml:space="preserve">,"FirstDayOfIssue":" " </v>
      </c>
      <c r="X1745" s="16" t="str">
        <f t="shared" si="614"/>
        <v xml:space="preserve">,"Perforation":"" </v>
      </c>
      <c r="Y1745" s="16" t="str">
        <f t="shared" si="624"/>
        <v xml:space="preserve">,"IsWatermarked":false </v>
      </c>
      <c r="Z1745" s="16" t="str">
        <f t="shared" si="625"/>
        <v xml:space="preserve">,"CatalogImageCode":"" </v>
      </c>
      <c r="AA1745" s="16" t="str">
        <f t="shared" si="626"/>
        <v xml:space="preserve">,"Color":"" </v>
      </c>
      <c r="AB1745" s="16" t="str">
        <f t="shared" si="627"/>
        <v xml:space="preserve">,"Denomination":"13" </v>
      </c>
      <c r="AD1745" s="16" t="str">
        <f t="shared" si="628"/>
        <v>,"ItemInstances":[</v>
      </c>
      <c r="AE1745" s="16" t="str">
        <f t="shared" si="629"/>
        <v>{"CollectableType":"HomeCollector.Models.StampBase, HomeCollector, Version=1.0.0.0, Culture=neutral, PublicKeyToken=null"</v>
      </c>
      <c r="AF1745" s="16" t="str">
        <f t="shared" si="630"/>
        <v xml:space="preserve">,"ItemDetails":"" </v>
      </c>
      <c r="AG1745" s="16" t="str">
        <f t="shared" si="631"/>
        <v xml:space="preserve">,"IsFavorite":false </v>
      </c>
      <c r="AH1745" s="16" t="str">
        <f t="shared" si="632"/>
        <v xml:space="preserve">,"EstimatedValue":0 </v>
      </c>
      <c r="AI1745" s="16" t="str">
        <f t="shared" si="633"/>
        <v xml:space="preserve">,"IsMintCondition":false </v>
      </c>
      <c r="AJ1745" s="16" t="str">
        <f t="shared" si="634"/>
        <v xml:space="preserve">,"Condition":"UNDEFINED" </v>
      </c>
      <c r="AK1745" s="16" t="str">
        <f xml:space="preserve"> IF($D1745+$E1745&gt;0,  CONCATENATE($AD1745,$AE1745,$AF1745,$AG1745,$AH1745,$AI1745,$AJ1745)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45" s="16" t="str">
        <f t="shared" si="635"/>
        <v>,{"CollectableType":"HomeCollector.Models.StampBase, HomeCollector, Version=1.0.0.0, Culture=neutral, PublicKeyToken=null","DisplayName":"Skilled Hands" ,"Description":"" ,"Country":"USA" ,"IsPostageStamp":true ,"ScottNumber":"1718"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46" spans="1:38" x14ac:dyDescent="0.25">
      <c r="A1746" s="34" t="s">
        <v>2892</v>
      </c>
      <c r="B1746" s="29">
        <v>13</v>
      </c>
      <c r="C1746" s="30"/>
      <c r="D1746" s="31"/>
      <c r="E1746" s="32">
        <v>1</v>
      </c>
      <c r="F1746" s="28"/>
      <c r="G1746" s="30"/>
      <c r="H1746" s="19" t="s">
        <v>1188</v>
      </c>
      <c r="I1746" s="29">
        <v>1977</v>
      </c>
      <c r="J1746" s="29">
        <v>1977</v>
      </c>
      <c r="K1746" s="33" t="s">
        <v>1337</v>
      </c>
      <c r="L1746" s="34">
        <v>0.24</v>
      </c>
      <c r="M1746" s="29">
        <v>0.15</v>
      </c>
      <c r="N1746" s="28" t="str">
        <f t="shared" si="636"/>
        <v>,{"CollectableType":"HomeCollector.Models.StampBase, HomeCollector, Version=1.0.0.0, Culture=neutral, PublicKeyToken=null"</v>
      </c>
      <c r="O1746" s="16" t="str">
        <f t="shared" si="615"/>
        <v xml:space="preserve">,"DisplayName":"Skilled Hands" </v>
      </c>
      <c r="P1746" s="16" t="str">
        <f t="shared" si="616"/>
        <v xml:space="preserve">,"Description":"" </v>
      </c>
      <c r="Q1746" s="16" t="str">
        <f t="shared" si="617"/>
        <v xml:space="preserve">,"Country":"USA" </v>
      </c>
      <c r="R1746" s="16" t="str">
        <f t="shared" si="618"/>
        <v xml:space="preserve">,"IsPostageStamp":true </v>
      </c>
      <c r="S1746" s="16" t="str">
        <f t="shared" si="619"/>
        <v xml:space="preserve">,"ScottNumber":"1719" </v>
      </c>
      <c r="T1746" s="16" t="str">
        <f t="shared" si="620"/>
        <v xml:space="preserve">,"AlternateId":"" </v>
      </c>
      <c r="U1746" s="16" t="str">
        <f t="shared" si="621"/>
        <v>,"IssueYearStart":1977</v>
      </c>
      <c r="V1746" s="16" t="str">
        <f t="shared" si="622"/>
        <v>,"IssueYearEnd":0</v>
      </c>
      <c r="W1746" s="16" t="str">
        <f t="shared" si="623"/>
        <v xml:space="preserve">,"FirstDayOfIssue":" " </v>
      </c>
      <c r="X1746" s="16" t="str">
        <f t="shared" si="614"/>
        <v xml:space="preserve">,"Perforation":"" </v>
      </c>
      <c r="Y1746" s="16" t="str">
        <f t="shared" si="624"/>
        <v xml:space="preserve">,"IsWatermarked":false </v>
      </c>
      <c r="Z1746" s="16" t="str">
        <f t="shared" si="625"/>
        <v xml:space="preserve">,"CatalogImageCode":"" </v>
      </c>
      <c r="AA1746" s="16" t="str">
        <f t="shared" si="626"/>
        <v xml:space="preserve">,"Color":"" </v>
      </c>
      <c r="AB1746" s="16" t="str">
        <f t="shared" si="627"/>
        <v xml:space="preserve">,"Denomination":"13" </v>
      </c>
      <c r="AD1746" s="16" t="str">
        <f t="shared" si="628"/>
        <v>,"ItemInstances":[</v>
      </c>
      <c r="AE1746" s="16" t="str">
        <f t="shared" si="629"/>
        <v>{"CollectableType":"HomeCollector.Models.StampBase, HomeCollector, Version=1.0.0.0, Culture=neutral, PublicKeyToken=null"</v>
      </c>
      <c r="AF1746" s="16" t="str">
        <f t="shared" si="630"/>
        <v xml:space="preserve">,"ItemDetails":"" </v>
      </c>
      <c r="AG1746" s="16" t="str">
        <f t="shared" si="631"/>
        <v xml:space="preserve">,"IsFavorite":false </v>
      </c>
      <c r="AH1746" s="16" t="str">
        <f t="shared" si="632"/>
        <v xml:space="preserve">,"EstimatedValue":0 </v>
      </c>
      <c r="AI1746" s="16" t="str">
        <f t="shared" si="633"/>
        <v xml:space="preserve">,"IsMintCondition":false </v>
      </c>
      <c r="AJ1746" s="16" t="str">
        <f t="shared" si="634"/>
        <v xml:space="preserve">,"Condition":"UNDEFINED" </v>
      </c>
      <c r="AK1746" s="16" t="str">
        <f xml:space="preserve"> IF($D1746+$E1746&gt;0,  CONCATENATE($AD1746,$AE1746,$AF1746,$AG1746,$AH1746,$AI1746,$AJ1746)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46" s="16" t="str">
        <f t="shared" si="635"/>
        <v>,{"CollectableType":"HomeCollector.Models.StampBase, HomeCollector, Version=1.0.0.0, Culture=neutral, PublicKeyToken=null","DisplayName":"Skilled Hands" ,"Description":"" ,"Country":"USA" ,"IsPostageStamp":true ,"ScottNumber":"1719"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47" spans="1:38" x14ac:dyDescent="0.25">
      <c r="A1747" s="34" t="s">
        <v>2893</v>
      </c>
      <c r="B1747" s="29">
        <v>13</v>
      </c>
      <c r="C1747" s="30"/>
      <c r="D1747" s="31"/>
      <c r="E1747" s="32">
        <v>1</v>
      </c>
      <c r="F1747" s="28"/>
      <c r="G1747" s="30"/>
      <c r="H1747" s="19" t="s">
        <v>1188</v>
      </c>
      <c r="I1747" s="29">
        <v>1977</v>
      </c>
      <c r="J1747" s="29">
        <v>1977</v>
      </c>
      <c r="K1747" s="33" t="s">
        <v>1337</v>
      </c>
      <c r="L1747" s="34">
        <v>0.24</v>
      </c>
      <c r="M1747" s="29">
        <v>0.15</v>
      </c>
      <c r="N1747" s="28" t="str">
        <f t="shared" si="636"/>
        <v>,{"CollectableType":"HomeCollector.Models.StampBase, HomeCollector, Version=1.0.0.0, Culture=neutral, PublicKeyToken=null"</v>
      </c>
      <c r="O1747" s="16" t="str">
        <f t="shared" si="615"/>
        <v xml:space="preserve">,"DisplayName":"Skilled Hands" </v>
      </c>
      <c r="P1747" s="16" t="str">
        <f t="shared" si="616"/>
        <v xml:space="preserve">,"Description":"" </v>
      </c>
      <c r="Q1747" s="16" t="str">
        <f t="shared" si="617"/>
        <v xml:space="preserve">,"Country":"USA" </v>
      </c>
      <c r="R1747" s="16" t="str">
        <f t="shared" si="618"/>
        <v xml:space="preserve">,"IsPostageStamp":true </v>
      </c>
      <c r="S1747" s="16" t="str">
        <f t="shared" si="619"/>
        <v xml:space="preserve">,"ScottNumber":"1720" </v>
      </c>
      <c r="T1747" s="16" t="str">
        <f t="shared" si="620"/>
        <v xml:space="preserve">,"AlternateId":"" </v>
      </c>
      <c r="U1747" s="16" t="str">
        <f t="shared" si="621"/>
        <v>,"IssueYearStart":1977</v>
      </c>
      <c r="V1747" s="16" t="str">
        <f t="shared" si="622"/>
        <v>,"IssueYearEnd":0</v>
      </c>
      <c r="W1747" s="16" t="str">
        <f t="shared" si="623"/>
        <v xml:space="preserve">,"FirstDayOfIssue":" " </v>
      </c>
      <c r="X1747" s="16" t="str">
        <f t="shared" si="614"/>
        <v xml:space="preserve">,"Perforation":"" </v>
      </c>
      <c r="Y1747" s="16" t="str">
        <f t="shared" si="624"/>
        <v xml:space="preserve">,"IsWatermarked":false </v>
      </c>
      <c r="Z1747" s="16" t="str">
        <f t="shared" si="625"/>
        <v xml:space="preserve">,"CatalogImageCode":"" </v>
      </c>
      <c r="AA1747" s="16" t="str">
        <f t="shared" si="626"/>
        <v xml:space="preserve">,"Color":"" </v>
      </c>
      <c r="AB1747" s="16" t="str">
        <f t="shared" si="627"/>
        <v xml:space="preserve">,"Denomination":"13" </v>
      </c>
      <c r="AD1747" s="16" t="str">
        <f t="shared" si="628"/>
        <v>,"ItemInstances":[</v>
      </c>
      <c r="AE1747" s="16" t="str">
        <f t="shared" si="629"/>
        <v>{"CollectableType":"HomeCollector.Models.StampBase, HomeCollector, Version=1.0.0.0, Culture=neutral, PublicKeyToken=null"</v>
      </c>
      <c r="AF1747" s="16" t="str">
        <f t="shared" si="630"/>
        <v xml:space="preserve">,"ItemDetails":"" </v>
      </c>
      <c r="AG1747" s="16" t="str">
        <f t="shared" si="631"/>
        <v xml:space="preserve">,"IsFavorite":false </v>
      </c>
      <c r="AH1747" s="16" t="str">
        <f t="shared" si="632"/>
        <v xml:space="preserve">,"EstimatedValue":0 </v>
      </c>
      <c r="AI1747" s="16" t="str">
        <f t="shared" si="633"/>
        <v xml:space="preserve">,"IsMintCondition":false </v>
      </c>
      <c r="AJ1747" s="16" t="str">
        <f t="shared" si="634"/>
        <v xml:space="preserve">,"Condition":"UNDEFINED" </v>
      </c>
      <c r="AK1747" s="16" t="str">
        <f xml:space="preserve"> IF($D1747+$E1747&gt;0,  CONCATENATE($AD1747,$AE1747,$AF1747,$AG1747,$AH1747,$AI1747,$AJ1747)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47" s="16" t="str">
        <f t="shared" si="635"/>
        <v>,{"CollectableType":"HomeCollector.Models.StampBase, HomeCollector, Version=1.0.0.0, Culture=neutral, PublicKeyToken=null","DisplayName":"Skilled Hands" ,"Description":"" ,"Country":"USA" ,"IsPostageStamp":true ,"ScottNumber":"1720"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48" spans="1:38" x14ac:dyDescent="0.25">
      <c r="A1748" s="17" t="s">
        <v>1189</v>
      </c>
      <c r="B1748" s="29">
        <v>13</v>
      </c>
      <c r="C1748" s="30"/>
      <c r="D1748" s="31">
        <v>1</v>
      </c>
      <c r="E1748" s="32"/>
      <c r="F1748" s="28"/>
      <c r="G1748" s="38" t="s">
        <v>962</v>
      </c>
      <c r="H1748" s="19" t="s">
        <v>1188</v>
      </c>
      <c r="I1748" s="29">
        <v>1977</v>
      </c>
      <c r="J1748" s="29">
        <v>1977</v>
      </c>
      <c r="K1748" s="33" t="s">
        <v>1337</v>
      </c>
      <c r="L1748" s="34">
        <v>1</v>
      </c>
      <c r="M1748" s="29">
        <v>0.8</v>
      </c>
      <c r="N1748" s="28" t="str">
        <f t="shared" si="636"/>
        <v>,{"CollectableType":"HomeCollector.Models.StampBase, HomeCollector, Version=1.0.0.0, Culture=neutral, PublicKeyToken=null"</v>
      </c>
      <c r="O1748" s="16" t="str">
        <f t="shared" si="615"/>
        <v xml:space="preserve">,"DisplayName":"Skilled Hands" </v>
      </c>
      <c r="P1748" s="16" t="str">
        <f t="shared" si="616"/>
        <v xml:space="preserve">,"Description":"block 4" </v>
      </c>
      <c r="Q1748" s="16" t="str">
        <f t="shared" si="617"/>
        <v xml:space="preserve">,"Country":"USA" </v>
      </c>
      <c r="R1748" s="16" t="str">
        <f t="shared" si="618"/>
        <v xml:space="preserve">,"IsPostageStamp":true </v>
      </c>
      <c r="S1748" s="16" t="str">
        <f t="shared" si="619"/>
        <v xml:space="preserve">,"ScottNumber":"1720a" </v>
      </c>
      <c r="T1748" s="16" t="str">
        <f t="shared" si="620"/>
        <v xml:space="preserve">,"AlternateId":"" </v>
      </c>
      <c r="U1748" s="16" t="str">
        <f t="shared" si="621"/>
        <v>,"IssueYearStart":1977</v>
      </c>
      <c r="V1748" s="16" t="str">
        <f t="shared" si="622"/>
        <v>,"IssueYearEnd":0</v>
      </c>
      <c r="W1748" s="16" t="str">
        <f t="shared" si="623"/>
        <v xml:space="preserve">,"FirstDayOfIssue":" " </v>
      </c>
      <c r="X1748" s="16" t="str">
        <f t="shared" si="614"/>
        <v xml:space="preserve">,"Perforation":"" </v>
      </c>
      <c r="Y1748" s="16" t="str">
        <f t="shared" si="624"/>
        <v xml:space="preserve">,"IsWatermarked":false </v>
      </c>
      <c r="Z1748" s="16" t="str">
        <f t="shared" si="625"/>
        <v xml:space="preserve">,"CatalogImageCode":"" </v>
      </c>
      <c r="AA1748" s="16" t="str">
        <f t="shared" si="626"/>
        <v xml:space="preserve">,"Color":"" </v>
      </c>
      <c r="AB1748" s="16" t="str">
        <f t="shared" si="627"/>
        <v xml:space="preserve">,"Denomination":"13" </v>
      </c>
      <c r="AD1748" s="16" t="str">
        <f t="shared" si="628"/>
        <v>,"ItemInstances":[</v>
      </c>
      <c r="AE1748" s="16" t="str">
        <f t="shared" si="629"/>
        <v>{"CollectableType":"HomeCollector.Models.StampBase, HomeCollector, Version=1.0.0.0, Culture=neutral, PublicKeyToken=null"</v>
      </c>
      <c r="AF1748" s="16" t="str">
        <f t="shared" si="630"/>
        <v xml:space="preserve">,"ItemDetails":"block 4" </v>
      </c>
      <c r="AG1748" s="16" t="str">
        <f t="shared" si="631"/>
        <v xml:space="preserve">,"IsFavorite":false </v>
      </c>
      <c r="AH1748" s="16" t="str">
        <f t="shared" si="632"/>
        <v xml:space="preserve">,"EstimatedValue":0 </v>
      </c>
      <c r="AI1748" s="16" t="str">
        <f t="shared" si="633"/>
        <v xml:space="preserve">,"IsMintCondition":true </v>
      </c>
      <c r="AJ1748" s="16" t="str">
        <f t="shared" si="634"/>
        <v xml:space="preserve">,"Condition":"UNDEFINED" </v>
      </c>
      <c r="AK1748" s="16" t="str">
        <f xml:space="preserve"> IF($D1748+$E1748&gt;0,  CONCATENATE($AD1748,$AE1748,$AF1748,$AG1748,$AH1748,$AI1748,$AJ1748)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748" s="16" t="str">
        <f t="shared" si="635"/>
        <v>,{"CollectableType":"HomeCollector.Models.StampBase, HomeCollector, Version=1.0.0.0, Culture=neutral, PublicKeyToken=null","DisplayName":"Skilled Hands" ,"Description":"block 4" ,"Country":"USA" ,"IsPostageStamp":true ,"ScottNumber":"1720a"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749" spans="1:38" x14ac:dyDescent="0.25">
      <c r="A1749" s="34" t="s">
        <v>2894</v>
      </c>
      <c r="B1749" s="29">
        <v>13</v>
      </c>
      <c r="C1749" s="30"/>
      <c r="D1749" s="31">
        <v>1</v>
      </c>
      <c r="E1749" s="32">
        <v>3</v>
      </c>
      <c r="F1749" s="28"/>
      <c r="G1749" s="30"/>
      <c r="H1749" s="19" t="s">
        <v>1190</v>
      </c>
      <c r="I1749" s="29">
        <v>1977</v>
      </c>
      <c r="J1749" s="29">
        <v>1977</v>
      </c>
      <c r="K1749" s="33" t="s">
        <v>1337</v>
      </c>
      <c r="L1749" s="34">
        <v>0.24</v>
      </c>
      <c r="M1749" s="29">
        <v>0.15</v>
      </c>
      <c r="N1749" s="28" t="str">
        <f t="shared" si="636"/>
        <v>,{"CollectableType":"HomeCollector.Models.StampBase, HomeCollector, Version=1.0.0.0, Culture=neutral, PublicKeyToken=null"</v>
      </c>
      <c r="O1749" s="16" t="str">
        <f t="shared" si="615"/>
        <v xml:space="preserve">,"DisplayName":"Peace Bridge" </v>
      </c>
      <c r="P1749" s="16" t="str">
        <f t="shared" si="616"/>
        <v xml:space="preserve">,"Description":"" </v>
      </c>
      <c r="Q1749" s="16" t="str">
        <f t="shared" si="617"/>
        <v xml:space="preserve">,"Country":"USA" </v>
      </c>
      <c r="R1749" s="16" t="str">
        <f t="shared" si="618"/>
        <v xml:space="preserve">,"IsPostageStamp":true </v>
      </c>
      <c r="S1749" s="16" t="str">
        <f t="shared" si="619"/>
        <v xml:space="preserve">,"ScottNumber":"1721" </v>
      </c>
      <c r="T1749" s="16" t="str">
        <f t="shared" si="620"/>
        <v xml:space="preserve">,"AlternateId":"" </v>
      </c>
      <c r="U1749" s="16" t="str">
        <f t="shared" si="621"/>
        <v>,"IssueYearStart":1977</v>
      </c>
      <c r="V1749" s="16" t="str">
        <f t="shared" si="622"/>
        <v>,"IssueYearEnd":0</v>
      </c>
      <c r="W1749" s="16" t="str">
        <f t="shared" si="623"/>
        <v xml:space="preserve">,"FirstDayOfIssue":" " </v>
      </c>
      <c r="X1749" s="16" t="str">
        <f t="shared" si="614"/>
        <v xml:space="preserve">,"Perforation":"" </v>
      </c>
      <c r="Y1749" s="16" t="str">
        <f t="shared" si="624"/>
        <v xml:space="preserve">,"IsWatermarked":false </v>
      </c>
      <c r="Z1749" s="16" t="str">
        <f t="shared" si="625"/>
        <v xml:space="preserve">,"CatalogImageCode":"" </v>
      </c>
      <c r="AA1749" s="16" t="str">
        <f t="shared" si="626"/>
        <v xml:space="preserve">,"Color":"" </v>
      </c>
      <c r="AB1749" s="16" t="str">
        <f t="shared" si="627"/>
        <v xml:space="preserve">,"Denomination":"13" </v>
      </c>
      <c r="AD1749" s="16" t="str">
        <f t="shared" si="628"/>
        <v>,"ItemInstances":[</v>
      </c>
      <c r="AE1749" s="16" t="str">
        <f t="shared" si="629"/>
        <v>{"CollectableType":"HomeCollector.Models.StampBase, HomeCollector, Version=1.0.0.0, Culture=neutral, PublicKeyToken=null"</v>
      </c>
      <c r="AF1749" s="16" t="str">
        <f t="shared" si="630"/>
        <v xml:space="preserve">,"ItemDetails":"" </v>
      </c>
      <c r="AG1749" s="16" t="str">
        <f t="shared" si="631"/>
        <v xml:space="preserve">,"IsFavorite":false </v>
      </c>
      <c r="AH1749" s="16" t="str">
        <f t="shared" si="632"/>
        <v xml:space="preserve">,"EstimatedValue":0 </v>
      </c>
      <c r="AI1749" s="16" t="str">
        <f t="shared" si="633"/>
        <v xml:space="preserve">,"IsMintCondition":true </v>
      </c>
      <c r="AJ1749" s="16" t="str">
        <f t="shared" si="634"/>
        <v xml:space="preserve">,"Condition":"UNDEFINED" </v>
      </c>
      <c r="AK1749" s="16" t="str">
        <f xml:space="preserve"> IF($D1749+$E1749&gt;0,  CONCATENATE($AD1749,$AE1749,$AF1749,$AG1749,$AH1749,$AI1749,$AJ1749)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49" s="16" t="str">
        <f t="shared" si="635"/>
        <v>,{"CollectableType":"HomeCollector.Models.StampBase, HomeCollector, Version=1.0.0.0, Culture=neutral, PublicKeyToken=null","DisplayName":"Peace Bridge" ,"Description":"" ,"Country":"USA" ,"IsPostageStamp":true ,"ScottNumber":"1721"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50" spans="1:38" x14ac:dyDescent="0.25">
      <c r="A1750" s="34" t="s">
        <v>2895</v>
      </c>
      <c r="B1750" s="29">
        <v>13</v>
      </c>
      <c r="C1750" s="30"/>
      <c r="D1750" s="31">
        <v>1</v>
      </c>
      <c r="E1750" s="32">
        <v>2</v>
      </c>
      <c r="F1750" s="28"/>
      <c r="G1750" s="30"/>
      <c r="H1750" s="19" t="s">
        <v>1191</v>
      </c>
      <c r="I1750" s="29">
        <v>1977</v>
      </c>
      <c r="J1750" s="29">
        <v>1977</v>
      </c>
      <c r="K1750" s="33" t="s">
        <v>1337</v>
      </c>
      <c r="L1750" s="34">
        <v>0.24</v>
      </c>
      <c r="M1750" s="29">
        <v>0.15</v>
      </c>
      <c r="N1750" s="28" t="str">
        <f t="shared" si="636"/>
        <v>,{"CollectableType":"HomeCollector.Models.StampBase, HomeCollector, Version=1.0.0.0, Culture=neutral, PublicKeyToken=null"</v>
      </c>
      <c r="O1750" s="16" t="str">
        <f t="shared" si="615"/>
        <v xml:space="preserve">,"DisplayName":"Herkimer" </v>
      </c>
      <c r="P1750" s="16" t="str">
        <f t="shared" si="616"/>
        <v xml:space="preserve">,"Description":"" </v>
      </c>
      <c r="Q1750" s="16" t="str">
        <f t="shared" si="617"/>
        <v xml:space="preserve">,"Country":"USA" </v>
      </c>
      <c r="R1750" s="16" t="str">
        <f t="shared" si="618"/>
        <v xml:space="preserve">,"IsPostageStamp":true </v>
      </c>
      <c r="S1750" s="16" t="str">
        <f t="shared" si="619"/>
        <v xml:space="preserve">,"ScottNumber":"1722" </v>
      </c>
      <c r="T1750" s="16" t="str">
        <f t="shared" si="620"/>
        <v xml:space="preserve">,"AlternateId":"" </v>
      </c>
      <c r="U1750" s="16" t="str">
        <f t="shared" si="621"/>
        <v>,"IssueYearStart":1977</v>
      </c>
      <c r="V1750" s="16" t="str">
        <f t="shared" si="622"/>
        <v>,"IssueYearEnd":0</v>
      </c>
      <c r="W1750" s="16" t="str">
        <f t="shared" si="623"/>
        <v xml:space="preserve">,"FirstDayOfIssue":" " </v>
      </c>
      <c r="X1750" s="16" t="str">
        <f t="shared" si="614"/>
        <v xml:space="preserve">,"Perforation":"" </v>
      </c>
      <c r="Y1750" s="16" t="str">
        <f t="shared" si="624"/>
        <v xml:space="preserve">,"IsWatermarked":false </v>
      </c>
      <c r="Z1750" s="16" t="str">
        <f t="shared" si="625"/>
        <v xml:space="preserve">,"CatalogImageCode":"" </v>
      </c>
      <c r="AA1750" s="16" t="str">
        <f t="shared" si="626"/>
        <v xml:space="preserve">,"Color":"" </v>
      </c>
      <c r="AB1750" s="16" t="str">
        <f t="shared" si="627"/>
        <v xml:space="preserve">,"Denomination":"13" </v>
      </c>
      <c r="AD1750" s="16" t="str">
        <f t="shared" si="628"/>
        <v>,"ItemInstances":[</v>
      </c>
      <c r="AE1750" s="16" t="str">
        <f t="shared" si="629"/>
        <v>{"CollectableType":"HomeCollector.Models.StampBase, HomeCollector, Version=1.0.0.0, Culture=neutral, PublicKeyToken=null"</v>
      </c>
      <c r="AF1750" s="16" t="str">
        <f t="shared" si="630"/>
        <v xml:space="preserve">,"ItemDetails":"" </v>
      </c>
      <c r="AG1750" s="16" t="str">
        <f t="shared" si="631"/>
        <v xml:space="preserve">,"IsFavorite":false </v>
      </c>
      <c r="AH1750" s="16" t="str">
        <f t="shared" si="632"/>
        <v xml:space="preserve">,"EstimatedValue":0 </v>
      </c>
      <c r="AI1750" s="16" t="str">
        <f t="shared" si="633"/>
        <v xml:space="preserve">,"IsMintCondition":true </v>
      </c>
      <c r="AJ1750" s="16" t="str">
        <f t="shared" si="634"/>
        <v xml:space="preserve">,"Condition":"UNDEFINED" </v>
      </c>
      <c r="AK1750" s="16" t="str">
        <f xml:space="preserve"> IF($D1750+$E1750&gt;0,  CONCATENATE($AD1750,$AE1750,$AF1750,$AG1750,$AH1750,$AI1750,$AJ1750)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50" s="16" t="str">
        <f t="shared" si="635"/>
        <v>,{"CollectableType":"HomeCollector.Models.StampBase, HomeCollector, Version=1.0.0.0, Culture=neutral, PublicKeyToken=null","DisplayName":"Herkimer" ,"Description":"" ,"Country":"USA" ,"IsPostageStamp":true ,"ScottNumber":"1722"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51" spans="1:38" x14ac:dyDescent="0.25">
      <c r="A1751" s="34" t="s">
        <v>2896</v>
      </c>
      <c r="B1751" s="29">
        <v>13</v>
      </c>
      <c r="C1751" s="30"/>
      <c r="D1751" s="31"/>
      <c r="E1751" s="32">
        <v>2</v>
      </c>
      <c r="F1751" s="28"/>
      <c r="G1751" s="30"/>
      <c r="H1751" s="19" t="s">
        <v>1192</v>
      </c>
      <c r="I1751" s="29">
        <v>1977</v>
      </c>
      <c r="J1751" s="29">
        <v>1977</v>
      </c>
      <c r="K1751" s="33" t="s">
        <v>1337</v>
      </c>
      <c r="L1751" s="34">
        <v>0.24</v>
      </c>
      <c r="M1751" s="29">
        <v>0.15</v>
      </c>
      <c r="N1751" s="28" t="str">
        <f t="shared" si="636"/>
        <v>,{"CollectableType":"HomeCollector.Models.StampBase, HomeCollector, Version=1.0.0.0, Culture=neutral, PublicKeyToken=null"</v>
      </c>
      <c r="O1751" s="16" t="str">
        <f t="shared" si="615"/>
        <v xml:space="preserve">,"DisplayName":"Energy Cons" </v>
      </c>
      <c r="P1751" s="16" t="str">
        <f t="shared" si="616"/>
        <v xml:space="preserve">,"Description":"" </v>
      </c>
      <c r="Q1751" s="16" t="str">
        <f t="shared" si="617"/>
        <v xml:space="preserve">,"Country":"USA" </v>
      </c>
      <c r="R1751" s="16" t="str">
        <f t="shared" si="618"/>
        <v xml:space="preserve">,"IsPostageStamp":true </v>
      </c>
      <c r="S1751" s="16" t="str">
        <f t="shared" si="619"/>
        <v xml:space="preserve">,"ScottNumber":"1723" </v>
      </c>
      <c r="T1751" s="16" t="str">
        <f t="shared" si="620"/>
        <v xml:space="preserve">,"AlternateId":"" </v>
      </c>
      <c r="U1751" s="16" t="str">
        <f t="shared" si="621"/>
        <v>,"IssueYearStart":1977</v>
      </c>
      <c r="V1751" s="16" t="str">
        <f t="shared" si="622"/>
        <v>,"IssueYearEnd":0</v>
      </c>
      <c r="W1751" s="16" t="str">
        <f t="shared" si="623"/>
        <v xml:space="preserve">,"FirstDayOfIssue":" " </v>
      </c>
      <c r="X1751" s="16" t="str">
        <f t="shared" si="614"/>
        <v xml:space="preserve">,"Perforation":"" </v>
      </c>
      <c r="Y1751" s="16" t="str">
        <f t="shared" si="624"/>
        <v xml:space="preserve">,"IsWatermarked":false </v>
      </c>
      <c r="Z1751" s="16" t="str">
        <f t="shared" si="625"/>
        <v xml:space="preserve">,"CatalogImageCode":"" </v>
      </c>
      <c r="AA1751" s="16" t="str">
        <f t="shared" si="626"/>
        <v xml:space="preserve">,"Color":"" </v>
      </c>
      <c r="AB1751" s="16" t="str">
        <f t="shared" si="627"/>
        <v xml:space="preserve">,"Denomination":"13" </v>
      </c>
      <c r="AD1751" s="16" t="str">
        <f t="shared" si="628"/>
        <v>,"ItemInstances":[</v>
      </c>
      <c r="AE1751" s="16" t="str">
        <f t="shared" si="629"/>
        <v>{"CollectableType":"HomeCollector.Models.StampBase, HomeCollector, Version=1.0.0.0, Culture=neutral, PublicKeyToken=null"</v>
      </c>
      <c r="AF1751" s="16" t="str">
        <f t="shared" si="630"/>
        <v xml:space="preserve">,"ItemDetails":"" </v>
      </c>
      <c r="AG1751" s="16" t="str">
        <f t="shared" si="631"/>
        <v xml:space="preserve">,"IsFavorite":false </v>
      </c>
      <c r="AH1751" s="16" t="str">
        <f t="shared" si="632"/>
        <v xml:space="preserve">,"EstimatedValue":0 </v>
      </c>
      <c r="AI1751" s="16" t="str">
        <f t="shared" si="633"/>
        <v xml:space="preserve">,"IsMintCondition":false </v>
      </c>
      <c r="AJ1751" s="16" t="str">
        <f t="shared" si="634"/>
        <v xml:space="preserve">,"Condition":"UNDEFINED" </v>
      </c>
      <c r="AK1751" s="16" t="str">
        <f xml:space="preserve"> IF($D1751+$E1751&gt;0,  CONCATENATE($AD1751,$AE1751,$AF1751,$AG1751,$AH1751,$AI1751,$AJ1751)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51" s="16" t="str">
        <f t="shared" si="635"/>
        <v>,{"CollectableType":"HomeCollector.Models.StampBase, HomeCollector, Version=1.0.0.0, Culture=neutral, PublicKeyToken=null","DisplayName":"Energy Cons" ,"Description":"" ,"Country":"USA" ,"IsPostageStamp":true ,"ScottNumber":"1723"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52" spans="1:38" x14ac:dyDescent="0.25">
      <c r="A1752" s="17" t="s">
        <v>1193</v>
      </c>
      <c r="B1752" s="29">
        <v>13</v>
      </c>
      <c r="C1752" s="30"/>
      <c r="D1752" s="31">
        <v>1</v>
      </c>
      <c r="E1752" s="32"/>
      <c r="F1752" s="28"/>
      <c r="G1752" s="38" t="s">
        <v>291</v>
      </c>
      <c r="H1752" s="19" t="s">
        <v>1083</v>
      </c>
      <c r="I1752" s="29">
        <v>1977</v>
      </c>
      <c r="J1752" s="29">
        <v>1977</v>
      </c>
      <c r="K1752" s="33" t="s">
        <v>1337</v>
      </c>
      <c r="L1752" s="34">
        <v>0.48</v>
      </c>
      <c r="M1752" s="29">
        <v>0.4</v>
      </c>
      <c r="N1752" s="28" t="str">
        <f t="shared" si="636"/>
        <v>,{"CollectableType":"HomeCollector.Models.StampBase, HomeCollector, Version=1.0.0.0, Culture=neutral, PublicKeyToken=null"</v>
      </c>
      <c r="O1752" s="16" t="str">
        <f t="shared" si="615"/>
        <v xml:space="preserve">,"DisplayName":"Energy" </v>
      </c>
      <c r="P1752" s="16" t="str">
        <f t="shared" si="616"/>
        <v xml:space="preserve">,"Description":"pair" </v>
      </c>
      <c r="Q1752" s="16" t="str">
        <f t="shared" si="617"/>
        <v xml:space="preserve">,"Country":"USA" </v>
      </c>
      <c r="R1752" s="16" t="str">
        <f t="shared" si="618"/>
        <v xml:space="preserve">,"IsPostageStamp":true </v>
      </c>
      <c r="S1752" s="16" t="str">
        <f t="shared" si="619"/>
        <v xml:space="preserve">,"ScottNumber":"1723a" </v>
      </c>
      <c r="T1752" s="16" t="str">
        <f t="shared" si="620"/>
        <v xml:space="preserve">,"AlternateId":"" </v>
      </c>
      <c r="U1752" s="16" t="str">
        <f t="shared" si="621"/>
        <v>,"IssueYearStart":1977</v>
      </c>
      <c r="V1752" s="16" t="str">
        <f t="shared" si="622"/>
        <v>,"IssueYearEnd":0</v>
      </c>
      <c r="W1752" s="16" t="str">
        <f t="shared" si="623"/>
        <v xml:space="preserve">,"FirstDayOfIssue":" " </v>
      </c>
      <c r="X1752" s="16" t="str">
        <f t="shared" si="614"/>
        <v xml:space="preserve">,"Perforation":"" </v>
      </c>
      <c r="Y1752" s="16" t="str">
        <f t="shared" si="624"/>
        <v xml:space="preserve">,"IsWatermarked":false </v>
      </c>
      <c r="Z1752" s="16" t="str">
        <f t="shared" si="625"/>
        <v xml:space="preserve">,"CatalogImageCode":"" </v>
      </c>
      <c r="AA1752" s="16" t="str">
        <f t="shared" si="626"/>
        <v xml:space="preserve">,"Color":"" </v>
      </c>
      <c r="AB1752" s="16" t="str">
        <f t="shared" si="627"/>
        <v xml:space="preserve">,"Denomination":"13" </v>
      </c>
      <c r="AD1752" s="16" t="str">
        <f t="shared" si="628"/>
        <v>,"ItemInstances":[</v>
      </c>
      <c r="AE1752" s="16" t="str">
        <f t="shared" si="629"/>
        <v>{"CollectableType":"HomeCollector.Models.StampBase, HomeCollector, Version=1.0.0.0, Culture=neutral, PublicKeyToken=null"</v>
      </c>
      <c r="AF1752" s="16" t="str">
        <f t="shared" si="630"/>
        <v xml:space="preserve">,"ItemDetails":"pair" </v>
      </c>
      <c r="AG1752" s="16" t="str">
        <f t="shared" si="631"/>
        <v xml:space="preserve">,"IsFavorite":false </v>
      </c>
      <c r="AH1752" s="16" t="str">
        <f t="shared" si="632"/>
        <v xml:space="preserve">,"EstimatedValue":0 </v>
      </c>
      <c r="AI1752" s="16" t="str">
        <f t="shared" si="633"/>
        <v xml:space="preserve">,"IsMintCondition":true </v>
      </c>
      <c r="AJ1752" s="16" t="str">
        <f t="shared" si="634"/>
        <v xml:space="preserve">,"Condition":"UNDEFINED" </v>
      </c>
      <c r="AK1752" s="16" t="str">
        <f xml:space="preserve"> IF($D1752+$E1752&gt;0,  CONCATENATE($AD1752,$AE1752,$AF1752,$AG1752,$AH1752,$AI1752,$AJ1752) &amp; "} ]}","}")</f>
        <v>,"ItemInstances":[{"CollectableType":"HomeCollector.Models.StampBase, HomeCollector, Version=1.0.0.0, Culture=neutral, PublicKeyToken=null","ItemDetails":"pair" ,"IsFavorite":false ,"EstimatedValue":0 ,"IsMintCondition":true ,"Condition":"UNDEFINED" } ]}</v>
      </c>
      <c r="AL1752" s="16" t="str">
        <f t="shared" si="635"/>
        <v>,{"CollectableType":"HomeCollector.Models.StampBase, HomeCollector, Version=1.0.0.0, Culture=neutral, PublicKeyToken=null","DisplayName":"Energy" ,"Description":"pair" ,"Country":"USA" ,"IsPostageStamp":true ,"ScottNumber":"1723a"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PublicKeyToken=null","ItemDetails":"pair" ,"IsFavorite":false ,"EstimatedValue":0 ,"IsMintCondition":true ,"Condition":"UNDEFINED" } ]}</v>
      </c>
    </row>
    <row r="1753" spans="1:38" x14ac:dyDescent="0.25">
      <c r="A1753" s="34" t="s">
        <v>2897</v>
      </c>
      <c r="B1753" s="29">
        <v>13</v>
      </c>
      <c r="C1753" s="30"/>
      <c r="D1753" s="31"/>
      <c r="E1753" s="32">
        <v>1</v>
      </c>
      <c r="F1753" s="28"/>
      <c r="G1753" s="30"/>
      <c r="H1753" s="19" t="s">
        <v>1194</v>
      </c>
      <c r="I1753" s="29">
        <v>1977</v>
      </c>
      <c r="J1753" s="29">
        <v>1977</v>
      </c>
      <c r="K1753" s="33" t="s">
        <v>1337</v>
      </c>
      <c r="L1753" s="34">
        <v>0.24</v>
      </c>
      <c r="M1753" s="29">
        <v>0.15</v>
      </c>
      <c r="N1753" s="28" t="str">
        <f t="shared" si="636"/>
        <v>,{"CollectableType":"HomeCollector.Models.StampBase, HomeCollector, Version=1.0.0.0, Culture=neutral, PublicKeyToken=null"</v>
      </c>
      <c r="O1753" s="16" t="str">
        <f t="shared" si="615"/>
        <v xml:space="preserve">,"DisplayName":"Energy Develop" </v>
      </c>
      <c r="P1753" s="16" t="str">
        <f t="shared" si="616"/>
        <v xml:space="preserve">,"Description":"" </v>
      </c>
      <c r="Q1753" s="16" t="str">
        <f t="shared" si="617"/>
        <v xml:space="preserve">,"Country":"USA" </v>
      </c>
      <c r="R1753" s="16" t="str">
        <f t="shared" si="618"/>
        <v xml:space="preserve">,"IsPostageStamp":true </v>
      </c>
      <c r="S1753" s="16" t="str">
        <f t="shared" si="619"/>
        <v xml:space="preserve">,"ScottNumber":"1724" </v>
      </c>
      <c r="T1753" s="16" t="str">
        <f t="shared" si="620"/>
        <v xml:space="preserve">,"AlternateId":"" </v>
      </c>
      <c r="U1753" s="16" t="str">
        <f t="shared" si="621"/>
        <v>,"IssueYearStart":1977</v>
      </c>
      <c r="V1753" s="16" t="str">
        <f t="shared" si="622"/>
        <v>,"IssueYearEnd":0</v>
      </c>
      <c r="W1753" s="16" t="str">
        <f t="shared" si="623"/>
        <v xml:space="preserve">,"FirstDayOfIssue":" " </v>
      </c>
      <c r="X1753" s="16" t="str">
        <f t="shared" ref="X1753:X1816" si="637">",""Perforation"":""" &amp; IF(ISBLANK($F1753)=1,"",$F1753) &amp; """ "</f>
        <v xml:space="preserve">,"Perforation":"" </v>
      </c>
      <c r="Y1753" s="16" t="str">
        <f t="shared" si="624"/>
        <v xml:space="preserve">,"IsWatermarked":false </v>
      </c>
      <c r="Z1753" s="16" t="str">
        <f t="shared" si="625"/>
        <v xml:space="preserve">,"CatalogImageCode":"" </v>
      </c>
      <c r="AA1753" s="16" t="str">
        <f t="shared" si="626"/>
        <v xml:space="preserve">,"Color":"" </v>
      </c>
      <c r="AB1753" s="16" t="str">
        <f t="shared" si="627"/>
        <v xml:space="preserve">,"Denomination":"13" </v>
      </c>
      <c r="AD1753" s="16" t="str">
        <f t="shared" si="628"/>
        <v>,"ItemInstances":[</v>
      </c>
      <c r="AE1753" s="16" t="str">
        <f t="shared" si="629"/>
        <v>{"CollectableType":"HomeCollector.Models.StampBase, HomeCollector, Version=1.0.0.0, Culture=neutral, PublicKeyToken=null"</v>
      </c>
      <c r="AF1753" s="16" t="str">
        <f t="shared" si="630"/>
        <v xml:space="preserve">,"ItemDetails":"" </v>
      </c>
      <c r="AG1753" s="16" t="str">
        <f t="shared" si="631"/>
        <v xml:space="preserve">,"IsFavorite":false </v>
      </c>
      <c r="AH1753" s="16" t="str">
        <f t="shared" si="632"/>
        <v xml:space="preserve">,"EstimatedValue":0 </v>
      </c>
      <c r="AI1753" s="16" t="str">
        <f t="shared" si="633"/>
        <v xml:space="preserve">,"IsMintCondition":false </v>
      </c>
      <c r="AJ1753" s="16" t="str">
        <f t="shared" si="634"/>
        <v xml:space="preserve">,"Condition":"UNDEFINED" </v>
      </c>
      <c r="AK1753" s="16" t="str">
        <f xml:space="preserve"> IF($D1753+$E1753&gt;0,  CONCATENATE($AD1753,$AE1753,$AF1753,$AG1753,$AH1753,$AI1753,$AJ1753)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53" s="16" t="str">
        <f t="shared" si="635"/>
        <v>,{"CollectableType":"HomeCollector.Models.StampBase, HomeCollector, Version=1.0.0.0, Culture=neutral, PublicKeyToken=null","DisplayName":"Energy Develop" ,"Description":"" ,"Country":"USA" ,"IsPostageStamp":true ,"ScottNumber":"1724"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54" spans="1:38" x14ac:dyDescent="0.25">
      <c r="A1754" s="34" t="s">
        <v>2898</v>
      </c>
      <c r="B1754" s="29">
        <v>13</v>
      </c>
      <c r="C1754" s="30"/>
      <c r="D1754" s="31">
        <v>1</v>
      </c>
      <c r="E1754" s="32">
        <v>2</v>
      </c>
      <c r="F1754" s="28"/>
      <c r="G1754" s="30"/>
      <c r="H1754" s="19" t="s">
        <v>1195</v>
      </c>
      <c r="I1754" s="29">
        <v>1977</v>
      </c>
      <c r="J1754" s="29">
        <v>1977</v>
      </c>
      <c r="K1754" s="33" t="s">
        <v>1337</v>
      </c>
      <c r="L1754" s="34">
        <v>0.24</v>
      </c>
      <c r="M1754" s="29">
        <v>0.15</v>
      </c>
      <c r="N1754" s="28" t="str">
        <f t="shared" si="636"/>
        <v>,{"CollectableType":"HomeCollector.Models.StampBase, HomeCollector, Version=1.0.0.0, Culture=neutral, PublicKeyToken=null"</v>
      </c>
      <c r="O1754" s="16" t="str">
        <f t="shared" si="615"/>
        <v xml:space="preserve">,"DisplayName":"Alta Calif" </v>
      </c>
      <c r="P1754" s="16" t="str">
        <f t="shared" si="616"/>
        <v xml:space="preserve">,"Description":"" </v>
      </c>
      <c r="Q1754" s="16" t="str">
        <f t="shared" si="617"/>
        <v xml:space="preserve">,"Country":"USA" </v>
      </c>
      <c r="R1754" s="16" t="str">
        <f t="shared" si="618"/>
        <v xml:space="preserve">,"IsPostageStamp":true </v>
      </c>
      <c r="S1754" s="16" t="str">
        <f t="shared" si="619"/>
        <v xml:space="preserve">,"ScottNumber":"1725" </v>
      </c>
      <c r="T1754" s="16" t="str">
        <f t="shared" si="620"/>
        <v xml:space="preserve">,"AlternateId":"" </v>
      </c>
      <c r="U1754" s="16" t="str">
        <f t="shared" si="621"/>
        <v>,"IssueYearStart":1977</v>
      </c>
      <c r="V1754" s="16" t="str">
        <f t="shared" si="622"/>
        <v>,"IssueYearEnd":0</v>
      </c>
      <c r="W1754" s="16" t="str">
        <f t="shared" si="623"/>
        <v xml:space="preserve">,"FirstDayOfIssue":" " </v>
      </c>
      <c r="X1754" s="16" t="str">
        <f t="shared" si="637"/>
        <v xml:space="preserve">,"Perforation":"" </v>
      </c>
      <c r="Y1754" s="16" t="str">
        <f t="shared" si="624"/>
        <v xml:space="preserve">,"IsWatermarked":false </v>
      </c>
      <c r="Z1754" s="16" t="str">
        <f t="shared" si="625"/>
        <v xml:space="preserve">,"CatalogImageCode":"" </v>
      </c>
      <c r="AA1754" s="16" t="str">
        <f t="shared" si="626"/>
        <v xml:space="preserve">,"Color":"" </v>
      </c>
      <c r="AB1754" s="16" t="str">
        <f t="shared" si="627"/>
        <v xml:space="preserve">,"Denomination":"13" </v>
      </c>
      <c r="AD1754" s="16" t="str">
        <f t="shared" si="628"/>
        <v>,"ItemInstances":[</v>
      </c>
      <c r="AE1754" s="16" t="str">
        <f t="shared" si="629"/>
        <v>{"CollectableType":"HomeCollector.Models.StampBase, HomeCollector, Version=1.0.0.0, Culture=neutral, PublicKeyToken=null"</v>
      </c>
      <c r="AF1754" s="16" t="str">
        <f t="shared" si="630"/>
        <v xml:space="preserve">,"ItemDetails":"" </v>
      </c>
      <c r="AG1754" s="16" t="str">
        <f t="shared" si="631"/>
        <v xml:space="preserve">,"IsFavorite":false </v>
      </c>
      <c r="AH1754" s="16" t="str">
        <f t="shared" si="632"/>
        <v xml:space="preserve">,"EstimatedValue":0 </v>
      </c>
      <c r="AI1754" s="16" t="str">
        <f t="shared" si="633"/>
        <v xml:space="preserve">,"IsMintCondition":true </v>
      </c>
      <c r="AJ1754" s="16" t="str">
        <f t="shared" si="634"/>
        <v xml:space="preserve">,"Condition":"UNDEFINED" </v>
      </c>
      <c r="AK1754" s="16" t="str">
        <f xml:space="preserve"> IF($D1754+$E1754&gt;0,  CONCATENATE($AD1754,$AE1754,$AF1754,$AG1754,$AH1754,$AI1754,$AJ1754)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54" s="16" t="str">
        <f t="shared" si="635"/>
        <v>,{"CollectableType":"HomeCollector.Models.StampBase, HomeCollector, Version=1.0.0.0, Culture=neutral, PublicKeyToken=null","DisplayName":"Alta Calif" ,"Description":"" ,"Country":"USA" ,"IsPostageStamp":true ,"ScottNumber":"1725"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55" spans="1:38" x14ac:dyDescent="0.25">
      <c r="A1755" s="34" t="s">
        <v>2899</v>
      </c>
      <c r="B1755" s="29">
        <v>13</v>
      </c>
      <c r="C1755" s="30"/>
      <c r="D1755" s="31">
        <v>1</v>
      </c>
      <c r="E1755" s="32">
        <v>2</v>
      </c>
      <c r="F1755" s="28"/>
      <c r="G1755" s="30"/>
      <c r="H1755" s="19" t="s">
        <v>1196</v>
      </c>
      <c r="I1755" s="29">
        <v>1977</v>
      </c>
      <c r="J1755" s="29">
        <v>1977</v>
      </c>
      <c r="K1755" s="33" t="s">
        <v>1337</v>
      </c>
      <c r="L1755" s="34">
        <v>0.24</v>
      </c>
      <c r="M1755" s="29">
        <v>0.15</v>
      </c>
      <c r="N1755" s="28" t="str">
        <f t="shared" si="636"/>
        <v>,{"CollectableType":"HomeCollector.Models.StampBase, HomeCollector, Version=1.0.0.0, Culture=neutral, PublicKeyToken=null"</v>
      </c>
      <c r="O1755" s="16" t="str">
        <f t="shared" si="615"/>
        <v xml:space="preserve">,"DisplayName":"Articles Conf" </v>
      </c>
      <c r="P1755" s="16" t="str">
        <f t="shared" si="616"/>
        <v xml:space="preserve">,"Description":"" </v>
      </c>
      <c r="Q1755" s="16" t="str">
        <f t="shared" si="617"/>
        <v xml:space="preserve">,"Country":"USA" </v>
      </c>
      <c r="R1755" s="16" t="str">
        <f t="shared" si="618"/>
        <v xml:space="preserve">,"IsPostageStamp":true </v>
      </c>
      <c r="S1755" s="16" t="str">
        <f t="shared" si="619"/>
        <v xml:space="preserve">,"ScottNumber":"1726" </v>
      </c>
      <c r="T1755" s="16" t="str">
        <f t="shared" si="620"/>
        <v xml:space="preserve">,"AlternateId":"" </v>
      </c>
      <c r="U1755" s="16" t="str">
        <f t="shared" si="621"/>
        <v>,"IssueYearStart":1977</v>
      </c>
      <c r="V1755" s="16" t="str">
        <f t="shared" si="622"/>
        <v>,"IssueYearEnd":0</v>
      </c>
      <c r="W1755" s="16" t="str">
        <f t="shared" si="623"/>
        <v xml:space="preserve">,"FirstDayOfIssue":" " </v>
      </c>
      <c r="X1755" s="16" t="str">
        <f t="shared" si="637"/>
        <v xml:space="preserve">,"Perforation":"" </v>
      </c>
      <c r="Y1755" s="16" t="str">
        <f t="shared" si="624"/>
        <v xml:space="preserve">,"IsWatermarked":false </v>
      </c>
      <c r="Z1755" s="16" t="str">
        <f t="shared" si="625"/>
        <v xml:space="preserve">,"CatalogImageCode":"" </v>
      </c>
      <c r="AA1755" s="16" t="str">
        <f t="shared" si="626"/>
        <v xml:space="preserve">,"Color":"" </v>
      </c>
      <c r="AB1755" s="16" t="str">
        <f t="shared" si="627"/>
        <v xml:space="preserve">,"Denomination":"13" </v>
      </c>
      <c r="AD1755" s="16" t="str">
        <f t="shared" si="628"/>
        <v>,"ItemInstances":[</v>
      </c>
      <c r="AE1755" s="16" t="str">
        <f t="shared" si="629"/>
        <v>{"CollectableType":"HomeCollector.Models.StampBase, HomeCollector, Version=1.0.0.0, Culture=neutral, PublicKeyToken=null"</v>
      </c>
      <c r="AF1755" s="16" t="str">
        <f t="shared" si="630"/>
        <v xml:space="preserve">,"ItemDetails":"" </v>
      </c>
      <c r="AG1755" s="16" t="str">
        <f t="shared" si="631"/>
        <v xml:space="preserve">,"IsFavorite":false </v>
      </c>
      <c r="AH1755" s="16" t="str">
        <f t="shared" si="632"/>
        <v xml:space="preserve">,"EstimatedValue":0 </v>
      </c>
      <c r="AI1755" s="16" t="str">
        <f t="shared" si="633"/>
        <v xml:space="preserve">,"IsMintCondition":true </v>
      </c>
      <c r="AJ1755" s="16" t="str">
        <f t="shared" si="634"/>
        <v xml:space="preserve">,"Condition":"UNDEFINED" </v>
      </c>
      <c r="AK1755" s="16" t="str">
        <f xml:space="preserve"> IF($D1755+$E1755&gt;0,  CONCATENATE($AD1755,$AE1755,$AF1755,$AG1755,$AH1755,$AI1755,$AJ1755)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55" s="16" t="str">
        <f t="shared" si="635"/>
        <v>,{"CollectableType":"HomeCollector.Models.StampBase, HomeCollector, Version=1.0.0.0, Culture=neutral, PublicKeyToken=null","DisplayName":"Articles Conf" ,"Description":"" ,"Country":"USA" ,"IsPostageStamp":true ,"ScottNumber":"1726"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56" spans="1:38" x14ac:dyDescent="0.25">
      <c r="A1756" s="34" t="s">
        <v>2900</v>
      </c>
      <c r="B1756" s="29">
        <v>13</v>
      </c>
      <c r="C1756" s="30"/>
      <c r="D1756" s="31">
        <v>1</v>
      </c>
      <c r="E1756" s="32">
        <v>2</v>
      </c>
      <c r="F1756" s="28"/>
      <c r="G1756" s="30"/>
      <c r="H1756" s="19" t="s">
        <v>1197</v>
      </c>
      <c r="I1756" s="29">
        <v>1977</v>
      </c>
      <c r="J1756" s="29">
        <v>1977</v>
      </c>
      <c r="K1756" s="33" t="s">
        <v>1337</v>
      </c>
      <c r="L1756" s="34">
        <v>0.24</v>
      </c>
      <c r="M1756" s="29">
        <v>0.15</v>
      </c>
      <c r="N1756" s="28" t="str">
        <f t="shared" si="636"/>
        <v>,{"CollectableType":"HomeCollector.Models.StampBase, HomeCollector, Version=1.0.0.0, Culture=neutral, PublicKeyToken=null"</v>
      </c>
      <c r="O1756" s="16" t="str">
        <f t="shared" si="615"/>
        <v xml:space="preserve">,"DisplayName":"Motion Picture" </v>
      </c>
      <c r="P1756" s="16" t="str">
        <f t="shared" si="616"/>
        <v xml:space="preserve">,"Description":"" </v>
      </c>
      <c r="Q1756" s="16" t="str">
        <f t="shared" si="617"/>
        <v xml:space="preserve">,"Country":"USA" </v>
      </c>
      <c r="R1756" s="16" t="str">
        <f t="shared" si="618"/>
        <v xml:space="preserve">,"IsPostageStamp":true </v>
      </c>
      <c r="S1756" s="16" t="str">
        <f t="shared" si="619"/>
        <v xml:space="preserve">,"ScottNumber":"1727" </v>
      </c>
      <c r="T1756" s="16" t="str">
        <f t="shared" si="620"/>
        <v xml:space="preserve">,"AlternateId":"" </v>
      </c>
      <c r="U1756" s="16" t="str">
        <f t="shared" si="621"/>
        <v>,"IssueYearStart":1977</v>
      </c>
      <c r="V1756" s="16" t="str">
        <f t="shared" si="622"/>
        <v>,"IssueYearEnd":0</v>
      </c>
      <c r="W1756" s="16" t="str">
        <f t="shared" si="623"/>
        <v xml:space="preserve">,"FirstDayOfIssue":" " </v>
      </c>
      <c r="X1756" s="16" t="str">
        <f t="shared" si="637"/>
        <v xml:space="preserve">,"Perforation":"" </v>
      </c>
      <c r="Y1756" s="16" t="str">
        <f t="shared" si="624"/>
        <v xml:space="preserve">,"IsWatermarked":false </v>
      </c>
      <c r="Z1756" s="16" t="str">
        <f t="shared" si="625"/>
        <v xml:space="preserve">,"CatalogImageCode":"" </v>
      </c>
      <c r="AA1756" s="16" t="str">
        <f t="shared" si="626"/>
        <v xml:space="preserve">,"Color":"" </v>
      </c>
      <c r="AB1756" s="16" t="str">
        <f t="shared" si="627"/>
        <v xml:space="preserve">,"Denomination":"13" </v>
      </c>
      <c r="AD1756" s="16" t="str">
        <f t="shared" si="628"/>
        <v>,"ItemInstances":[</v>
      </c>
      <c r="AE1756" s="16" t="str">
        <f t="shared" si="629"/>
        <v>{"CollectableType":"HomeCollector.Models.StampBase, HomeCollector, Version=1.0.0.0, Culture=neutral, PublicKeyToken=null"</v>
      </c>
      <c r="AF1756" s="16" t="str">
        <f t="shared" si="630"/>
        <v xml:space="preserve">,"ItemDetails":"" </v>
      </c>
      <c r="AG1756" s="16" t="str">
        <f t="shared" si="631"/>
        <v xml:space="preserve">,"IsFavorite":false </v>
      </c>
      <c r="AH1756" s="16" t="str">
        <f t="shared" si="632"/>
        <v xml:space="preserve">,"EstimatedValue":0 </v>
      </c>
      <c r="AI1756" s="16" t="str">
        <f t="shared" si="633"/>
        <v xml:space="preserve">,"IsMintCondition":true </v>
      </c>
      <c r="AJ1756" s="16" t="str">
        <f t="shared" si="634"/>
        <v xml:space="preserve">,"Condition":"UNDEFINED" </v>
      </c>
      <c r="AK1756" s="16" t="str">
        <f xml:space="preserve"> IF($D1756+$E1756&gt;0,  CONCATENATE($AD1756,$AE1756,$AF1756,$AG1756,$AH1756,$AI1756,$AJ1756)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56" s="16" t="str">
        <f t="shared" si="635"/>
        <v>,{"CollectableType":"HomeCollector.Models.StampBase, HomeCollector, Version=1.0.0.0, Culture=neutral, PublicKeyToken=null","DisplayName":"Motion Picture" ,"Description":"" ,"Country":"USA" ,"IsPostageStamp":true ,"ScottNumber":"1727"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57" spans="1:38" x14ac:dyDescent="0.25">
      <c r="A1757" s="34" t="s">
        <v>2901</v>
      </c>
      <c r="B1757" s="29">
        <v>13</v>
      </c>
      <c r="C1757" s="30"/>
      <c r="D1757" s="31">
        <v>1</v>
      </c>
      <c r="E1757" s="32">
        <v>2</v>
      </c>
      <c r="F1757" s="28"/>
      <c r="G1757" s="30"/>
      <c r="H1757" s="19" t="s">
        <v>1198</v>
      </c>
      <c r="I1757" s="29">
        <v>1977</v>
      </c>
      <c r="J1757" s="29">
        <v>1977</v>
      </c>
      <c r="K1757" s="33" t="s">
        <v>1337</v>
      </c>
      <c r="L1757" s="34">
        <v>0.24</v>
      </c>
      <c r="M1757" s="29">
        <v>0.15</v>
      </c>
      <c r="N1757" s="28" t="str">
        <f t="shared" si="636"/>
        <v>,{"CollectableType":"HomeCollector.Models.StampBase, HomeCollector, Version=1.0.0.0, Culture=neutral, PublicKeyToken=null"</v>
      </c>
      <c r="O1757" s="16" t="str">
        <f t="shared" si="615"/>
        <v xml:space="preserve">,"DisplayName":"Saratoga" </v>
      </c>
      <c r="P1757" s="16" t="str">
        <f t="shared" si="616"/>
        <v xml:space="preserve">,"Description":"" </v>
      </c>
      <c r="Q1757" s="16" t="str">
        <f t="shared" si="617"/>
        <v xml:space="preserve">,"Country":"USA" </v>
      </c>
      <c r="R1757" s="16" t="str">
        <f t="shared" si="618"/>
        <v xml:space="preserve">,"IsPostageStamp":true </v>
      </c>
      <c r="S1757" s="16" t="str">
        <f t="shared" si="619"/>
        <v xml:space="preserve">,"ScottNumber":"1728" </v>
      </c>
      <c r="T1757" s="16" t="str">
        <f t="shared" si="620"/>
        <v xml:space="preserve">,"AlternateId":"" </v>
      </c>
      <c r="U1757" s="16" t="str">
        <f t="shared" si="621"/>
        <v>,"IssueYearStart":1977</v>
      </c>
      <c r="V1757" s="16" t="str">
        <f t="shared" si="622"/>
        <v>,"IssueYearEnd":0</v>
      </c>
      <c r="W1757" s="16" t="str">
        <f t="shared" si="623"/>
        <v xml:space="preserve">,"FirstDayOfIssue":" " </v>
      </c>
      <c r="X1757" s="16" t="str">
        <f t="shared" si="637"/>
        <v xml:space="preserve">,"Perforation":"" </v>
      </c>
      <c r="Y1757" s="16" t="str">
        <f t="shared" si="624"/>
        <v xml:space="preserve">,"IsWatermarked":false </v>
      </c>
      <c r="Z1757" s="16" t="str">
        <f t="shared" si="625"/>
        <v xml:space="preserve">,"CatalogImageCode":"" </v>
      </c>
      <c r="AA1757" s="16" t="str">
        <f t="shared" si="626"/>
        <v xml:space="preserve">,"Color":"" </v>
      </c>
      <c r="AB1757" s="16" t="str">
        <f t="shared" si="627"/>
        <v xml:space="preserve">,"Denomination":"13" </v>
      </c>
      <c r="AD1757" s="16" t="str">
        <f t="shared" si="628"/>
        <v>,"ItemInstances":[</v>
      </c>
      <c r="AE1757" s="16" t="str">
        <f t="shared" si="629"/>
        <v>{"CollectableType":"HomeCollector.Models.StampBase, HomeCollector, Version=1.0.0.0, Culture=neutral, PublicKeyToken=null"</v>
      </c>
      <c r="AF1757" s="16" t="str">
        <f t="shared" si="630"/>
        <v xml:space="preserve">,"ItemDetails":"" </v>
      </c>
      <c r="AG1757" s="16" t="str">
        <f t="shared" si="631"/>
        <v xml:space="preserve">,"IsFavorite":false </v>
      </c>
      <c r="AH1757" s="16" t="str">
        <f t="shared" si="632"/>
        <v xml:space="preserve">,"EstimatedValue":0 </v>
      </c>
      <c r="AI1757" s="16" t="str">
        <f t="shared" si="633"/>
        <v xml:space="preserve">,"IsMintCondition":true </v>
      </c>
      <c r="AJ1757" s="16" t="str">
        <f t="shared" si="634"/>
        <v xml:space="preserve">,"Condition":"UNDEFINED" </v>
      </c>
      <c r="AK1757" s="16" t="str">
        <f xml:space="preserve"> IF($D1757+$E1757&gt;0,  CONCATENATE($AD1757,$AE1757,$AF1757,$AG1757,$AH1757,$AI1757,$AJ1757)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57" s="16" t="str">
        <f t="shared" si="635"/>
        <v>,{"CollectableType":"HomeCollector.Models.StampBase, HomeCollector, Version=1.0.0.0, Culture=neutral, PublicKeyToken=null","DisplayName":"Saratoga" ,"Description":"" ,"Country":"USA" ,"IsPostageStamp":true ,"ScottNumber":"1728"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58" spans="1:38" x14ac:dyDescent="0.25">
      <c r="A1758" s="34" t="s">
        <v>2902</v>
      </c>
      <c r="B1758" s="29">
        <v>13</v>
      </c>
      <c r="C1758" s="30"/>
      <c r="D1758" s="31">
        <v>1</v>
      </c>
      <c r="E1758" s="32">
        <v>2</v>
      </c>
      <c r="F1758" s="28"/>
      <c r="G1758" s="30"/>
      <c r="H1758" s="19" t="s">
        <v>410</v>
      </c>
      <c r="I1758" s="29">
        <v>1977</v>
      </c>
      <c r="J1758" s="29">
        <v>1977</v>
      </c>
      <c r="K1758" s="33" t="s">
        <v>1337</v>
      </c>
      <c r="L1758" s="34">
        <v>0.24</v>
      </c>
      <c r="M1758" s="29">
        <v>0.15</v>
      </c>
      <c r="N1758" s="28" t="str">
        <f t="shared" si="636"/>
        <v>,{"CollectableType":"HomeCollector.Models.StampBase, HomeCollector, Version=1.0.0.0, Culture=neutral, PublicKeyToken=null"</v>
      </c>
      <c r="O1758" s="16" t="str">
        <f t="shared" si="615"/>
        <v xml:space="preserve">,"DisplayName":"Valley Forge" </v>
      </c>
      <c r="P1758" s="16" t="str">
        <f t="shared" si="616"/>
        <v xml:space="preserve">,"Description":"" </v>
      </c>
      <c r="Q1758" s="16" t="str">
        <f t="shared" si="617"/>
        <v xml:space="preserve">,"Country":"USA" </v>
      </c>
      <c r="R1758" s="16" t="str">
        <f t="shared" si="618"/>
        <v xml:space="preserve">,"IsPostageStamp":true </v>
      </c>
      <c r="S1758" s="16" t="str">
        <f t="shared" si="619"/>
        <v xml:space="preserve">,"ScottNumber":"1729" </v>
      </c>
      <c r="T1758" s="16" t="str">
        <f t="shared" si="620"/>
        <v xml:space="preserve">,"AlternateId":"" </v>
      </c>
      <c r="U1758" s="16" t="str">
        <f t="shared" si="621"/>
        <v>,"IssueYearStart":1977</v>
      </c>
      <c r="V1758" s="16" t="str">
        <f t="shared" si="622"/>
        <v>,"IssueYearEnd":0</v>
      </c>
      <c r="W1758" s="16" t="str">
        <f t="shared" si="623"/>
        <v xml:space="preserve">,"FirstDayOfIssue":" " </v>
      </c>
      <c r="X1758" s="16" t="str">
        <f t="shared" si="637"/>
        <v xml:space="preserve">,"Perforation":"" </v>
      </c>
      <c r="Y1758" s="16" t="str">
        <f t="shared" si="624"/>
        <v xml:space="preserve">,"IsWatermarked":false </v>
      </c>
      <c r="Z1758" s="16" t="str">
        <f t="shared" si="625"/>
        <v xml:space="preserve">,"CatalogImageCode":"" </v>
      </c>
      <c r="AA1758" s="16" t="str">
        <f t="shared" si="626"/>
        <v xml:space="preserve">,"Color":"" </v>
      </c>
      <c r="AB1758" s="16" t="str">
        <f t="shared" si="627"/>
        <v xml:space="preserve">,"Denomination":"13" </v>
      </c>
      <c r="AD1758" s="16" t="str">
        <f t="shared" si="628"/>
        <v>,"ItemInstances":[</v>
      </c>
      <c r="AE1758" s="16" t="str">
        <f t="shared" si="629"/>
        <v>{"CollectableType":"HomeCollector.Models.StampBase, HomeCollector, Version=1.0.0.0, Culture=neutral, PublicKeyToken=null"</v>
      </c>
      <c r="AF1758" s="16" t="str">
        <f t="shared" si="630"/>
        <v xml:space="preserve">,"ItemDetails":"" </v>
      </c>
      <c r="AG1758" s="16" t="str">
        <f t="shared" si="631"/>
        <v xml:space="preserve">,"IsFavorite":false </v>
      </c>
      <c r="AH1758" s="16" t="str">
        <f t="shared" si="632"/>
        <v xml:space="preserve">,"EstimatedValue":0 </v>
      </c>
      <c r="AI1758" s="16" t="str">
        <f t="shared" si="633"/>
        <v xml:space="preserve">,"IsMintCondition":true </v>
      </c>
      <c r="AJ1758" s="16" t="str">
        <f t="shared" si="634"/>
        <v xml:space="preserve">,"Condition":"UNDEFINED" </v>
      </c>
      <c r="AK1758" s="16" t="str">
        <f xml:space="preserve"> IF($D1758+$E1758&gt;0,  CONCATENATE($AD1758,$AE1758,$AF1758,$AG1758,$AH1758,$AI1758,$AJ1758)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58" s="16" t="str">
        <f t="shared" si="635"/>
        <v>,{"CollectableType":"HomeCollector.Models.StampBase, HomeCollector, Version=1.0.0.0, Culture=neutral, PublicKeyToken=null","DisplayName":"Valley Forge" ,"Description":"" ,"Country":"USA" ,"IsPostageStamp":true ,"ScottNumber":"1729"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59" spans="1:38" x14ac:dyDescent="0.25">
      <c r="A1759" s="34" t="s">
        <v>2903</v>
      </c>
      <c r="B1759" s="29">
        <v>13</v>
      </c>
      <c r="C1759" s="30"/>
      <c r="D1759" s="31">
        <v>1</v>
      </c>
      <c r="E1759" s="32">
        <v>2</v>
      </c>
      <c r="F1759" s="28"/>
      <c r="G1759" s="30"/>
      <c r="H1759" s="19" t="s">
        <v>856</v>
      </c>
      <c r="I1759" s="29">
        <v>1977</v>
      </c>
      <c r="J1759" s="29">
        <v>1977</v>
      </c>
      <c r="K1759" s="33" t="s">
        <v>1337</v>
      </c>
      <c r="L1759" s="34">
        <v>0.24</v>
      </c>
      <c r="M1759" s="29">
        <v>0.15</v>
      </c>
      <c r="N1759" s="28" t="str">
        <f t="shared" si="636"/>
        <v>,{"CollectableType":"HomeCollector.Models.StampBase, HomeCollector, Version=1.0.0.0, Culture=neutral, PublicKeyToken=null"</v>
      </c>
      <c r="O1759" s="16" t="str">
        <f t="shared" si="615"/>
        <v xml:space="preserve">,"DisplayName":"Christmas" </v>
      </c>
      <c r="P1759" s="16" t="str">
        <f t="shared" si="616"/>
        <v xml:space="preserve">,"Description":"" </v>
      </c>
      <c r="Q1759" s="16" t="str">
        <f t="shared" si="617"/>
        <v xml:space="preserve">,"Country":"USA" </v>
      </c>
      <c r="R1759" s="16" t="str">
        <f t="shared" si="618"/>
        <v xml:space="preserve">,"IsPostageStamp":true </v>
      </c>
      <c r="S1759" s="16" t="str">
        <f t="shared" si="619"/>
        <v xml:space="preserve">,"ScottNumber":"1730" </v>
      </c>
      <c r="T1759" s="16" t="str">
        <f t="shared" si="620"/>
        <v xml:space="preserve">,"AlternateId":"" </v>
      </c>
      <c r="U1759" s="16" t="str">
        <f t="shared" si="621"/>
        <v>,"IssueYearStart":1977</v>
      </c>
      <c r="V1759" s="16" t="str">
        <f t="shared" si="622"/>
        <v>,"IssueYearEnd":0</v>
      </c>
      <c r="W1759" s="16" t="str">
        <f t="shared" si="623"/>
        <v xml:space="preserve">,"FirstDayOfIssue":" " </v>
      </c>
      <c r="X1759" s="16" t="str">
        <f t="shared" si="637"/>
        <v xml:space="preserve">,"Perforation":"" </v>
      </c>
      <c r="Y1759" s="16" t="str">
        <f t="shared" si="624"/>
        <v xml:space="preserve">,"IsWatermarked":false </v>
      </c>
      <c r="Z1759" s="16" t="str">
        <f t="shared" si="625"/>
        <v xml:space="preserve">,"CatalogImageCode":"" </v>
      </c>
      <c r="AA1759" s="16" t="str">
        <f t="shared" si="626"/>
        <v xml:space="preserve">,"Color":"" </v>
      </c>
      <c r="AB1759" s="16" t="str">
        <f t="shared" si="627"/>
        <v xml:space="preserve">,"Denomination":"13" </v>
      </c>
      <c r="AD1759" s="16" t="str">
        <f t="shared" si="628"/>
        <v>,"ItemInstances":[</v>
      </c>
      <c r="AE1759" s="16" t="str">
        <f t="shared" si="629"/>
        <v>{"CollectableType":"HomeCollector.Models.StampBase, HomeCollector, Version=1.0.0.0, Culture=neutral, PublicKeyToken=null"</v>
      </c>
      <c r="AF1759" s="16" t="str">
        <f t="shared" si="630"/>
        <v xml:space="preserve">,"ItemDetails":"" </v>
      </c>
      <c r="AG1759" s="16" t="str">
        <f t="shared" si="631"/>
        <v xml:space="preserve">,"IsFavorite":false </v>
      </c>
      <c r="AH1759" s="16" t="str">
        <f t="shared" si="632"/>
        <v xml:space="preserve">,"EstimatedValue":0 </v>
      </c>
      <c r="AI1759" s="16" t="str">
        <f t="shared" si="633"/>
        <v xml:space="preserve">,"IsMintCondition":true </v>
      </c>
      <c r="AJ1759" s="16" t="str">
        <f t="shared" si="634"/>
        <v xml:space="preserve">,"Condition":"UNDEFINED" </v>
      </c>
      <c r="AK1759" s="16" t="str">
        <f xml:space="preserve"> IF($D1759+$E1759&gt;0,  CONCATENATE($AD1759,$AE1759,$AF1759,$AG1759,$AH1759,$AI1759,$AJ1759)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59" s="16" t="str">
        <f t="shared" si="635"/>
        <v>,{"CollectableType":"HomeCollector.Models.StampBase, HomeCollector, Version=1.0.0.0, Culture=neutral, PublicKeyToken=null","DisplayName":"Christmas" ,"Description":"" ,"Country":"USA" ,"IsPostageStamp":true ,"ScottNumber":"1730" ,"AlternateId":"" ,"IssueYearStart":1977,"IssueYearEnd":0,"FirstDayOfIssue":"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60" spans="1:38" x14ac:dyDescent="0.25">
      <c r="A1760" s="34" t="s">
        <v>2904</v>
      </c>
      <c r="B1760" s="29">
        <v>13</v>
      </c>
      <c r="C1760" s="30"/>
      <c r="D1760" s="31"/>
      <c r="E1760" s="32">
        <v>2</v>
      </c>
      <c r="F1760" s="28"/>
      <c r="G1760" s="30"/>
      <c r="H1760" s="19" t="s">
        <v>1199</v>
      </c>
      <c r="I1760" s="29">
        <v>1978</v>
      </c>
      <c r="J1760" s="29">
        <v>1978</v>
      </c>
      <c r="K1760" s="33" t="s">
        <v>1337</v>
      </c>
      <c r="L1760" s="34">
        <v>0.24</v>
      </c>
      <c r="M1760" s="29">
        <v>0.15</v>
      </c>
      <c r="N1760" s="28" t="str">
        <f t="shared" si="636"/>
        <v>,{"CollectableType":"HomeCollector.Models.StampBase, HomeCollector, Version=1.0.0.0, Culture=neutral, PublicKeyToken=null"</v>
      </c>
      <c r="O1760" s="16" t="str">
        <f t="shared" si="615"/>
        <v xml:space="preserve">,"DisplayName":"Sandburg" </v>
      </c>
      <c r="P1760" s="16" t="str">
        <f t="shared" si="616"/>
        <v xml:space="preserve">,"Description":"" </v>
      </c>
      <c r="Q1760" s="16" t="str">
        <f t="shared" si="617"/>
        <v xml:space="preserve">,"Country":"USA" </v>
      </c>
      <c r="R1760" s="16" t="str">
        <f t="shared" si="618"/>
        <v xml:space="preserve">,"IsPostageStamp":true </v>
      </c>
      <c r="S1760" s="16" t="str">
        <f t="shared" si="619"/>
        <v xml:space="preserve">,"ScottNumber":"1731" </v>
      </c>
      <c r="T1760" s="16" t="str">
        <f t="shared" si="620"/>
        <v xml:space="preserve">,"AlternateId":"" </v>
      </c>
      <c r="U1760" s="16" t="str">
        <f t="shared" si="621"/>
        <v>,"IssueYearStart":1978</v>
      </c>
      <c r="V1760" s="16" t="str">
        <f t="shared" si="622"/>
        <v>,"IssueYearEnd":0</v>
      </c>
      <c r="W1760" s="16" t="str">
        <f t="shared" si="623"/>
        <v xml:space="preserve">,"FirstDayOfIssue":" " </v>
      </c>
      <c r="X1760" s="16" t="str">
        <f t="shared" si="637"/>
        <v xml:space="preserve">,"Perforation":"" </v>
      </c>
      <c r="Y1760" s="16" t="str">
        <f t="shared" si="624"/>
        <v xml:space="preserve">,"IsWatermarked":false </v>
      </c>
      <c r="Z1760" s="16" t="str">
        <f t="shared" si="625"/>
        <v xml:space="preserve">,"CatalogImageCode":"" </v>
      </c>
      <c r="AA1760" s="16" t="str">
        <f t="shared" si="626"/>
        <v xml:space="preserve">,"Color":"" </v>
      </c>
      <c r="AB1760" s="16" t="str">
        <f t="shared" si="627"/>
        <v xml:space="preserve">,"Denomination":"13" </v>
      </c>
      <c r="AD1760" s="16" t="str">
        <f t="shared" si="628"/>
        <v>,"ItemInstances":[</v>
      </c>
      <c r="AE1760" s="16" t="str">
        <f t="shared" si="629"/>
        <v>{"CollectableType":"HomeCollector.Models.StampBase, HomeCollector, Version=1.0.0.0, Culture=neutral, PublicKeyToken=null"</v>
      </c>
      <c r="AF1760" s="16" t="str">
        <f t="shared" si="630"/>
        <v xml:space="preserve">,"ItemDetails":"" </v>
      </c>
      <c r="AG1760" s="16" t="str">
        <f t="shared" si="631"/>
        <v xml:space="preserve">,"IsFavorite":false </v>
      </c>
      <c r="AH1760" s="16" t="str">
        <f t="shared" si="632"/>
        <v xml:space="preserve">,"EstimatedValue":0 </v>
      </c>
      <c r="AI1760" s="16" t="str">
        <f t="shared" si="633"/>
        <v xml:space="preserve">,"IsMintCondition":false </v>
      </c>
      <c r="AJ1760" s="16" t="str">
        <f t="shared" si="634"/>
        <v xml:space="preserve">,"Condition":"UNDEFINED" </v>
      </c>
      <c r="AK1760" s="16" t="str">
        <f xml:space="preserve"> IF($D1760+$E1760&gt;0,  CONCATENATE($AD1760,$AE1760,$AF1760,$AG1760,$AH1760,$AI1760,$AJ1760)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60" s="16" t="str">
        <f t="shared" si="635"/>
        <v>,{"CollectableType":"HomeCollector.Models.StampBase, HomeCollector, Version=1.0.0.0, Culture=neutral, PublicKeyToken=null","DisplayName":"Sandburg" ,"Description":"" ,"Country":"USA" ,"IsPostageStamp":true ,"ScottNumber":"1731"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61" spans="1:38" x14ac:dyDescent="0.25">
      <c r="A1761" s="34" t="s">
        <v>2905</v>
      </c>
      <c r="B1761" s="29">
        <v>13</v>
      </c>
      <c r="C1761" s="30"/>
      <c r="D1761" s="31"/>
      <c r="E1761" s="32">
        <v>1</v>
      </c>
      <c r="F1761" s="28"/>
      <c r="G1761" s="30"/>
      <c r="H1761" s="19" t="s">
        <v>1200</v>
      </c>
      <c r="I1761" s="29">
        <v>1978</v>
      </c>
      <c r="J1761" s="29">
        <v>1978</v>
      </c>
      <c r="K1761" s="33" t="s">
        <v>1337</v>
      </c>
      <c r="L1761" s="34">
        <v>0.24</v>
      </c>
      <c r="M1761" s="29">
        <v>0.15</v>
      </c>
      <c r="N1761" s="28" t="str">
        <f t="shared" si="636"/>
        <v>,{"CollectableType":"HomeCollector.Models.StampBase, HomeCollector, Version=1.0.0.0, Culture=neutral, PublicKeyToken=null"</v>
      </c>
      <c r="O1761" s="16" t="str">
        <f t="shared" si="615"/>
        <v xml:space="preserve">,"DisplayName":"Cook-Alaska" </v>
      </c>
      <c r="P1761" s="16" t="str">
        <f t="shared" si="616"/>
        <v xml:space="preserve">,"Description":"" </v>
      </c>
      <c r="Q1761" s="16" t="str">
        <f t="shared" si="617"/>
        <v xml:space="preserve">,"Country":"USA" </v>
      </c>
      <c r="R1761" s="16" t="str">
        <f t="shared" si="618"/>
        <v xml:space="preserve">,"IsPostageStamp":true </v>
      </c>
      <c r="S1761" s="16" t="str">
        <f t="shared" si="619"/>
        <v xml:space="preserve">,"ScottNumber":"1732" </v>
      </c>
      <c r="T1761" s="16" t="str">
        <f t="shared" si="620"/>
        <v xml:space="preserve">,"AlternateId":"" </v>
      </c>
      <c r="U1761" s="16" t="str">
        <f t="shared" si="621"/>
        <v>,"IssueYearStart":1978</v>
      </c>
      <c r="V1761" s="16" t="str">
        <f t="shared" si="622"/>
        <v>,"IssueYearEnd":0</v>
      </c>
      <c r="W1761" s="16" t="str">
        <f t="shared" si="623"/>
        <v xml:space="preserve">,"FirstDayOfIssue":" " </v>
      </c>
      <c r="X1761" s="16" t="str">
        <f t="shared" si="637"/>
        <v xml:space="preserve">,"Perforation":"" </v>
      </c>
      <c r="Y1761" s="16" t="str">
        <f t="shared" si="624"/>
        <v xml:space="preserve">,"IsWatermarked":false </v>
      </c>
      <c r="Z1761" s="16" t="str">
        <f t="shared" si="625"/>
        <v xml:space="preserve">,"CatalogImageCode":"" </v>
      </c>
      <c r="AA1761" s="16" t="str">
        <f t="shared" si="626"/>
        <v xml:space="preserve">,"Color":"" </v>
      </c>
      <c r="AB1761" s="16" t="str">
        <f t="shared" si="627"/>
        <v xml:space="preserve">,"Denomination":"13" </v>
      </c>
      <c r="AD1761" s="16" t="str">
        <f t="shared" si="628"/>
        <v>,"ItemInstances":[</v>
      </c>
      <c r="AE1761" s="16" t="str">
        <f t="shared" si="629"/>
        <v>{"CollectableType":"HomeCollector.Models.StampBase, HomeCollector, Version=1.0.0.0, Culture=neutral, PublicKeyToken=null"</v>
      </c>
      <c r="AF1761" s="16" t="str">
        <f t="shared" si="630"/>
        <v xml:space="preserve">,"ItemDetails":"" </v>
      </c>
      <c r="AG1761" s="16" t="str">
        <f t="shared" si="631"/>
        <v xml:space="preserve">,"IsFavorite":false </v>
      </c>
      <c r="AH1761" s="16" t="str">
        <f t="shared" si="632"/>
        <v xml:space="preserve">,"EstimatedValue":0 </v>
      </c>
      <c r="AI1761" s="16" t="str">
        <f t="shared" si="633"/>
        <v xml:space="preserve">,"IsMintCondition":false </v>
      </c>
      <c r="AJ1761" s="16" t="str">
        <f t="shared" si="634"/>
        <v xml:space="preserve">,"Condition":"UNDEFINED" </v>
      </c>
      <c r="AK1761" s="16" t="str">
        <f xml:space="preserve"> IF($D1761+$E1761&gt;0,  CONCATENATE($AD1761,$AE1761,$AF1761,$AG1761,$AH1761,$AI1761,$AJ1761)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61" s="16" t="str">
        <f t="shared" si="635"/>
        <v>,{"CollectableType":"HomeCollector.Models.StampBase, HomeCollector, Version=1.0.0.0, Culture=neutral, PublicKeyToken=null","DisplayName":"Cook-Alaska" ,"Description":"" ,"Country":"USA" ,"IsPostageStamp":true ,"ScottNumber":"1732"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62" spans="1:38" x14ac:dyDescent="0.25">
      <c r="A1762" s="17" t="s">
        <v>1201</v>
      </c>
      <c r="B1762" s="29">
        <v>13</v>
      </c>
      <c r="C1762" s="30"/>
      <c r="D1762" s="31">
        <v>1</v>
      </c>
      <c r="E1762" s="32"/>
      <c r="F1762" s="28"/>
      <c r="G1762" s="38" t="s">
        <v>291</v>
      </c>
      <c r="H1762" s="19" t="s">
        <v>1202</v>
      </c>
      <c r="I1762" s="29">
        <v>1978</v>
      </c>
      <c r="J1762" s="29">
        <v>1978</v>
      </c>
      <c r="K1762" s="33" t="s">
        <v>1337</v>
      </c>
      <c r="L1762" s="34">
        <v>0.5</v>
      </c>
      <c r="M1762" s="29">
        <v>0.3</v>
      </c>
      <c r="N1762" s="28" t="str">
        <f t="shared" si="636"/>
        <v>,{"CollectableType":"HomeCollector.Models.StampBase, HomeCollector, Version=1.0.0.0, Culture=neutral, PublicKeyToken=null"</v>
      </c>
      <c r="O1762" s="16" t="str">
        <f t="shared" si="615"/>
        <v xml:space="preserve">,"DisplayName":"Cook" </v>
      </c>
      <c r="P1762" s="16" t="str">
        <f t="shared" si="616"/>
        <v xml:space="preserve">,"Description":"pair" </v>
      </c>
      <c r="Q1762" s="16" t="str">
        <f t="shared" si="617"/>
        <v xml:space="preserve">,"Country":"USA" </v>
      </c>
      <c r="R1762" s="16" t="str">
        <f t="shared" si="618"/>
        <v xml:space="preserve">,"IsPostageStamp":true </v>
      </c>
      <c r="S1762" s="16" t="str">
        <f t="shared" si="619"/>
        <v xml:space="preserve">,"ScottNumber":"1732a" </v>
      </c>
      <c r="T1762" s="16" t="str">
        <f t="shared" si="620"/>
        <v xml:space="preserve">,"AlternateId":"" </v>
      </c>
      <c r="U1762" s="16" t="str">
        <f t="shared" si="621"/>
        <v>,"IssueYearStart":1978</v>
      </c>
      <c r="V1762" s="16" t="str">
        <f t="shared" si="622"/>
        <v>,"IssueYearEnd":0</v>
      </c>
      <c r="W1762" s="16" t="str">
        <f t="shared" si="623"/>
        <v xml:space="preserve">,"FirstDayOfIssue":" " </v>
      </c>
      <c r="X1762" s="16" t="str">
        <f t="shared" si="637"/>
        <v xml:space="preserve">,"Perforation":"" </v>
      </c>
      <c r="Y1762" s="16" t="str">
        <f t="shared" si="624"/>
        <v xml:space="preserve">,"IsWatermarked":false </v>
      </c>
      <c r="Z1762" s="16" t="str">
        <f t="shared" si="625"/>
        <v xml:space="preserve">,"CatalogImageCode":"" </v>
      </c>
      <c r="AA1762" s="16" t="str">
        <f t="shared" si="626"/>
        <v xml:space="preserve">,"Color":"" </v>
      </c>
      <c r="AB1762" s="16" t="str">
        <f t="shared" si="627"/>
        <v xml:space="preserve">,"Denomination":"13" </v>
      </c>
      <c r="AD1762" s="16" t="str">
        <f t="shared" si="628"/>
        <v>,"ItemInstances":[</v>
      </c>
      <c r="AE1762" s="16" t="str">
        <f t="shared" si="629"/>
        <v>{"CollectableType":"HomeCollector.Models.StampBase, HomeCollector, Version=1.0.0.0, Culture=neutral, PublicKeyToken=null"</v>
      </c>
      <c r="AF1762" s="16" t="str">
        <f t="shared" si="630"/>
        <v xml:space="preserve">,"ItemDetails":"pair" </v>
      </c>
      <c r="AG1762" s="16" t="str">
        <f t="shared" si="631"/>
        <v xml:space="preserve">,"IsFavorite":false </v>
      </c>
      <c r="AH1762" s="16" t="str">
        <f t="shared" si="632"/>
        <v xml:space="preserve">,"EstimatedValue":0 </v>
      </c>
      <c r="AI1762" s="16" t="str">
        <f t="shared" si="633"/>
        <v xml:space="preserve">,"IsMintCondition":true </v>
      </c>
      <c r="AJ1762" s="16" t="str">
        <f t="shared" si="634"/>
        <v xml:space="preserve">,"Condition":"UNDEFINED" </v>
      </c>
      <c r="AK1762" s="16" t="str">
        <f xml:space="preserve"> IF($D1762+$E1762&gt;0,  CONCATENATE($AD1762,$AE1762,$AF1762,$AG1762,$AH1762,$AI1762,$AJ1762) &amp; "} ]}","}")</f>
        <v>,"ItemInstances":[{"CollectableType":"HomeCollector.Models.StampBase, HomeCollector, Version=1.0.0.0, Culture=neutral, PublicKeyToken=null","ItemDetails":"pair" ,"IsFavorite":false ,"EstimatedValue":0 ,"IsMintCondition":true ,"Condition":"UNDEFINED" } ]}</v>
      </c>
      <c r="AL1762" s="16" t="str">
        <f t="shared" si="635"/>
        <v>,{"CollectableType":"HomeCollector.Models.StampBase, HomeCollector, Version=1.0.0.0, Culture=neutral, PublicKeyToken=null","DisplayName":"Cook" ,"Description":"pair" ,"Country":"USA" ,"IsPostageStamp":true ,"ScottNumber":"1732a"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PublicKeyToken=null","ItemDetails":"pair" ,"IsFavorite":false ,"EstimatedValue":0 ,"IsMintCondition":true ,"Condition":"UNDEFINED" } ]}</v>
      </c>
    </row>
    <row r="1763" spans="1:38" x14ac:dyDescent="0.25">
      <c r="A1763" s="34" t="s">
        <v>2906</v>
      </c>
      <c r="B1763" s="29">
        <v>13</v>
      </c>
      <c r="C1763" s="30"/>
      <c r="D1763" s="31"/>
      <c r="E1763" s="32">
        <v>1</v>
      </c>
      <c r="F1763" s="28"/>
      <c r="G1763" s="30"/>
      <c r="H1763" s="19" t="s">
        <v>1203</v>
      </c>
      <c r="I1763" s="29">
        <v>1978</v>
      </c>
      <c r="J1763" s="29">
        <v>1978</v>
      </c>
      <c r="K1763" s="33" t="s">
        <v>1337</v>
      </c>
      <c r="L1763" s="34">
        <v>0.24</v>
      </c>
      <c r="M1763" s="29">
        <v>0.15</v>
      </c>
      <c r="N1763" s="28" t="str">
        <f t="shared" si="636"/>
        <v>,{"CollectableType":"HomeCollector.Models.StampBase, HomeCollector, Version=1.0.0.0, Culture=neutral, PublicKeyToken=null"</v>
      </c>
      <c r="O1763" s="16" t="str">
        <f t="shared" si="615"/>
        <v xml:space="preserve">,"DisplayName":"Cook-Hawaii" </v>
      </c>
      <c r="P1763" s="16" t="str">
        <f t="shared" si="616"/>
        <v xml:space="preserve">,"Description":"" </v>
      </c>
      <c r="Q1763" s="16" t="str">
        <f t="shared" si="617"/>
        <v xml:space="preserve">,"Country":"USA" </v>
      </c>
      <c r="R1763" s="16" t="str">
        <f t="shared" si="618"/>
        <v xml:space="preserve">,"IsPostageStamp":true </v>
      </c>
      <c r="S1763" s="16" t="str">
        <f t="shared" si="619"/>
        <v xml:space="preserve">,"ScottNumber":"1733" </v>
      </c>
      <c r="T1763" s="16" t="str">
        <f t="shared" si="620"/>
        <v xml:space="preserve">,"AlternateId":"" </v>
      </c>
      <c r="U1763" s="16" t="str">
        <f t="shared" si="621"/>
        <v>,"IssueYearStart":1978</v>
      </c>
      <c r="V1763" s="16" t="str">
        <f t="shared" si="622"/>
        <v>,"IssueYearEnd":0</v>
      </c>
      <c r="W1763" s="16" t="str">
        <f t="shared" si="623"/>
        <v xml:space="preserve">,"FirstDayOfIssue":" " </v>
      </c>
      <c r="X1763" s="16" t="str">
        <f t="shared" si="637"/>
        <v xml:space="preserve">,"Perforation":"" </v>
      </c>
      <c r="Y1763" s="16" t="str">
        <f t="shared" si="624"/>
        <v xml:space="preserve">,"IsWatermarked":false </v>
      </c>
      <c r="Z1763" s="16" t="str">
        <f t="shared" si="625"/>
        <v xml:space="preserve">,"CatalogImageCode":"" </v>
      </c>
      <c r="AA1763" s="16" t="str">
        <f t="shared" si="626"/>
        <v xml:space="preserve">,"Color":"" </v>
      </c>
      <c r="AB1763" s="16" t="str">
        <f t="shared" si="627"/>
        <v xml:space="preserve">,"Denomination":"13" </v>
      </c>
      <c r="AD1763" s="16" t="str">
        <f t="shared" si="628"/>
        <v>,"ItemInstances":[</v>
      </c>
      <c r="AE1763" s="16" t="str">
        <f t="shared" si="629"/>
        <v>{"CollectableType":"HomeCollector.Models.StampBase, HomeCollector, Version=1.0.0.0, Culture=neutral, PublicKeyToken=null"</v>
      </c>
      <c r="AF1763" s="16" t="str">
        <f t="shared" si="630"/>
        <v xml:space="preserve">,"ItemDetails":"" </v>
      </c>
      <c r="AG1763" s="16" t="str">
        <f t="shared" si="631"/>
        <v xml:space="preserve">,"IsFavorite":false </v>
      </c>
      <c r="AH1763" s="16" t="str">
        <f t="shared" si="632"/>
        <v xml:space="preserve">,"EstimatedValue":0 </v>
      </c>
      <c r="AI1763" s="16" t="str">
        <f t="shared" si="633"/>
        <v xml:space="preserve">,"IsMintCondition":false </v>
      </c>
      <c r="AJ1763" s="16" t="str">
        <f t="shared" si="634"/>
        <v xml:space="preserve">,"Condition":"UNDEFINED" </v>
      </c>
      <c r="AK1763" s="16" t="str">
        <f xml:space="preserve"> IF($D1763+$E1763&gt;0,  CONCATENATE($AD1763,$AE1763,$AF1763,$AG1763,$AH1763,$AI1763,$AJ1763)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63" s="16" t="str">
        <f t="shared" si="635"/>
        <v>,{"CollectableType":"HomeCollector.Models.StampBase, HomeCollector, Version=1.0.0.0, Culture=neutral, PublicKeyToken=null","DisplayName":"Cook-Hawaii" ,"Description":"" ,"Country":"USA" ,"IsPostageStamp":true ,"ScottNumber":"1733"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64" spans="1:38" x14ac:dyDescent="0.25">
      <c r="A1764" s="34" t="s">
        <v>2907</v>
      </c>
      <c r="B1764" s="29">
        <v>13</v>
      </c>
      <c r="C1764" s="30"/>
      <c r="D1764" s="31"/>
      <c r="E1764" s="32">
        <v>2</v>
      </c>
      <c r="F1764" s="28"/>
      <c r="G1764" s="30"/>
      <c r="H1764" s="19" t="s">
        <v>1204</v>
      </c>
      <c r="I1764" s="29">
        <v>1978</v>
      </c>
      <c r="J1764" s="29">
        <v>1978</v>
      </c>
      <c r="K1764" s="33" t="s">
        <v>1337</v>
      </c>
      <c r="L1764" s="34">
        <v>0.24</v>
      </c>
      <c r="M1764" s="29">
        <v>0.15</v>
      </c>
      <c r="N1764" s="28" t="str">
        <f t="shared" si="636"/>
        <v>,{"CollectableType":"HomeCollector.Models.StampBase, HomeCollector, Version=1.0.0.0, Culture=neutral, PublicKeyToken=null"</v>
      </c>
      <c r="O1764" s="16" t="str">
        <f t="shared" si="615"/>
        <v xml:space="preserve">,"DisplayName":"Indian Head" </v>
      </c>
      <c r="P1764" s="16" t="str">
        <f t="shared" si="616"/>
        <v xml:space="preserve">,"Description":"" </v>
      </c>
      <c r="Q1764" s="16" t="str">
        <f t="shared" si="617"/>
        <v xml:space="preserve">,"Country":"USA" </v>
      </c>
      <c r="R1764" s="16" t="str">
        <f t="shared" si="618"/>
        <v xml:space="preserve">,"IsPostageStamp":true </v>
      </c>
      <c r="S1764" s="16" t="str">
        <f t="shared" si="619"/>
        <v xml:space="preserve">,"ScottNumber":"1734" </v>
      </c>
      <c r="T1764" s="16" t="str">
        <f t="shared" si="620"/>
        <v xml:space="preserve">,"AlternateId":"" </v>
      </c>
      <c r="U1764" s="16" t="str">
        <f t="shared" si="621"/>
        <v>,"IssueYearStart":1978</v>
      </c>
      <c r="V1764" s="16" t="str">
        <f t="shared" si="622"/>
        <v>,"IssueYearEnd":0</v>
      </c>
      <c r="W1764" s="16" t="str">
        <f t="shared" si="623"/>
        <v xml:space="preserve">,"FirstDayOfIssue":" " </v>
      </c>
      <c r="X1764" s="16" t="str">
        <f t="shared" si="637"/>
        <v xml:space="preserve">,"Perforation":"" </v>
      </c>
      <c r="Y1764" s="16" t="str">
        <f t="shared" si="624"/>
        <v xml:space="preserve">,"IsWatermarked":false </v>
      </c>
      <c r="Z1764" s="16" t="str">
        <f t="shared" si="625"/>
        <v xml:space="preserve">,"CatalogImageCode":"" </v>
      </c>
      <c r="AA1764" s="16" t="str">
        <f t="shared" si="626"/>
        <v xml:space="preserve">,"Color":"" </v>
      </c>
      <c r="AB1764" s="16" t="str">
        <f t="shared" si="627"/>
        <v xml:space="preserve">,"Denomination":"13" </v>
      </c>
      <c r="AD1764" s="16" t="str">
        <f t="shared" si="628"/>
        <v>,"ItemInstances":[</v>
      </c>
      <c r="AE1764" s="16" t="str">
        <f t="shared" si="629"/>
        <v>{"CollectableType":"HomeCollector.Models.StampBase, HomeCollector, Version=1.0.0.0, Culture=neutral, PublicKeyToken=null"</v>
      </c>
      <c r="AF1764" s="16" t="str">
        <f t="shared" si="630"/>
        <v xml:space="preserve">,"ItemDetails":"" </v>
      </c>
      <c r="AG1764" s="16" t="str">
        <f t="shared" si="631"/>
        <v xml:space="preserve">,"IsFavorite":false </v>
      </c>
      <c r="AH1764" s="16" t="str">
        <f t="shared" si="632"/>
        <v xml:space="preserve">,"EstimatedValue":0 </v>
      </c>
      <c r="AI1764" s="16" t="str">
        <f t="shared" si="633"/>
        <v xml:space="preserve">,"IsMintCondition":false </v>
      </c>
      <c r="AJ1764" s="16" t="str">
        <f t="shared" si="634"/>
        <v xml:space="preserve">,"Condition":"UNDEFINED" </v>
      </c>
      <c r="AK1764" s="16" t="str">
        <f xml:space="preserve"> IF($D1764+$E1764&gt;0,  CONCATENATE($AD1764,$AE1764,$AF1764,$AG1764,$AH1764,$AI1764,$AJ1764)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64" s="16" t="str">
        <f t="shared" si="635"/>
        <v>,{"CollectableType":"HomeCollector.Models.StampBase, HomeCollector, Version=1.0.0.0, Culture=neutral, PublicKeyToken=null","DisplayName":"Indian Head" ,"Description":"" ,"Country":"USA" ,"IsPostageStamp":true ,"ScottNumber":"1734"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65" spans="1:38" x14ac:dyDescent="0.25">
      <c r="A1765" s="34" t="s">
        <v>2908</v>
      </c>
      <c r="B1765" s="29">
        <v>15</v>
      </c>
      <c r="C1765" s="30"/>
      <c r="D1765" s="31"/>
      <c r="E1765" s="32">
        <v>2</v>
      </c>
      <c r="F1765" s="43" t="s">
        <v>1342</v>
      </c>
      <c r="G1765" s="30"/>
      <c r="H1765" s="19" t="s">
        <v>1205</v>
      </c>
      <c r="I1765" s="29">
        <v>1978</v>
      </c>
      <c r="J1765" s="29">
        <v>1978</v>
      </c>
      <c r="K1765" s="33" t="s">
        <v>1337</v>
      </c>
      <c r="L1765" s="34">
        <v>0.24</v>
      </c>
      <c r="M1765" s="29">
        <v>0.15</v>
      </c>
      <c r="N1765" s="28" t="str">
        <f t="shared" si="636"/>
        <v>,{"CollectableType":"HomeCollector.Models.StampBase, HomeCollector, Version=1.0.0.0, Culture=neutral, PublicKeyToken=null"</v>
      </c>
      <c r="O1765" s="16" t="str">
        <f t="shared" si="615"/>
        <v xml:space="preserve">,"DisplayName":"A Stamp" </v>
      </c>
      <c r="P1765" s="16" t="str">
        <f t="shared" si="616"/>
        <v xml:space="preserve">,"Description":"" </v>
      </c>
      <c r="Q1765" s="16" t="str">
        <f t="shared" si="617"/>
        <v xml:space="preserve">,"Country":"USA" </v>
      </c>
      <c r="R1765" s="16" t="str">
        <f t="shared" si="618"/>
        <v xml:space="preserve">,"IsPostageStamp":true </v>
      </c>
      <c r="S1765" s="16" t="str">
        <f t="shared" si="619"/>
        <v xml:space="preserve">,"ScottNumber":"1735" </v>
      </c>
      <c r="T1765" s="16" t="str">
        <f t="shared" si="620"/>
        <v xml:space="preserve">,"AlternateId":"" </v>
      </c>
      <c r="U1765" s="16" t="str">
        <f t="shared" si="621"/>
        <v>,"IssueYearStart":1978</v>
      </c>
      <c r="V1765" s="16" t="str">
        <f t="shared" si="622"/>
        <v>,"IssueYearEnd":0</v>
      </c>
      <c r="W1765" s="16" t="str">
        <f t="shared" si="623"/>
        <v xml:space="preserve">,"FirstDayOfIssue":" " </v>
      </c>
      <c r="X1765" s="16" t="str">
        <f t="shared" si="637"/>
        <v xml:space="preserve">,"Perforation":"11" </v>
      </c>
      <c r="Y1765" s="16" t="str">
        <f t="shared" si="624"/>
        <v xml:space="preserve">,"IsWatermarked":false </v>
      </c>
      <c r="Z1765" s="16" t="str">
        <f t="shared" si="625"/>
        <v xml:space="preserve">,"CatalogImageCode":"" </v>
      </c>
      <c r="AA1765" s="16" t="str">
        <f t="shared" si="626"/>
        <v xml:space="preserve">,"Color":"" </v>
      </c>
      <c r="AB1765" s="16" t="str">
        <f t="shared" si="627"/>
        <v xml:space="preserve">,"Denomination":"15" </v>
      </c>
      <c r="AD1765" s="16" t="str">
        <f t="shared" si="628"/>
        <v>,"ItemInstances":[</v>
      </c>
      <c r="AE1765" s="16" t="str">
        <f t="shared" si="629"/>
        <v>{"CollectableType":"HomeCollector.Models.StampBase, HomeCollector, Version=1.0.0.0, Culture=neutral, PublicKeyToken=null"</v>
      </c>
      <c r="AF1765" s="16" t="str">
        <f t="shared" si="630"/>
        <v xml:space="preserve">,"ItemDetails":"" </v>
      </c>
      <c r="AG1765" s="16" t="str">
        <f t="shared" si="631"/>
        <v xml:space="preserve">,"IsFavorite":false </v>
      </c>
      <c r="AH1765" s="16" t="str">
        <f t="shared" si="632"/>
        <v xml:space="preserve">,"EstimatedValue":0 </v>
      </c>
      <c r="AI1765" s="16" t="str">
        <f t="shared" si="633"/>
        <v xml:space="preserve">,"IsMintCondition":false </v>
      </c>
      <c r="AJ1765" s="16" t="str">
        <f t="shared" si="634"/>
        <v xml:space="preserve">,"Condition":"UNDEFINED" </v>
      </c>
      <c r="AK1765" s="16" t="str">
        <f xml:space="preserve"> IF($D1765+$E1765&gt;0,  CONCATENATE($AD1765,$AE1765,$AF1765,$AG1765,$AH1765,$AI1765,$AJ1765)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65" s="16" t="str">
        <f t="shared" si="635"/>
        <v>,{"CollectableType":"HomeCollector.Models.StampBase, HomeCollector, Version=1.0.0.0, Culture=neutral, PublicKeyToken=null","DisplayName":"A Stamp" ,"Description":"" ,"Country":"USA" ,"IsPostageStamp":true ,"ScottNumber":"1735" ,"AlternateId":"" ,"IssueYearStart":1978,"IssueYearEnd":0,"FirstDayOfIssue":" " ,"Perforation":"11"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66" spans="1:38" x14ac:dyDescent="0.25">
      <c r="A1766" s="34" t="s">
        <v>2909</v>
      </c>
      <c r="B1766" s="29">
        <v>15</v>
      </c>
      <c r="C1766" s="30"/>
      <c r="D1766" s="31"/>
      <c r="E1766" s="32">
        <v>2</v>
      </c>
      <c r="F1766" s="42" t="s">
        <v>404</v>
      </c>
      <c r="G1766" s="30"/>
      <c r="H1766" s="19" t="s">
        <v>1205</v>
      </c>
      <c r="I1766" s="29">
        <v>1978</v>
      </c>
      <c r="J1766" s="29">
        <v>1978</v>
      </c>
      <c r="K1766" s="33" t="s">
        <v>1337</v>
      </c>
      <c r="L1766" s="34">
        <v>0.25</v>
      </c>
      <c r="M1766" s="29">
        <v>0.15</v>
      </c>
      <c r="N1766" s="28" t="str">
        <f t="shared" si="636"/>
        <v>,{"CollectableType":"HomeCollector.Models.StampBase, HomeCollector, Version=1.0.0.0, Culture=neutral, PublicKeyToken=null"</v>
      </c>
      <c r="O1766" s="16" t="str">
        <f t="shared" si="615"/>
        <v xml:space="preserve">,"DisplayName":"A Stamp" </v>
      </c>
      <c r="P1766" s="16" t="str">
        <f t="shared" si="616"/>
        <v xml:space="preserve">,"Description":"" </v>
      </c>
      <c r="Q1766" s="16" t="str">
        <f t="shared" si="617"/>
        <v xml:space="preserve">,"Country":"USA" </v>
      </c>
      <c r="R1766" s="16" t="str">
        <f t="shared" si="618"/>
        <v xml:space="preserve">,"IsPostageStamp":true </v>
      </c>
      <c r="S1766" s="16" t="str">
        <f t="shared" si="619"/>
        <v xml:space="preserve">,"ScottNumber":"1736" </v>
      </c>
      <c r="T1766" s="16" t="str">
        <f t="shared" si="620"/>
        <v xml:space="preserve">,"AlternateId":"" </v>
      </c>
      <c r="U1766" s="16" t="str">
        <f t="shared" si="621"/>
        <v>,"IssueYearStart":1978</v>
      </c>
      <c r="V1766" s="16" t="str">
        <f t="shared" si="622"/>
        <v>,"IssueYearEnd":0</v>
      </c>
      <c r="W1766" s="16" t="str">
        <f t="shared" si="623"/>
        <v xml:space="preserve">,"FirstDayOfIssue":" " </v>
      </c>
      <c r="X1766" s="16" t="str">
        <f t="shared" si="637"/>
        <v xml:space="preserve">,"Perforation":"11x10.5" </v>
      </c>
      <c r="Y1766" s="16" t="str">
        <f t="shared" si="624"/>
        <v xml:space="preserve">,"IsWatermarked":false </v>
      </c>
      <c r="Z1766" s="16" t="str">
        <f t="shared" si="625"/>
        <v xml:space="preserve">,"CatalogImageCode":"" </v>
      </c>
      <c r="AA1766" s="16" t="str">
        <f t="shared" si="626"/>
        <v xml:space="preserve">,"Color":"" </v>
      </c>
      <c r="AB1766" s="16" t="str">
        <f t="shared" si="627"/>
        <v xml:space="preserve">,"Denomination":"15" </v>
      </c>
      <c r="AD1766" s="16" t="str">
        <f t="shared" si="628"/>
        <v>,"ItemInstances":[</v>
      </c>
      <c r="AE1766" s="16" t="str">
        <f t="shared" si="629"/>
        <v>{"CollectableType":"HomeCollector.Models.StampBase, HomeCollector, Version=1.0.0.0, Culture=neutral, PublicKeyToken=null"</v>
      </c>
      <c r="AF1766" s="16" t="str">
        <f t="shared" si="630"/>
        <v xml:space="preserve">,"ItemDetails":"" </v>
      </c>
      <c r="AG1766" s="16" t="str">
        <f t="shared" si="631"/>
        <v xml:space="preserve">,"IsFavorite":false </v>
      </c>
      <c r="AH1766" s="16" t="str">
        <f t="shared" si="632"/>
        <v xml:space="preserve">,"EstimatedValue":0 </v>
      </c>
      <c r="AI1766" s="16" t="str">
        <f t="shared" si="633"/>
        <v xml:space="preserve">,"IsMintCondition":false </v>
      </c>
      <c r="AJ1766" s="16" t="str">
        <f t="shared" si="634"/>
        <v xml:space="preserve">,"Condition":"UNDEFINED" </v>
      </c>
      <c r="AK1766" s="16" t="str">
        <f xml:space="preserve"> IF($D1766+$E1766&gt;0,  CONCATENATE($AD1766,$AE1766,$AF1766,$AG1766,$AH1766,$AI1766,$AJ1766)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66" s="16" t="str">
        <f t="shared" si="635"/>
        <v>,{"CollectableType":"HomeCollector.Models.StampBase, HomeCollector, Version=1.0.0.0, Culture=neutral, PublicKeyToken=null","DisplayName":"A Stamp" ,"Description":"" ,"Country":"USA" ,"IsPostageStamp":true ,"ScottNumber":"1736" ,"AlternateId":"" ,"IssueYearStart":1978,"IssueYearEnd":0,"FirstDayOfIssue":" " ,"Perforation":"11x10.5"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67" spans="1:38" x14ac:dyDescent="0.25">
      <c r="A1767" s="34" t="s">
        <v>2910</v>
      </c>
      <c r="B1767" s="29">
        <v>15</v>
      </c>
      <c r="C1767" s="30"/>
      <c r="D1767" s="31"/>
      <c r="E1767" s="32">
        <v>2</v>
      </c>
      <c r="F1767" s="43" t="s">
        <v>1341</v>
      </c>
      <c r="G1767" s="30"/>
      <c r="H1767" s="19" t="s">
        <v>1206</v>
      </c>
      <c r="I1767" s="29">
        <v>1978</v>
      </c>
      <c r="J1767" s="29">
        <v>1978</v>
      </c>
      <c r="K1767" s="33" t="s">
        <v>1337</v>
      </c>
      <c r="L1767" s="34">
        <v>0.25</v>
      </c>
      <c r="M1767" s="29">
        <v>0.15</v>
      </c>
      <c r="N1767" s="28" t="str">
        <f t="shared" si="636"/>
        <v>,{"CollectableType":"HomeCollector.Models.StampBase, HomeCollector, Version=1.0.0.0, Culture=neutral, PublicKeyToken=null"</v>
      </c>
      <c r="O1767" s="16" t="str">
        <f t="shared" si="615"/>
        <v xml:space="preserve">,"DisplayName":"Roses" </v>
      </c>
      <c r="P1767" s="16" t="str">
        <f t="shared" si="616"/>
        <v xml:space="preserve">,"Description":"" </v>
      </c>
      <c r="Q1767" s="16" t="str">
        <f t="shared" si="617"/>
        <v xml:space="preserve">,"Country":"USA" </v>
      </c>
      <c r="R1767" s="16" t="str">
        <f t="shared" si="618"/>
        <v xml:space="preserve">,"IsPostageStamp":true </v>
      </c>
      <c r="S1767" s="16" t="str">
        <f t="shared" si="619"/>
        <v xml:space="preserve">,"ScottNumber":"1737" </v>
      </c>
      <c r="T1767" s="16" t="str">
        <f t="shared" si="620"/>
        <v xml:space="preserve">,"AlternateId":"" </v>
      </c>
      <c r="U1767" s="16" t="str">
        <f t="shared" si="621"/>
        <v>,"IssueYearStart":1978</v>
      </c>
      <c r="V1767" s="16" t="str">
        <f t="shared" si="622"/>
        <v>,"IssueYearEnd":0</v>
      </c>
      <c r="W1767" s="16" t="str">
        <f t="shared" si="623"/>
        <v xml:space="preserve">,"FirstDayOfIssue":" " </v>
      </c>
      <c r="X1767" s="16" t="str">
        <f t="shared" si="637"/>
        <v xml:space="preserve">,"Perforation":"10" </v>
      </c>
      <c r="Y1767" s="16" t="str">
        <f t="shared" si="624"/>
        <v xml:space="preserve">,"IsWatermarked":false </v>
      </c>
      <c r="Z1767" s="16" t="str">
        <f t="shared" si="625"/>
        <v xml:space="preserve">,"CatalogImageCode":"" </v>
      </c>
      <c r="AA1767" s="16" t="str">
        <f t="shared" si="626"/>
        <v xml:space="preserve">,"Color":"" </v>
      </c>
      <c r="AB1767" s="16" t="str">
        <f t="shared" si="627"/>
        <v xml:space="preserve">,"Denomination":"15" </v>
      </c>
      <c r="AD1767" s="16" t="str">
        <f t="shared" si="628"/>
        <v>,"ItemInstances":[</v>
      </c>
      <c r="AE1767" s="16" t="str">
        <f t="shared" si="629"/>
        <v>{"CollectableType":"HomeCollector.Models.StampBase, HomeCollector, Version=1.0.0.0, Culture=neutral, PublicKeyToken=null"</v>
      </c>
      <c r="AF1767" s="16" t="str">
        <f t="shared" si="630"/>
        <v xml:space="preserve">,"ItemDetails":"" </v>
      </c>
      <c r="AG1767" s="16" t="str">
        <f t="shared" si="631"/>
        <v xml:space="preserve">,"IsFavorite":false </v>
      </c>
      <c r="AH1767" s="16" t="str">
        <f t="shared" si="632"/>
        <v xml:space="preserve">,"EstimatedValue":0 </v>
      </c>
      <c r="AI1767" s="16" t="str">
        <f t="shared" si="633"/>
        <v xml:space="preserve">,"IsMintCondition":false </v>
      </c>
      <c r="AJ1767" s="16" t="str">
        <f t="shared" si="634"/>
        <v xml:space="preserve">,"Condition":"UNDEFINED" </v>
      </c>
      <c r="AK1767" s="16" t="str">
        <f xml:space="preserve"> IF($D1767+$E1767&gt;0,  CONCATENATE($AD1767,$AE1767,$AF1767,$AG1767,$AH1767,$AI1767,$AJ1767)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67" s="16" t="str">
        <f t="shared" si="635"/>
        <v>,{"CollectableType":"HomeCollector.Models.StampBase, HomeCollector, Version=1.0.0.0, Culture=neutral, PublicKeyToken=null","DisplayName":"Roses" ,"Description":"" ,"Country":"USA" ,"IsPostageStamp":true ,"ScottNumber":"1737" ,"AlternateId":"" ,"IssueYearStart":1978,"IssueYearEnd":0,"FirstDayOfIssue":" " ,"Perforation":"10"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68" spans="1:38" x14ac:dyDescent="0.25">
      <c r="A1768" s="34" t="s">
        <v>2911</v>
      </c>
      <c r="B1768" s="29">
        <v>15</v>
      </c>
      <c r="C1768" s="30"/>
      <c r="D1768" s="31"/>
      <c r="E1768" s="32">
        <v>2</v>
      </c>
      <c r="F1768" s="28"/>
      <c r="G1768" s="30"/>
      <c r="H1768" s="19" t="s">
        <v>1207</v>
      </c>
      <c r="I1768" s="29">
        <v>1980</v>
      </c>
      <c r="J1768" s="29">
        <v>1980</v>
      </c>
      <c r="K1768" s="33" t="s">
        <v>1337</v>
      </c>
      <c r="L1768" s="34">
        <v>0.3</v>
      </c>
      <c r="M1768" s="29">
        <v>0.15</v>
      </c>
      <c r="N1768" s="28" t="str">
        <f t="shared" si="636"/>
        <v>,{"CollectableType":"HomeCollector.Models.StampBase, HomeCollector, Version=1.0.0.0, Culture=neutral, PublicKeyToken=null"</v>
      </c>
      <c r="O1768" s="16" t="str">
        <f t="shared" si="615"/>
        <v xml:space="preserve">,"DisplayName":"Windmills" </v>
      </c>
      <c r="P1768" s="16" t="str">
        <f t="shared" si="616"/>
        <v xml:space="preserve">,"Description":"" </v>
      </c>
      <c r="Q1768" s="16" t="str">
        <f t="shared" si="617"/>
        <v xml:space="preserve">,"Country":"USA" </v>
      </c>
      <c r="R1768" s="16" t="str">
        <f t="shared" si="618"/>
        <v xml:space="preserve">,"IsPostageStamp":true </v>
      </c>
      <c r="S1768" s="16" t="str">
        <f t="shared" si="619"/>
        <v xml:space="preserve">,"ScottNumber":"1738" </v>
      </c>
      <c r="T1768" s="16" t="str">
        <f t="shared" si="620"/>
        <v xml:space="preserve">,"AlternateId":"" </v>
      </c>
      <c r="U1768" s="16" t="str">
        <f t="shared" si="621"/>
        <v>,"IssueYearStart":1980</v>
      </c>
      <c r="V1768" s="16" t="str">
        <f t="shared" si="622"/>
        <v>,"IssueYearEnd":0</v>
      </c>
      <c r="W1768" s="16" t="str">
        <f t="shared" si="623"/>
        <v xml:space="preserve">,"FirstDayOfIssue":" " </v>
      </c>
      <c r="X1768" s="16" t="str">
        <f t="shared" si="637"/>
        <v xml:space="preserve">,"Perforation":"" </v>
      </c>
      <c r="Y1768" s="16" t="str">
        <f t="shared" si="624"/>
        <v xml:space="preserve">,"IsWatermarked":false </v>
      </c>
      <c r="Z1768" s="16" t="str">
        <f t="shared" si="625"/>
        <v xml:space="preserve">,"CatalogImageCode":"" </v>
      </c>
      <c r="AA1768" s="16" t="str">
        <f t="shared" si="626"/>
        <v xml:space="preserve">,"Color":"" </v>
      </c>
      <c r="AB1768" s="16" t="str">
        <f t="shared" si="627"/>
        <v xml:space="preserve">,"Denomination":"15" </v>
      </c>
      <c r="AD1768" s="16" t="str">
        <f t="shared" si="628"/>
        <v>,"ItemInstances":[</v>
      </c>
      <c r="AE1768" s="16" t="str">
        <f t="shared" si="629"/>
        <v>{"CollectableType":"HomeCollector.Models.StampBase, HomeCollector, Version=1.0.0.0, Culture=neutral, PublicKeyToken=null"</v>
      </c>
      <c r="AF1768" s="16" t="str">
        <f t="shared" si="630"/>
        <v xml:space="preserve">,"ItemDetails":"" </v>
      </c>
      <c r="AG1768" s="16" t="str">
        <f t="shared" si="631"/>
        <v xml:space="preserve">,"IsFavorite":false </v>
      </c>
      <c r="AH1768" s="16" t="str">
        <f t="shared" si="632"/>
        <v xml:space="preserve">,"EstimatedValue":0 </v>
      </c>
      <c r="AI1768" s="16" t="str">
        <f t="shared" si="633"/>
        <v xml:space="preserve">,"IsMintCondition":false </v>
      </c>
      <c r="AJ1768" s="16" t="str">
        <f t="shared" si="634"/>
        <v xml:space="preserve">,"Condition":"UNDEFINED" </v>
      </c>
      <c r="AK1768" s="16" t="str">
        <f xml:space="preserve"> IF($D1768+$E1768&gt;0,  CONCATENATE($AD1768,$AE1768,$AF1768,$AG1768,$AH1768,$AI1768,$AJ1768)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68" s="16" t="str">
        <f t="shared" si="635"/>
        <v>,{"CollectableType":"HomeCollector.Models.StampBase, HomeCollector, Version=1.0.0.0, Culture=neutral, PublicKeyToken=null","DisplayName":"Windmills" ,"Description":"" ,"Country":"USA" ,"IsPostageStamp":true ,"ScottNumber":"1738"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69" spans="1:38" x14ac:dyDescent="0.25">
      <c r="A1769" s="34" t="s">
        <v>2912</v>
      </c>
      <c r="B1769" s="29">
        <v>15</v>
      </c>
      <c r="C1769" s="30"/>
      <c r="D1769" s="31"/>
      <c r="E1769" s="32">
        <v>2</v>
      </c>
      <c r="F1769" s="28"/>
      <c r="G1769" s="30"/>
      <c r="H1769" s="19" t="s">
        <v>1207</v>
      </c>
      <c r="I1769" s="29">
        <v>1980</v>
      </c>
      <c r="J1769" s="29">
        <v>1980</v>
      </c>
      <c r="K1769" s="33" t="s">
        <v>1337</v>
      </c>
      <c r="L1769" s="34">
        <v>0.3</v>
      </c>
      <c r="M1769" s="29">
        <v>0.15</v>
      </c>
      <c r="N1769" s="28" t="str">
        <f t="shared" si="636"/>
        <v>,{"CollectableType":"HomeCollector.Models.StampBase, HomeCollector, Version=1.0.0.0, Culture=neutral, PublicKeyToken=null"</v>
      </c>
      <c r="O1769" s="16" t="str">
        <f t="shared" si="615"/>
        <v xml:space="preserve">,"DisplayName":"Windmills" </v>
      </c>
      <c r="P1769" s="16" t="str">
        <f t="shared" si="616"/>
        <v xml:space="preserve">,"Description":"" </v>
      </c>
      <c r="Q1769" s="16" t="str">
        <f t="shared" si="617"/>
        <v xml:space="preserve">,"Country":"USA" </v>
      </c>
      <c r="R1769" s="16" t="str">
        <f t="shared" si="618"/>
        <v xml:space="preserve">,"IsPostageStamp":true </v>
      </c>
      <c r="S1769" s="16" t="str">
        <f t="shared" si="619"/>
        <v xml:space="preserve">,"ScottNumber":"1739" </v>
      </c>
      <c r="T1769" s="16" t="str">
        <f t="shared" si="620"/>
        <v xml:space="preserve">,"AlternateId":"" </v>
      </c>
      <c r="U1769" s="16" t="str">
        <f t="shared" si="621"/>
        <v>,"IssueYearStart":1980</v>
      </c>
      <c r="V1769" s="16" t="str">
        <f t="shared" si="622"/>
        <v>,"IssueYearEnd":0</v>
      </c>
      <c r="W1769" s="16" t="str">
        <f t="shared" si="623"/>
        <v xml:space="preserve">,"FirstDayOfIssue":" " </v>
      </c>
      <c r="X1769" s="16" t="str">
        <f t="shared" si="637"/>
        <v xml:space="preserve">,"Perforation":"" </v>
      </c>
      <c r="Y1769" s="16" t="str">
        <f t="shared" si="624"/>
        <v xml:space="preserve">,"IsWatermarked":false </v>
      </c>
      <c r="Z1769" s="16" t="str">
        <f t="shared" si="625"/>
        <v xml:space="preserve">,"CatalogImageCode":"" </v>
      </c>
      <c r="AA1769" s="16" t="str">
        <f t="shared" si="626"/>
        <v xml:space="preserve">,"Color":"" </v>
      </c>
      <c r="AB1769" s="16" t="str">
        <f t="shared" si="627"/>
        <v xml:space="preserve">,"Denomination":"15" </v>
      </c>
      <c r="AD1769" s="16" t="str">
        <f t="shared" si="628"/>
        <v>,"ItemInstances":[</v>
      </c>
      <c r="AE1769" s="16" t="str">
        <f t="shared" si="629"/>
        <v>{"CollectableType":"HomeCollector.Models.StampBase, HomeCollector, Version=1.0.0.0, Culture=neutral, PublicKeyToken=null"</v>
      </c>
      <c r="AF1769" s="16" t="str">
        <f t="shared" si="630"/>
        <v xml:space="preserve">,"ItemDetails":"" </v>
      </c>
      <c r="AG1769" s="16" t="str">
        <f t="shared" si="631"/>
        <v xml:space="preserve">,"IsFavorite":false </v>
      </c>
      <c r="AH1769" s="16" t="str">
        <f t="shared" si="632"/>
        <v xml:space="preserve">,"EstimatedValue":0 </v>
      </c>
      <c r="AI1769" s="16" t="str">
        <f t="shared" si="633"/>
        <v xml:space="preserve">,"IsMintCondition":false </v>
      </c>
      <c r="AJ1769" s="16" t="str">
        <f t="shared" si="634"/>
        <v xml:space="preserve">,"Condition":"UNDEFINED" </v>
      </c>
      <c r="AK1769" s="16" t="str">
        <f xml:space="preserve"> IF($D1769+$E1769&gt;0,  CONCATENATE($AD1769,$AE1769,$AF1769,$AG1769,$AH1769,$AI1769,$AJ1769)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69" s="16" t="str">
        <f t="shared" si="635"/>
        <v>,{"CollectableType":"HomeCollector.Models.StampBase, HomeCollector, Version=1.0.0.0, Culture=neutral, PublicKeyToken=null","DisplayName":"Windmills" ,"Description":"" ,"Country":"USA" ,"IsPostageStamp":true ,"ScottNumber":"1739"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70" spans="1:38" x14ac:dyDescent="0.25">
      <c r="A1770" s="34" t="s">
        <v>2913</v>
      </c>
      <c r="B1770" s="29">
        <v>15</v>
      </c>
      <c r="C1770" s="30"/>
      <c r="D1770" s="31"/>
      <c r="E1770" s="32">
        <v>2</v>
      </c>
      <c r="F1770" s="28"/>
      <c r="G1770" s="30"/>
      <c r="H1770" s="19" t="s">
        <v>1207</v>
      </c>
      <c r="I1770" s="29">
        <v>1980</v>
      </c>
      <c r="J1770" s="29">
        <v>1980</v>
      </c>
      <c r="K1770" s="33" t="s">
        <v>1337</v>
      </c>
      <c r="L1770" s="34">
        <v>0.3</v>
      </c>
      <c r="M1770" s="29">
        <v>0.15</v>
      </c>
      <c r="N1770" s="28" t="str">
        <f t="shared" si="636"/>
        <v>,{"CollectableType":"HomeCollector.Models.StampBase, HomeCollector, Version=1.0.0.0, Culture=neutral, PublicKeyToken=null"</v>
      </c>
      <c r="O1770" s="16" t="str">
        <f t="shared" si="615"/>
        <v xml:space="preserve">,"DisplayName":"Windmills" </v>
      </c>
      <c r="P1770" s="16" t="str">
        <f t="shared" si="616"/>
        <v xml:space="preserve">,"Description":"" </v>
      </c>
      <c r="Q1770" s="16" t="str">
        <f t="shared" si="617"/>
        <v xml:space="preserve">,"Country":"USA" </v>
      </c>
      <c r="R1770" s="16" t="str">
        <f t="shared" si="618"/>
        <v xml:space="preserve">,"IsPostageStamp":true </v>
      </c>
      <c r="S1770" s="16" t="str">
        <f t="shared" si="619"/>
        <v xml:space="preserve">,"ScottNumber":"1740" </v>
      </c>
      <c r="T1770" s="16" t="str">
        <f t="shared" si="620"/>
        <v xml:space="preserve">,"AlternateId":"" </v>
      </c>
      <c r="U1770" s="16" t="str">
        <f t="shared" si="621"/>
        <v>,"IssueYearStart":1980</v>
      </c>
      <c r="V1770" s="16" t="str">
        <f t="shared" si="622"/>
        <v>,"IssueYearEnd":0</v>
      </c>
      <c r="W1770" s="16" t="str">
        <f t="shared" si="623"/>
        <v xml:space="preserve">,"FirstDayOfIssue":" " </v>
      </c>
      <c r="X1770" s="16" t="str">
        <f t="shared" si="637"/>
        <v xml:space="preserve">,"Perforation":"" </v>
      </c>
      <c r="Y1770" s="16" t="str">
        <f t="shared" si="624"/>
        <v xml:space="preserve">,"IsWatermarked":false </v>
      </c>
      <c r="Z1770" s="16" t="str">
        <f t="shared" si="625"/>
        <v xml:space="preserve">,"CatalogImageCode":"" </v>
      </c>
      <c r="AA1770" s="16" t="str">
        <f t="shared" si="626"/>
        <v xml:space="preserve">,"Color":"" </v>
      </c>
      <c r="AB1770" s="16" t="str">
        <f t="shared" si="627"/>
        <v xml:space="preserve">,"Denomination":"15" </v>
      </c>
      <c r="AD1770" s="16" t="str">
        <f t="shared" si="628"/>
        <v>,"ItemInstances":[</v>
      </c>
      <c r="AE1770" s="16" t="str">
        <f t="shared" si="629"/>
        <v>{"CollectableType":"HomeCollector.Models.StampBase, HomeCollector, Version=1.0.0.0, Culture=neutral, PublicKeyToken=null"</v>
      </c>
      <c r="AF1770" s="16" t="str">
        <f t="shared" si="630"/>
        <v xml:space="preserve">,"ItemDetails":"" </v>
      </c>
      <c r="AG1770" s="16" t="str">
        <f t="shared" si="631"/>
        <v xml:space="preserve">,"IsFavorite":false </v>
      </c>
      <c r="AH1770" s="16" t="str">
        <f t="shared" si="632"/>
        <v xml:space="preserve">,"EstimatedValue":0 </v>
      </c>
      <c r="AI1770" s="16" t="str">
        <f t="shared" si="633"/>
        <v xml:space="preserve">,"IsMintCondition":false </v>
      </c>
      <c r="AJ1770" s="16" t="str">
        <f t="shared" si="634"/>
        <v xml:space="preserve">,"Condition":"UNDEFINED" </v>
      </c>
      <c r="AK1770" s="16" t="str">
        <f xml:space="preserve"> IF($D1770+$E1770&gt;0,  CONCATENATE($AD1770,$AE1770,$AF1770,$AG1770,$AH1770,$AI1770,$AJ1770)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70" s="16" t="str">
        <f t="shared" si="635"/>
        <v>,{"CollectableType":"HomeCollector.Models.StampBase, HomeCollector, Version=1.0.0.0, Culture=neutral, PublicKeyToken=null","DisplayName":"Windmills" ,"Description":"" ,"Country":"USA" ,"IsPostageStamp":true ,"ScottNumber":"1740"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71" spans="1:38" x14ac:dyDescent="0.25">
      <c r="A1771" s="34" t="s">
        <v>2914</v>
      </c>
      <c r="B1771" s="29">
        <v>15</v>
      </c>
      <c r="C1771" s="30"/>
      <c r="D1771" s="31"/>
      <c r="E1771" s="32">
        <v>2</v>
      </c>
      <c r="F1771" s="28"/>
      <c r="G1771" s="30"/>
      <c r="H1771" s="19" t="s">
        <v>1207</v>
      </c>
      <c r="I1771" s="29">
        <v>1980</v>
      </c>
      <c r="J1771" s="29">
        <v>1980</v>
      </c>
      <c r="K1771" s="33" t="s">
        <v>1337</v>
      </c>
      <c r="L1771" s="34">
        <v>0.3</v>
      </c>
      <c r="M1771" s="29">
        <v>0.15</v>
      </c>
      <c r="N1771" s="28" t="str">
        <f t="shared" si="636"/>
        <v>,{"CollectableType":"HomeCollector.Models.StampBase, HomeCollector, Version=1.0.0.0, Culture=neutral, PublicKeyToken=null"</v>
      </c>
      <c r="O1771" s="16" t="str">
        <f t="shared" si="615"/>
        <v xml:space="preserve">,"DisplayName":"Windmills" </v>
      </c>
      <c r="P1771" s="16" t="str">
        <f t="shared" si="616"/>
        <v xml:space="preserve">,"Description":"" </v>
      </c>
      <c r="Q1771" s="16" t="str">
        <f t="shared" si="617"/>
        <v xml:space="preserve">,"Country":"USA" </v>
      </c>
      <c r="R1771" s="16" t="str">
        <f t="shared" si="618"/>
        <v xml:space="preserve">,"IsPostageStamp":true </v>
      </c>
      <c r="S1771" s="16" t="str">
        <f t="shared" si="619"/>
        <v xml:space="preserve">,"ScottNumber":"1741" </v>
      </c>
      <c r="T1771" s="16" t="str">
        <f t="shared" si="620"/>
        <v xml:space="preserve">,"AlternateId":"" </v>
      </c>
      <c r="U1771" s="16" t="str">
        <f t="shared" si="621"/>
        <v>,"IssueYearStart":1980</v>
      </c>
      <c r="V1771" s="16" t="str">
        <f t="shared" si="622"/>
        <v>,"IssueYearEnd":0</v>
      </c>
      <c r="W1771" s="16" t="str">
        <f t="shared" si="623"/>
        <v xml:space="preserve">,"FirstDayOfIssue":" " </v>
      </c>
      <c r="X1771" s="16" t="str">
        <f t="shared" si="637"/>
        <v xml:space="preserve">,"Perforation":"" </v>
      </c>
      <c r="Y1771" s="16" t="str">
        <f t="shared" si="624"/>
        <v xml:space="preserve">,"IsWatermarked":false </v>
      </c>
      <c r="Z1771" s="16" t="str">
        <f t="shared" si="625"/>
        <v xml:space="preserve">,"CatalogImageCode":"" </v>
      </c>
      <c r="AA1771" s="16" t="str">
        <f t="shared" si="626"/>
        <v xml:space="preserve">,"Color":"" </v>
      </c>
      <c r="AB1771" s="16" t="str">
        <f t="shared" si="627"/>
        <v xml:space="preserve">,"Denomination":"15" </v>
      </c>
      <c r="AD1771" s="16" t="str">
        <f t="shared" si="628"/>
        <v>,"ItemInstances":[</v>
      </c>
      <c r="AE1771" s="16" t="str">
        <f t="shared" si="629"/>
        <v>{"CollectableType":"HomeCollector.Models.StampBase, HomeCollector, Version=1.0.0.0, Culture=neutral, PublicKeyToken=null"</v>
      </c>
      <c r="AF1771" s="16" t="str">
        <f t="shared" si="630"/>
        <v xml:space="preserve">,"ItemDetails":"" </v>
      </c>
      <c r="AG1771" s="16" t="str">
        <f t="shared" si="631"/>
        <v xml:space="preserve">,"IsFavorite":false </v>
      </c>
      <c r="AH1771" s="16" t="str">
        <f t="shared" si="632"/>
        <v xml:space="preserve">,"EstimatedValue":0 </v>
      </c>
      <c r="AI1771" s="16" t="str">
        <f t="shared" si="633"/>
        <v xml:space="preserve">,"IsMintCondition":false </v>
      </c>
      <c r="AJ1771" s="16" t="str">
        <f t="shared" si="634"/>
        <v xml:space="preserve">,"Condition":"UNDEFINED" </v>
      </c>
      <c r="AK1771" s="16" t="str">
        <f xml:space="preserve"> IF($D1771+$E1771&gt;0,  CONCATENATE($AD1771,$AE1771,$AF1771,$AG1771,$AH1771,$AI1771,$AJ1771)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71" s="16" t="str">
        <f t="shared" si="635"/>
        <v>,{"CollectableType":"HomeCollector.Models.StampBase, HomeCollector, Version=1.0.0.0, Culture=neutral, PublicKeyToken=null","DisplayName":"Windmills" ,"Description":"" ,"Country":"USA" ,"IsPostageStamp":true ,"ScottNumber":"1741"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72" spans="1:38" x14ac:dyDescent="0.25">
      <c r="A1772" s="34" t="s">
        <v>2915</v>
      </c>
      <c r="B1772" s="29">
        <v>15</v>
      </c>
      <c r="C1772" s="30"/>
      <c r="D1772" s="31"/>
      <c r="E1772" s="32">
        <v>2</v>
      </c>
      <c r="F1772" s="28"/>
      <c r="G1772" s="30"/>
      <c r="H1772" s="19" t="s">
        <v>1207</v>
      </c>
      <c r="I1772" s="29">
        <v>1980</v>
      </c>
      <c r="J1772" s="29">
        <v>1980</v>
      </c>
      <c r="K1772" s="33" t="s">
        <v>1337</v>
      </c>
      <c r="L1772" s="34">
        <v>0.3</v>
      </c>
      <c r="M1772" s="29">
        <v>0.15</v>
      </c>
      <c r="N1772" s="28" t="str">
        <f t="shared" si="636"/>
        <v>,{"CollectableType":"HomeCollector.Models.StampBase, HomeCollector, Version=1.0.0.0, Culture=neutral, PublicKeyToken=null"</v>
      </c>
      <c r="O1772" s="16" t="str">
        <f t="shared" si="615"/>
        <v xml:space="preserve">,"DisplayName":"Windmills" </v>
      </c>
      <c r="P1772" s="16" t="str">
        <f t="shared" si="616"/>
        <v xml:space="preserve">,"Description":"" </v>
      </c>
      <c r="Q1772" s="16" t="str">
        <f t="shared" si="617"/>
        <v xml:space="preserve">,"Country":"USA" </v>
      </c>
      <c r="R1772" s="16" t="str">
        <f t="shared" si="618"/>
        <v xml:space="preserve">,"IsPostageStamp":true </v>
      </c>
      <c r="S1772" s="16" t="str">
        <f t="shared" si="619"/>
        <v xml:space="preserve">,"ScottNumber":"1742" </v>
      </c>
      <c r="T1772" s="16" t="str">
        <f t="shared" si="620"/>
        <v xml:space="preserve">,"AlternateId":"" </v>
      </c>
      <c r="U1772" s="16" t="str">
        <f t="shared" si="621"/>
        <v>,"IssueYearStart":1980</v>
      </c>
      <c r="V1772" s="16" t="str">
        <f t="shared" si="622"/>
        <v>,"IssueYearEnd":0</v>
      </c>
      <c r="W1772" s="16" t="str">
        <f t="shared" si="623"/>
        <v xml:space="preserve">,"FirstDayOfIssue":" " </v>
      </c>
      <c r="X1772" s="16" t="str">
        <f t="shared" si="637"/>
        <v xml:space="preserve">,"Perforation":"" </v>
      </c>
      <c r="Y1772" s="16" t="str">
        <f t="shared" si="624"/>
        <v xml:space="preserve">,"IsWatermarked":false </v>
      </c>
      <c r="Z1772" s="16" t="str">
        <f t="shared" si="625"/>
        <v xml:space="preserve">,"CatalogImageCode":"" </v>
      </c>
      <c r="AA1772" s="16" t="str">
        <f t="shared" si="626"/>
        <v xml:space="preserve">,"Color":"" </v>
      </c>
      <c r="AB1772" s="16" t="str">
        <f t="shared" si="627"/>
        <v xml:space="preserve">,"Denomination":"15" </v>
      </c>
      <c r="AD1772" s="16" t="str">
        <f t="shared" si="628"/>
        <v>,"ItemInstances":[</v>
      </c>
      <c r="AE1772" s="16" t="str">
        <f t="shared" si="629"/>
        <v>{"CollectableType":"HomeCollector.Models.StampBase, HomeCollector, Version=1.0.0.0, Culture=neutral, PublicKeyToken=null"</v>
      </c>
      <c r="AF1772" s="16" t="str">
        <f t="shared" si="630"/>
        <v xml:space="preserve">,"ItemDetails":"" </v>
      </c>
      <c r="AG1772" s="16" t="str">
        <f t="shared" si="631"/>
        <v xml:space="preserve">,"IsFavorite":false </v>
      </c>
      <c r="AH1772" s="16" t="str">
        <f t="shared" si="632"/>
        <v xml:space="preserve">,"EstimatedValue":0 </v>
      </c>
      <c r="AI1772" s="16" t="str">
        <f t="shared" si="633"/>
        <v xml:space="preserve">,"IsMintCondition":false </v>
      </c>
      <c r="AJ1772" s="16" t="str">
        <f t="shared" si="634"/>
        <v xml:space="preserve">,"Condition":"UNDEFINED" </v>
      </c>
      <c r="AK1772" s="16" t="str">
        <f xml:space="preserve"> IF($D1772+$E1772&gt;0,  CONCATENATE($AD1772,$AE1772,$AF1772,$AG1772,$AH1772,$AI1772,$AJ1772)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72" s="16" t="str">
        <f t="shared" si="635"/>
        <v>,{"CollectableType":"HomeCollector.Models.StampBase, HomeCollector, Version=1.0.0.0, Culture=neutral, PublicKeyToken=null","DisplayName":"Windmills" ,"Description":"" ,"Country":"USA" ,"IsPostageStamp":true ,"ScottNumber":"1742"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73" spans="1:38" x14ac:dyDescent="0.25">
      <c r="A1773" s="17" t="s">
        <v>1208</v>
      </c>
      <c r="B1773" s="29">
        <v>15</v>
      </c>
      <c r="C1773" s="30"/>
      <c r="D1773" s="31"/>
      <c r="E1773" s="32">
        <v>2</v>
      </c>
      <c r="F1773" s="28"/>
      <c r="G1773" s="38" t="s">
        <v>1209</v>
      </c>
      <c r="H1773" s="19" t="s">
        <v>1207</v>
      </c>
      <c r="I1773" s="29">
        <v>1980</v>
      </c>
      <c r="J1773" s="29">
        <v>1980</v>
      </c>
      <c r="K1773" s="33" t="s">
        <v>1337</v>
      </c>
      <c r="L1773" s="34">
        <v>3.6</v>
      </c>
      <c r="M1773" s="29">
        <v>0.6</v>
      </c>
      <c r="N1773" s="28" t="str">
        <f t="shared" si="636"/>
        <v>,{"CollectableType":"HomeCollector.Models.StampBase, HomeCollector, Version=1.0.0.0, Culture=neutral, PublicKeyToken=null"</v>
      </c>
      <c r="O1773" s="16" t="str">
        <f t="shared" si="615"/>
        <v xml:space="preserve">,"DisplayName":"Windmills" </v>
      </c>
      <c r="P1773" s="16" t="str">
        <f t="shared" si="616"/>
        <v xml:space="preserve">,"Description":"Block 10" </v>
      </c>
      <c r="Q1773" s="16" t="str">
        <f t="shared" si="617"/>
        <v xml:space="preserve">,"Country":"USA" </v>
      </c>
      <c r="R1773" s="16" t="str">
        <f t="shared" si="618"/>
        <v xml:space="preserve">,"IsPostageStamp":true </v>
      </c>
      <c r="S1773" s="16" t="str">
        <f t="shared" si="619"/>
        <v xml:space="preserve">,"ScottNumber":"1742a" </v>
      </c>
      <c r="T1773" s="16" t="str">
        <f t="shared" si="620"/>
        <v xml:space="preserve">,"AlternateId":"" </v>
      </c>
      <c r="U1773" s="16" t="str">
        <f t="shared" si="621"/>
        <v>,"IssueYearStart":1980</v>
      </c>
      <c r="V1773" s="16" t="str">
        <f t="shared" si="622"/>
        <v>,"IssueYearEnd":0</v>
      </c>
      <c r="W1773" s="16" t="str">
        <f t="shared" si="623"/>
        <v xml:space="preserve">,"FirstDayOfIssue":" " </v>
      </c>
      <c r="X1773" s="16" t="str">
        <f t="shared" si="637"/>
        <v xml:space="preserve">,"Perforation":"" </v>
      </c>
      <c r="Y1773" s="16" t="str">
        <f t="shared" si="624"/>
        <v xml:space="preserve">,"IsWatermarked":false </v>
      </c>
      <c r="Z1773" s="16" t="str">
        <f t="shared" si="625"/>
        <v xml:space="preserve">,"CatalogImageCode":"" </v>
      </c>
      <c r="AA1773" s="16" t="str">
        <f t="shared" si="626"/>
        <v xml:space="preserve">,"Color":"" </v>
      </c>
      <c r="AB1773" s="16" t="str">
        <f t="shared" si="627"/>
        <v xml:space="preserve">,"Denomination":"15" </v>
      </c>
      <c r="AD1773" s="16" t="str">
        <f t="shared" si="628"/>
        <v>,"ItemInstances":[</v>
      </c>
      <c r="AE1773" s="16" t="str">
        <f t="shared" si="629"/>
        <v>{"CollectableType":"HomeCollector.Models.StampBase, HomeCollector, Version=1.0.0.0, Culture=neutral, PublicKeyToken=null"</v>
      </c>
      <c r="AF1773" s="16" t="str">
        <f t="shared" si="630"/>
        <v xml:space="preserve">,"ItemDetails":"Block 10" </v>
      </c>
      <c r="AG1773" s="16" t="str">
        <f t="shared" si="631"/>
        <v xml:space="preserve">,"IsFavorite":false </v>
      </c>
      <c r="AH1773" s="16" t="str">
        <f t="shared" si="632"/>
        <v xml:space="preserve">,"EstimatedValue":0 </v>
      </c>
      <c r="AI1773" s="16" t="str">
        <f t="shared" si="633"/>
        <v xml:space="preserve">,"IsMintCondition":false </v>
      </c>
      <c r="AJ1773" s="16" t="str">
        <f t="shared" si="634"/>
        <v xml:space="preserve">,"Condition":"UNDEFINED" </v>
      </c>
      <c r="AK1773" s="16" t="str">
        <f xml:space="preserve"> IF($D1773+$E1773&gt;0,  CONCATENATE($AD1773,$AE1773,$AF1773,$AG1773,$AH1773,$AI1773,$AJ1773) &amp; "} ]}","}")</f>
        <v>,"ItemInstances":[{"CollectableType":"HomeCollector.Models.StampBase, HomeCollector, Version=1.0.0.0, Culture=neutral, PublicKeyToken=null","ItemDetails":"Block 10" ,"IsFavorite":false ,"EstimatedValue":0 ,"IsMintCondition":false ,"Condition":"UNDEFINED" } ]}</v>
      </c>
      <c r="AL1773" s="16" t="str">
        <f t="shared" si="635"/>
        <v>,{"CollectableType":"HomeCollector.Models.StampBase, HomeCollector, Version=1.0.0.0, Culture=neutral, PublicKeyToken=null","DisplayName":"Windmills" ,"Description":"Block 10" ,"Country":"USA" ,"IsPostageStamp":true ,"ScottNumber":"1742a"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PublicKeyToken=null","ItemDetails":"Block 10" ,"IsFavorite":false ,"EstimatedValue":0 ,"IsMintCondition":false ,"Condition":"UNDEFINED" } ]}</v>
      </c>
    </row>
    <row r="1774" spans="1:38" x14ac:dyDescent="0.25">
      <c r="A1774" s="34" t="s">
        <v>2916</v>
      </c>
      <c r="B1774" s="29">
        <v>15</v>
      </c>
      <c r="C1774" s="30"/>
      <c r="D1774" s="31"/>
      <c r="E1774" s="32"/>
      <c r="F1774" s="42" t="s">
        <v>322</v>
      </c>
      <c r="G1774" s="30"/>
      <c r="H1774" s="19" t="s">
        <v>1205</v>
      </c>
      <c r="I1774" s="29">
        <v>1978</v>
      </c>
      <c r="J1774" s="29">
        <v>1978</v>
      </c>
      <c r="K1774" s="33" t="s">
        <v>1337</v>
      </c>
      <c r="L1774" s="34">
        <v>0.25</v>
      </c>
      <c r="M1774" s="29">
        <v>0.15</v>
      </c>
      <c r="N1774" s="28" t="str">
        <f t="shared" si="636"/>
        <v>,{"CollectableType":"HomeCollector.Models.StampBase, HomeCollector, Version=1.0.0.0, Culture=neutral, PublicKeyToken=null"</v>
      </c>
      <c r="O1774" s="16" t="str">
        <f t="shared" si="615"/>
        <v xml:space="preserve">,"DisplayName":"A Stamp" </v>
      </c>
      <c r="P1774" s="16" t="str">
        <f t="shared" si="616"/>
        <v xml:space="preserve">,"Description":"" </v>
      </c>
      <c r="Q1774" s="16" t="str">
        <f t="shared" si="617"/>
        <v xml:space="preserve">,"Country":"USA" </v>
      </c>
      <c r="R1774" s="16" t="str">
        <f t="shared" si="618"/>
        <v xml:space="preserve">,"IsPostageStamp":true </v>
      </c>
      <c r="S1774" s="16" t="str">
        <f t="shared" si="619"/>
        <v xml:space="preserve">,"ScottNumber":"1743" </v>
      </c>
      <c r="T1774" s="16" t="str">
        <f t="shared" si="620"/>
        <v xml:space="preserve">,"AlternateId":"" </v>
      </c>
      <c r="U1774" s="16" t="str">
        <f t="shared" si="621"/>
        <v>,"IssueYearStart":1978</v>
      </c>
      <c r="V1774" s="16" t="str">
        <f t="shared" si="622"/>
        <v>,"IssueYearEnd":0</v>
      </c>
      <c r="W1774" s="16" t="str">
        <f t="shared" si="623"/>
        <v xml:space="preserve">,"FirstDayOfIssue":" " </v>
      </c>
      <c r="X1774" s="16" t="str">
        <f t="shared" si="637"/>
        <v xml:space="preserve">,"Perforation":"v10" </v>
      </c>
      <c r="Y1774" s="16" t="str">
        <f t="shared" si="624"/>
        <v xml:space="preserve">,"IsWatermarked":false </v>
      </c>
      <c r="Z1774" s="16" t="str">
        <f t="shared" si="625"/>
        <v xml:space="preserve">,"CatalogImageCode":"" </v>
      </c>
      <c r="AA1774" s="16" t="str">
        <f t="shared" si="626"/>
        <v xml:space="preserve">,"Color":"" </v>
      </c>
      <c r="AB1774" s="16" t="str">
        <f t="shared" si="627"/>
        <v xml:space="preserve">,"Denomination":"15" </v>
      </c>
      <c r="AD1774" s="16" t="str">
        <f t="shared" si="628"/>
        <v/>
      </c>
      <c r="AE1774" s="16" t="str">
        <f t="shared" si="629"/>
        <v>{"CollectableType":"HomeCollector.Models.StampBase, HomeCollector, Version=1.0.0.0, Culture=neutral, PublicKeyToken=null"</v>
      </c>
      <c r="AF1774" s="16" t="str">
        <f t="shared" si="630"/>
        <v xml:space="preserve">,"ItemDetails":"" </v>
      </c>
      <c r="AG1774" s="16" t="str">
        <f t="shared" si="631"/>
        <v xml:space="preserve">,"IsFavorite":false </v>
      </c>
      <c r="AH1774" s="16" t="str">
        <f t="shared" si="632"/>
        <v xml:space="preserve">,"EstimatedValue":0 </v>
      </c>
      <c r="AI1774" s="16" t="str">
        <f t="shared" si="633"/>
        <v xml:space="preserve">,"IsMintCondition":false </v>
      </c>
      <c r="AJ1774" s="16" t="str">
        <f t="shared" si="634"/>
        <v xml:space="preserve">,"Condition":"UNDEFINED" </v>
      </c>
      <c r="AK1774" s="16" t="str">
        <f xml:space="preserve"> IF($D1774+$E1774&gt;0,  CONCATENATE($AD1774,$AE1774,$AF1774,$AG1774,$AH1774,$AI1774,$AJ1774) &amp; "} ]}","}")</f>
        <v>}</v>
      </c>
      <c r="AL1774" s="16" t="str">
        <f t="shared" si="635"/>
        <v>,{"CollectableType":"HomeCollector.Models.StampBase, HomeCollector, Version=1.0.0.0, Culture=neutral, PublicKeyToken=null","DisplayName":"A Stamp" ,"Description":"" ,"Country":"USA" ,"IsPostageStamp":true ,"ScottNumber":"1743" ,"AlternateId":"" ,"IssueYearStart":1978,"IssueYearEnd":0,"FirstDayOfIssue":" " ,"Perforation":"v10" ,"IsWatermarked":false ,"CatalogImageCode":"" ,"Color":"" ,"Denomination":"15" }</v>
      </c>
    </row>
    <row r="1775" spans="1:38" x14ac:dyDescent="0.25">
      <c r="A1775" s="34" t="s">
        <v>2917</v>
      </c>
      <c r="B1775" s="29">
        <v>13</v>
      </c>
      <c r="C1775" s="30"/>
      <c r="D1775" s="31"/>
      <c r="E1775" s="32">
        <v>2</v>
      </c>
      <c r="F1775" s="28"/>
      <c r="G1775" s="30"/>
      <c r="H1775" s="19" t="s">
        <v>1210</v>
      </c>
      <c r="I1775" s="29">
        <v>1978</v>
      </c>
      <c r="J1775" s="29">
        <v>1978</v>
      </c>
      <c r="K1775" s="33" t="s">
        <v>1337</v>
      </c>
      <c r="L1775" s="34">
        <v>0.24</v>
      </c>
      <c r="M1775" s="29">
        <v>0.15</v>
      </c>
      <c r="N1775" s="28" t="str">
        <f t="shared" si="636"/>
        <v>,{"CollectableType":"HomeCollector.Models.StampBase, HomeCollector, Version=1.0.0.0, Culture=neutral, PublicKeyToken=null"</v>
      </c>
      <c r="O1775" s="16" t="str">
        <f t="shared" si="615"/>
        <v xml:space="preserve">,"DisplayName":"Tubman" </v>
      </c>
      <c r="P1775" s="16" t="str">
        <f t="shared" si="616"/>
        <v xml:space="preserve">,"Description":"" </v>
      </c>
      <c r="Q1775" s="16" t="str">
        <f t="shared" si="617"/>
        <v xml:space="preserve">,"Country":"USA" </v>
      </c>
      <c r="R1775" s="16" t="str">
        <f t="shared" si="618"/>
        <v xml:space="preserve">,"IsPostageStamp":true </v>
      </c>
      <c r="S1775" s="16" t="str">
        <f t="shared" si="619"/>
        <v xml:space="preserve">,"ScottNumber":"1744" </v>
      </c>
      <c r="T1775" s="16" t="str">
        <f t="shared" si="620"/>
        <v xml:space="preserve">,"AlternateId":"" </v>
      </c>
      <c r="U1775" s="16" t="str">
        <f t="shared" si="621"/>
        <v>,"IssueYearStart":1978</v>
      </c>
      <c r="V1775" s="16" t="str">
        <f t="shared" si="622"/>
        <v>,"IssueYearEnd":0</v>
      </c>
      <c r="W1775" s="16" t="str">
        <f t="shared" si="623"/>
        <v xml:space="preserve">,"FirstDayOfIssue":" " </v>
      </c>
      <c r="X1775" s="16" t="str">
        <f t="shared" si="637"/>
        <v xml:space="preserve">,"Perforation":"" </v>
      </c>
      <c r="Y1775" s="16" t="str">
        <f t="shared" si="624"/>
        <v xml:space="preserve">,"IsWatermarked":false </v>
      </c>
      <c r="Z1775" s="16" t="str">
        <f t="shared" si="625"/>
        <v xml:space="preserve">,"CatalogImageCode":"" </v>
      </c>
      <c r="AA1775" s="16" t="str">
        <f t="shared" si="626"/>
        <v xml:space="preserve">,"Color":"" </v>
      </c>
      <c r="AB1775" s="16" t="str">
        <f t="shared" si="627"/>
        <v xml:space="preserve">,"Denomination":"13" </v>
      </c>
      <c r="AD1775" s="16" t="str">
        <f t="shared" si="628"/>
        <v>,"ItemInstances":[</v>
      </c>
      <c r="AE1775" s="16" t="str">
        <f t="shared" si="629"/>
        <v>{"CollectableType":"HomeCollector.Models.StampBase, HomeCollector, Version=1.0.0.0, Culture=neutral, PublicKeyToken=null"</v>
      </c>
      <c r="AF1775" s="16" t="str">
        <f t="shared" si="630"/>
        <v xml:space="preserve">,"ItemDetails":"" </v>
      </c>
      <c r="AG1775" s="16" t="str">
        <f t="shared" si="631"/>
        <v xml:space="preserve">,"IsFavorite":false </v>
      </c>
      <c r="AH1775" s="16" t="str">
        <f t="shared" si="632"/>
        <v xml:space="preserve">,"EstimatedValue":0 </v>
      </c>
      <c r="AI1775" s="16" t="str">
        <f t="shared" si="633"/>
        <v xml:space="preserve">,"IsMintCondition":false </v>
      </c>
      <c r="AJ1775" s="16" t="str">
        <f t="shared" si="634"/>
        <v xml:space="preserve">,"Condition":"UNDEFINED" </v>
      </c>
      <c r="AK1775" s="16" t="str">
        <f xml:space="preserve"> IF($D1775+$E1775&gt;0,  CONCATENATE($AD1775,$AE1775,$AF1775,$AG1775,$AH1775,$AI1775,$AJ1775)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75" s="16" t="str">
        <f t="shared" si="635"/>
        <v>,{"CollectableType":"HomeCollector.Models.StampBase, HomeCollector, Version=1.0.0.0, Culture=neutral, PublicKeyToken=null","DisplayName":"Tubman" ,"Description":"" ,"Country":"USA" ,"IsPostageStamp":true ,"ScottNumber":"1744"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76" spans="1:38" x14ac:dyDescent="0.25">
      <c r="A1776" s="34" t="s">
        <v>2918</v>
      </c>
      <c r="B1776" s="29">
        <v>13</v>
      </c>
      <c r="C1776" s="30"/>
      <c r="D1776" s="31"/>
      <c r="E1776" s="32">
        <v>2</v>
      </c>
      <c r="F1776" s="28"/>
      <c r="G1776" s="30"/>
      <c r="H1776" s="19" t="s">
        <v>1211</v>
      </c>
      <c r="I1776" s="29">
        <v>1978</v>
      </c>
      <c r="J1776" s="29">
        <v>1978</v>
      </c>
      <c r="K1776" s="33" t="s">
        <v>1337</v>
      </c>
      <c r="L1776" s="34">
        <v>0.24</v>
      </c>
      <c r="M1776" s="29">
        <v>0.15</v>
      </c>
      <c r="N1776" s="28" t="str">
        <f t="shared" si="636"/>
        <v>,{"CollectableType":"HomeCollector.Models.StampBase, HomeCollector, Version=1.0.0.0, Culture=neutral, PublicKeyToken=null"</v>
      </c>
      <c r="O1776" s="16" t="str">
        <f t="shared" si="615"/>
        <v xml:space="preserve">,"DisplayName":"Quilts" </v>
      </c>
      <c r="P1776" s="16" t="str">
        <f t="shared" si="616"/>
        <v xml:space="preserve">,"Description":"" </v>
      </c>
      <c r="Q1776" s="16" t="str">
        <f t="shared" si="617"/>
        <v xml:space="preserve">,"Country":"USA" </v>
      </c>
      <c r="R1776" s="16" t="str">
        <f t="shared" si="618"/>
        <v xml:space="preserve">,"IsPostageStamp":true </v>
      </c>
      <c r="S1776" s="16" t="str">
        <f t="shared" si="619"/>
        <v xml:space="preserve">,"ScottNumber":"1745" </v>
      </c>
      <c r="T1776" s="16" t="str">
        <f t="shared" si="620"/>
        <v xml:space="preserve">,"AlternateId":"" </v>
      </c>
      <c r="U1776" s="16" t="str">
        <f t="shared" si="621"/>
        <v>,"IssueYearStart":1978</v>
      </c>
      <c r="V1776" s="16" t="str">
        <f t="shared" si="622"/>
        <v>,"IssueYearEnd":0</v>
      </c>
      <c r="W1776" s="16" t="str">
        <f t="shared" si="623"/>
        <v xml:space="preserve">,"FirstDayOfIssue":" " </v>
      </c>
      <c r="X1776" s="16" t="str">
        <f t="shared" si="637"/>
        <v xml:space="preserve">,"Perforation":"" </v>
      </c>
      <c r="Y1776" s="16" t="str">
        <f t="shared" si="624"/>
        <v xml:space="preserve">,"IsWatermarked":false </v>
      </c>
      <c r="Z1776" s="16" t="str">
        <f t="shared" si="625"/>
        <v xml:space="preserve">,"CatalogImageCode":"" </v>
      </c>
      <c r="AA1776" s="16" t="str">
        <f t="shared" si="626"/>
        <v xml:space="preserve">,"Color":"" </v>
      </c>
      <c r="AB1776" s="16" t="str">
        <f t="shared" si="627"/>
        <v xml:space="preserve">,"Denomination":"13" </v>
      </c>
      <c r="AD1776" s="16" t="str">
        <f t="shared" si="628"/>
        <v>,"ItemInstances":[</v>
      </c>
      <c r="AE1776" s="16" t="str">
        <f t="shared" si="629"/>
        <v>{"CollectableType":"HomeCollector.Models.StampBase, HomeCollector, Version=1.0.0.0, Culture=neutral, PublicKeyToken=null"</v>
      </c>
      <c r="AF1776" s="16" t="str">
        <f t="shared" si="630"/>
        <v xml:space="preserve">,"ItemDetails":"" </v>
      </c>
      <c r="AG1776" s="16" t="str">
        <f t="shared" si="631"/>
        <v xml:space="preserve">,"IsFavorite":false </v>
      </c>
      <c r="AH1776" s="16" t="str">
        <f t="shared" si="632"/>
        <v xml:space="preserve">,"EstimatedValue":0 </v>
      </c>
      <c r="AI1776" s="16" t="str">
        <f t="shared" si="633"/>
        <v xml:space="preserve">,"IsMintCondition":false </v>
      </c>
      <c r="AJ1776" s="16" t="str">
        <f t="shared" si="634"/>
        <v xml:space="preserve">,"Condition":"UNDEFINED" </v>
      </c>
      <c r="AK1776" s="16" t="str">
        <f xml:space="preserve"> IF($D1776+$E1776&gt;0,  CONCATENATE($AD1776,$AE1776,$AF1776,$AG1776,$AH1776,$AI1776,$AJ1776)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76" s="16" t="str">
        <f t="shared" si="635"/>
        <v>,{"CollectableType":"HomeCollector.Models.StampBase, HomeCollector, Version=1.0.0.0, Culture=neutral, PublicKeyToken=null","DisplayName":"Quilts" ,"Description":"" ,"Country":"USA" ,"IsPostageStamp":true ,"ScottNumber":"1745"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77" spans="1:38" x14ac:dyDescent="0.25">
      <c r="A1777" s="34" t="s">
        <v>2919</v>
      </c>
      <c r="B1777" s="29">
        <v>13</v>
      </c>
      <c r="C1777" s="30"/>
      <c r="D1777" s="31"/>
      <c r="E1777" s="32">
        <v>1</v>
      </c>
      <c r="F1777" s="28"/>
      <c r="G1777" s="30"/>
      <c r="H1777" s="19" t="s">
        <v>1211</v>
      </c>
      <c r="I1777" s="29">
        <v>1978</v>
      </c>
      <c r="J1777" s="29">
        <v>1978</v>
      </c>
      <c r="K1777" s="33" t="s">
        <v>1337</v>
      </c>
      <c r="L1777" s="34">
        <v>0.24</v>
      </c>
      <c r="M1777" s="29">
        <v>0.15</v>
      </c>
      <c r="N1777" s="28" t="str">
        <f t="shared" si="636"/>
        <v>,{"CollectableType":"HomeCollector.Models.StampBase, HomeCollector, Version=1.0.0.0, Culture=neutral, PublicKeyToken=null"</v>
      </c>
      <c r="O1777" s="16" t="str">
        <f t="shared" si="615"/>
        <v xml:space="preserve">,"DisplayName":"Quilts" </v>
      </c>
      <c r="P1777" s="16" t="str">
        <f t="shared" si="616"/>
        <v xml:space="preserve">,"Description":"" </v>
      </c>
      <c r="Q1777" s="16" t="str">
        <f t="shared" si="617"/>
        <v xml:space="preserve">,"Country":"USA" </v>
      </c>
      <c r="R1777" s="16" t="str">
        <f t="shared" si="618"/>
        <v xml:space="preserve">,"IsPostageStamp":true </v>
      </c>
      <c r="S1777" s="16" t="str">
        <f t="shared" si="619"/>
        <v xml:space="preserve">,"ScottNumber":"1746" </v>
      </c>
      <c r="T1777" s="16" t="str">
        <f t="shared" si="620"/>
        <v xml:space="preserve">,"AlternateId":"" </v>
      </c>
      <c r="U1777" s="16" t="str">
        <f t="shared" si="621"/>
        <v>,"IssueYearStart":1978</v>
      </c>
      <c r="V1777" s="16" t="str">
        <f t="shared" si="622"/>
        <v>,"IssueYearEnd":0</v>
      </c>
      <c r="W1777" s="16" t="str">
        <f t="shared" si="623"/>
        <v xml:space="preserve">,"FirstDayOfIssue":" " </v>
      </c>
      <c r="X1777" s="16" t="str">
        <f t="shared" si="637"/>
        <v xml:space="preserve">,"Perforation":"" </v>
      </c>
      <c r="Y1777" s="16" t="str">
        <f t="shared" si="624"/>
        <v xml:space="preserve">,"IsWatermarked":false </v>
      </c>
      <c r="Z1777" s="16" t="str">
        <f t="shared" si="625"/>
        <v xml:space="preserve">,"CatalogImageCode":"" </v>
      </c>
      <c r="AA1777" s="16" t="str">
        <f t="shared" si="626"/>
        <v xml:space="preserve">,"Color":"" </v>
      </c>
      <c r="AB1777" s="16" t="str">
        <f t="shared" si="627"/>
        <v xml:space="preserve">,"Denomination":"13" </v>
      </c>
      <c r="AD1777" s="16" t="str">
        <f t="shared" si="628"/>
        <v>,"ItemInstances":[</v>
      </c>
      <c r="AE1777" s="16" t="str">
        <f t="shared" si="629"/>
        <v>{"CollectableType":"HomeCollector.Models.StampBase, HomeCollector, Version=1.0.0.0, Culture=neutral, PublicKeyToken=null"</v>
      </c>
      <c r="AF1777" s="16" t="str">
        <f t="shared" si="630"/>
        <v xml:space="preserve">,"ItemDetails":"" </v>
      </c>
      <c r="AG1777" s="16" t="str">
        <f t="shared" si="631"/>
        <v xml:space="preserve">,"IsFavorite":false </v>
      </c>
      <c r="AH1777" s="16" t="str">
        <f t="shared" si="632"/>
        <v xml:space="preserve">,"EstimatedValue":0 </v>
      </c>
      <c r="AI1777" s="16" t="str">
        <f t="shared" si="633"/>
        <v xml:space="preserve">,"IsMintCondition":false </v>
      </c>
      <c r="AJ1777" s="16" t="str">
        <f t="shared" si="634"/>
        <v xml:space="preserve">,"Condition":"UNDEFINED" </v>
      </c>
      <c r="AK1777" s="16" t="str">
        <f xml:space="preserve"> IF($D1777+$E1777&gt;0,  CONCATENATE($AD1777,$AE1777,$AF1777,$AG1777,$AH1777,$AI1777,$AJ1777)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77" s="16" t="str">
        <f t="shared" si="635"/>
        <v>,{"CollectableType":"HomeCollector.Models.StampBase, HomeCollector, Version=1.0.0.0, Culture=neutral, PublicKeyToken=null","DisplayName":"Quilts" ,"Description":"" ,"Country":"USA" ,"IsPostageStamp":true ,"ScottNumber":"1746"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78" spans="1:38" x14ac:dyDescent="0.25">
      <c r="A1778" s="34" t="s">
        <v>2920</v>
      </c>
      <c r="B1778" s="29">
        <v>13</v>
      </c>
      <c r="C1778" s="30"/>
      <c r="D1778" s="31"/>
      <c r="E1778" s="32">
        <v>1</v>
      </c>
      <c r="F1778" s="28"/>
      <c r="G1778" s="30"/>
      <c r="H1778" s="19" t="s">
        <v>1211</v>
      </c>
      <c r="I1778" s="29">
        <v>1978</v>
      </c>
      <c r="J1778" s="29">
        <v>1978</v>
      </c>
      <c r="K1778" s="33" t="s">
        <v>1337</v>
      </c>
      <c r="L1778" s="34">
        <v>0.24</v>
      </c>
      <c r="M1778" s="29">
        <v>0.15</v>
      </c>
      <c r="N1778" s="28" t="str">
        <f t="shared" si="636"/>
        <v>,{"CollectableType":"HomeCollector.Models.StampBase, HomeCollector, Version=1.0.0.0, Culture=neutral, PublicKeyToken=null"</v>
      </c>
      <c r="O1778" s="16" t="str">
        <f t="shared" si="615"/>
        <v xml:space="preserve">,"DisplayName":"Quilts" </v>
      </c>
      <c r="P1778" s="16" t="str">
        <f t="shared" si="616"/>
        <v xml:space="preserve">,"Description":"" </v>
      </c>
      <c r="Q1778" s="16" t="str">
        <f t="shared" si="617"/>
        <v xml:space="preserve">,"Country":"USA" </v>
      </c>
      <c r="R1778" s="16" t="str">
        <f t="shared" si="618"/>
        <v xml:space="preserve">,"IsPostageStamp":true </v>
      </c>
      <c r="S1778" s="16" t="str">
        <f t="shared" si="619"/>
        <v xml:space="preserve">,"ScottNumber":"1747" </v>
      </c>
      <c r="T1778" s="16" t="str">
        <f t="shared" si="620"/>
        <v xml:space="preserve">,"AlternateId":"" </v>
      </c>
      <c r="U1778" s="16" t="str">
        <f t="shared" si="621"/>
        <v>,"IssueYearStart":1978</v>
      </c>
      <c r="V1778" s="16" t="str">
        <f t="shared" si="622"/>
        <v>,"IssueYearEnd":0</v>
      </c>
      <c r="W1778" s="16" t="str">
        <f t="shared" si="623"/>
        <v xml:space="preserve">,"FirstDayOfIssue":" " </v>
      </c>
      <c r="X1778" s="16" t="str">
        <f t="shared" si="637"/>
        <v xml:space="preserve">,"Perforation":"" </v>
      </c>
      <c r="Y1778" s="16" t="str">
        <f t="shared" si="624"/>
        <v xml:space="preserve">,"IsWatermarked":false </v>
      </c>
      <c r="Z1778" s="16" t="str">
        <f t="shared" si="625"/>
        <v xml:space="preserve">,"CatalogImageCode":"" </v>
      </c>
      <c r="AA1778" s="16" t="str">
        <f t="shared" si="626"/>
        <v xml:space="preserve">,"Color":"" </v>
      </c>
      <c r="AB1778" s="16" t="str">
        <f t="shared" si="627"/>
        <v xml:space="preserve">,"Denomination":"13" </v>
      </c>
      <c r="AD1778" s="16" t="str">
        <f t="shared" si="628"/>
        <v>,"ItemInstances":[</v>
      </c>
      <c r="AE1778" s="16" t="str">
        <f t="shared" si="629"/>
        <v>{"CollectableType":"HomeCollector.Models.StampBase, HomeCollector, Version=1.0.0.0, Culture=neutral, PublicKeyToken=null"</v>
      </c>
      <c r="AF1778" s="16" t="str">
        <f t="shared" si="630"/>
        <v xml:space="preserve">,"ItemDetails":"" </v>
      </c>
      <c r="AG1778" s="16" t="str">
        <f t="shared" si="631"/>
        <v xml:space="preserve">,"IsFavorite":false </v>
      </c>
      <c r="AH1778" s="16" t="str">
        <f t="shared" si="632"/>
        <v xml:space="preserve">,"EstimatedValue":0 </v>
      </c>
      <c r="AI1778" s="16" t="str">
        <f t="shared" si="633"/>
        <v xml:space="preserve">,"IsMintCondition":false </v>
      </c>
      <c r="AJ1778" s="16" t="str">
        <f t="shared" si="634"/>
        <v xml:space="preserve">,"Condition":"UNDEFINED" </v>
      </c>
      <c r="AK1778" s="16" t="str">
        <f xml:space="preserve"> IF($D1778+$E1778&gt;0,  CONCATENATE($AD1778,$AE1778,$AF1778,$AG1778,$AH1778,$AI1778,$AJ1778)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78" s="16" t="str">
        <f t="shared" si="635"/>
        <v>,{"CollectableType":"HomeCollector.Models.StampBase, HomeCollector, Version=1.0.0.0, Culture=neutral, PublicKeyToken=null","DisplayName":"Quilts" ,"Description":"" ,"Country":"USA" ,"IsPostageStamp":true ,"ScottNumber":"1747"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79" spans="1:38" x14ac:dyDescent="0.25">
      <c r="A1779" s="34" t="s">
        <v>2921</v>
      </c>
      <c r="B1779" s="29">
        <v>13</v>
      </c>
      <c r="C1779" s="30"/>
      <c r="D1779" s="31"/>
      <c r="E1779" s="32">
        <v>2</v>
      </c>
      <c r="F1779" s="28"/>
      <c r="G1779" s="30"/>
      <c r="H1779" s="19" t="s">
        <v>1211</v>
      </c>
      <c r="I1779" s="29">
        <v>1978</v>
      </c>
      <c r="J1779" s="29">
        <v>1978</v>
      </c>
      <c r="K1779" s="33" t="s">
        <v>1337</v>
      </c>
      <c r="L1779" s="34">
        <v>0.24</v>
      </c>
      <c r="M1779" s="29">
        <v>0.15</v>
      </c>
      <c r="N1779" s="28" t="str">
        <f t="shared" si="636"/>
        <v>,{"CollectableType":"HomeCollector.Models.StampBase, HomeCollector, Version=1.0.0.0, Culture=neutral, PublicKeyToken=null"</v>
      </c>
      <c r="O1779" s="16" t="str">
        <f t="shared" si="615"/>
        <v xml:space="preserve">,"DisplayName":"Quilts" </v>
      </c>
      <c r="P1779" s="16" t="str">
        <f t="shared" si="616"/>
        <v xml:space="preserve">,"Description":"" </v>
      </c>
      <c r="Q1779" s="16" t="str">
        <f t="shared" si="617"/>
        <v xml:space="preserve">,"Country":"USA" </v>
      </c>
      <c r="R1779" s="16" t="str">
        <f t="shared" si="618"/>
        <v xml:space="preserve">,"IsPostageStamp":true </v>
      </c>
      <c r="S1779" s="16" t="str">
        <f t="shared" si="619"/>
        <v xml:space="preserve">,"ScottNumber":"1748" </v>
      </c>
      <c r="T1779" s="16" t="str">
        <f t="shared" si="620"/>
        <v xml:space="preserve">,"AlternateId":"" </v>
      </c>
      <c r="U1779" s="16" t="str">
        <f t="shared" si="621"/>
        <v>,"IssueYearStart":1978</v>
      </c>
      <c r="V1779" s="16" t="str">
        <f t="shared" si="622"/>
        <v>,"IssueYearEnd":0</v>
      </c>
      <c r="W1779" s="16" t="str">
        <f t="shared" si="623"/>
        <v xml:space="preserve">,"FirstDayOfIssue":" " </v>
      </c>
      <c r="X1779" s="16" t="str">
        <f t="shared" si="637"/>
        <v xml:space="preserve">,"Perforation":"" </v>
      </c>
      <c r="Y1779" s="16" t="str">
        <f t="shared" si="624"/>
        <v xml:space="preserve">,"IsWatermarked":false </v>
      </c>
      <c r="Z1779" s="16" t="str">
        <f t="shared" si="625"/>
        <v xml:space="preserve">,"CatalogImageCode":"" </v>
      </c>
      <c r="AA1779" s="16" t="str">
        <f t="shared" si="626"/>
        <v xml:space="preserve">,"Color":"" </v>
      </c>
      <c r="AB1779" s="16" t="str">
        <f t="shared" si="627"/>
        <v xml:space="preserve">,"Denomination":"13" </v>
      </c>
      <c r="AD1779" s="16" t="str">
        <f t="shared" si="628"/>
        <v>,"ItemInstances":[</v>
      </c>
      <c r="AE1779" s="16" t="str">
        <f t="shared" si="629"/>
        <v>{"CollectableType":"HomeCollector.Models.StampBase, HomeCollector, Version=1.0.0.0, Culture=neutral, PublicKeyToken=null"</v>
      </c>
      <c r="AF1779" s="16" t="str">
        <f t="shared" si="630"/>
        <v xml:space="preserve">,"ItemDetails":"" </v>
      </c>
      <c r="AG1779" s="16" t="str">
        <f t="shared" si="631"/>
        <v xml:space="preserve">,"IsFavorite":false </v>
      </c>
      <c r="AH1779" s="16" t="str">
        <f t="shared" si="632"/>
        <v xml:space="preserve">,"EstimatedValue":0 </v>
      </c>
      <c r="AI1779" s="16" t="str">
        <f t="shared" si="633"/>
        <v xml:space="preserve">,"IsMintCondition":false </v>
      </c>
      <c r="AJ1779" s="16" t="str">
        <f t="shared" si="634"/>
        <v xml:space="preserve">,"Condition":"UNDEFINED" </v>
      </c>
      <c r="AK1779" s="16" t="str">
        <f xml:space="preserve"> IF($D1779+$E1779&gt;0,  CONCATENATE($AD1779,$AE1779,$AF1779,$AG1779,$AH1779,$AI1779,$AJ1779)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79" s="16" t="str">
        <f t="shared" si="635"/>
        <v>,{"CollectableType":"HomeCollector.Models.StampBase, HomeCollector, Version=1.0.0.0, Culture=neutral, PublicKeyToken=null","DisplayName":"Quilts" ,"Description":"" ,"Country":"USA" ,"IsPostageStamp":true ,"ScottNumber":"1748"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80" spans="1:38" x14ac:dyDescent="0.25">
      <c r="A1780" s="17" t="s">
        <v>1212</v>
      </c>
      <c r="B1780" s="29">
        <v>13</v>
      </c>
      <c r="C1780" s="30"/>
      <c r="D1780" s="31"/>
      <c r="E1780" s="32"/>
      <c r="F1780" s="28"/>
      <c r="G1780" s="38" t="s">
        <v>962</v>
      </c>
      <c r="H1780" s="19" t="s">
        <v>1211</v>
      </c>
      <c r="I1780" s="29">
        <v>1978</v>
      </c>
      <c r="J1780" s="29">
        <v>1978</v>
      </c>
      <c r="K1780" s="33" t="s">
        <v>1337</v>
      </c>
      <c r="L1780" s="34">
        <v>1</v>
      </c>
      <c r="M1780" s="29">
        <v>0.6</v>
      </c>
      <c r="N1780" s="28" t="str">
        <f t="shared" si="636"/>
        <v>,{"CollectableType":"HomeCollector.Models.StampBase, HomeCollector, Version=1.0.0.0, Culture=neutral, PublicKeyToken=null"</v>
      </c>
      <c r="O1780" s="16" t="str">
        <f t="shared" si="615"/>
        <v xml:space="preserve">,"DisplayName":"Quilts" </v>
      </c>
      <c r="P1780" s="16" t="str">
        <f t="shared" si="616"/>
        <v xml:space="preserve">,"Description":"block 4" </v>
      </c>
      <c r="Q1780" s="16" t="str">
        <f t="shared" si="617"/>
        <v xml:space="preserve">,"Country":"USA" </v>
      </c>
      <c r="R1780" s="16" t="str">
        <f t="shared" si="618"/>
        <v xml:space="preserve">,"IsPostageStamp":true </v>
      </c>
      <c r="S1780" s="16" t="str">
        <f t="shared" si="619"/>
        <v xml:space="preserve">,"ScottNumber":"1748a" </v>
      </c>
      <c r="T1780" s="16" t="str">
        <f t="shared" si="620"/>
        <v xml:space="preserve">,"AlternateId":"" </v>
      </c>
      <c r="U1780" s="16" t="str">
        <f t="shared" si="621"/>
        <v>,"IssueYearStart":1978</v>
      </c>
      <c r="V1780" s="16" t="str">
        <f t="shared" si="622"/>
        <v>,"IssueYearEnd":0</v>
      </c>
      <c r="W1780" s="16" t="str">
        <f t="shared" si="623"/>
        <v xml:space="preserve">,"FirstDayOfIssue":" " </v>
      </c>
      <c r="X1780" s="16" t="str">
        <f t="shared" si="637"/>
        <v xml:space="preserve">,"Perforation":"" </v>
      </c>
      <c r="Y1780" s="16" t="str">
        <f t="shared" si="624"/>
        <v xml:space="preserve">,"IsWatermarked":false </v>
      </c>
      <c r="Z1780" s="16" t="str">
        <f t="shared" si="625"/>
        <v xml:space="preserve">,"CatalogImageCode":"" </v>
      </c>
      <c r="AA1780" s="16" t="str">
        <f t="shared" si="626"/>
        <v xml:space="preserve">,"Color":"" </v>
      </c>
      <c r="AB1780" s="16" t="str">
        <f t="shared" si="627"/>
        <v xml:space="preserve">,"Denomination":"13" </v>
      </c>
      <c r="AD1780" s="16" t="str">
        <f t="shared" si="628"/>
        <v/>
      </c>
      <c r="AE1780" s="16" t="str">
        <f t="shared" si="629"/>
        <v>{"CollectableType":"HomeCollector.Models.StampBase, HomeCollector, Version=1.0.0.0, Culture=neutral, PublicKeyToken=null"</v>
      </c>
      <c r="AF1780" s="16" t="str">
        <f t="shared" si="630"/>
        <v xml:space="preserve">,"ItemDetails":"block 4" </v>
      </c>
      <c r="AG1780" s="16" t="str">
        <f t="shared" si="631"/>
        <v xml:space="preserve">,"IsFavorite":false </v>
      </c>
      <c r="AH1780" s="16" t="str">
        <f t="shared" si="632"/>
        <v xml:space="preserve">,"EstimatedValue":0 </v>
      </c>
      <c r="AI1780" s="16" t="str">
        <f t="shared" si="633"/>
        <v xml:space="preserve">,"IsMintCondition":false </v>
      </c>
      <c r="AJ1780" s="16" t="str">
        <f t="shared" si="634"/>
        <v xml:space="preserve">,"Condition":"UNDEFINED" </v>
      </c>
      <c r="AK1780" s="16" t="str">
        <f xml:space="preserve"> IF($D1780+$E1780&gt;0,  CONCATENATE($AD1780,$AE1780,$AF1780,$AG1780,$AH1780,$AI1780,$AJ1780) &amp; "} ]}","}")</f>
        <v>}</v>
      </c>
      <c r="AL1780" s="16" t="str">
        <f t="shared" si="635"/>
        <v>,{"CollectableType":"HomeCollector.Models.StampBase, HomeCollector, Version=1.0.0.0, Culture=neutral, PublicKeyToken=null","DisplayName":"Quilts" ,"Description":"block 4" ,"Country":"USA" ,"IsPostageStamp":true ,"ScottNumber":"1748a" ,"AlternateId":"" ,"IssueYearStart":1978,"IssueYearEnd":0,"FirstDayOfIssue":" " ,"Perforation":"" ,"IsWatermarked":false ,"CatalogImageCode":"" ,"Color":"" ,"Denomination":"13" }</v>
      </c>
    </row>
    <row r="1781" spans="1:38" x14ac:dyDescent="0.25">
      <c r="A1781" s="34" t="s">
        <v>2922</v>
      </c>
      <c r="B1781" s="29">
        <v>13</v>
      </c>
      <c r="C1781" s="30"/>
      <c r="D1781" s="31"/>
      <c r="E1781" s="32">
        <v>2</v>
      </c>
      <c r="F1781" s="28"/>
      <c r="G1781" s="30"/>
      <c r="H1781" s="19" t="s">
        <v>1213</v>
      </c>
      <c r="I1781" s="29">
        <v>1978</v>
      </c>
      <c r="J1781" s="29">
        <v>1978</v>
      </c>
      <c r="K1781" s="33" t="s">
        <v>1337</v>
      </c>
      <c r="L1781" s="34">
        <v>0.24</v>
      </c>
      <c r="M1781" s="29">
        <v>0.15</v>
      </c>
      <c r="N1781" s="28" t="str">
        <f t="shared" si="636"/>
        <v>,{"CollectableType":"HomeCollector.Models.StampBase, HomeCollector, Version=1.0.0.0, Culture=neutral, PublicKeyToken=null"</v>
      </c>
      <c r="O1781" s="16" t="str">
        <f t="shared" si="615"/>
        <v xml:space="preserve">,"DisplayName":"Am Dance" </v>
      </c>
      <c r="P1781" s="16" t="str">
        <f t="shared" si="616"/>
        <v xml:space="preserve">,"Description":"" </v>
      </c>
      <c r="Q1781" s="16" t="str">
        <f t="shared" si="617"/>
        <v xml:space="preserve">,"Country":"USA" </v>
      </c>
      <c r="R1781" s="16" t="str">
        <f t="shared" si="618"/>
        <v xml:space="preserve">,"IsPostageStamp":true </v>
      </c>
      <c r="S1781" s="16" t="str">
        <f t="shared" si="619"/>
        <v xml:space="preserve">,"ScottNumber":"1749" </v>
      </c>
      <c r="T1781" s="16" t="str">
        <f t="shared" si="620"/>
        <v xml:space="preserve">,"AlternateId":"" </v>
      </c>
      <c r="U1781" s="16" t="str">
        <f t="shared" si="621"/>
        <v>,"IssueYearStart":1978</v>
      </c>
      <c r="V1781" s="16" t="str">
        <f t="shared" si="622"/>
        <v>,"IssueYearEnd":0</v>
      </c>
      <c r="W1781" s="16" t="str">
        <f t="shared" si="623"/>
        <v xml:space="preserve">,"FirstDayOfIssue":" " </v>
      </c>
      <c r="X1781" s="16" t="str">
        <f t="shared" si="637"/>
        <v xml:space="preserve">,"Perforation":"" </v>
      </c>
      <c r="Y1781" s="16" t="str">
        <f t="shared" si="624"/>
        <v xml:space="preserve">,"IsWatermarked":false </v>
      </c>
      <c r="Z1781" s="16" t="str">
        <f t="shared" si="625"/>
        <v xml:space="preserve">,"CatalogImageCode":"" </v>
      </c>
      <c r="AA1781" s="16" t="str">
        <f t="shared" si="626"/>
        <v xml:space="preserve">,"Color":"" </v>
      </c>
      <c r="AB1781" s="16" t="str">
        <f t="shared" si="627"/>
        <v xml:space="preserve">,"Denomination":"13" </v>
      </c>
      <c r="AD1781" s="16" t="str">
        <f t="shared" si="628"/>
        <v>,"ItemInstances":[</v>
      </c>
      <c r="AE1781" s="16" t="str">
        <f t="shared" si="629"/>
        <v>{"CollectableType":"HomeCollector.Models.StampBase, HomeCollector, Version=1.0.0.0, Culture=neutral, PublicKeyToken=null"</v>
      </c>
      <c r="AF1781" s="16" t="str">
        <f t="shared" si="630"/>
        <v xml:space="preserve">,"ItemDetails":"" </v>
      </c>
      <c r="AG1781" s="16" t="str">
        <f t="shared" si="631"/>
        <v xml:space="preserve">,"IsFavorite":false </v>
      </c>
      <c r="AH1781" s="16" t="str">
        <f t="shared" si="632"/>
        <v xml:space="preserve">,"EstimatedValue":0 </v>
      </c>
      <c r="AI1781" s="16" t="str">
        <f t="shared" si="633"/>
        <v xml:space="preserve">,"IsMintCondition":false </v>
      </c>
      <c r="AJ1781" s="16" t="str">
        <f t="shared" si="634"/>
        <v xml:space="preserve">,"Condition":"UNDEFINED" </v>
      </c>
      <c r="AK1781" s="16" t="str">
        <f xml:space="preserve"> IF($D1781+$E1781&gt;0,  CONCATENATE($AD1781,$AE1781,$AF1781,$AG1781,$AH1781,$AI1781,$AJ1781)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81" s="16" t="str">
        <f t="shared" si="635"/>
        <v>,{"CollectableType":"HomeCollector.Models.StampBase, HomeCollector, Version=1.0.0.0, Culture=neutral, PublicKeyToken=null","DisplayName":"Am Dance" ,"Description":"" ,"Country":"USA" ,"IsPostageStamp":true ,"ScottNumber":"1749"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82" spans="1:38" x14ac:dyDescent="0.25">
      <c r="A1782" s="34" t="s">
        <v>2923</v>
      </c>
      <c r="B1782" s="29">
        <v>13</v>
      </c>
      <c r="C1782" s="30"/>
      <c r="D1782" s="31"/>
      <c r="E1782" s="32">
        <v>2</v>
      </c>
      <c r="F1782" s="28"/>
      <c r="G1782" s="30"/>
      <c r="H1782" s="19" t="s">
        <v>1213</v>
      </c>
      <c r="I1782" s="29">
        <v>1978</v>
      </c>
      <c r="J1782" s="29">
        <v>1978</v>
      </c>
      <c r="K1782" s="33" t="s">
        <v>1337</v>
      </c>
      <c r="L1782" s="34">
        <v>0.24</v>
      </c>
      <c r="M1782" s="29">
        <v>0.15</v>
      </c>
      <c r="N1782" s="28" t="str">
        <f t="shared" si="636"/>
        <v>,{"CollectableType":"HomeCollector.Models.StampBase, HomeCollector, Version=1.0.0.0, Culture=neutral, PublicKeyToken=null"</v>
      </c>
      <c r="O1782" s="16" t="str">
        <f t="shared" si="615"/>
        <v xml:space="preserve">,"DisplayName":"Am Dance" </v>
      </c>
      <c r="P1782" s="16" t="str">
        <f t="shared" si="616"/>
        <v xml:space="preserve">,"Description":"" </v>
      </c>
      <c r="Q1782" s="16" t="str">
        <f t="shared" si="617"/>
        <v xml:space="preserve">,"Country":"USA" </v>
      </c>
      <c r="R1782" s="16" t="str">
        <f t="shared" si="618"/>
        <v xml:space="preserve">,"IsPostageStamp":true </v>
      </c>
      <c r="S1782" s="16" t="str">
        <f t="shared" si="619"/>
        <v xml:space="preserve">,"ScottNumber":"1750" </v>
      </c>
      <c r="T1782" s="16" t="str">
        <f t="shared" si="620"/>
        <v xml:space="preserve">,"AlternateId":"" </v>
      </c>
      <c r="U1782" s="16" t="str">
        <f t="shared" si="621"/>
        <v>,"IssueYearStart":1978</v>
      </c>
      <c r="V1782" s="16" t="str">
        <f t="shared" si="622"/>
        <v>,"IssueYearEnd":0</v>
      </c>
      <c r="W1782" s="16" t="str">
        <f t="shared" si="623"/>
        <v xml:space="preserve">,"FirstDayOfIssue":" " </v>
      </c>
      <c r="X1782" s="16" t="str">
        <f t="shared" si="637"/>
        <v xml:space="preserve">,"Perforation":"" </v>
      </c>
      <c r="Y1782" s="16" t="str">
        <f t="shared" si="624"/>
        <v xml:space="preserve">,"IsWatermarked":false </v>
      </c>
      <c r="Z1782" s="16" t="str">
        <f t="shared" si="625"/>
        <v xml:space="preserve">,"CatalogImageCode":"" </v>
      </c>
      <c r="AA1782" s="16" t="str">
        <f t="shared" si="626"/>
        <v xml:space="preserve">,"Color":"" </v>
      </c>
      <c r="AB1782" s="16" t="str">
        <f t="shared" si="627"/>
        <v xml:space="preserve">,"Denomination":"13" </v>
      </c>
      <c r="AD1782" s="16" t="str">
        <f t="shared" si="628"/>
        <v>,"ItemInstances":[</v>
      </c>
      <c r="AE1782" s="16" t="str">
        <f t="shared" si="629"/>
        <v>{"CollectableType":"HomeCollector.Models.StampBase, HomeCollector, Version=1.0.0.0, Culture=neutral, PublicKeyToken=null"</v>
      </c>
      <c r="AF1782" s="16" t="str">
        <f t="shared" si="630"/>
        <v xml:space="preserve">,"ItemDetails":"" </v>
      </c>
      <c r="AG1782" s="16" t="str">
        <f t="shared" si="631"/>
        <v xml:space="preserve">,"IsFavorite":false </v>
      </c>
      <c r="AH1782" s="16" t="str">
        <f t="shared" si="632"/>
        <v xml:space="preserve">,"EstimatedValue":0 </v>
      </c>
      <c r="AI1782" s="16" t="str">
        <f t="shared" si="633"/>
        <v xml:space="preserve">,"IsMintCondition":false </v>
      </c>
      <c r="AJ1782" s="16" t="str">
        <f t="shared" si="634"/>
        <v xml:space="preserve">,"Condition":"UNDEFINED" </v>
      </c>
      <c r="AK1782" s="16" t="str">
        <f xml:space="preserve"> IF($D1782+$E1782&gt;0,  CONCATENATE($AD1782,$AE1782,$AF1782,$AG1782,$AH1782,$AI1782,$AJ1782)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82" s="16" t="str">
        <f t="shared" si="635"/>
        <v>,{"CollectableType":"HomeCollector.Models.StampBase, HomeCollector, Version=1.0.0.0, Culture=neutral, PublicKeyToken=null","DisplayName":"Am Dance" ,"Description":"" ,"Country":"USA" ,"IsPostageStamp":true ,"ScottNumber":"1750"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83" spans="1:38" x14ac:dyDescent="0.25">
      <c r="A1783" s="34" t="s">
        <v>2924</v>
      </c>
      <c r="B1783" s="29">
        <v>13</v>
      </c>
      <c r="C1783" s="30"/>
      <c r="D1783" s="31"/>
      <c r="E1783" s="32">
        <v>2</v>
      </c>
      <c r="F1783" s="28"/>
      <c r="G1783" s="30"/>
      <c r="H1783" s="19" t="s">
        <v>1213</v>
      </c>
      <c r="I1783" s="29">
        <v>1978</v>
      </c>
      <c r="J1783" s="29">
        <v>1978</v>
      </c>
      <c r="K1783" s="33" t="s">
        <v>1337</v>
      </c>
      <c r="L1783" s="34">
        <v>0.24</v>
      </c>
      <c r="M1783" s="29">
        <v>0.15</v>
      </c>
      <c r="N1783" s="28" t="str">
        <f t="shared" si="636"/>
        <v>,{"CollectableType":"HomeCollector.Models.StampBase, HomeCollector, Version=1.0.0.0, Culture=neutral, PublicKeyToken=null"</v>
      </c>
      <c r="O1783" s="16" t="str">
        <f t="shared" si="615"/>
        <v xml:space="preserve">,"DisplayName":"Am Dance" </v>
      </c>
      <c r="P1783" s="16" t="str">
        <f t="shared" si="616"/>
        <v xml:space="preserve">,"Description":"" </v>
      </c>
      <c r="Q1783" s="16" t="str">
        <f t="shared" si="617"/>
        <v xml:space="preserve">,"Country":"USA" </v>
      </c>
      <c r="R1783" s="16" t="str">
        <f t="shared" si="618"/>
        <v xml:space="preserve">,"IsPostageStamp":true </v>
      </c>
      <c r="S1783" s="16" t="str">
        <f t="shared" si="619"/>
        <v xml:space="preserve">,"ScottNumber":"1751" </v>
      </c>
      <c r="T1783" s="16" t="str">
        <f t="shared" si="620"/>
        <v xml:space="preserve">,"AlternateId":"" </v>
      </c>
      <c r="U1783" s="16" t="str">
        <f t="shared" si="621"/>
        <v>,"IssueYearStart":1978</v>
      </c>
      <c r="V1783" s="16" t="str">
        <f t="shared" si="622"/>
        <v>,"IssueYearEnd":0</v>
      </c>
      <c r="W1783" s="16" t="str">
        <f t="shared" si="623"/>
        <v xml:space="preserve">,"FirstDayOfIssue":" " </v>
      </c>
      <c r="X1783" s="16" t="str">
        <f t="shared" si="637"/>
        <v xml:space="preserve">,"Perforation":"" </v>
      </c>
      <c r="Y1783" s="16" t="str">
        <f t="shared" si="624"/>
        <v xml:space="preserve">,"IsWatermarked":false </v>
      </c>
      <c r="Z1783" s="16" t="str">
        <f t="shared" si="625"/>
        <v xml:space="preserve">,"CatalogImageCode":"" </v>
      </c>
      <c r="AA1783" s="16" t="str">
        <f t="shared" si="626"/>
        <v xml:space="preserve">,"Color":"" </v>
      </c>
      <c r="AB1783" s="16" t="str">
        <f t="shared" si="627"/>
        <v xml:space="preserve">,"Denomination":"13" </v>
      </c>
      <c r="AD1783" s="16" t="str">
        <f t="shared" si="628"/>
        <v>,"ItemInstances":[</v>
      </c>
      <c r="AE1783" s="16" t="str">
        <f t="shared" si="629"/>
        <v>{"CollectableType":"HomeCollector.Models.StampBase, HomeCollector, Version=1.0.0.0, Culture=neutral, PublicKeyToken=null"</v>
      </c>
      <c r="AF1783" s="16" t="str">
        <f t="shared" si="630"/>
        <v xml:space="preserve">,"ItemDetails":"" </v>
      </c>
      <c r="AG1783" s="16" t="str">
        <f t="shared" si="631"/>
        <v xml:space="preserve">,"IsFavorite":false </v>
      </c>
      <c r="AH1783" s="16" t="str">
        <f t="shared" si="632"/>
        <v xml:space="preserve">,"EstimatedValue":0 </v>
      </c>
      <c r="AI1783" s="16" t="str">
        <f t="shared" si="633"/>
        <v xml:space="preserve">,"IsMintCondition":false </v>
      </c>
      <c r="AJ1783" s="16" t="str">
        <f t="shared" si="634"/>
        <v xml:space="preserve">,"Condition":"UNDEFINED" </v>
      </c>
      <c r="AK1783" s="16" t="str">
        <f xml:space="preserve"> IF($D1783+$E1783&gt;0,  CONCATENATE($AD1783,$AE1783,$AF1783,$AG1783,$AH1783,$AI1783,$AJ1783)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83" s="16" t="str">
        <f t="shared" si="635"/>
        <v>,{"CollectableType":"HomeCollector.Models.StampBase, HomeCollector, Version=1.0.0.0, Culture=neutral, PublicKeyToken=null","DisplayName":"Am Dance" ,"Description":"" ,"Country":"USA" ,"IsPostageStamp":true ,"ScottNumber":"1751"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84" spans="1:38" x14ac:dyDescent="0.25">
      <c r="A1784" s="34" t="s">
        <v>2925</v>
      </c>
      <c r="B1784" s="29">
        <v>13</v>
      </c>
      <c r="C1784" s="30"/>
      <c r="D1784" s="31"/>
      <c r="E1784" s="32">
        <v>2</v>
      </c>
      <c r="F1784" s="28"/>
      <c r="G1784" s="30"/>
      <c r="H1784" s="19" t="s">
        <v>1213</v>
      </c>
      <c r="I1784" s="29">
        <v>1978</v>
      </c>
      <c r="J1784" s="29">
        <v>1978</v>
      </c>
      <c r="K1784" s="33" t="s">
        <v>1337</v>
      </c>
      <c r="L1784" s="34">
        <v>0.24</v>
      </c>
      <c r="M1784" s="29">
        <v>0.15</v>
      </c>
      <c r="N1784" s="28" t="str">
        <f t="shared" si="636"/>
        <v>,{"CollectableType":"HomeCollector.Models.StampBase, HomeCollector, Version=1.0.0.0, Culture=neutral, PublicKeyToken=null"</v>
      </c>
      <c r="O1784" s="16" t="str">
        <f t="shared" si="615"/>
        <v xml:space="preserve">,"DisplayName":"Am Dance" </v>
      </c>
      <c r="P1784" s="16" t="str">
        <f t="shared" si="616"/>
        <v xml:space="preserve">,"Description":"" </v>
      </c>
      <c r="Q1784" s="16" t="str">
        <f t="shared" si="617"/>
        <v xml:space="preserve">,"Country":"USA" </v>
      </c>
      <c r="R1784" s="16" t="str">
        <f t="shared" si="618"/>
        <v xml:space="preserve">,"IsPostageStamp":true </v>
      </c>
      <c r="S1784" s="16" t="str">
        <f t="shared" si="619"/>
        <v xml:space="preserve">,"ScottNumber":"1752" </v>
      </c>
      <c r="T1784" s="16" t="str">
        <f t="shared" si="620"/>
        <v xml:space="preserve">,"AlternateId":"" </v>
      </c>
      <c r="U1784" s="16" t="str">
        <f t="shared" si="621"/>
        <v>,"IssueYearStart":1978</v>
      </c>
      <c r="V1784" s="16" t="str">
        <f t="shared" si="622"/>
        <v>,"IssueYearEnd":0</v>
      </c>
      <c r="W1784" s="16" t="str">
        <f t="shared" si="623"/>
        <v xml:space="preserve">,"FirstDayOfIssue":" " </v>
      </c>
      <c r="X1784" s="16" t="str">
        <f t="shared" si="637"/>
        <v xml:space="preserve">,"Perforation":"" </v>
      </c>
      <c r="Y1784" s="16" t="str">
        <f t="shared" si="624"/>
        <v xml:space="preserve">,"IsWatermarked":false </v>
      </c>
      <c r="Z1784" s="16" t="str">
        <f t="shared" si="625"/>
        <v xml:space="preserve">,"CatalogImageCode":"" </v>
      </c>
      <c r="AA1784" s="16" t="str">
        <f t="shared" si="626"/>
        <v xml:space="preserve">,"Color":"" </v>
      </c>
      <c r="AB1784" s="16" t="str">
        <f t="shared" si="627"/>
        <v xml:space="preserve">,"Denomination":"13" </v>
      </c>
      <c r="AD1784" s="16" t="str">
        <f t="shared" si="628"/>
        <v>,"ItemInstances":[</v>
      </c>
      <c r="AE1784" s="16" t="str">
        <f t="shared" si="629"/>
        <v>{"CollectableType":"HomeCollector.Models.StampBase, HomeCollector, Version=1.0.0.0, Culture=neutral, PublicKeyToken=null"</v>
      </c>
      <c r="AF1784" s="16" t="str">
        <f t="shared" si="630"/>
        <v xml:space="preserve">,"ItemDetails":"" </v>
      </c>
      <c r="AG1784" s="16" t="str">
        <f t="shared" si="631"/>
        <v xml:space="preserve">,"IsFavorite":false </v>
      </c>
      <c r="AH1784" s="16" t="str">
        <f t="shared" si="632"/>
        <v xml:space="preserve">,"EstimatedValue":0 </v>
      </c>
      <c r="AI1784" s="16" t="str">
        <f t="shared" si="633"/>
        <v xml:space="preserve">,"IsMintCondition":false </v>
      </c>
      <c r="AJ1784" s="16" t="str">
        <f t="shared" si="634"/>
        <v xml:space="preserve">,"Condition":"UNDEFINED" </v>
      </c>
      <c r="AK1784" s="16" t="str">
        <f xml:space="preserve"> IF($D1784+$E1784&gt;0,  CONCATENATE($AD1784,$AE1784,$AF1784,$AG1784,$AH1784,$AI1784,$AJ1784)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84" s="16" t="str">
        <f t="shared" si="635"/>
        <v>,{"CollectableType":"HomeCollector.Models.StampBase, HomeCollector, Version=1.0.0.0, Culture=neutral, PublicKeyToken=null","DisplayName":"Am Dance" ,"Description":"" ,"Country":"USA" ,"IsPostageStamp":true ,"ScottNumber":"1752"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85" spans="1:38" x14ac:dyDescent="0.25">
      <c r="A1785" s="17" t="s">
        <v>1214</v>
      </c>
      <c r="B1785" s="29">
        <v>13</v>
      </c>
      <c r="C1785" s="30"/>
      <c r="D1785" s="31"/>
      <c r="E1785" s="32"/>
      <c r="F1785" s="28"/>
      <c r="G1785" s="38" t="s">
        <v>962</v>
      </c>
      <c r="H1785" s="19" t="s">
        <v>1213</v>
      </c>
      <c r="I1785" s="29">
        <v>1978</v>
      </c>
      <c r="J1785" s="29">
        <v>1978</v>
      </c>
      <c r="K1785" s="33" t="s">
        <v>1337</v>
      </c>
      <c r="L1785" s="34">
        <v>1</v>
      </c>
      <c r="M1785" s="29">
        <v>0.6</v>
      </c>
      <c r="N1785" s="28" t="str">
        <f t="shared" si="636"/>
        <v>,{"CollectableType":"HomeCollector.Models.StampBase, HomeCollector, Version=1.0.0.0, Culture=neutral, PublicKeyToken=null"</v>
      </c>
      <c r="O1785" s="16" t="str">
        <f t="shared" si="615"/>
        <v xml:space="preserve">,"DisplayName":"Am Dance" </v>
      </c>
      <c r="P1785" s="16" t="str">
        <f t="shared" si="616"/>
        <v xml:space="preserve">,"Description":"block 4" </v>
      </c>
      <c r="Q1785" s="16" t="str">
        <f t="shared" si="617"/>
        <v xml:space="preserve">,"Country":"USA" </v>
      </c>
      <c r="R1785" s="16" t="str">
        <f t="shared" si="618"/>
        <v xml:space="preserve">,"IsPostageStamp":true </v>
      </c>
      <c r="S1785" s="16" t="str">
        <f t="shared" si="619"/>
        <v xml:space="preserve">,"ScottNumber":"1752a" </v>
      </c>
      <c r="T1785" s="16" t="str">
        <f t="shared" si="620"/>
        <v xml:space="preserve">,"AlternateId":"" </v>
      </c>
      <c r="U1785" s="16" t="str">
        <f t="shared" si="621"/>
        <v>,"IssueYearStart":1978</v>
      </c>
      <c r="V1785" s="16" t="str">
        <f t="shared" si="622"/>
        <v>,"IssueYearEnd":0</v>
      </c>
      <c r="W1785" s="16" t="str">
        <f t="shared" si="623"/>
        <v xml:space="preserve">,"FirstDayOfIssue":" " </v>
      </c>
      <c r="X1785" s="16" t="str">
        <f t="shared" si="637"/>
        <v xml:space="preserve">,"Perforation":"" </v>
      </c>
      <c r="Y1785" s="16" t="str">
        <f t="shared" si="624"/>
        <v xml:space="preserve">,"IsWatermarked":false </v>
      </c>
      <c r="Z1785" s="16" t="str">
        <f t="shared" si="625"/>
        <v xml:space="preserve">,"CatalogImageCode":"" </v>
      </c>
      <c r="AA1785" s="16" t="str">
        <f t="shared" si="626"/>
        <v xml:space="preserve">,"Color":"" </v>
      </c>
      <c r="AB1785" s="16" t="str">
        <f t="shared" si="627"/>
        <v xml:space="preserve">,"Denomination":"13" </v>
      </c>
      <c r="AD1785" s="16" t="str">
        <f t="shared" si="628"/>
        <v/>
      </c>
      <c r="AE1785" s="16" t="str">
        <f t="shared" si="629"/>
        <v>{"CollectableType":"HomeCollector.Models.StampBase, HomeCollector, Version=1.0.0.0, Culture=neutral, PublicKeyToken=null"</v>
      </c>
      <c r="AF1785" s="16" t="str">
        <f t="shared" si="630"/>
        <v xml:space="preserve">,"ItemDetails":"block 4" </v>
      </c>
      <c r="AG1785" s="16" t="str">
        <f t="shared" si="631"/>
        <v xml:space="preserve">,"IsFavorite":false </v>
      </c>
      <c r="AH1785" s="16" t="str">
        <f t="shared" si="632"/>
        <v xml:space="preserve">,"EstimatedValue":0 </v>
      </c>
      <c r="AI1785" s="16" t="str">
        <f t="shared" si="633"/>
        <v xml:space="preserve">,"IsMintCondition":false </v>
      </c>
      <c r="AJ1785" s="16" t="str">
        <f t="shared" si="634"/>
        <v xml:space="preserve">,"Condition":"UNDEFINED" </v>
      </c>
      <c r="AK1785" s="16" t="str">
        <f xml:space="preserve"> IF($D1785+$E1785&gt;0,  CONCATENATE($AD1785,$AE1785,$AF1785,$AG1785,$AH1785,$AI1785,$AJ1785) &amp; "} ]}","}")</f>
        <v>}</v>
      </c>
      <c r="AL1785" s="16" t="str">
        <f t="shared" si="635"/>
        <v>,{"CollectableType":"HomeCollector.Models.StampBase, HomeCollector, Version=1.0.0.0, Culture=neutral, PublicKeyToken=null","DisplayName":"Am Dance" ,"Description":"block 4" ,"Country":"USA" ,"IsPostageStamp":true ,"ScottNumber":"1752a" ,"AlternateId":"" ,"IssueYearStart":1978,"IssueYearEnd":0,"FirstDayOfIssue":" " ,"Perforation":"" ,"IsWatermarked":false ,"CatalogImageCode":"" ,"Color":"" ,"Denomination":"13" }</v>
      </c>
    </row>
    <row r="1786" spans="1:38" x14ac:dyDescent="0.25">
      <c r="A1786" s="34" t="s">
        <v>2926</v>
      </c>
      <c r="B1786" s="29">
        <v>13</v>
      </c>
      <c r="C1786" s="30"/>
      <c r="D1786" s="31"/>
      <c r="E1786" s="32">
        <v>1</v>
      </c>
      <c r="F1786" s="28"/>
      <c r="G1786" s="30"/>
      <c r="H1786" s="19" t="s">
        <v>1215</v>
      </c>
      <c r="I1786" s="29">
        <v>1978</v>
      </c>
      <c r="J1786" s="29">
        <v>1978</v>
      </c>
      <c r="K1786" s="33" t="s">
        <v>1337</v>
      </c>
      <c r="L1786" s="34">
        <v>0.24</v>
      </c>
      <c r="M1786" s="29">
        <v>0.15</v>
      </c>
      <c r="N1786" s="28" t="str">
        <f t="shared" si="636"/>
        <v>,{"CollectableType":"HomeCollector.Models.StampBase, HomeCollector, Version=1.0.0.0, Culture=neutral, PublicKeyToken=null"</v>
      </c>
      <c r="O1786" s="16" t="str">
        <f t="shared" si="615"/>
        <v xml:space="preserve">,"DisplayName":"French All." </v>
      </c>
      <c r="P1786" s="16" t="str">
        <f t="shared" si="616"/>
        <v xml:space="preserve">,"Description":"" </v>
      </c>
      <c r="Q1786" s="16" t="str">
        <f t="shared" si="617"/>
        <v xml:space="preserve">,"Country":"USA" </v>
      </c>
      <c r="R1786" s="16" t="str">
        <f t="shared" si="618"/>
        <v xml:space="preserve">,"IsPostageStamp":true </v>
      </c>
      <c r="S1786" s="16" t="str">
        <f t="shared" si="619"/>
        <v xml:space="preserve">,"ScottNumber":"1753" </v>
      </c>
      <c r="T1786" s="16" t="str">
        <f t="shared" si="620"/>
        <v xml:space="preserve">,"AlternateId":"" </v>
      </c>
      <c r="U1786" s="16" t="str">
        <f t="shared" si="621"/>
        <v>,"IssueYearStart":1978</v>
      </c>
      <c r="V1786" s="16" t="str">
        <f t="shared" si="622"/>
        <v>,"IssueYearEnd":0</v>
      </c>
      <c r="W1786" s="16" t="str">
        <f t="shared" si="623"/>
        <v xml:space="preserve">,"FirstDayOfIssue":" " </v>
      </c>
      <c r="X1786" s="16" t="str">
        <f t="shared" si="637"/>
        <v xml:space="preserve">,"Perforation":"" </v>
      </c>
      <c r="Y1786" s="16" t="str">
        <f t="shared" si="624"/>
        <v xml:space="preserve">,"IsWatermarked":false </v>
      </c>
      <c r="Z1786" s="16" t="str">
        <f t="shared" si="625"/>
        <v xml:space="preserve">,"CatalogImageCode":"" </v>
      </c>
      <c r="AA1786" s="16" t="str">
        <f t="shared" si="626"/>
        <v xml:space="preserve">,"Color":"" </v>
      </c>
      <c r="AB1786" s="16" t="str">
        <f t="shared" si="627"/>
        <v xml:space="preserve">,"Denomination":"13" </v>
      </c>
      <c r="AD1786" s="16" t="str">
        <f t="shared" si="628"/>
        <v>,"ItemInstances":[</v>
      </c>
      <c r="AE1786" s="16" t="str">
        <f t="shared" si="629"/>
        <v>{"CollectableType":"HomeCollector.Models.StampBase, HomeCollector, Version=1.0.0.0, Culture=neutral, PublicKeyToken=null"</v>
      </c>
      <c r="AF1786" s="16" t="str">
        <f t="shared" si="630"/>
        <v xml:space="preserve">,"ItemDetails":"" </v>
      </c>
      <c r="AG1786" s="16" t="str">
        <f t="shared" si="631"/>
        <v xml:space="preserve">,"IsFavorite":false </v>
      </c>
      <c r="AH1786" s="16" t="str">
        <f t="shared" si="632"/>
        <v xml:space="preserve">,"EstimatedValue":0 </v>
      </c>
      <c r="AI1786" s="16" t="str">
        <f t="shared" si="633"/>
        <v xml:space="preserve">,"IsMintCondition":false </v>
      </c>
      <c r="AJ1786" s="16" t="str">
        <f t="shared" si="634"/>
        <v xml:space="preserve">,"Condition":"UNDEFINED" </v>
      </c>
      <c r="AK1786" s="16" t="str">
        <f xml:space="preserve"> IF($D1786+$E1786&gt;0,  CONCATENATE($AD1786,$AE1786,$AF1786,$AG1786,$AH1786,$AI1786,$AJ1786)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86" s="16" t="str">
        <f t="shared" si="635"/>
        <v>,{"CollectableType":"HomeCollector.Models.StampBase, HomeCollector, Version=1.0.0.0, Culture=neutral, PublicKeyToken=null","DisplayName":"French All." ,"Description":"" ,"Country":"USA" ,"IsPostageStamp":true ,"ScottNumber":"1753"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87" spans="1:38" x14ac:dyDescent="0.25">
      <c r="A1787" s="34" t="s">
        <v>2927</v>
      </c>
      <c r="B1787" s="29">
        <v>13</v>
      </c>
      <c r="C1787" s="30"/>
      <c r="D1787" s="31"/>
      <c r="E1787" s="32">
        <v>1</v>
      </c>
      <c r="F1787" s="28"/>
      <c r="G1787" s="30"/>
      <c r="H1787" s="19" t="s">
        <v>1216</v>
      </c>
      <c r="I1787" s="29">
        <v>1978</v>
      </c>
      <c r="J1787" s="29">
        <v>1978</v>
      </c>
      <c r="K1787" s="33" t="s">
        <v>1337</v>
      </c>
      <c r="L1787" s="34">
        <v>0.24</v>
      </c>
      <c r="M1787" s="29">
        <v>0.15</v>
      </c>
      <c r="N1787" s="28" t="str">
        <f t="shared" si="636"/>
        <v>,{"CollectableType":"HomeCollector.Models.StampBase, HomeCollector, Version=1.0.0.0, Culture=neutral, PublicKeyToken=null"</v>
      </c>
      <c r="O1787" s="16" t="str">
        <f t="shared" si="615"/>
        <v xml:space="preserve">,"DisplayName":"Pap Test" </v>
      </c>
      <c r="P1787" s="16" t="str">
        <f t="shared" si="616"/>
        <v xml:space="preserve">,"Description":"" </v>
      </c>
      <c r="Q1787" s="16" t="str">
        <f t="shared" si="617"/>
        <v xml:space="preserve">,"Country":"USA" </v>
      </c>
      <c r="R1787" s="16" t="str">
        <f t="shared" si="618"/>
        <v xml:space="preserve">,"IsPostageStamp":true </v>
      </c>
      <c r="S1787" s="16" t="str">
        <f t="shared" si="619"/>
        <v xml:space="preserve">,"ScottNumber":"1754" </v>
      </c>
      <c r="T1787" s="16" t="str">
        <f t="shared" si="620"/>
        <v xml:space="preserve">,"AlternateId":"" </v>
      </c>
      <c r="U1787" s="16" t="str">
        <f t="shared" si="621"/>
        <v>,"IssueYearStart":1978</v>
      </c>
      <c r="V1787" s="16" t="str">
        <f t="shared" si="622"/>
        <v>,"IssueYearEnd":0</v>
      </c>
      <c r="W1787" s="16" t="str">
        <f t="shared" si="623"/>
        <v xml:space="preserve">,"FirstDayOfIssue":" " </v>
      </c>
      <c r="X1787" s="16" t="str">
        <f t="shared" si="637"/>
        <v xml:space="preserve">,"Perforation":"" </v>
      </c>
      <c r="Y1787" s="16" t="str">
        <f t="shared" si="624"/>
        <v xml:space="preserve">,"IsWatermarked":false </v>
      </c>
      <c r="Z1787" s="16" t="str">
        <f t="shared" si="625"/>
        <v xml:space="preserve">,"CatalogImageCode":"" </v>
      </c>
      <c r="AA1787" s="16" t="str">
        <f t="shared" si="626"/>
        <v xml:space="preserve">,"Color":"" </v>
      </c>
      <c r="AB1787" s="16" t="str">
        <f t="shared" si="627"/>
        <v xml:space="preserve">,"Denomination":"13" </v>
      </c>
      <c r="AD1787" s="16" t="str">
        <f t="shared" si="628"/>
        <v>,"ItemInstances":[</v>
      </c>
      <c r="AE1787" s="16" t="str">
        <f t="shared" si="629"/>
        <v>{"CollectableType":"HomeCollector.Models.StampBase, HomeCollector, Version=1.0.0.0, Culture=neutral, PublicKeyToken=null"</v>
      </c>
      <c r="AF1787" s="16" t="str">
        <f t="shared" si="630"/>
        <v xml:space="preserve">,"ItemDetails":"" </v>
      </c>
      <c r="AG1787" s="16" t="str">
        <f t="shared" si="631"/>
        <v xml:space="preserve">,"IsFavorite":false </v>
      </c>
      <c r="AH1787" s="16" t="str">
        <f t="shared" si="632"/>
        <v xml:space="preserve">,"EstimatedValue":0 </v>
      </c>
      <c r="AI1787" s="16" t="str">
        <f t="shared" si="633"/>
        <v xml:space="preserve">,"IsMintCondition":false </v>
      </c>
      <c r="AJ1787" s="16" t="str">
        <f t="shared" si="634"/>
        <v xml:space="preserve">,"Condition":"UNDEFINED" </v>
      </c>
      <c r="AK1787" s="16" t="str">
        <f xml:space="preserve"> IF($D1787+$E1787&gt;0,  CONCATENATE($AD1787,$AE1787,$AF1787,$AG1787,$AH1787,$AI1787,$AJ1787)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87" s="16" t="str">
        <f t="shared" si="635"/>
        <v>,{"CollectableType":"HomeCollector.Models.StampBase, HomeCollector, Version=1.0.0.0, Culture=neutral, PublicKeyToken=null","DisplayName":"Pap Test" ,"Description":"" ,"Country":"USA" ,"IsPostageStamp":true ,"ScottNumber":"1754"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88" spans="1:38" x14ac:dyDescent="0.25">
      <c r="A1788" s="34" t="s">
        <v>2928</v>
      </c>
      <c r="B1788" s="29">
        <v>13</v>
      </c>
      <c r="C1788" s="30"/>
      <c r="D1788" s="31">
        <v>1</v>
      </c>
      <c r="E1788" s="32"/>
      <c r="F1788" s="28"/>
      <c r="G1788" s="30"/>
      <c r="H1788" s="19" t="s">
        <v>1217</v>
      </c>
      <c r="I1788" s="29">
        <v>1978</v>
      </c>
      <c r="J1788" s="29">
        <v>1978</v>
      </c>
      <c r="K1788" s="33" t="s">
        <v>1337</v>
      </c>
      <c r="L1788" s="34">
        <v>0.24</v>
      </c>
      <c r="M1788" s="29">
        <v>0.15</v>
      </c>
      <c r="N1788" s="28" t="str">
        <f t="shared" si="636"/>
        <v>,{"CollectableType":"HomeCollector.Models.StampBase, HomeCollector, Version=1.0.0.0, Culture=neutral, PublicKeyToken=null"</v>
      </c>
      <c r="O1788" s="16" t="str">
        <f t="shared" si="615"/>
        <v xml:space="preserve">,"DisplayName":"Rodgers" </v>
      </c>
      <c r="P1788" s="16" t="str">
        <f t="shared" si="616"/>
        <v xml:space="preserve">,"Description":"" </v>
      </c>
      <c r="Q1788" s="16" t="str">
        <f t="shared" si="617"/>
        <v xml:space="preserve">,"Country":"USA" </v>
      </c>
      <c r="R1788" s="16" t="str">
        <f t="shared" si="618"/>
        <v xml:space="preserve">,"IsPostageStamp":true </v>
      </c>
      <c r="S1788" s="16" t="str">
        <f t="shared" si="619"/>
        <v xml:space="preserve">,"ScottNumber":"1755" </v>
      </c>
      <c r="T1788" s="16" t="str">
        <f t="shared" si="620"/>
        <v xml:space="preserve">,"AlternateId":"" </v>
      </c>
      <c r="U1788" s="16" t="str">
        <f t="shared" si="621"/>
        <v>,"IssueYearStart":1978</v>
      </c>
      <c r="V1788" s="16" t="str">
        <f t="shared" si="622"/>
        <v>,"IssueYearEnd":0</v>
      </c>
      <c r="W1788" s="16" t="str">
        <f t="shared" si="623"/>
        <v xml:space="preserve">,"FirstDayOfIssue":" " </v>
      </c>
      <c r="X1788" s="16" t="str">
        <f t="shared" si="637"/>
        <v xml:space="preserve">,"Perforation":"" </v>
      </c>
      <c r="Y1788" s="16" t="str">
        <f t="shared" si="624"/>
        <v xml:space="preserve">,"IsWatermarked":false </v>
      </c>
      <c r="Z1788" s="16" t="str">
        <f t="shared" si="625"/>
        <v xml:space="preserve">,"CatalogImageCode":"" </v>
      </c>
      <c r="AA1788" s="16" t="str">
        <f t="shared" si="626"/>
        <v xml:space="preserve">,"Color":"" </v>
      </c>
      <c r="AB1788" s="16" t="str">
        <f t="shared" si="627"/>
        <v xml:space="preserve">,"Denomination":"13" </v>
      </c>
      <c r="AD1788" s="16" t="str">
        <f t="shared" si="628"/>
        <v>,"ItemInstances":[</v>
      </c>
      <c r="AE1788" s="16" t="str">
        <f t="shared" si="629"/>
        <v>{"CollectableType":"HomeCollector.Models.StampBase, HomeCollector, Version=1.0.0.0, Culture=neutral, PublicKeyToken=null"</v>
      </c>
      <c r="AF1788" s="16" t="str">
        <f t="shared" si="630"/>
        <v xml:space="preserve">,"ItemDetails":"" </v>
      </c>
      <c r="AG1788" s="16" t="str">
        <f t="shared" si="631"/>
        <v xml:space="preserve">,"IsFavorite":false </v>
      </c>
      <c r="AH1788" s="16" t="str">
        <f t="shared" si="632"/>
        <v xml:space="preserve">,"EstimatedValue":0 </v>
      </c>
      <c r="AI1788" s="16" t="str">
        <f t="shared" si="633"/>
        <v xml:space="preserve">,"IsMintCondition":true </v>
      </c>
      <c r="AJ1788" s="16" t="str">
        <f t="shared" si="634"/>
        <v xml:space="preserve">,"Condition":"UNDEFINED" </v>
      </c>
      <c r="AK1788" s="16" t="str">
        <f xml:space="preserve"> IF($D1788+$E1788&gt;0,  CONCATENATE($AD1788,$AE1788,$AF1788,$AG1788,$AH1788,$AI1788,$AJ1788)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88" s="16" t="str">
        <f t="shared" si="635"/>
        <v>,{"CollectableType":"HomeCollector.Models.StampBase, HomeCollector, Version=1.0.0.0, Culture=neutral, PublicKeyToken=null","DisplayName":"Rodgers" ,"Description":"" ,"Country":"USA" ,"IsPostageStamp":true ,"ScottNumber":"1755"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89" spans="1:38" x14ac:dyDescent="0.25">
      <c r="A1789" s="34" t="s">
        <v>2929</v>
      </c>
      <c r="B1789" s="29">
        <v>15</v>
      </c>
      <c r="C1789" s="30"/>
      <c r="D1789" s="31"/>
      <c r="E1789" s="32">
        <v>2</v>
      </c>
      <c r="F1789" s="28"/>
      <c r="G1789" s="30"/>
      <c r="H1789" s="19" t="s">
        <v>1218</v>
      </c>
      <c r="I1789" s="29">
        <v>1978</v>
      </c>
      <c r="J1789" s="29">
        <v>1978</v>
      </c>
      <c r="K1789" s="33" t="s">
        <v>1337</v>
      </c>
      <c r="L1789" s="34">
        <v>0.28000000000000003</v>
      </c>
      <c r="M1789" s="29">
        <v>0.15</v>
      </c>
      <c r="N1789" s="28" t="str">
        <f t="shared" si="636"/>
        <v>,{"CollectableType":"HomeCollector.Models.StampBase, HomeCollector, Version=1.0.0.0, Culture=neutral, PublicKeyToken=null"</v>
      </c>
      <c r="O1789" s="16" t="str">
        <f t="shared" si="615"/>
        <v xml:space="preserve">,"DisplayName":"Cohan" </v>
      </c>
      <c r="P1789" s="16" t="str">
        <f t="shared" si="616"/>
        <v xml:space="preserve">,"Description":"" </v>
      </c>
      <c r="Q1789" s="16" t="str">
        <f t="shared" si="617"/>
        <v xml:space="preserve">,"Country":"USA" </v>
      </c>
      <c r="R1789" s="16" t="str">
        <f t="shared" si="618"/>
        <v xml:space="preserve">,"IsPostageStamp":true </v>
      </c>
      <c r="S1789" s="16" t="str">
        <f t="shared" si="619"/>
        <v xml:space="preserve">,"ScottNumber":"1756" </v>
      </c>
      <c r="T1789" s="16" t="str">
        <f t="shared" si="620"/>
        <v xml:space="preserve">,"AlternateId":"" </v>
      </c>
      <c r="U1789" s="16" t="str">
        <f t="shared" si="621"/>
        <v>,"IssueYearStart":1978</v>
      </c>
      <c r="V1789" s="16" t="str">
        <f t="shared" si="622"/>
        <v>,"IssueYearEnd":0</v>
      </c>
      <c r="W1789" s="16" t="str">
        <f t="shared" si="623"/>
        <v xml:space="preserve">,"FirstDayOfIssue":" " </v>
      </c>
      <c r="X1789" s="16" t="str">
        <f t="shared" si="637"/>
        <v xml:space="preserve">,"Perforation":"" </v>
      </c>
      <c r="Y1789" s="16" t="str">
        <f t="shared" si="624"/>
        <v xml:space="preserve">,"IsWatermarked":false </v>
      </c>
      <c r="Z1789" s="16" t="str">
        <f t="shared" si="625"/>
        <v xml:space="preserve">,"CatalogImageCode":"" </v>
      </c>
      <c r="AA1789" s="16" t="str">
        <f t="shared" si="626"/>
        <v xml:space="preserve">,"Color":"" </v>
      </c>
      <c r="AB1789" s="16" t="str">
        <f t="shared" si="627"/>
        <v xml:space="preserve">,"Denomination":"15" </v>
      </c>
      <c r="AD1789" s="16" t="str">
        <f t="shared" si="628"/>
        <v>,"ItemInstances":[</v>
      </c>
      <c r="AE1789" s="16" t="str">
        <f t="shared" si="629"/>
        <v>{"CollectableType":"HomeCollector.Models.StampBase, HomeCollector, Version=1.0.0.0, Culture=neutral, PublicKeyToken=null"</v>
      </c>
      <c r="AF1789" s="16" t="str">
        <f t="shared" si="630"/>
        <v xml:space="preserve">,"ItemDetails":"" </v>
      </c>
      <c r="AG1789" s="16" t="str">
        <f t="shared" si="631"/>
        <v xml:space="preserve">,"IsFavorite":false </v>
      </c>
      <c r="AH1789" s="16" t="str">
        <f t="shared" si="632"/>
        <v xml:space="preserve">,"EstimatedValue":0 </v>
      </c>
      <c r="AI1789" s="16" t="str">
        <f t="shared" si="633"/>
        <v xml:space="preserve">,"IsMintCondition":false </v>
      </c>
      <c r="AJ1789" s="16" t="str">
        <f t="shared" si="634"/>
        <v xml:space="preserve">,"Condition":"UNDEFINED" </v>
      </c>
      <c r="AK1789" s="16" t="str">
        <f xml:space="preserve"> IF($D1789+$E1789&gt;0,  CONCATENATE($AD1789,$AE1789,$AF1789,$AG1789,$AH1789,$AI1789,$AJ1789)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89" s="16" t="str">
        <f t="shared" si="635"/>
        <v>,{"CollectableType":"HomeCollector.Models.StampBase, HomeCollector, Version=1.0.0.0, Culture=neutral, PublicKeyToken=null","DisplayName":"Cohan" ,"Description":"" ,"Country":"USA" ,"IsPostageStamp":true ,"ScottNumber":"1756"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90" spans="1:38" x14ac:dyDescent="0.25">
      <c r="A1790" s="34" t="s">
        <v>2930</v>
      </c>
      <c r="B1790" s="29">
        <v>13</v>
      </c>
      <c r="C1790" s="30"/>
      <c r="D1790" s="31"/>
      <c r="E1790" s="32">
        <v>1</v>
      </c>
      <c r="F1790" s="28"/>
      <c r="G1790" s="38" t="s">
        <v>3057</v>
      </c>
      <c r="H1790" s="19" t="s">
        <v>1219</v>
      </c>
      <c r="I1790" s="29">
        <v>1978</v>
      </c>
      <c r="J1790" s="29">
        <v>1978</v>
      </c>
      <c r="K1790" s="33" t="s">
        <v>1337</v>
      </c>
      <c r="L1790" s="34">
        <v>1.65</v>
      </c>
      <c r="M1790" s="29">
        <v>1.65</v>
      </c>
      <c r="N1790" s="28" t="str">
        <f t="shared" si="636"/>
        <v>,{"CollectableType":"HomeCollector.Models.StampBase, HomeCollector, Version=1.0.0.0, Culture=neutral, PublicKeyToken=null"</v>
      </c>
      <c r="O1790" s="16" t="str">
        <f t="shared" si="615"/>
        <v xml:space="preserve">,"DisplayName":"CAPEX" </v>
      </c>
      <c r="P1790" s="16" t="str">
        <f t="shared" si="616"/>
        <v xml:space="preserve">,"Description":"souv a" </v>
      </c>
      <c r="Q1790" s="16" t="str">
        <f t="shared" si="617"/>
        <v xml:space="preserve">,"Country":"USA" </v>
      </c>
      <c r="R1790" s="16" t="str">
        <f t="shared" si="618"/>
        <v xml:space="preserve">,"IsPostageStamp":true </v>
      </c>
      <c r="S1790" s="16" t="str">
        <f t="shared" si="619"/>
        <v xml:space="preserve">,"ScottNumber":"1757" </v>
      </c>
      <c r="T1790" s="16" t="str">
        <f t="shared" si="620"/>
        <v xml:space="preserve">,"AlternateId":"" </v>
      </c>
      <c r="U1790" s="16" t="str">
        <f t="shared" si="621"/>
        <v>,"IssueYearStart":1978</v>
      </c>
      <c r="V1790" s="16" t="str">
        <f t="shared" si="622"/>
        <v>,"IssueYearEnd":0</v>
      </c>
      <c r="W1790" s="16" t="str">
        <f t="shared" si="623"/>
        <v xml:space="preserve">,"FirstDayOfIssue":" " </v>
      </c>
      <c r="X1790" s="16" t="str">
        <f t="shared" si="637"/>
        <v xml:space="preserve">,"Perforation":"" </v>
      </c>
      <c r="Y1790" s="16" t="str">
        <f t="shared" si="624"/>
        <v xml:space="preserve">,"IsWatermarked":false </v>
      </c>
      <c r="Z1790" s="16" t="str">
        <f t="shared" si="625"/>
        <v xml:space="preserve">,"CatalogImageCode":"" </v>
      </c>
      <c r="AA1790" s="16" t="str">
        <f t="shared" si="626"/>
        <v xml:space="preserve">,"Color":"" </v>
      </c>
      <c r="AB1790" s="16" t="str">
        <f t="shared" si="627"/>
        <v xml:space="preserve">,"Denomination":"13" </v>
      </c>
      <c r="AD1790" s="16" t="str">
        <f t="shared" si="628"/>
        <v>,"ItemInstances":[</v>
      </c>
      <c r="AE1790" s="16" t="str">
        <f t="shared" si="629"/>
        <v>{"CollectableType":"HomeCollector.Models.StampBase, HomeCollector, Version=1.0.0.0, Culture=neutral, PublicKeyToken=null"</v>
      </c>
      <c r="AF1790" s="16" t="str">
        <f t="shared" si="630"/>
        <v xml:space="preserve">,"ItemDetails":"souv a" </v>
      </c>
      <c r="AG1790" s="16" t="str">
        <f t="shared" si="631"/>
        <v xml:space="preserve">,"IsFavorite":false </v>
      </c>
      <c r="AH1790" s="16" t="str">
        <f t="shared" si="632"/>
        <v xml:space="preserve">,"EstimatedValue":0 </v>
      </c>
      <c r="AI1790" s="16" t="str">
        <f t="shared" si="633"/>
        <v xml:space="preserve">,"IsMintCondition":false </v>
      </c>
      <c r="AJ1790" s="16" t="str">
        <f t="shared" si="634"/>
        <v xml:space="preserve">,"Condition":"UNDEFINED" </v>
      </c>
      <c r="AK1790" s="16" t="str">
        <f xml:space="preserve"> IF($D1790+$E1790&gt;0,  CONCATENATE($AD1790,$AE1790,$AF1790,$AG1790,$AH1790,$AI1790,$AJ1790) &amp; "} ]}","}")</f>
        <v>,"ItemInstances":[{"CollectableType":"HomeCollector.Models.StampBase, HomeCollector, Version=1.0.0.0, Culture=neutral, PublicKeyToken=null","ItemDetails":"souv a" ,"IsFavorite":false ,"EstimatedValue":0 ,"IsMintCondition":false ,"Condition":"UNDEFINED" } ]}</v>
      </c>
      <c r="AL1790" s="16" t="str">
        <f t="shared" si="635"/>
        <v>,{"CollectableType":"HomeCollector.Models.StampBase, HomeCollector, Version=1.0.0.0, Culture=neutral, PublicKeyToken=null","DisplayName":"CAPEX" ,"Description":"souv a" ,"Country":"USA" ,"IsPostageStamp":true ,"ScottNumber":"1757" ,"AlternateId":"" ,"IssueYearStart":1978,"IssueYearEnd":0,"FirstDayOfIssue":"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PublicKeyToken=null","ItemDetails":"souv a" ,"IsFavorite":false ,"EstimatedValue":0 ,"IsMintCondition":false ,"Condition":"UNDEFINED" } ]}</v>
      </c>
    </row>
    <row r="1791" spans="1:38" x14ac:dyDescent="0.25">
      <c r="A1791" s="34" t="s">
        <v>2931</v>
      </c>
      <c r="B1791" s="29">
        <v>15</v>
      </c>
      <c r="C1791" s="30"/>
      <c r="D1791" s="31">
        <v>1</v>
      </c>
      <c r="E1791" s="32">
        <v>2</v>
      </c>
      <c r="F1791" s="28"/>
      <c r="G1791" s="30"/>
      <c r="H1791" s="19" t="s">
        <v>1220</v>
      </c>
      <c r="I1791" s="29">
        <v>1978</v>
      </c>
      <c r="J1791" s="29">
        <v>1978</v>
      </c>
      <c r="K1791" s="33" t="s">
        <v>1337</v>
      </c>
      <c r="L1791" s="34">
        <v>0.26</v>
      </c>
      <c r="M1791" s="29">
        <v>0.15</v>
      </c>
      <c r="N1791" s="28" t="str">
        <f t="shared" si="636"/>
        <v>,{"CollectableType":"HomeCollector.Models.StampBase, HomeCollector, Version=1.0.0.0, Culture=neutral, PublicKeyToken=null"</v>
      </c>
      <c r="O1791" s="16" t="str">
        <f t="shared" si="615"/>
        <v xml:space="preserve">,"DisplayName":"Photography" </v>
      </c>
      <c r="P1791" s="16" t="str">
        <f t="shared" si="616"/>
        <v xml:space="preserve">,"Description":"" </v>
      </c>
      <c r="Q1791" s="16" t="str">
        <f t="shared" si="617"/>
        <v xml:space="preserve">,"Country":"USA" </v>
      </c>
      <c r="R1791" s="16" t="str">
        <f t="shared" si="618"/>
        <v xml:space="preserve">,"IsPostageStamp":true </v>
      </c>
      <c r="S1791" s="16" t="str">
        <f t="shared" si="619"/>
        <v xml:space="preserve">,"ScottNumber":"1758" </v>
      </c>
      <c r="T1791" s="16" t="str">
        <f t="shared" si="620"/>
        <v xml:space="preserve">,"AlternateId":"" </v>
      </c>
      <c r="U1791" s="16" t="str">
        <f t="shared" si="621"/>
        <v>,"IssueYearStart":1978</v>
      </c>
      <c r="V1791" s="16" t="str">
        <f t="shared" si="622"/>
        <v>,"IssueYearEnd":0</v>
      </c>
      <c r="W1791" s="16" t="str">
        <f t="shared" si="623"/>
        <v xml:space="preserve">,"FirstDayOfIssue":" " </v>
      </c>
      <c r="X1791" s="16" t="str">
        <f t="shared" si="637"/>
        <v xml:space="preserve">,"Perforation":"" </v>
      </c>
      <c r="Y1791" s="16" t="str">
        <f t="shared" si="624"/>
        <v xml:space="preserve">,"IsWatermarked":false </v>
      </c>
      <c r="Z1791" s="16" t="str">
        <f t="shared" si="625"/>
        <v xml:space="preserve">,"CatalogImageCode":"" </v>
      </c>
      <c r="AA1791" s="16" t="str">
        <f t="shared" si="626"/>
        <v xml:space="preserve">,"Color":"" </v>
      </c>
      <c r="AB1791" s="16" t="str">
        <f t="shared" si="627"/>
        <v xml:space="preserve">,"Denomination":"15" </v>
      </c>
      <c r="AD1791" s="16" t="str">
        <f t="shared" si="628"/>
        <v>,"ItemInstances":[</v>
      </c>
      <c r="AE1791" s="16" t="str">
        <f t="shared" si="629"/>
        <v>{"CollectableType":"HomeCollector.Models.StampBase, HomeCollector, Version=1.0.0.0, Culture=neutral, PublicKeyToken=null"</v>
      </c>
      <c r="AF1791" s="16" t="str">
        <f t="shared" si="630"/>
        <v xml:space="preserve">,"ItemDetails":"" </v>
      </c>
      <c r="AG1791" s="16" t="str">
        <f t="shared" si="631"/>
        <v xml:space="preserve">,"IsFavorite":false </v>
      </c>
      <c r="AH1791" s="16" t="str">
        <f t="shared" si="632"/>
        <v xml:space="preserve">,"EstimatedValue":0 </v>
      </c>
      <c r="AI1791" s="16" t="str">
        <f t="shared" si="633"/>
        <v xml:space="preserve">,"IsMintCondition":true </v>
      </c>
      <c r="AJ1791" s="16" t="str">
        <f t="shared" si="634"/>
        <v xml:space="preserve">,"Condition":"UNDEFINED" </v>
      </c>
      <c r="AK1791" s="16" t="str">
        <f xml:space="preserve"> IF($D1791+$E1791&gt;0,  CONCATENATE($AD1791,$AE1791,$AF1791,$AG1791,$AH1791,$AI1791,$AJ1791)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791" s="16" t="str">
        <f t="shared" si="635"/>
        <v>,{"CollectableType":"HomeCollector.Models.StampBase, HomeCollector, Version=1.0.0.0, Culture=neutral, PublicKeyToken=null","DisplayName":"Photography" ,"Description":"" ,"Country":"USA" ,"IsPostageStamp":true ,"ScottNumber":"1758"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792" spans="1:38" x14ac:dyDescent="0.25">
      <c r="A1792" s="34" t="s">
        <v>2932</v>
      </c>
      <c r="B1792" s="29">
        <v>15</v>
      </c>
      <c r="C1792" s="30"/>
      <c r="D1792" s="31"/>
      <c r="E1792" s="32">
        <v>2</v>
      </c>
      <c r="F1792" s="28"/>
      <c r="G1792" s="30"/>
      <c r="H1792" s="19" t="s">
        <v>1221</v>
      </c>
      <c r="I1792" s="29">
        <v>1978</v>
      </c>
      <c r="J1792" s="29">
        <v>1978</v>
      </c>
      <c r="K1792" s="33" t="s">
        <v>1337</v>
      </c>
      <c r="L1792" s="34">
        <v>0.28000000000000003</v>
      </c>
      <c r="M1792" s="29">
        <v>0.15</v>
      </c>
      <c r="N1792" s="28" t="str">
        <f t="shared" si="636"/>
        <v>,{"CollectableType":"HomeCollector.Models.StampBase, HomeCollector, Version=1.0.0.0, Culture=neutral, PublicKeyToken=null"</v>
      </c>
      <c r="O1792" s="16" t="str">
        <f t="shared" si="615"/>
        <v xml:space="preserve">,"DisplayName":"Viking-Mars" </v>
      </c>
      <c r="P1792" s="16" t="str">
        <f t="shared" si="616"/>
        <v xml:space="preserve">,"Description":"" </v>
      </c>
      <c r="Q1792" s="16" t="str">
        <f t="shared" si="617"/>
        <v xml:space="preserve">,"Country":"USA" </v>
      </c>
      <c r="R1792" s="16" t="str">
        <f t="shared" si="618"/>
        <v xml:space="preserve">,"IsPostageStamp":true </v>
      </c>
      <c r="S1792" s="16" t="str">
        <f t="shared" si="619"/>
        <v xml:space="preserve">,"ScottNumber":"1759" </v>
      </c>
      <c r="T1792" s="16" t="str">
        <f t="shared" si="620"/>
        <v xml:space="preserve">,"AlternateId":"" </v>
      </c>
      <c r="U1792" s="16" t="str">
        <f t="shared" si="621"/>
        <v>,"IssueYearStart":1978</v>
      </c>
      <c r="V1792" s="16" t="str">
        <f t="shared" si="622"/>
        <v>,"IssueYearEnd":0</v>
      </c>
      <c r="W1792" s="16" t="str">
        <f t="shared" si="623"/>
        <v xml:space="preserve">,"FirstDayOfIssue":" " </v>
      </c>
      <c r="X1792" s="16" t="str">
        <f t="shared" si="637"/>
        <v xml:space="preserve">,"Perforation":"" </v>
      </c>
      <c r="Y1792" s="16" t="str">
        <f t="shared" si="624"/>
        <v xml:space="preserve">,"IsWatermarked":false </v>
      </c>
      <c r="Z1792" s="16" t="str">
        <f t="shared" si="625"/>
        <v xml:space="preserve">,"CatalogImageCode":"" </v>
      </c>
      <c r="AA1792" s="16" t="str">
        <f t="shared" si="626"/>
        <v xml:space="preserve">,"Color":"" </v>
      </c>
      <c r="AB1792" s="16" t="str">
        <f t="shared" si="627"/>
        <v xml:space="preserve">,"Denomination":"15" </v>
      </c>
      <c r="AD1792" s="16" t="str">
        <f t="shared" si="628"/>
        <v>,"ItemInstances":[</v>
      </c>
      <c r="AE1792" s="16" t="str">
        <f t="shared" si="629"/>
        <v>{"CollectableType":"HomeCollector.Models.StampBase, HomeCollector, Version=1.0.0.0, Culture=neutral, PublicKeyToken=null"</v>
      </c>
      <c r="AF1792" s="16" t="str">
        <f t="shared" si="630"/>
        <v xml:space="preserve">,"ItemDetails":"" </v>
      </c>
      <c r="AG1792" s="16" t="str">
        <f t="shared" si="631"/>
        <v xml:space="preserve">,"IsFavorite":false </v>
      </c>
      <c r="AH1792" s="16" t="str">
        <f t="shared" si="632"/>
        <v xml:space="preserve">,"EstimatedValue":0 </v>
      </c>
      <c r="AI1792" s="16" t="str">
        <f t="shared" si="633"/>
        <v xml:space="preserve">,"IsMintCondition":false </v>
      </c>
      <c r="AJ1792" s="16" t="str">
        <f t="shared" si="634"/>
        <v xml:space="preserve">,"Condition":"UNDEFINED" </v>
      </c>
      <c r="AK1792" s="16" t="str">
        <f xml:space="preserve"> IF($D1792+$E1792&gt;0,  CONCATENATE($AD1792,$AE1792,$AF1792,$AG1792,$AH1792,$AI1792,$AJ1792)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92" s="16" t="str">
        <f t="shared" si="635"/>
        <v>,{"CollectableType":"HomeCollector.Models.StampBase, HomeCollector, Version=1.0.0.0, Culture=neutral, PublicKeyToken=null","DisplayName":"Viking-Mars" ,"Description":"" ,"Country":"USA" ,"IsPostageStamp":true ,"ScottNumber":"1759"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93" spans="1:38" x14ac:dyDescent="0.25">
      <c r="A1793" s="34" t="s">
        <v>2933</v>
      </c>
      <c r="B1793" s="29">
        <v>15</v>
      </c>
      <c r="C1793" s="30"/>
      <c r="D1793" s="31"/>
      <c r="E1793" s="32">
        <v>1</v>
      </c>
      <c r="F1793" s="28"/>
      <c r="G1793" s="30"/>
      <c r="H1793" s="19" t="s">
        <v>1222</v>
      </c>
      <c r="I1793" s="29">
        <v>1978</v>
      </c>
      <c r="J1793" s="29">
        <v>1978</v>
      </c>
      <c r="K1793" s="33" t="s">
        <v>1337</v>
      </c>
      <c r="L1793" s="34">
        <v>0.28000000000000003</v>
      </c>
      <c r="M1793" s="29">
        <v>0.15</v>
      </c>
      <c r="N1793" s="28" t="str">
        <f t="shared" si="636"/>
        <v>,{"CollectableType":"HomeCollector.Models.StampBase, HomeCollector, Version=1.0.0.0, Culture=neutral, PublicKeyToken=null"</v>
      </c>
      <c r="O1793" s="16" t="str">
        <f t="shared" si="615"/>
        <v xml:space="preserve">,"DisplayName":"Owls" </v>
      </c>
      <c r="P1793" s="16" t="str">
        <f t="shared" si="616"/>
        <v xml:space="preserve">,"Description":"" </v>
      </c>
      <c r="Q1793" s="16" t="str">
        <f t="shared" si="617"/>
        <v xml:space="preserve">,"Country":"USA" </v>
      </c>
      <c r="R1793" s="16" t="str">
        <f t="shared" si="618"/>
        <v xml:space="preserve">,"IsPostageStamp":true </v>
      </c>
      <c r="S1793" s="16" t="str">
        <f t="shared" si="619"/>
        <v xml:space="preserve">,"ScottNumber":"1760" </v>
      </c>
      <c r="T1793" s="16" t="str">
        <f t="shared" si="620"/>
        <v xml:space="preserve">,"AlternateId":"" </v>
      </c>
      <c r="U1793" s="16" t="str">
        <f t="shared" si="621"/>
        <v>,"IssueYearStart":1978</v>
      </c>
      <c r="V1793" s="16" t="str">
        <f t="shared" si="622"/>
        <v>,"IssueYearEnd":0</v>
      </c>
      <c r="W1793" s="16" t="str">
        <f t="shared" si="623"/>
        <v xml:space="preserve">,"FirstDayOfIssue":" " </v>
      </c>
      <c r="X1793" s="16" t="str">
        <f t="shared" si="637"/>
        <v xml:space="preserve">,"Perforation":"" </v>
      </c>
      <c r="Y1793" s="16" t="str">
        <f t="shared" si="624"/>
        <v xml:space="preserve">,"IsWatermarked":false </v>
      </c>
      <c r="Z1793" s="16" t="str">
        <f t="shared" si="625"/>
        <v xml:space="preserve">,"CatalogImageCode":"" </v>
      </c>
      <c r="AA1793" s="16" t="str">
        <f t="shared" si="626"/>
        <v xml:space="preserve">,"Color":"" </v>
      </c>
      <c r="AB1793" s="16" t="str">
        <f t="shared" si="627"/>
        <v xml:space="preserve">,"Denomination":"15" </v>
      </c>
      <c r="AD1793" s="16" t="str">
        <f t="shared" si="628"/>
        <v>,"ItemInstances":[</v>
      </c>
      <c r="AE1793" s="16" t="str">
        <f t="shared" si="629"/>
        <v>{"CollectableType":"HomeCollector.Models.StampBase, HomeCollector, Version=1.0.0.0, Culture=neutral, PublicKeyToken=null"</v>
      </c>
      <c r="AF1793" s="16" t="str">
        <f t="shared" si="630"/>
        <v xml:space="preserve">,"ItemDetails":"" </v>
      </c>
      <c r="AG1793" s="16" t="str">
        <f t="shared" si="631"/>
        <v xml:space="preserve">,"IsFavorite":false </v>
      </c>
      <c r="AH1793" s="16" t="str">
        <f t="shared" si="632"/>
        <v xml:space="preserve">,"EstimatedValue":0 </v>
      </c>
      <c r="AI1793" s="16" t="str">
        <f t="shared" si="633"/>
        <v xml:space="preserve">,"IsMintCondition":false </v>
      </c>
      <c r="AJ1793" s="16" t="str">
        <f t="shared" si="634"/>
        <v xml:space="preserve">,"Condition":"UNDEFINED" </v>
      </c>
      <c r="AK1793" s="16" t="str">
        <f xml:space="preserve"> IF($D1793+$E1793&gt;0,  CONCATENATE($AD1793,$AE1793,$AF1793,$AG1793,$AH1793,$AI1793,$AJ1793)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93" s="16" t="str">
        <f t="shared" si="635"/>
        <v>,{"CollectableType":"HomeCollector.Models.StampBase, HomeCollector, Version=1.0.0.0, Culture=neutral, PublicKeyToken=null","DisplayName":"Owls" ,"Description":"" ,"Country":"USA" ,"IsPostageStamp":true ,"ScottNumber":"1760"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94" spans="1:38" x14ac:dyDescent="0.25">
      <c r="A1794" s="34" t="s">
        <v>2934</v>
      </c>
      <c r="B1794" s="29">
        <v>15</v>
      </c>
      <c r="C1794" s="30"/>
      <c r="D1794" s="31"/>
      <c r="E1794" s="32">
        <v>2</v>
      </c>
      <c r="F1794" s="28"/>
      <c r="G1794" s="30"/>
      <c r="H1794" s="19" t="s">
        <v>1222</v>
      </c>
      <c r="I1794" s="29">
        <v>1978</v>
      </c>
      <c r="J1794" s="29">
        <v>1978</v>
      </c>
      <c r="K1794" s="33" t="s">
        <v>1337</v>
      </c>
      <c r="L1794" s="34">
        <v>0.28000000000000003</v>
      </c>
      <c r="M1794" s="29">
        <v>0.15</v>
      </c>
      <c r="N1794" s="28" t="str">
        <f t="shared" si="636"/>
        <v>,{"CollectableType":"HomeCollector.Models.StampBase, HomeCollector, Version=1.0.0.0, Culture=neutral, PublicKeyToken=null"</v>
      </c>
      <c r="O1794" s="16" t="str">
        <f t="shared" si="615"/>
        <v xml:space="preserve">,"DisplayName":"Owls" </v>
      </c>
      <c r="P1794" s="16" t="str">
        <f t="shared" si="616"/>
        <v xml:space="preserve">,"Description":"" </v>
      </c>
      <c r="Q1794" s="16" t="str">
        <f t="shared" si="617"/>
        <v xml:space="preserve">,"Country":"USA" </v>
      </c>
      <c r="R1794" s="16" t="str">
        <f t="shared" si="618"/>
        <v xml:space="preserve">,"IsPostageStamp":true </v>
      </c>
      <c r="S1794" s="16" t="str">
        <f t="shared" si="619"/>
        <v xml:space="preserve">,"ScottNumber":"1761" </v>
      </c>
      <c r="T1794" s="16" t="str">
        <f t="shared" si="620"/>
        <v xml:space="preserve">,"AlternateId":"" </v>
      </c>
      <c r="U1794" s="16" t="str">
        <f t="shared" si="621"/>
        <v>,"IssueYearStart":1978</v>
      </c>
      <c r="V1794" s="16" t="str">
        <f t="shared" si="622"/>
        <v>,"IssueYearEnd":0</v>
      </c>
      <c r="W1794" s="16" t="str">
        <f t="shared" si="623"/>
        <v xml:space="preserve">,"FirstDayOfIssue":" " </v>
      </c>
      <c r="X1794" s="16" t="str">
        <f t="shared" si="637"/>
        <v xml:space="preserve">,"Perforation":"" </v>
      </c>
      <c r="Y1794" s="16" t="str">
        <f t="shared" si="624"/>
        <v xml:space="preserve">,"IsWatermarked":false </v>
      </c>
      <c r="Z1794" s="16" t="str">
        <f t="shared" si="625"/>
        <v xml:space="preserve">,"CatalogImageCode":"" </v>
      </c>
      <c r="AA1794" s="16" t="str">
        <f t="shared" si="626"/>
        <v xml:space="preserve">,"Color":"" </v>
      </c>
      <c r="AB1794" s="16" t="str">
        <f t="shared" si="627"/>
        <v xml:space="preserve">,"Denomination":"15" </v>
      </c>
      <c r="AD1794" s="16" t="str">
        <f t="shared" si="628"/>
        <v>,"ItemInstances":[</v>
      </c>
      <c r="AE1794" s="16" t="str">
        <f t="shared" si="629"/>
        <v>{"CollectableType":"HomeCollector.Models.StampBase, HomeCollector, Version=1.0.0.0, Culture=neutral, PublicKeyToken=null"</v>
      </c>
      <c r="AF1794" s="16" t="str">
        <f t="shared" si="630"/>
        <v xml:space="preserve">,"ItemDetails":"" </v>
      </c>
      <c r="AG1794" s="16" t="str">
        <f t="shared" si="631"/>
        <v xml:space="preserve">,"IsFavorite":false </v>
      </c>
      <c r="AH1794" s="16" t="str">
        <f t="shared" si="632"/>
        <v xml:space="preserve">,"EstimatedValue":0 </v>
      </c>
      <c r="AI1794" s="16" t="str">
        <f t="shared" si="633"/>
        <v xml:space="preserve">,"IsMintCondition":false </v>
      </c>
      <c r="AJ1794" s="16" t="str">
        <f t="shared" si="634"/>
        <v xml:space="preserve">,"Condition":"UNDEFINED" </v>
      </c>
      <c r="AK1794" s="16" t="str">
        <f xml:space="preserve"> IF($D1794+$E1794&gt;0,  CONCATENATE($AD1794,$AE1794,$AF1794,$AG1794,$AH1794,$AI1794,$AJ1794)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94" s="16" t="str">
        <f t="shared" si="635"/>
        <v>,{"CollectableType":"HomeCollector.Models.StampBase, HomeCollector, Version=1.0.0.0, Culture=neutral, PublicKeyToken=null","DisplayName":"Owls" ,"Description":"" ,"Country":"USA" ,"IsPostageStamp":true ,"ScottNumber":"1761"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95" spans="1:38" x14ac:dyDescent="0.25">
      <c r="A1795" s="34" t="s">
        <v>2935</v>
      </c>
      <c r="B1795" s="29">
        <v>15</v>
      </c>
      <c r="C1795" s="30"/>
      <c r="D1795" s="31"/>
      <c r="E1795" s="32">
        <v>2</v>
      </c>
      <c r="F1795" s="28"/>
      <c r="G1795" s="30"/>
      <c r="H1795" s="19" t="s">
        <v>1222</v>
      </c>
      <c r="I1795" s="29">
        <v>1978</v>
      </c>
      <c r="J1795" s="29">
        <v>1978</v>
      </c>
      <c r="K1795" s="33" t="s">
        <v>1337</v>
      </c>
      <c r="L1795" s="34">
        <v>0.28000000000000003</v>
      </c>
      <c r="M1795" s="29">
        <v>0.15</v>
      </c>
      <c r="N1795" s="28" t="str">
        <f t="shared" si="636"/>
        <v>,{"CollectableType":"HomeCollector.Models.StampBase, HomeCollector, Version=1.0.0.0, Culture=neutral, PublicKeyToken=null"</v>
      </c>
      <c r="O1795" s="16" t="str">
        <f t="shared" si="615"/>
        <v xml:space="preserve">,"DisplayName":"Owls" </v>
      </c>
      <c r="P1795" s="16" t="str">
        <f t="shared" si="616"/>
        <v xml:space="preserve">,"Description":"" </v>
      </c>
      <c r="Q1795" s="16" t="str">
        <f t="shared" si="617"/>
        <v xml:space="preserve">,"Country":"USA" </v>
      </c>
      <c r="R1795" s="16" t="str">
        <f t="shared" si="618"/>
        <v xml:space="preserve">,"IsPostageStamp":true </v>
      </c>
      <c r="S1795" s="16" t="str">
        <f t="shared" si="619"/>
        <v xml:space="preserve">,"ScottNumber":"1762" </v>
      </c>
      <c r="T1795" s="16" t="str">
        <f t="shared" si="620"/>
        <v xml:space="preserve">,"AlternateId":"" </v>
      </c>
      <c r="U1795" s="16" t="str">
        <f t="shared" si="621"/>
        <v>,"IssueYearStart":1978</v>
      </c>
      <c r="V1795" s="16" t="str">
        <f t="shared" si="622"/>
        <v>,"IssueYearEnd":0</v>
      </c>
      <c r="W1795" s="16" t="str">
        <f t="shared" si="623"/>
        <v xml:space="preserve">,"FirstDayOfIssue":" " </v>
      </c>
      <c r="X1795" s="16" t="str">
        <f t="shared" si="637"/>
        <v xml:space="preserve">,"Perforation":"" </v>
      </c>
      <c r="Y1795" s="16" t="str">
        <f t="shared" si="624"/>
        <v xml:space="preserve">,"IsWatermarked":false </v>
      </c>
      <c r="Z1795" s="16" t="str">
        <f t="shared" si="625"/>
        <v xml:space="preserve">,"CatalogImageCode":"" </v>
      </c>
      <c r="AA1795" s="16" t="str">
        <f t="shared" si="626"/>
        <v xml:space="preserve">,"Color":"" </v>
      </c>
      <c r="AB1795" s="16" t="str">
        <f t="shared" si="627"/>
        <v xml:space="preserve">,"Denomination":"15" </v>
      </c>
      <c r="AD1795" s="16" t="str">
        <f t="shared" si="628"/>
        <v>,"ItemInstances":[</v>
      </c>
      <c r="AE1795" s="16" t="str">
        <f t="shared" si="629"/>
        <v>{"CollectableType":"HomeCollector.Models.StampBase, HomeCollector, Version=1.0.0.0, Culture=neutral, PublicKeyToken=null"</v>
      </c>
      <c r="AF1795" s="16" t="str">
        <f t="shared" si="630"/>
        <v xml:space="preserve">,"ItemDetails":"" </v>
      </c>
      <c r="AG1795" s="16" t="str">
        <f t="shared" si="631"/>
        <v xml:space="preserve">,"IsFavorite":false </v>
      </c>
      <c r="AH1795" s="16" t="str">
        <f t="shared" si="632"/>
        <v xml:space="preserve">,"EstimatedValue":0 </v>
      </c>
      <c r="AI1795" s="16" t="str">
        <f t="shared" si="633"/>
        <v xml:space="preserve">,"IsMintCondition":false </v>
      </c>
      <c r="AJ1795" s="16" t="str">
        <f t="shared" si="634"/>
        <v xml:space="preserve">,"Condition":"UNDEFINED" </v>
      </c>
      <c r="AK1795" s="16" t="str">
        <f xml:space="preserve"> IF($D1795+$E1795&gt;0,  CONCATENATE($AD1795,$AE1795,$AF1795,$AG1795,$AH1795,$AI1795,$AJ1795)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95" s="16" t="str">
        <f t="shared" si="635"/>
        <v>,{"CollectableType":"HomeCollector.Models.StampBase, HomeCollector, Version=1.0.0.0, Culture=neutral, PublicKeyToken=null","DisplayName":"Owls" ,"Description":"" ,"Country":"USA" ,"IsPostageStamp":true ,"ScottNumber":"1762"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96" spans="1:38" x14ac:dyDescent="0.25">
      <c r="A1796" s="34" t="s">
        <v>2936</v>
      </c>
      <c r="B1796" s="29">
        <v>15</v>
      </c>
      <c r="C1796" s="30"/>
      <c r="D1796" s="31"/>
      <c r="E1796" s="32">
        <v>1</v>
      </c>
      <c r="F1796" s="28"/>
      <c r="G1796" s="30"/>
      <c r="H1796" s="19" t="s">
        <v>1222</v>
      </c>
      <c r="I1796" s="29">
        <v>1978</v>
      </c>
      <c r="J1796" s="29">
        <v>1978</v>
      </c>
      <c r="K1796" s="33" t="s">
        <v>1337</v>
      </c>
      <c r="L1796" s="34">
        <v>0.28000000000000003</v>
      </c>
      <c r="M1796" s="29">
        <v>0.15</v>
      </c>
      <c r="N1796" s="28" t="str">
        <f t="shared" si="636"/>
        <v>,{"CollectableType":"HomeCollector.Models.StampBase, HomeCollector, Version=1.0.0.0, Culture=neutral, PublicKeyToken=null"</v>
      </c>
      <c r="O1796" s="16" t="str">
        <f t="shared" si="615"/>
        <v xml:space="preserve">,"DisplayName":"Owls" </v>
      </c>
      <c r="P1796" s="16" t="str">
        <f t="shared" si="616"/>
        <v xml:space="preserve">,"Description":"" </v>
      </c>
      <c r="Q1796" s="16" t="str">
        <f t="shared" si="617"/>
        <v xml:space="preserve">,"Country":"USA" </v>
      </c>
      <c r="R1796" s="16" t="str">
        <f t="shared" si="618"/>
        <v xml:space="preserve">,"IsPostageStamp":true </v>
      </c>
      <c r="S1796" s="16" t="str">
        <f t="shared" si="619"/>
        <v xml:space="preserve">,"ScottNumber":"1763" </v>
      </c>
      <c r="T1796" s="16" t="str">
        <f t="shared" si="620"/>
        <v xml:space="preserve">,"AlternateId":"" </v>
      </c>
      <c r="U1796" s="16" t="str">
        <f t="shared" si="621"/>
        <v>,"IssueYearStart":1978</v>
      </c>
      <c r="V1796" s="16" t="str">
        <f t="shared" si="622"/>
        <v>,"IssueYearEnd":0</v>
      </c>
      <c r="W1796" s="16" t="str">
        <f t="shared" si="623"/>
        <v xml:space="preserve">,"FirstDayOfIssue":" " </v>
      </c>
      <c r="X1796" s="16" t="str">
        <f t="shared" si="637"/>
        <v xml:space="preserve">,"Perforation":"" </v>
      </c>
      <c r="Y1796" s="16" t="str">
        <f t="shared" si="624"/>
        <v xml:space="preserve">,"IsWatermarked":false </v>
      </c>
      <c r="Z1796" s="16" t="str">
        <f t="shared" si="625"/>
        <v xml:space="preserve">,"CatalogImageCode":"" </v>
      </c>
      <c r="AA1796" s="16" t="str">
        <f t="shared" si="626"/>
        <v xml:space="preserve">,"Color":"" </v>
      </c>
      <c r="AB1796" s="16" t="str">
        <f t="shared" si="627"/>
        <v xml:space="preserve">,"Denomination":"15" </v>
      </c>
      <c r="AD1796" s="16" t="str">
        <f t="shared" si="628"/>
        <v>,"ItemInstances":[</v>
      </c>
      <c r="AE1796" s="16" t="str">
        <f t="shared" si="629"/>
        <v>{"CollectableType":"HomeCollector.Models.StampBase, HomeCollector, Version=1.0.0.0, Culture=neutral, PublicKeyToken=null"</v>
      </c>
      <c r="AF1796" s="16" t="str">
        <f t="shared" si="630"/>
        <v xml:space="preserve">,"ItemDetails":"" </v>
      </c>
      <c r="AG1796" s="16" t="str">
        <f t="shared" si="631"/>
        <v xml:space="preserve">,"IsFavorite":false </v>
      </c>
      <c r="AH1796" s="16" t="str">
        <f t="shared" si="632"/>
        <v xml:space="preserve">,"EstimatedValue":0 </v>
      </c>
      <c r="AI1796" s="16" t="str">
        <f t="shared" si="633"/>
        <v xml:space="preserve">,"IsMintCondition":false </v>
      </c>
      <c r="AJ1796" s="16" t="str">
        <f t="shared" si="634"/>
        <v xml:space="preserve">,"Condition":"UNDEFINED" </v>
      </c>
      <c r="AK1796" s="16" t="str">
        <f xml:space="preserve"> IF($D1796+$E1796&gt;0,  CONCATENATE($AD1796,$AE1796,$AF1796,$AG1796,$AH1796,$AI1796,$AJ1796)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96" s="16" t="str">
        <f t="shared" si="635"/>
        <v>,{"CollectableType":"HomeCollector.Models.StampBase, HomeCollector, Version=1.0.0.0, Culture=neutral, PublicKeyToken=null","DisplayName":"Owls" ,"Description":"" ,"Country":"USA" ,"IsPostageStamp":true ,"ScottNumber":"1763"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97" spans="1:38" x14ac:dyDescent="0.25">
      <c r="A1797" s="17" t="s">
        <v>1223</v>
      </c>
      <c r="B1797" s="29">
        <v>15</v>
      </c>
      <c r="C1797" s="30"/>
      <c r="D1797" s="31"/>
      <c r="E1797" s="32"/>
      <c r="F1797" s="28"/>
      <c r="G1797" s="38" t="s">
        <v>962</v>
      </c>
      <c r="H1797" s="19" t="s">
        <v>1222</v>
      </c>
      <c r="I1797" s="29">
        <v>1978</v>
      </c>
      <c r="J1797" s="29">
        <v>1978</v>
      </c>
      <c r="K1797" s="33" t="s">
        <v>1337</v>
      </c>
      <c r="L1797" s="34">
        <v>1.1499999999999999</v>
      </c>
      <c r="M1797" s="29">
        <v>0.85</v>
      </c>
      <c r="N1797" s="28" t="str">
        <f t="shared" si="636"/>
        <v>,{"CollectableType":"HomeCollector.Models.StampBase, HomeCollector, Version=1.0.0.0, Culture=neutral, PublicKeyToken=null"</v>
      </c>
      <c r="O1797" s="16" t="str">
        <f t="shared" ref="O1797:O1860" si="638">",""DisplayName"":""" &amp; $H1797 &amp; """ "</f>
        <v xml:space="preserve">,"DisplayName":"Owls" </v>
      </c>
      <c r="P1797" s="16" t="str">
        <f t="shared" ref="P1797:P1860" si="639">",""Description"":""" &amp; IF(ISBLANK($G1797),"",$G1797) &amp; """ "</f>
        <v xml:space="preserve">,"Description":"block 4" </v>
      </c>
      <c r="Q1797" s="16" t="str">
        <f t="shared" ref="Q1797:Q1860" si="640">",""Country"":""" &amp; $B$1 &amp; """ "</f>
        <v xml:space="preserve">,"Country":"USA" </v>
      </c>
      <c r="R1797" s="16" t="str">
        <f t="shared" ref="R1797:R1860" si="641">",""IsPostageStamp"":" &amp; "true" &amp; " "</f>
        <v xml:space="preserve">,"IsPostageStamp":true </v>
      </c>
      <c r="S1797" s="16" t="str">
        <f t="shared" ref="S1797:S1860" si="642">",""ScottNumber"":""" &amp; $A1797 &amp; """ "</f>
        <v xml:space="preserve">,"ScottNumber":"1763a" </v>
      </c>
      <c r="T1797" s="16" t="str">
        <f t="shared" ref="T1797:T1860" si="643">",""AlternateId"":""" &amp; "" &amp; """ "</f>
        <v xml:space="preserve">,"AlternateId":"" </v>
      </c>
      <c r="U1797" s="16" t="str">
        <f t="shared" ref="U1797:U1860" si="644">",""IssueYearStart"":" &amp; TEXT(IF(ISNUMBER($J1797)=0,0,$J1797),"0")</f>
        <v>,"IssueYearStart":1978</v>
      </c>
      <c r="V1797" s="16" t="str">
        <f t="shared" ref="V1797:V1860" si="645">",""IssueYearEnd"":" &amp; TEXT(IF(ISNUMBER($K1797)=0,0,$K1797),"0")</f>
        <v>,"IssueYearEnd":0</v>
      </c>
      <c r="W1797" s="16" t="str">
        <f t="shared" ref="W1797:W1860" si="646">",""FirstDayOfIssue"":""" &amp; " " &amp; """ "</f>
        <v xml:space="preserve">,"FirstDayOfIssue":" " </v>
      </c>
      <c r="X1797" s="16" t="str">
        <f t="shared" si="637"/>
        <v xml:space="preserve">,"Perforation":"" </v>
      </c>
      <c r="Y1797" s="16" t="str">
        <f t="shared" ref="Y1797:Y1860" si="647">",""IsWatermarked"":" &amp; IF(ISNUMBER(FIND("mk",$G1814)) =1,"true","false") &amp; " "</f>
        <v xml:space="preserve">,"IsWatermarked":false </v>
      </c>
      <c r="Z1797" s="16" t="str">
        <f t="shared" ref="Z1797:Z1860" si="648">",""CatalogImageCode"":""" &amp; "" &amp; """ "</f>
        <v xml:space="preserve">,"CatalogImageCode":"" </v>
      </c>
      <c r="AA1797" s="16" t="str">
        <f t="shared" ref="AA1797:AA1860" si="649">",""Color"":""" &amp; IF(ISBLANK($C1797)=1,"",$C1797) &amp; """ "</f>
        <v xml:space="preserve">,"Color":"" </v>
      </c>
      <c r="AB1797" s="16" t="str">
        <f t="shared" ref="AB1797:AB1860" si="650">",""Denomination"":""" &amp; IF(ISNUMBER($B1797),TEXT($B1797,"0"),$B1797) &amp; """ "</f>
        <v xml:space="preserve">,"Denomination":"15" </v>
      </c>
      <c r="AD1797" s="16" t="str">
        <f t="shared" ref="AD1797:AD1860" si="651" xml:space="preserve"> IF($D1797 + $E1797 &gt; 0,",""ItemInstances"":[","")</f>
        <v/>
      </c>
      <c r="AE1797" s="16" t="str">
        <f t="shared" ref="AE1797:AE1860" si="652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797" s="16" t="str">
        <f t="shared" ref="AF1797:AF1860" si="653">",""ItemDetails"":""" &amp; IF(ISBLANK($G1797)=1,"",$G1797) &amp; """ "</f>
        <v xml:space="preserve">,"ItemDetails":"block 4" </v>
      </c>
      <c r="AG1797" s="16" t="str">
        <f t="shared" ref="AG1797:AG1860" si="654">",""IsFavorite"":" &amp; "false" &amp; " "</f>
        <v xml:space="preserve">,"IsFavorite":false </v>
      </c>
      <c r="AH1797" s="16" t="str">
        <f t="shared" ref="AH1797:AH1860" si="655">",""EstimatedValue"":" &amp; "0" &amp; " "</f>
        <v xml:space="preserve">,"EstimatedValue":0 </v>
      </c>
      <c r="AI1797" s="16" t="str">
        <f t="shared" ref="AI1797:AI1860" si="656">",""IsMintCondition"":" &amp; IF($D1797&gt;0,"true","false") &amp; " "</f>
        <v xml:space="preserve">,"IsMintCondition":false </v>
      </c>
      <c r="AJ1797" s="16" t="str">
        <f t="shared" ref="AJ1797:AJ1860" si="657">",""Condition"":" &amp; """UNDEFINED""" &amp; " "</f>
        <v xml:space="preserve">,"Condition":"UNDEFINED" </v>
      </c>
      <c r="AK1797" s="16" t="str">
        <f xml:space="preserve"> IF($D1797+$E1797&gt;0,  CONCATENATE($AD1797,$AE1797,$AF1797,$AG1797,$AH1797,$AI1797,$AJ1797) &amp; "} ]}","}")</f>
        <v>}</v>
      </c>
      <c r="AL1797" s="16" t="str">
        <f t="shared" ref="AL1797:AL1860" si="658">CONCATENATE( $N1797, $O1797, $P1797,$Q1797,$R1797,$S1797,$T1797,$U1797,$V1797,$W1797,$X1797, $Y1797,$Z1797,$AA1797, $AB1797) &amp; $AK1797</f>
        <v>,{"CollectableType":"HomeCollector.Models.StampBase, HomeCollector, Version=1.0.0.0, Culture=neutral, PublicKeyToken=null","DisplayName":"Owls" ,"Description":"block 4" ,"Country":"USA" ,"IsPostageStamp":true ,"ScottNumber":"1763a" ,"AlternateId":"" ,"IssueYearStart":1978,"IssueYearEnd":0,"FirstDayOfIssue":" " ,"Perforation":"" ,"IsWatermarked":false ,"CatalogImageCode":"" ,"Color":"" ,"Denomination":"15" }</v>
      </c>
    </row>
    <row r="1798" spans="1:38" x14ac:dyDescent="0.25">
      <c r="A1798" s="34" t="s">
        <v>2937</v>
      </c>
      <c r="B1798" s="29">
        <v>15</v>
      </c>
      <c r="C1798" s="30"/>
      <c r="D1798" s="31"/>
      <c r="E1798" s="32">
        <v>2</v>
      </c>
      <c r="F1798" s="28"/>
      <c r="G1798" s="30"/>
      <c r="H1798" s="19" t="s">
        <v>1224</v>
      </c>
      <c r="I1798" s="29">
        <v>1978</v>
      </c>
      <c r="J1798" s="29">
        <v>1978</v>
      </c>
      <c r="K1798" s="33" t="s">
        <v>1337</v>
      </c>
      <c r="L1798" s="34">
        <v>0.28000000000000003</v>
      </c>
      <c r="M1798" s="29">
        <v>0.15</v>
      </c>
      <c r="N1798" s="28" t="str">
        <f t="shared" ref="N1798:N1861" si="659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798" s="16" t="str">
        <f t="shared" si="638"/>
        <v xml:space="preserve">,"DisplayName":"Trees" </v>
      </c>
      <c r="P1798" s="16" t="str">
        <f t="shared" si="639"/>
        <v xml:space="preserve">,"Description":"" </v>
      </c>
      <c r="Q1798" s="16" t="str">
        <f t="shared" si="640"/>
        <v xml:space="preserve">,"Country":"USA" </v>
      </c>
      <c r="R1798" s="16" t="str">
        <f t="shared" si="641"/>
        <v xml:space="preserve">,"IsPostageStamp":true </v>
      </c>
      <c r="S1798" s="16" t="str">
        <f t="shared" si="642"/>
        <v xml:space="preserve">,"ScottNumber":"1764" </v>
      </c>
      <c r="T1798" s="16" t="str">
        <f t="shared" si="643"/>
        <v xml:space="preserve">,"AlternateId":"" </v>
      </c>
      <c r="U1798" s="16" t="str">
        <f t="shared" si="644"/>
        <v>,"IssueYearStart":1978</v>
      </c>
      <c r="V1798" s="16" t="str">
        <f t="shared" si="645"/>
        <v>,"IssueYearEnd":0</v>
      </c>
      <c r="W1798" s="16" t="str">
        <f t="shared" si="646"/>
        <v xml:space="preserve">,"FirstDayOfIssue":" " </v>
      </c>
      <c r="X1798" s="16" t="str">
        <f t="shared" si="637"/>
        <v xml:space="preserve">,"Perforation":"" </v>
      </c>
      <c r="Y1798" s="16" t="str">
        <f t="shared" si="647"/>
        <v xml:space="preserve">,"IsWatermarked":false </v>
      </c>
      <c r="Z1798" s="16" t="str">
        <f t="shared" si="648"/>
        <v xml:space="preserve">,"CatalogImageCode":"" </v>
      </c>
      <c r="AA1798" s="16" t="str">
        <f t="shared" si="649"/>
        <v xml:space="preserve">,"Color":"" </v>
      </c>
      <c r="AB1798" s="16" t="str">
        <f t="shared" si="650"/>
        <v xml:space="preserve">,"Denomination":"15" </v>
      </c>
      <c r="AD1798" s="16" t="str">
        <f t="shared" si="651"/>
        <v>,"ItemInstances":[</v>
      </c>
      <c r="AE1798" s="16" t="str">
        <f t="shared" si="652"/>
        <v>{"CollectableType":"HomeCollector.Models.StampBase, HomeCollector, Version=1.0.0.0, Culture=neutral, PublicKeyToken=null"</v>
      </c>
      <c r="AF1798" s="16" t="str">
        <f t="shared" si="653"/>
        <v xml:space="preserve">,"ItemDetails":"" </v>
      </c>
      <c r="AG1798" s="16" t="str">
        <f t="shared" si="654"/>
        <v xml:space="preserve">,"IsFavorite":false </v>
      </c>
      <c r="AH1798" s="16" t="str">
        <f t="shared" si="655"/>
        <v xml:space="preserve">,"EstimatedValue":0 </v>
      </c>
      <c r="AI1798" s="16" t="str">
        <f t="shared" si="656"/>
        <v xml:space="preserve">,"IsMintCondition":false </v>
      </c>
      <c r="AJ1798" s="16" t="str">
        <f t="shared" si="657"/>
        <v xml:space="preserve">,"Condition":"UNDEFINED" </v>
      </c>
      <c r="AK1798" s="16" t="str">
        <f xml:space="preserve"> IF($D1798+$E1798&gt;0,  CONCATENATE($AD1798,$AE1798,$AF1798,$AG1798,$AH1798,$AI1798,$AJ1798)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98" s="16" t="str">
        <f t="shared" si="658"/>
        <v>,{"CollectableType":"HomeCollector.Models.StampBase, HomeCollector, Version=1.0.0.0, Culture=neutral, PublicKeyToken=null","DisplayName":"Trees" ,"Description":"" ,"Country":"USA" ,"IsPostageStamp":true ,"ScottNumber":"1764"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99" spans="1:38" x14ac:dyDescent="0.25">
      <c r="A1799" s="34" t="s">
        <v>2938</v>
      </c>
      <c r="B1799" s="29">
        <v>15</v>
      </c>
      <c r="C1799" s="30"/>
      <c r="D1799" s="31"/>
      <c r="E1799" s="32">
        <v>2</v>
      </c>
      <c r="F1799" s="28"/>
      <c r="G1799" s="30"/>
      <c r="H1799" s="19" t="s">
        <v>1224</v>
      </c>
      <c r="I1799" s="29">
        <v>1978</v>
      </c>
      <c r="J1799" s="29">
        <v>1978</v>
      </c>
      <c r="K1799" s="33" t="s">
        <v>1337</v>
      </c>
      <c r="L1799" s="34">
        <v>0.28000000000000003</v>
      </c>
      <c r="M1799" s="29">
        <v>0.15</v>
      </c>
      <c r="N1799" s="28" t="str">
        <f t="shared" si="659"/>
        <v>,{"CollectableType":"HomeCollector.Models.StampBase, HomeCollector, Version=1.0.0.0, Culture=neutral, PublicKeyToken=null"</v>
      </c>
      <c r="O1799" s="16" t="str">
        <f t="shared" si="638"/>
        <v xml:space="preserve">,"DisplayName":"Trees" </v>
      </c>
      <c r="P1799" s="16" t="str">
        <f t="shared" si="639"/>
        <v xml:space="preserve">,"Description":"" </v>
      </c>
      <c r="Q1799" s="16" t="str">
        <f t="shared" si="640"/>
        <v xml:space="preserve">,"Country":"USA" </v>
      </c>
      <c r="R1799" s="16" t="str">
        <f t="shared" si="641"/>
        <v xml:space="preserve">,"IsPostageStamp":true </v>
      </c>
      <c r="S1799" s="16" t="str">
        <f t="shared" si="642"/>
        <v xml:space="preserve">,"ScottNumber":"1765" </v>
      </c>
      <c r="T1799" s="16" t="str">
        <f t="shared" si="643"/>
        <v xml:space="preserve">,"AlternateId":"" </v>
      </c>
      <c r="U1799" s="16" t="str">
        <f t="shared" si="644"/>
        <v>,"IssueYearStart":1978</v>
      </c>
      <c r="V1799" s="16" t="str">
        <f t="shared" si="645"/>
        <v>,"IssueYearEnd":0</v>
      </c>
      <c r="W1799" s="16" t="str">
        <f t="shared" si="646"/>
        <v xml:space="preserve">,"FirstDayOfIssue":" " </v>
      </c>
      <c r="X1799" s="16" t="str">
        <f t="shared" si="637"/>
        <v xml:space="preserve">,"Perforation":"" </v>
      </c>
      <c r="Y1799" s="16" t="str">
        <f t="shared" si="647"/>
        <v xml:space="preserve">,"IsWatermarked":false </v>
      </c>
      <c r="Z1799" s="16" t="str">
        <f t="shared" si="648"/>
        <v xml:space="preserve">,"CatalogImageCode":"" </v>
      </c>
      <c r="AA1799" s="16" t="str">
        <f t="shared" si="649"/>
        <v xml:space="preserve">,"Color":"" </v>
      </c>
      <c r="AB1799" s="16" t="str">
        <f t="shared" si="650"/>
        <v xml:space="preserve">,"Denomination":"15" </v>
      </c>
      <c r="AD1799" s="16" t="str">
        <f t="shared" si="651"/>
        <v>,"ItemInstances":[</v>
      </c>
      <c r="AE1799" s="16" t="str">
        <f t="shared" si="652"/>
        <v>{"CollectableType":"HomeCollector.Models.StampBase, HomeCollector, Version=1.0.0.0, Culture=neutral, PublicKeyToken=null"</v>
      </c>
      <c r="AF1799" s="16" t="str">
        <f t="shared" si="653"/>
        <v xml:space="preserve">,"ItemDetails":"" </v>
      </c>
      <c r="AG1799" s="16" t="str">
        <f t="shared" si="654"/>
        <v xml:space="preserve">,"IsFavorite":false </v>
      </c>
      <c r="AH1799" s="16" t="str">
        <f t="shared" si="655"/>
        <v xml:space="preserve">,"EstimatedValue":0 </v>
      </c>
      <c r="AI1799" s="16" t="str">
        <f t="shared" si="656"/>
        <v xml:space="preserve">,"IsMintCondition":false </v>
      </c>
      <c r="AJ1799" s="16" t="str">
        <f t="shared" si="657"/>
        <v xml:space="preserve">,"Condition":"UNDEFINED" </v>
      </c>
      <c r="AK1799" s="16" t="str">
        <f xml:space="preserve"> IF($D1799+$E1799&gt;0,  CONCATENATE($AD1799,$AE1799,$AF1799,$AG1799,$AH1799,$AI1799,$AJ1799)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99" s="16" t="str">
        <f t="shared" si="658"/>
        <v>,{"CollectableType":"HomeCollector.Models.StampBase, HomeCollector, Version=1.0.0.0, Culture=neutral, PublicKeyToken=null","DisplayName":"Trees" ,"Description":"" ,"Country":"USA" ,"IsPostageStamp":true ,"ScottNumber":"1765"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00" spans="1:38" x14ac:dyDescent="0.25">
      <c r="A1800" s="34" t="s">
        <v>2939</v>
      </c>
      <c r="B1800" s="29">
        <v>15</v>
      </c>
      <c r="C1800" s="30"/>
      <c r="D1800" s="31"/>
      <c r="E1800" s="32">
        <v>1</v>
      </c>
      <c r="F1800" s="28"/>
      <c r="G1800" s="30"/>
      <c r="H1800" s="19" t="s">
        <v>1224</v>
      </c>
      <c r="I1800" s="29">
        <v>1978</v>
      </c>
      <c r="J1800" s="29">
        <v>1978</v>
      </c>
      <c r="K1800" s="33" t="s">
        <v>1337</v>
      </c>
      <c r="L1800" s="34">
        <v>0.28000000000000003</v>
      </c>
      <c r="M1800" s="29">
        <v>0.15</v>
      </c>
      <c r="N1800" s="28" t="str">
        <f t="shared" si="659"/>
        <v>,{"CollectableType":"HomeCollector.Models.StampBase, HomeCollector, Version=1.0.0.0, Culture=neutral, PublicKeyToken=null"</v>
      </c>
      <c r="O1800" s="16" t="str">
        <f t="shared" si="638"/>
        <v xml:space="preserve">,"DisplayName":"Trees" </v>
      </c>
      <c r="P1800" s="16" t="str">
        <f t="shared" si="639"/>
        <v xml:space="preserve">,"Description":"" </v>
      </c>
      <c r="Q1800" s="16" t="str">
        <f t="shared" si="640"/>
        <v xml:space="preserve">,"Country":"USA" </v>
      </c>
      <c r="R1800" s="16" t="str">
        <f t="shared" si="641"/>
        <v xml:space="preserve">,"IsPostageStamp":true </v>
      </c>
      <c r="S1800" s="16" t="str">
        <f t="shared" si="642"/>
        <v xml:space="preserve">,"ScottNumber":"1766" </v>
      </c>
      <c r="T1800" s="16" t="str">
        <f t="shared" si="643"/>
        <v xml:space="preserve">,"AlternateId":"" </v>
      </c>
      <c r="U1800" s="16" t="str">
        <f t="shared" si="644"/>
        <v>,"IssueYearStart":1978</v>
      </c>
      <c r="V1800" s="16" t="str">
        <f t="shared" si="645"/>
        <v>,"IssueYearEnd":0</v>
      </c>
      <c r="W1800" s="16" t="str">
        <f t="shared" si="646"/>
        <v xml:space="preserve">,"FirstDayOfIssue":" " </v>
      </c>
      <c r="X1800" s="16" t="str">
        <f t="shared" si="637"/>
        <v xml:space="preserve">,"Perforation":"" </v>
      </c>
      <c r="Y1800" s="16" t="str">
        <f t="shared" si="647"/>
        <v xml:space="preserve">,"IsWatermarked":false </v>
      </c>
      <c r="Z1800" s="16" t="str">
        <f t="shared" si="648"/>
        <v xml:space="preserve">,"CatalogImageCode":"" </v>
      </c>
      <c r="AA1800" s="16" t="str">
        <f t="shared" si="649"/>
        <v xml:space="preserve">,"Color":"" </v>
      </c>
      <c r="AB1800" s="16" t="str">
        <f t="shared" si="650"/>
        <v xml:space="preserve">,"Denomination":"15" </v>
      </c>
      <c r="AD1800" s="16" t="str">
        <f t="shared" si="651"/>
        <v>,"ItemInstances":[</v>
      </c>
      <c r="AE1800" s="16" t="str">
        <f t="shared" si="652"/>
        <v>{"CollectableType":"HomeCollector.Models.StampBase, HomeCollector, Version=1.0.0.0, Culture=neutral, PublicKeyToken=null"</v>
      </c>
      <c r="AF1800" s="16" t="str">
        <f t="shared" si="653"/>
        <v xml:space="preserve">,"ItemDetails":"" </v>
      </c>
      <c r="AG1800" s="16" t="str">
        <f t="shared" si="654"/>
        <v xml:space="preserve">,"IsFavorite":false </v>
      </c>
      <c r="AH1800" s="16" t="str">
        <f t="shared" si="655"/>
        <v xml:space="preserve">,"EstimatedValue":0 </v>
      </c>
      <c r="AI1800" s="16" t="str">
        <f t="shared" si="656"/>
        <v xml:space="preserve">,"IsMintCondition":false </v>
      </c>
      <c r="AJ1800" s="16" t="str">
        <f t="shared" si="657"/>
        <v xml:space="preserve">,"Condition":"UNDEFINED" </v>
      </c>
      <c r="AK1800" s="16" t="str">
        <f xml:space="preserve"> IF($D1800+$E1800&gt;0,  CONCATENATE($AD1800,$AE1800,$AF1800,$AG1800,$AH1800,$AI1800,$AJ1800)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00" s="16" t="str">
        <f t="shared" si="658"/>
        <v>,{"CollectableType":"HomeCollector.Models.StampBase, HomeCollector, Version=1.0.0.0, Culture=neutral, PublicKeyToken=null","DisplayName":"Trees" ,"Description":"" ,"Country":"USA" ,"IsPostageStamp":true ,"ScottNumber":"1766"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01" spans="1:38" x14ac:dyDescent="0.25">
      <c r="A1801" s="34" t="s">
        <v>2940</v>
      </c>
      <c r="B1801" s="29">
        <v>15</v>
      </c>
      <c r="C1801" s="30"/>
      <c r="D1801" s="31"/>
      <c r="E1801" s="32">
        <v>2</v>
      </c>
      <c r="F1801" s="28"/>
      <c r="G1801" s="30"/>
      <c r="H1801" s="19" t="s">
        <v>1224</v>
      </c>
      <c r="I1801" s="29">
        <v>1978</v>
      </c>
      <c r="J1801" s="29">
        <v>1978</v>
      </c>
      <c r="K1801" s="33" t="s">
        <v>1337</v>
      </c>
      <c r="L1801" s="34">
        <v>0.28000000000000003</v>
      </c>
      <c r="M1801" s="29">
        <v>0.15</v>
      </c>
      <c r="N1801" s="28" t="str">
        <f t="shared" si="659"/>
        <v>,{"CollectableType":"HomeCollector.Models.StampBase, HomeCollector, Version=1.0.0.0, Culture=neutral, PublicKeyToken=null"</v>
      </c>
      <c r="O1801" s="16" t="str">
        <f t="shared" si="638"/>
        <v xml:space="preserve">,"DisplayName":"Trees" </v>
      </c>
      <c r="P1801" s="16" t="str">
        <f t="shared" si="639"/>
        <v xml:space="preserve">,"Description":"" </v>
      </c>
      <c r="Q1801" s="16" t="str">
        <f t="shared" si="640"/>
        <v xml:space="preserve">,"Country":"USA" </v>
      </c>
      <c r="R1801" s="16" t="str">
        <f t="shared" si="641"/>
        <v xml:space="preserve">,"IsPostageStamp":true </v>
      </c>
      <c r="S1801" s="16" t="str">
        <f t="shared" si="642"/>
        <v xml:space="preserve">,"ScottNumber":"1767" </v>
      </c>
      <c r="T1801" s="16" t="str">
        <f t="shared" si="643"/>
        <v xml:space="preserve">,"AlternateId":"" </v>
      </c>
      <c r="U1801" s="16" t="str">
        <f t="shared" si="644"/>
        <v>,"IssueYearStart":1978</v>
      </c>
      <c r="V1801" s="16" t="str">
        <f t="shared" si="645"/>
        <v>,"IssueYearEnd":0</v>
      </c>
      <c r="W1801" s="16" t="str">
        <f t="shared" si="646"/>
        <v xml:space="preserve">,"FirstDayOfIssue":" " </v>
      </c>
      <c r="X1801" s="16" t="str">
        <f t="shared" si="637"/>
        <v xml:space="preserve">,"Perforation":"" </v>
      </c>
      <c r="Y1801" s="16" t="str">
        <f t="shared" si="647"/>
        <v xml:space="preserve">,"IsWatermarked":false </v>
      </c>
      <c r="Z1801" s="16" t="str">
        <f t="shared" si="648"/>
        <v xml:space="preserve">,"CatalogImageCode":"" </v>
      </c>
      <c r="AA1801" s="16" t="str">
        <f t="shared" si="649"/>
        <v xml:space="preserve">,"Color":"" </v>
      </c>
      <c r="AB1801" s="16" t="str">
        <f t="shared" si="650"/>
        <v xml:space="preserve">,"Denomination":"15" </v>
      </c>
      <c r="AD1801" s="16" t="str">
        <f t="shared" si="651"/>
        <v>,"ItemInstances":[</v>
      </c>
      <c r="AE1801" s="16" t="str">
        <f t="shared" si="652"/>
        <v>{"CollectableType":"HomeCollector.Models.StampBase, HomeCollector, Version=1.0.0.0, Culture=neutral, PublicKeyToken=null"</v>
      </c>
      <c r="AF1801" s="16" t="str">
        <f t="shared" si="653"/>
        <v xml:space="preserve">,"ItemDetails":"" </v>
      </c>
      <c r="AG1801" s="16" t="str">
        <f t="shared" si="654"/>
        <v xml:space="preserve">,"IsFavorite":false </v>
      </c>
      <c r="AH1801" s="16" t="str">
        <f t="shared" si="655"/>
        <v xml:space="preserve">,"EstimatedValue":0 </v>
      </c>
      <c r="AI1801" s="16" t="str">
        <f t="shared" si="656"/>
        <v xml:space="preserve">,"IsMintCondition":false </v>
      </c>
      <c r="AJ1801" s="16" t="str">
        <f t="shared" si="657"/>
        <v xml:space="preserve">,"Condition":"UNDEFINED" </v>
      </c>
      <c r="AK1801" s="16" t="str">
        <f xml:space="preserve"> IF($D1801+$E1801&gt;0,  CONCATENATE($AD1801,$AE1801,$AF1801,$AG1801,$AH1801,$AI1801,$AJ1801)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01" s="16" t="str">
        <f t="shared" si="658"/>
        <v>,{"CollectableType":"HomeCollector.Models.StampBase, HomeCollector, Version=1.0.0.0, Culture=neutral, PublicKeyToken=null","DisplayName":"Trees" ,"Description":"" ,"Country":"USA" ,"IsPostageStamp":true ,"ScottNumber":"1767"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02" spans="1:38" x14ac:dyDescent="0.25">
      <c r="A1802" s="17" t="s">
        <v>1225</v>
      </c>
      <c r="B1802" s="29">
        <v>15</v>
      </c>
      <c r="C1802" s="30"/>
      <c r="D1802" s="31">
        <v>1</v>
      </c>
      <c r="E1802" s="32"/>
      <c r="F1802" s="28"/>
      <c r="G1802" s="38" t="s">
        <v>962</v>
      </c>
      <c r="H1802" s="19" t="s">
        <v>1224</v>
      </c>
      <c r="I1802" s="29">
        <v>1978</v>
      </c>
      <c r="J1802" s="29">
        <v>1978</v>
      </c>
      <c r="K1802" s="33" t="s">
        <v>1337</v>
      </c>
      <c r="L1802" s="34">
        <v>1.1499999999999999</v>
      </c>
      <c r="M1802" s="29">
        <v>0.85</v>
      </c>
      <c r="N1802" s="28" t="str">
        <f t="shared" si="659"/>
        <v>,{"CollectableType":"HomeCollector.Models.StampBase, HomeCollector, Version=1.0.0.0, Culture=neutral, PublicKeyToken=null"</v>
      </c>
      <c r="O1802" s="16" t="str">
        <f t="shared" si="638"/>
        <v xml:space="preserve">,"DisplayName":"Trees" </v>
      </c>
      <c r="P1802" s="16" t="str">
        <f t="shared" si="639"/>
        <v xml:space="preserve">,"Description":"block 4" </v>
      </c>
      <c r="Q1802" s="16" t="str">
        <f t="shared" si="640"/>
        <v xml:space="preserve">,"Country":"USA" </v>
      </c>
      <c r="R1802" s="16" t="str">
        <f t="shared" si="641"/>
        <v xml:space="preserve">,"IsPostageStamp":true </v>
      </c>
      <c r="S1802" s="16" t="str">
        <f t="shared" si="642"/>
        <v xml:space="preserve">,"ScottNumber":"1767a" </v>
      </c>
      <c r="T1802" s="16" t="str">
        <f t="shared" si="643"/>
        <v xml:space="preserve">,"AlternateId":"" </v>
      </c>
      <c r="U1802" s="16" t="str">
        <f t="shared" si="644"/>
        <v>,"IssueYearStart":1978</v>
      </c>
      <c r="V1802" s="16" t="str">
        <f t="shared" si="645"/>
        <v>,"IssueYearEnd":0</v>
      </c>
      <c r="W1802" s="16" t="str">
        <f t="shared" si="646"/>
        <v xml:space="preserve">,"FirstDayOfIssue":" " </v>
      </c>
      <c r="X1802" s="16" t="str">
        <f t="shared" si="637"/>
        <v xml:space="preserve">,"Perforation":"" </v>
      </c>
      <c r="Y1802" s="16" t="str">
        <f t="shared" si="647"/>
        <v xml:space="preserve">,"IsWatermarked":false </v>
      </c>
      <c r="Z1802" s="16" t="str">
        <f t="shared" si="648"/>
        <v xml:space="preserve">,"CatalogImageCode":"" </v>
      </c>
      <c r="AA1802" s="16" t="str">
        <f t="shared" si="649"/>
        <v xml:space="preserve">,"Color":"" </v>
      </c>
      <c r="AB1802" s="16" t="str">
        <f t="shared" si="650"/>
        <v xml:space="preserve">,"Denomination":"15" </v>
      </c>
      <c r="AD1802" s="16" t="str">
        <f t="shared" si="651"/>
        <v>,"ItemInstances":[</v>
      </c>
      <c r="AE1802" s="16" t="str">
        <f t="shared" si="652"/>
        <v>{"CollectableType":"HomeCollector.Models.StampBase, HomeCollector, Version=1.0.0.0, Culture=neutral, PublicKeyToken=null"</v>
      </c>
      <c r="AF1802" s="16" t="str">
        <f t="shared" si="653"/>
        <v xml:space="preserve">,"ItemDetails":"block 4" </v>
      </c>
      <c r="AG1802" s="16" t="str">
        <f t="shared" si="654"/>
        <v xml:space="preserve">,"IsFavorite":false </v>
      </c>
      <c r="AH1802" s="16" t="str">
        <f t="shared" si="655"/>
        <v xml:space="preserve">,"EstimatedValue":0 </v>
      </c>
      <c r="AI1802" s="16" t="str">
        <f t="shared" si="656"/>
        <v xml:space="preserve">,"IsMintCondition":true </v>
      </c>
      <c r="AJ1802" s="16" t="str">
        <f t="shared" si="657"/>
        <v xml:space="preserve">,"Condition":"UNDEFINED" </v>
      </c>
      <c r="AK1802" s="16" t="str">
        <f xml:space="preserve"> IF($D1802+$E1802&gt;0,  CONCATENATE($AD1802,$AE1802,$AF1802,$AG1802,$AH1802,$AI1802,$AJ1802)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802" s="16" t="str">
        <f t="shared" si="658"/>
        <v>,{"CollectableType":"HomeCollector.Models.StampBase, HomeCollector, Version=1.0.0.0, Culture=neutral, PublicKeyToken=null","DisplayName":"Trees" ,"Description":"block 4" ,"Country":"USA" ,"IsPostageStamp":true ,"ScottNumber":"1767a"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803" spans="1:38" x14ac:dyDescent="0.25">
      <c r="A1803" s="34" t="s">
        <v>2941</v>
      </c>
      <c r="B1803" s="29">
        <v>15</v>
      </c>
      <c r="C1803" s="30"/>
      <c r="D1803" s="31"/>
      <c r="E1803" s="32">
        <v>2</v>
      </c>
      <c r="F1803" s="28"/>
      <c r="G1803" s="30"/>
      <c r="H1803" s="19" t="s">
        <v>1064</v>
      </c>
      <c r="I1803" s="29">
        <v>1978</v>
      </c>
      <c r="J1803" s="29">
        <v>1978</v>
      </c>
      <c r="K1803" s="33" t="s">
        <v>1337</v>
      </c>
      <c r="L1803" s="34">
        <v>0.28000000000000003</v>
      </c>
      <c r="M1803" s="29">
        <v>0.15</v>
      </c>
      <c r="N1803" s="28" t="str">
        <f t="shared" si="659"/>
        <v>,{"CollectableType":"HomeCollector.Models.StampBase, HomeCollector, Version=1.0.0.0, Culture=neutral, PublicKeyToken=null"</v>
      </c>
      <c r="O1803" s="16" t="str">
        <f t="shared" si="638"/>
        <v xml:space="preserve">,"DisplayName":"Madonna" </v>
      </c>
      <c r="P1803" s="16" t="str">
        <f t="shared" si="639"/>
        <v xml:space="preserve">,"Description":"" </v>
      </c>
      <c r="Q1803" s="16" t="str">
        <f t="shared" si="640"/>
        <v xml:space="preserve">,"Country":"USA" </v>
      </c>
      <c r="R1803" s="16" t="str">
        <f t="shared" si="641"/>
        <v xml:space="preserve">,"IsPostageStamp":true </v>
      </c>
      <c r="S1803" s="16" t="str">
        <f t="shared" si="642"/>
        <v xml:space="preserve">,"ScottNumber":"1768" </v>
      </c>
      <c r="T1803" s="16" t="str">
        <f t="shared" si="643"/>
        <v xml:space="preserve">,"AlternateId":"" </v>
      </c>
      <c r="U1803" s="16" t="str">
        <f t="shared" si="644"/>
        <v>,"IssueYearStart":1978</v>
      </c>
      <c r="V1803" s="16" t="str">
        <f t="shared" si="645"/>
        <v>,"IssueYearEnd":0</v>
      </c>
      <c r="W1803" s="16" t="str">
        <f t="shared" si="646"/>
        <v xml:space="preserve">,"FirstDayOfIssue":" " </v>
      </c>
      <c r="X1803" s="16" t="str">
        <f t="shared" si="637"/>
        <v xml:space="preserve">,"Perforation":"" </v>
      </c>
      <c r="Y1803" s="16" t="str">
        <f t="shared" si="647"/>
        <v xml:space="preserve">,"IsWatermarked":false </v>
      </c>
      <c r="Z1803" s="16" t="str">
        <f t="shared" si="648"/>
        <v xml:space="preserve">,"CatalogImageCode":"" </v>
      </c>
      <c r="AA1803" s="16" t="str">
        <f t="shared" si="649"/>
        <v xml:space="preserve">,"Color":"" </v>
      </c>
      <c r="AB1803" s="16" t="str">
        <f t="shared" si="650"/>
        <v xml:space="preserve">,"Denomination":"15" </v>
      </c>
      <c r="AD1803" s="16" t="str">
        <f t="shared" si="651"/>
        <v>,"ItemInstances":[</v>
      </c>
      <c r="AE1803" s="16" t="str">
        <f t="shared" si="652"/>
        <v>{"CollectableType":"HomeCollector.Models.StampBase, HomeCollector, Version=1.0.0.0, Culture=neutral, PublicKeyToken=null"</v>
      </c>
      <c r="AF1803" s="16" t="str">
        <f t="shared" si="653"/>
        <v xml:space="preserve">,"ItemDetails":"" </v>
      </c>
      <c r="AG1803" s="16" t="str">
        <f t="shared" si="654"/>
        <v xml:space="preserve">,"IsFavorite":false </v>
      </c>
      <c r="AH1803" s="16" t="str">
        <f t="shared" si="655"/>
        <v xml:space="preserve">,"EstimatedValue":0 </v>
      </c>
      <c r="AI1803" s="16" t="str">
        <f t="shared" si="656"/>
        <v xml:space="preserve">,"IsMintCondition":false </v>
      </c>
      <c r="AJ1803" s="16" t="str">
        <f t="shared" si="657"/>
        <v xml:space="preserve">,"Condition":"UNDEFINED" </v>
      </c>
      <c r="AK1803" s="16" t="str">
        <f xml:space="preserve"> IF($D1803+$E1803&gt;0,  CONCATENATE($AD1803,$AE1803,$AF1803,$AG1803,$AH1803,$AI1803,$AJ1803)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03" s="16" t="str">
        <f t="shared" si="658"/>
        <v>,{"CollectableType":"HomeCollector.Models.StampBase, HomeCollector, Version=1.0.0.0, Culture=neutral, PublicKeyToken=null","DisplayName":"Madonna" ,"Description":"" ,"Country":"USA" ,"IsPostageStamp":true ,"ScottNumber":"1768"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04" spans="1:38" x14ac:dyDescent="0.25">
      <c r="A1804" s="34" t="s">
        <v>2942</v>
      </c>
      <c r="B1804" s="29">
        <v>15</v>
      </c>
      <c r="C1804" s="30"/>
      <c r="D1804" s="31"/>
      <c r="E1804" s="32">
        <v>2</v>
      </c>
      <c r="F1804" s="28"/>
      <c r="G1804" s="30"/>
      <c r="H1804" s="19" t="s">
        <v>1226</v>
      </c>
      <c r="I1804" s="29">
        <v>1978</v>
      </c>
      <c r="J1804" s="29">
        <v>1978</v>
      </c>
      <c r="K1804" s="33" t="s">
        <v>1337</v>
      </c>
      <c r="L1804" s="34">
        <v>0.28000000000000003</v>
      </c>
      <c r="M1804" s="29">
        <v>0.15</v>
      </c>
      <c r="N1804" s="28" t="str">
        <f t="shared" si="659"/>
        <v>,{"CollectableType":"HomeCollector.Models.StampBase, HomeCollector, Version=1.0.0.0, Culture=neutral, PublicKeyToken=null"</v>
      </c>
      <c r="O1804" s="16" t="str">
        <f t="shared" si="638"/>
        <v xml:space="preserve">,"DisplayName":"Hobby Horse" </v>
      </c>
      <c r="P1804" s="16" t="str">
        <f t="shared" si="639"/>
        <v xml:space="preserve">,"Description":"" </v>
      </c>
      <c r="Q1804" s="16" t="str">
        <f t="shared" si="640"/>
        <v xml:space="preserve">,"Country":"USA" </v>
      </c>
      <c r="R1804" s="16" t="str">
        <f t="shared" si="641"/>
        <v xml:space="preserve">,"IsPostageStamp":true </v>
      </c>
      <c r="S1804" s="16" t="str">
        <f t="shared" si="642"/>
        <v xml:space="preserve">,"ScottNumber":"1769" </v>
      </c>
      <c r="T1804" s="16" t="str">
        <f t="shared" si="643"/>
        <v xml:space="preserve">,"AlternateId":"" </v>
      </c>
      <c r="U1804" s="16" t="str">
        <f t="shared" si="644"/>
        <v>,"IssueYearStart":1978</v>
      </c>
      <c r="V1804" s="16" t="str">
        <f t="shared" si="645"/>
        <v>,"IssueYearEnd":0</v>
      </c>
      <c r="W1804" s="16" t="str">
        <f t="shared" si="646"/>
        <v xml:space="preserve">,"FirstDayOfIssue":" " </v>
      </c>
      <c r="X1804" s="16" t="str">
        <f t="shared" si="637"/>
        <v xml:space="preserve">,"Perforation":"" </v>
      </c>
      <c r="Y1804" s="16" t="str">
        <f t="shared" si="647"/>
        <v xml:space="preserve">,"IsWatermarked":false </v>
      </c>
      <c r="Z1804" s="16" t="str">
        <f t="shared" si="648"/>
        <v xml:space="preserve">,"CatalogImageCode":"" </v>
      </c>
      <c r="AA1804" s="16" t="str">
        <f t="shared" si="649"/>
        <v xml:space="preserve">,"Color":"" </v>
      </c>
      <c r="AB1804" s="16" t="str">
        <f t="shared" si="650"/>
        <v xml:space="preserve">,"Denomination":"15" </v>
      </c>
      <c r="AD1804" s="16" t="str">
        <f t="shared" si="651"/>
        <v>,"ItemInstances":[</v>
      </c>
      <c r="AE1804" s="16" t="str">
        <f t="shared" si="652"/>
        <v>{"CollectableType":"HomeCollector.Models.StampBase, HomeCollector, Version=1.0.0.0, Culture=neutral, PublicKeyToken=null"</v>
      </c>
      <c r="AF1804" s="16" t="str">
        <f t="shared" si="653"/>
        <v xml:space="preserve">,"ItemDetails":"" </v>
      </c>
      <c r="AG1804" s="16" t="str">
        <f t="shared" si="654"/>
        <v xml:space="preserve">,"IsFavorite":false </v>
      </c>
      <c r="AH1804" s="16" t="str">
        <f t="shared" si="655"/>
        <v xml:space="preserve">,"EstimatedValue":0 </v>
      </c>
      <c r="AI1804" s="16" t="str">
        <f t="shared" si="656"/>
        <v xml:space="preserve">,"IsMintCondition":false </v>
      </c>
      <c r="AJ1804" s="16" t="str">
        <f t="shared" si="657"/>
        <v xml:space="preserve">,"Condition":"UNDEFINED" </v>
      </c>
      <c r="AK1804" s="16" t="str">
        <f xml:space="preserve"> IF($D1804+$E1804&gt;0,  CONCATENATE($AD1804,$AE1804,$AF1804,$AG1804,$AH1804,$AI1804,$AJ1804)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04" s="16" t="str">
        <f t="shared" si="658"/>
        <v>,{"CollectableType":"HomeCollector.Models.StampBase, HomeCollector, Version=1.0.0.0, Culture=neutral, PublicKeyToken=null","DisplayName":"Hobby Horse" ,"Description":"" ,"Country":"USA" ,"IsPostageStamp":true ,"ScottNumber":"1769" ,"AlternateId":"" ,"IssueYearStart":1978,"IssueYearEnd":0,"FirstDayOfIssue":"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05" spans="1:38" x14ac:dyDescent="0.25">
      <c r="A1805" s="34" t="s">
        <v>2943</v>
      </c>
      <c r="B1805" s="29">
        <v>15</v>
      </c>
      <c r="C1805" s="30"/>
      <c r="D1805" s="31">
        <v>1</v>
      </c>
      <c r="E1805" s="32">
        <v>1</v>
      </c>
      <c r="F1805" s="28"/>
      <c r="G1805" s="30"/>
      <c r="H1805" s="19" t="s">
        <v>860</v>
      </c>
      <c r="I1805" s="29">
        <v>1979</v>
      </c>
      <c r="J1805" s="29">
        <v>1979</v>
      </c>
      <c r="K1805" s="33" t="s">
        <v>1337</v>
      </c>
      <c r="L1805" s="34">
        <v>0.28000000000000003</v>
      </c>
      <c r="M1805" s="29">
        <v>0.15</v>
      </c>
      <c r="N1805" s="28" t="str">
        <f t="shared" si="659"/>
        <v>,{"CollectableType":"HomeCollector.Models.StampBase, HomeCollector, Version=1.0.0.0, Culture=neutral, PublicKeyToken=null"</v>
      </c>
      <c r="O1805" s="16" t="str">
        <f t="shared" si="638"/>
        <v xml:space="preserve">,"DisplayName":"Kennedy" </v>
      </c>
      <c r="P1805" s="16" t="str">
        <f t="shared" si="639"/>
        <v xml:space="preserve">,"Description":"" </v>
      </c>
      <c r="Q1805" s="16" t="str">
        <f t="shared" si="640"/>
        <v xml:space="preserve">,"Country":"USA" </v>
      </c>
      <c r="R1805" s="16" t="str">
        <f t="shared" si="641"/>
        <v xml:space="preserve">,"IsPostageStamp":true </v>
      </c>
      <c r="S1805" s="16" t="str">
        <f t="shared" si="642"/>
        <v xml:space="preserve">,"ScottNumber":"1770" </v>
      </c>
      <c r="T1805" s="16" t="str">
        <f t="shared" si="643"/>
        <v xml:space="preserve">,"AlternateId":"" </v>
      </c>
      <c r="U1805" s="16" t="str">
        <f t="shared" si="644"/>
        <v>,"IssueYearStart":1979</v>
      </c>
      <c r="V1805" s="16" t="str">
        <f t="shared" si="645"/>
        <v>,"IssueYearEnd":0</v>
      </c>
      <c r="W1805" s="16" t="str">
        <f t="shared" si="646"/>
        <v xml:space="preserve">,"FirstDayOfIssue":" " </v>
      </c>
      <c r="X1805" s="16" t="str">
        <f t="shared" si="637"/>
        <v xml:space="preserve">,"Perforation":"" </v>
      </c>
      <c r="Y1805" s="16" t="str">
        <f t="shared" si="647"/>
        <v xml:space="preserve">,"IsWatermarked":false </v>
      </c>
      <c r="Z1805" s="16" t="str">
        <f t="shared" si="648"/>
        <v xml:space="preserve">,"CatalogImageCode":"" </v>
      </c>
      <c r="AA1805" s="16" t="str">
        <f t="shared" si="649"/>
        <v xml:space="preserve">,"Color":"" </v>
      </c>
      <c r="AB1805" s="16" t="str">
        <f t="shared" si="650"/>
        <v xml:space="preserve">,"Denomination":"15" </v>
      </c>
      <c r="AD1805" s="16" t="str">
        <f t="shared" si="651"/>
        <v>,"ItemInstances":[</v>
      </c>
      <c r="AE1805" s="16" t="str">
        <f t="shared" si="652"/>
        <v>{"CollectableType":"HomeCollector.Models.StampBase, HomeCollector, Version=1.0.0.0, Culture=neutral, PublicKeyToken=null"</v>
      </c>
      <c r="AF1805" s="16" t="str">
        <f t="shared" si="653"/>
        <v xml:space="preserve">,"ItemDetails":"" </v>
      </c>
      <c r="AG1805" s="16" t="str">
        <f t="shared" si="654"/>
        <v xml:space="preserve">,"IsFavorite":false </v>
      </c>
      <c r="AH1805" s="16" t="str">
        <f t="shared" si="655"/>
        <v xml:space="preserve">,"EstimatedValue":0 </v>
      </c>
      <c r="AI1805" s="16" t="str">
        <f t="shared" si="656"/>
        <v xml:space="preserve">,"IsMintCondition":true </v>
      </c>
      <c r="AJ1805" s="16" t="str">
        <f t="shared" si="657"/>
        <v xml:space="preserve">,"Condition":"UNDEFINED" </v>
      </c>
      <c r="AK1805" s="16" t="str">
        <f xml:space="preserve"> IF($D1805+$E1805&gt;0,  CONCATENATE($AD1805,$AE1805,$AF1805,$AG1805,$AH1805,$AI1805,$AJ1805)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805" s="16" t="str">
        <f t="shared" si="658"/>
        <v>,{"CollectableType":"HomeCollector.Models.StampBase, HomeCollector, Version=1.0.0.0, Culture=neutral, PublicKeyToken=null","DisplayName":"Kennedy" ,"Description":"" ,"Country":"USA" ,"IsPostageStamp":true ,"ScottNumber":"1770"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806" spans="1:38" x14ac:dyDescent="0.25">
      <c r="A1806" s="34" t="s">
        <v>2944</v>
      </c>
      <c r="B1806" s="29">
        <v>15</v>
      </c>
      <c r="C1806" s="30"/>
      <c r="D1806" s="31">
        <v>1</v>
      </c>
      <c r="E1806" s="32">
        <v>1</v>
      </c>
      <c r="F1806" s="28"/>
      <c r="G1806" s="30"/>
      <c r="H1806" s="19" t="s">
        <v>1227</v>
      </c>
      <c r="I1806" s="29">
        <v>1979</v>
      </c>
      <c r="J1806" s="29">
        <v>1979</v>
      </c>
      <c r="K1806" s="33" t="s">
        <v>1337</v>
      </c>
      <c r="L1806" s="34">
        <v>0.28000000000000003</v>
      </c>
      <c r="M1806" s="29">
        <v>0.15</v>
      </c>
      <c r="N1806" s="28" t="str">
        <f t="shared" si="659"/>
        <v>,{"CollectableType":"HomeCollector.Models.StampBase, HomeCollector, Version=1.0.0.0, Culture=neutral, PublicKeyToken=null"</v>
      </c>
      <c r="O1806" s="16" t="str">
        <f t="shared" si="638"/>
        <v xml:space="preserve">,"DisplayName":"King Jr." </v>
      </c>
      <c r="P1806" s="16" t="str">
        <f t="shared" si="639"/>
        <v xml:space="preserve">,"Description":"" </v>
      </c>
      <c r="Q1806" s="16" t="str">
        <f t="shared" si="640"/>
        <v xml:space="preserve">,"Country":"USA" </v>
      </c>
      <c r="R1806" s="16" t="str">
        <f t="shared" si="641"/>
        <v xml:space="preserve">,"IsPostageStamp":true </v>
      </c>
      <c r="S1806" s="16" t="str">
        <f t="shared" si="642"/>
        <v xml:space="preserve">,"ScottNumber":"1771" </v>
      </c>
      <c r="T1806" s="16" t="str">
        <f t="shared" si="643"/>
        <v xml:space="preserve">,"AlternateId":"" </v>
      </c>
      <c r="U1806" s="16" t="str">
        <f t="shared" si="644"/>
        <v>,"IssueYearStart":1979</v>
      </c>
      <c r="V1806" s="16" t="str">
        <f t="shared" si="645"/>
        <v>,"IssueYearEnd":0</v>
      </c>
      <c r="W1806" s="16" t="str">
        <f t="shared" si="646"/>
        <v xml:space="preserve">,"FirstDayOfIssue":" " </v>
      </c>
      <c r="X1806" s="16" t="str">
        <f t="shared" si="637"/>
        <v xml:space="preserve">,"Perforation":"" </v>
      </c>
      <c r="Y1806" s="16" t="str">
        <f t="shared" si="647"/>
        <v xml:space="preserve">,"IsWatermarked":false </v>
      </c>
      <c r="Z1806" s="16" t="str">
        <f t="shared" si="648"/>
        <v xml:space="preserve">,"CatalogImageCode":"" </v>
      </c>
      <c r="AA1806" s="16" t="str">
        <f t="shared" si="649"/>
        <v xml:space="preserve">,"Color":"" </v>
      </c>
      <c r="AB1806" s="16" t="str">
        <f t="shared" si="650"/>
        <v xml:space="preserve">,"Denomination":"15" </v>
      </c>
      <c r="AD1806" s="16" t="str">
        <f t="shared" si="651"/>
        <v>,"ItemInstances":[</v>
      </c>
      <c r="AE1806" s="16" t="str">
        <f t="shared" si="652"/>
        <v>{"CollectableType":"HomeCollector.Models.StampBase, HomeCollector, Version=1.0.0.0, Culture=neutral, PublicKeyToken=null"</v>
      </c>
      <c r="AF1806" s="16" t="str">
        <f t="shared" si="653"/>
        <v xml:space="preserve">,"ItemDetails":"" </v>
      </c>
      <c r="AG1806" s="16" t="str">
        <f t="shared" si="654"/>
        <v xml:space="preserve">,"IsFavorite":false </v>
      </c>
      <c r="AH1806" s="16" t="str">
        <f t="shared" si="655"/>
        <v xml:space="preserve">,"EstimatedValue":0 </v>
      </c>
      <c r="AI1806" s="16" t="str">
        <f t="shared" si="656"/>
        <v xml:space="preserve">,"IsMintCondition":true </v>
      </c>
      <c r="AJ1806" s="16" t="str">
        <f t="shared" si="657"/>
        <v xml:space="preserve">,"Condition":"UNDEFINED" </v>
      </c>
      <c r="AK1806" s="16" t="str">
        <f xml:space="preserve"> IF($D1806+$E1806&gt;0,  CONCATENATE($AD1806,$AE1806,$AF1806,$AG1806,$AH1806,$AI1806,$AJ1806)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806" s="16" t="str">
        <f t="shared" si="658"/>
        <v>,{"CollectableType":"HomeCollector.Models.StampBase, HomeCollector, Version=1.0.0.0, Culture=neutral, PublicKeyToken=null","DisplayName":"King Jr." ,"Description":"" ,"Country":"USA" ,"IsPostageStamp":true ,"ScottNumber":"1771"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807" spans="1:38" x14ac:dyDescent="0.25">
      <c r="A1807" s="34" t="s">
        <v>2945</v>
      </c>
      <c r="B1807" s="29">
        <v>15</v>
      </c>
      <c r="C1807" s="30"/>
      <c r="D1807" s="31"/>
      <c r="E1807" s="32">
        <v>4</v>
      </c>
      <c r="F1807" s="28"/>
      <c r="G1807" s="30"/>
      <c r="H1807" s="19" t="s">
        <v>1228</v>
      </c>
      <c r="I1807" s="29">
        <v>1979</v>
      </c>
      <c r="J1807" s="29">
        <v>1979</v>
      </c>
      <c r="K1807" s="33" t="s">
        <v>1337</v>
      </c>
      <c r="L1807" s="34">
        <v>0.28000000000000003</v>
      </c>
      <c r="M1807" s="29">
        <v>0.15</v>
      </c>
      <c r="N1807" s="28" t="str">
        <f t="shared" si="659"/>
        <v>,{"CollectableType":"HomeCollector.Models.StampBase, HomeCollector, Version=1.0.0.0, Culture=neutral, PublicKeyToken=null"</v>
      </c>
      <c r="O1807" s="16" t="str">
        <f t="shared" si="638"/>
        <v xml:space="preserve">,"DisplayName":"Int. Yr Child" </v>
      </c>
      <c r="P1807" s="16" t="str">
        <f t="shared" si="639"/>
        <v xml:space="preserve">,"Description":"" </v>
      </c>
      <c r="Q1807" s="16" t="str">
        <f t="shared" si="640"/>
        <v xml:space="preserve">,"Country":"USA" </v>
      </c>
      <c r="R1807" s="16" t="str">
        <f t="shared" si="641"/>
        <v xml:space="preserve">,"IsPostageStamp":true </v>
      </c>
      <c r="S1807" s="16" t="str">
        <f t="shared" si="642"/>
        <v xml:space="preserve">,"ScottNumber":"1772" </v>
      </c>
      <c r="T1807" s="16" t="str">
        <f t="shared" si="643"/>
        <v xml:space="preserve">,"AlternateId":"" </v>
      </c>
      <c r="U1807" s="16" t="str">
        <f t="shared" si="644"/>
        <v>,"IssueYearStart":1979</v>
      </c>
      <c r="V1807" s="16" t="str">
        <f t="shared" si="645"/>
        <v>,"IssueYearEnd":0</v>
      </c>
      <c r="W1807" s="16" t="str">
        <f t="shared" si="646"/>
        <v xml:space="preserve">,"FirstDayOfIssue":" " </v>
      </c>
      <c r="X1807" s="16" t="str">
        <f t="shared" si="637"/>
        <v xml:space="preserve">,"Perforation":"" </v>
      </c>
      <c r="Y1807" s="16" t="str">
        <f t="shared" si="647"/>
        <v xml:space="preserve">,"IsWatermarked":false </v>
      </c>
      <c r="Z1807" s="16" t="str">
        <f t="shared" si="648"/>
        <v xml:space="preserve">,"CatalogImageCode":"" </v>
      </c>
      <c r="AA1807" s="16" t="str">
        <f t="shared" si="649"/>
        <v xml:space="preserve">,"Color":"" </v>
      </c>
      <c r="AB1807" s="16" t="str">
        <f t="shared" si="650"/>
        <v xml:space="preserve">,"Denomination":"15" </v>
      </c>
      <c r="AD1807" s="16" t="str">
        <f t="shared" si="651"/>
        <v>,"ItemInstances":[</v>
      </c>
      <c r="AE1807" s="16" t="str">
        <f t="shared" si="652"/>
        <v>{"CollectableType":"HomeCollector.Models.StampBase, HomeCollector, Version=1.0.0.0, Culture=neutral, PublicKeyToken=null"</v>
      </c>
      <c r="AF1807" s="16" t="str">
        <f t="shared" si="653"/>
        <v xml:space="preserve">,"ItemDetails":"" </v>
      </c>
      <c r="AG1807" s="16" t="str">
        <f t="shared" si="654"/>
        <v xml:space="preserve">,"IsFavorite":false </v>
      </c>
      <c r="AH1807" s="16" t="str">
        <f t="shared" si="655"/>
        <v xml:space="preserve">,"EstimatedValue":0 </v>
      </c>
      <c r="AI1807" s="16" t="str">
        <f t="shared" si="656"/>
        <v xml:space="preserve">,"IsMintCondition":false </v>
      </c>
      <c r="AJ1807" s="16" t="str">
        <f t="shared" si="657"/>
        <v xml:space="preserve">,"Condition":"UNDEFINED" </v>
      </c>
      <c r="AK1807" s="16" t="str">
        <f xml:space="preserve"> IF($D1807+$E1807&gt;0,  CONCATENATE($AD1807,$AE1807,$AF1807,$AG1807,$AH1807,$AI1807,$AJ1807)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07" s="16" t="str">
        <f t="shared" si="658"/>
        <v>,{"CollectableType":"HomeCollector.Models.StampBase, HomeCollector, Version=1.0.0.0, Culture=neutral, PublicKeyToken=null","DisplayName":"Int. Yr Child" ,"Description":"" ,"Country":"USA" ,"IsPostageStamp":true ,"ScottNumber":"1772"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08" spans="1:38" x14ac:dyDescent="0.25">
      <c r="A1808" s="34" t="s">
        <v>2946</v>
      </c>
      <c r="B1808" s="29">
        <v>15</v>
      </c>
      <c r="C1808" s="30"/>
      <c r="D1808" s="31"/>
      <c r="E1808" s="32">
        <v>2</v>
      </c>
      <c r="F1808" s="28"/>
      <c r="G1808" s="30"/>
      <c r="H1808" s="19" t="s">
        <v>1229</v>
      </c>
      <c r="I1808" s="29">
        <v>1979</v>
      </c>
      <c r="J1808" s="29">
        <v>1979</v>
      </c>
      <c r="K1808" s="33" t="s">
        <v>1337</v>
      </c>
      <c r="L1808" s="34">
        <v>0.28000000000000003</v>
      </c>
      <c r="M1808" s="29">
        <v>0.15</v>
      </c>
      <c r="N1808" s="28" t="str">
        <f t="shared" si="659"/>
        <v>,{"CollectableType":"HomeCollector.Models.StampBase, HomeCollector, Version=1.0.0.0, Culture=neutral, PublicKeyToken=null"</v>
      </c>
      <c r="O1808" s="16" t="str">
        <f t="shared" si="638"/>
        <v xml:space="preserve">,"DisplayName":"Steinbeck" </v>
      </c>
      <c r="P1808" s="16" t="str">
        <f t="shared" si="639"/>
        <v xml:space="preserve">,"Description":"" </v>
      </c>
      <c r="Q1808" s="16" t="str">
        <f t="shared" si="640"/>
        <v xml:space="preserve">,"Country":"USA" </v>
      </c>
      <c r="R1808" s="16" t="str">
        <f t="shared" si="641"/>
        <v xml:space="preserve">,"IsPostageStamp":true </v>
      </c>
      <c r="S1808" s="16" t="str">
        <f t="shared" si="642"/>
        <v xml:space="preserve">,"ScottNumber":"1773" </v>
      </c>
      <c r="T1808" s="16" t="str">
        <f t="shared" si="643"/>
        <v xml:space="preserve">,"AlternateId":"" </v>
      </c>
      <c r="U1808" s="16" t="str">
        <f t="shared" si="644"/>
        <v>,"IssueYearStart":1979</v>
      </c>
      <c r="V1808" s="16" t="str">
        <f t="shared" si="645"/>
        <v>,"IssueYearEnd":0</v>
      </c>
      <c r="W1808" s="16" t="str">
        <f t="shared" si="646"/>
        <v xml:space="preserve">,"FirstDayOfIssue":" " </v>
      </c>
      <c r="X1808" s="16" t="str">
        <f t="shared" si="637"/>
        <v xml:space="preserve">,"Perforation":"" </v>
      </c>
      <c r="Y1808" s="16" t="str">
        <f t="shared" si="647"/>
        <v xml:space="preserve">,"IsWatermarked":false </v>
      </c>
      <c r="Z1808" s="16" t="str">
        <f t="shared" si="648"/>
        <v xml:space="preserve">,"CatalogImageCode":"" </v>
      </c>
      <c r="AA1808" s="16" t="str">
        <f t="shared" si="649"/>
        <v xml:space="preserve">,"Color":"" </v>
      </c>
      <c r="AB1808" s="16" t="str">
        <f t="shared" si="650"/>
        <v xml:space="preserve">,"Denomination":"15" </v>
      </c>
      <c r="AD1808" s="16" t="str">
        <f t="shared" si="651"/>
        <v>,"ItemInstances":[</v>
      </c>
      <c r="AE1808" s="16" t="str">
        <f t="shared" si="652"/>
        <v>{"CollectableType":"HomeCollector.Models.StampBase, HomeCollector, Version=1.0.0.0, Culture=neutral, PublicKeyToken=null"</v>
      </c>
      <c r="AF1808" s="16" t="str">
        <f t="shared" si="653"/>
        <v xml:space="preserve">,"ItemDetails":"" </v>
      </c>
      <c r="AG1808" s="16" t="str">
        <f t="shared" si="654"/>
        <v xml:space="preserve">,"IsFavorite":false </v>
      </c>
      <c r="AH1808" s="16" t="str">
        <f t="shared" si="655"/>
        <v xml:space="preserve">,"EstimatedValue":0 </v>
      </c>
      <c r="AI1808" s="16" t="str">
        <f t="shared" si="656"/>
        <v xml:space="preserve">,"IsMintCondition":false </v>
      </c>
      <c r="AJ1808" s="16" t="str">
        <f t="shared" si="657"/>
        <v xml:space="preserve">,"Condition":"UNDEFINED" </v>
      </c>
      <c r="AK1808" s="16" t="str">
        <f xml:space="preserve"> IF($D1808+$E1808&gt;0,  CONCATENATE($AD1808,$AE1808,$AF1808,$AG1808,$AH1808,$AI1808,$AJ1808)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08" s="16" t="str">
        <f t="shared" si="658"/>
        <v>,{"CollectableType":"HomeCollector.Models.StampBase, HomeCollector, Version=1.0.0.0, Culture=neutral, PublicKeyToken=null","DisplayName":"Steinbeck" ,"Description":"" ,"Country":"USA" ,"IsPostageStamp":true ,"ScottNumber":"1773"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09" spans="1:38" x14ac:dyDescent="0.25">
      <c r="A1809" s="34" t="s">
        <v>2947</v>
      </c>
      <c r="B1809" s="29">
        <v>15</v>
      </c>
      <c r="C1809" s="30"/>
      <c r="D1809" s="31"/>
      <c r="E1809" s="32">
        <v>2</v>
      </c>
      <c r="F1809" s="28"/>
      <c r="G1809" s="30"/>
      <c r="H1809" s="19" t="s">
        <v>893</v>
      </c>
      <c r="I1809" s="29">
        <v>1979</v>
      </c>
      <c r="J1809" s="29">
        <v>1979</v>
      </c>
      <c r="K1809" s="33" t="s">
        <v>1337</v>
      </c>
      <c r="L1809" s="34">
        <v>0.28000000000000003</v>
      </c>
      <c r="M1809" s="29">
        <v>0.15</v>
      </c>
      <c r="N1809" s="28" t="str">
        <f t="shared" si="659"/>
        <v>,{"CollectableType":"HomeCollector.Models.StampBase, HomeCollector, Version=1.0.0.0, Culture=neutral, PublicKeyToken=null"</v>
      </c>
      <c r="O1809" s="16" t="str">
        <f t="shared" si="638"/>
        <v xml:space="preserve">,"DisplayName":"Einstein" </v>
      </c>
      <c r="P1809" s="16" t="str">
        <f t="shared" si="639"/>
        <v xml:space="preserve">,"Description":"" </v>
      </c>
      <c r="Q1809" s="16" t="str">
        <f t="shared" si="640"/>
        <v xml:space="preserve">,"Country":"USA" </v>
      </c>
      <c r="R1809" s="16" t="str">
        <f t="shared" si="641"/>
        <v xml:space="preserve">,"IsPostageStamp":true </v>
      </c>
      <c r="S1809" s="16" t="str">
        <f t="shared" si="642"/>
        <v xml:space="preserve">,"ScottNumber":"1774" </v>
      </c>
      <c r="T1809" s="16" t="str">
        <f t="shared" si="643"/>
        <v xml:space="preserve">,"AlternateId":"" </v>
      </c>
      <c r="U1809" s="16" t="str">
        <f t="shared" si="644"/>
        <v>,"IssueYearStart":1979</v>
      </c>
      <c r="V1809" s="16" t="str">
        <f t="shared" si="645"/>
        <v>,"IssueYearEnd":0</v>
      </c>
      <c r="W1809" s="16" t="str">
        <f t="shared" si="646"/>
        <v xml:space="preserve">,"FirstDayOfIssue":" " </v>
      </c>
      <c r="X1809" s="16" t="str">
        <f t="shared" si="637"/>
        <v xml:space="preserve">,"Perforation":"" </v>
      </c>
      <c r="Y1809" s="16" t="str">
        <f t="shared" si="647"/>
        <v xml:space="preserve">,"IsWatermarked":false </v>
      </c>
      <c r="Z1809" s="16" t="str">
        <f t="shared" si="648"/>
        <v xml:space="preserve">,"CatalogImageCode":"" </v>
      </c>
      <c r="AA1809" s="16" t="str">
        <f t="shared" si="649"/>
        <v xml:space="preserve">,"Color":"" </v>
      </c>
      <c r="AB1809" s="16" t="str">
        <f t="shared" si="650"/>
        <v xml:space="preserve">,"Denomination":"15" </v>
      </c>
      <c r="AD1809" s="16" t="str">
        <f t="shared" si="651"/>
        <v>,"ItemInstances":[</v>
      </c>
      <c r="AE1809" s="16" t="str">
        <f t="shared" si="652"/>
        <v>{"CollectableType":"HomeCollector.Models.StampBase, HomeCollector, Version=1.0.0.0, Culture=neutral, PublicKeyToken=null"</v>
      </c>
      <c r="AF1809" s="16" t="str">
        <f t="shared" si="653"/>
        <v xml:space="preserve">,"ItemDetails":"" </v>
      </c>
      <c r="AG1809" s="16" t="str">
        <f t="shared" si="654"/>
        <v xml:space="preserve">,"IsFavorite":false </v>
      </c>
      <c r="AH1809" s="16" t="str">
        <f t="shared" si="655"/>
        <v xml:space="preserve">,"EstimatedValue":0 </v>
      </c>
      <c r="AI1809" s="16" t="str">
        <f t="shared" si="656"/>
        <v xml:space="preserve">,"IsMintCondition":false </v>
      </c>
      <c r="AJ1809" s="16" t="str">
        <f t="shared" si="657"/>
        <v xml:space="preserve">,"Condition":"UNDEFINED" </v>
      </c>
      <c r="AK1809" s="16" t="str">
        <f xml:space="preserve"> IF($D1809+$E1809&gt;0,  CONCATENATE($AD1809,$AE1809,$AF1809,$AG1809,$AH1809,$AI1809,$AJ1809)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09" s="16" t="str">
        <f t="shared" si="658"/>
        <v>,{"CollectableType":"HomeCollector.Models.StampBase, HomeCollector, Version=1.0.0.0, Culture=neutral, PublicKeyToken=null","DisplayName":"Einstein" ,"Description":"" ,"Country":"USA" ,"IsPostageStamp":true ,"ScottNumber":"1774"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10" spans="1:38" x14ac:dyDescent="0.25">
      <c r="A1810" s="34" t="s">
        <v>2948</v>
      </c>
      <c r="B1810" s="29">
        <v>15</v>
      </c>
      <c r="C1810" s="30"/>
      <c r="D1810" s="31"/>
      <c r="E1810" s="32">
        <v>2</v>
      </c>
      <c r="F1810" s="28"/>
      <c r="G1810" s="30"/>
      <c r="H1810" s="19" t="s">
        <v>1230</v>
      </c>
      <c r="I1810" s="29">
        <v>1979</v>
      </c>
      <c r="J1810" s="29">
        <v>1979</v>
      </c>
      <c r="K1810" s="33" t="s">
        <v>1337</v>
      </c>
      <c r="L1810" s="34">
        <v>0.28000000000000003</v>
      </c>
      <c r="M1810" s="29">
        <v>0.15</v>
      </c>
      <c r="N1810" s="28" t="str">
        <f t="shared" si="659"/>
        <v>,{"CollectableType":"HomeCollector.Models.StampBase, HomeCollector, Version=1.0.0.0, Culture=neutral, PublicKeyToken=null"</v>
      </c>
      <c r="O1810" s="16" t="str">
        <f t="shared" si="638"/>
        <v xml:space="preserve">,"DisplayName":"Toleware" </v>
      </c>
      <c r="P1810" s="16" t="str">
        <f t="shared" si="639"/>
        <v xml:space="preserve">,"Description":"" </v>
      </c>
      <c r="Q1810" s="16" t="str">
        <f t="shared" si="640"/>
        <v xml:space="preserve">,"Country":"USA" </v>
      </c>
      <c r="R1810" s="16" t="str">
        <f t="shared" si="641"/>
        <v xml:space="preserve">,"IsPostageStamp":true </v>
      </c>
      <c r="S1810" s="16" t="str">
        <f t="shared" si="642"/>
        <v xml:space="preserve">,"ScottNumber":"1775" </v>
      </c>
      <c r="T1810" s="16" t="str">
        <f t="shared" si="643"/>
        <v xml:space="preserve">,"AlternateId":"" </v>
      </c>
      <c r="U1810" s="16" t="str">
        <f t="shared" si="644"/>
        <v>,"IssueYearStart":1979</v>
      </c>
      <c r="V1810" s="16" t="str">
        <f t="shared" si="645"/>
        <v>,"IssueYearEnd":0</v>
      </c>
      <c r="W1810" s="16" t="str">
        <f t="shared" si="646"/>
        <v xml:space="preserve">,"FirstDayOfIssue":" " </v>
      </c>
      <c r="X1810" s="16" t="str">
        <f t="shared" si="637"/>
        <v xml:space="preserve">,"Perforation":"" </v>
      </c>
      <c r="Y1810" s="16" t="str">
        <f t="shared" si="647"/>
        <v xml:space="preserve">,"IsWatermarked":false </v>
      </c>
      <c r="Z1810" s="16" t="str">
        <f t="shared" si="648"/>
        <v xml:space="preserve">,"CatalogImageCode":"" </v>
      </c>
      <c r="AA1810" s="16" t="str">
        <f t="shared" si="649"/>
        <v xml:space="preserve">,"Color":"" </v>
      </c>
      <c r="AB1810" s="16" t="str">
        <f t="shared" si="650"/>
        <v xml:space="preserve">,"Denomination":"15" </v>
      </c>
      <c r="AD1810" s="16" t="str">
        <f t="shared" si="651"/>
        <v>,"ItemInstances":[</v>
      </c>
      <c r="AE1810" s="16" t="str">
        <f t="shared" si="652"/>
        <v>{"CollectableType":"HomeCollector.Models.StampBase, HomeCollector, Version=1.0.0.0, Culture=neutral, PublicKeyToken=null"</v>
      </c>
      <c r="AF1810" s="16" t="str">
        <f t="shared" si="653"/>
        <v xml:space="preserve">,"ItemDetails":"" </v>
      </c>
      <c r="AG1810" s="16" t="str">
        <f t="shared" si="654"/>
        <v xml:space="preserve">,"IsFavorite":false </v>
      </c>
      <c r="AH1810" s="16" t="str">
        <f t="shared" si="655"/>
        <v xml:space="preserve">,"EstimatedValue":0 </v>
      </c>
      <c r="AI1810" s="16" t="str">
        <f t="shared" si="656"/>
        <v xml:space="preserve">,"IsMintCondition":false </v>
      </c>
      <c r="AJ1810" s="16" t="str">
        <f t="shared" si="657"/>
        <v xml:space="preserve">,"Condition":"UNDEFINED" </v>
      </c>
      <c r="AK1810" s="16" t="str">
        <f xml:space="preserve"> IF($D1810+$E1810&gt;0,  CONCATENATE($AD1810,$AE1810,$AF1810,$AG1810,$AH1810,$AI1810,$AJ1810)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10" s="16" t="str">
        <f t="shared" si="658"/>
        <v>,{"CollectableType":"HomeCollector.Models.StampBase, HomeCollector, Version=1.0.0.0, Culture=neutral, PublicKeyToken=null","DisplayName":"Toleware" ,"Description":"" ,"Country":"USA" ,"IsPostageStamp":true ,"ScottNumber":"1775"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11" spans="1:38" x14ac:dyDescent="0.25">
      <c r="A1811" s="34" t="s">
        <v>2949</v>
      </c>
      <c r="B1811" s="29">
        <v>15</v>
      </c>
      <c r="C1811" s="30"/>
      <c r="D1811" s="31"/>
      <c r="E1811" s="32">
        <v>2</v>
      </c>
      <c r="F1811" s="28"/>
      <c r="G1811" s="30"/>
      <c r="H1811" s="19" t="s">
        <v>1230</v>
      </c>
      <c r="I1811" s="29">
        <v>1979</v>
      </c>
      <c r="J1811" s="29">
        <v>1979</v>
      </c>
      <c r="K1811" s="33" t="s">
        <v>1337</v>
      </c>
      <c r="L1811" s="34">
        <v>0.28000000000000003</v>
      </c>
      <c r="M1811" s="29">
        <v>0.15</v>
      </c>
      <c r="N1811" s="28" t="str">
        <f t="shared" si="659"/>
        <v>,{"CollectableType":"HomeCollector.Models.StampBase, HomeCollector, Version=1.0.0.0, Culture=neutral, PublicKeyToken=null"</v>
      </c>
      <c r="O1811" s="16" t="str">
        <f t="shared" si="638"/>
        <v xml:space="preserve">,"DisplayName":"Toleware" </v>
      </c>
      <c r="P1811" s="16" t="str">
        <f t="shared" si="639"/>
        <v xml:space="preserve">,"Description":"" </v>
      </c>
      <c r="Q1811" s="16" t="str">
        <f t="shared" si="640"/>
        <v xml:space="preserve">,"Country":"USA" </v>
      </c>
      <c r="R1811" s="16" t="str">
        <f t="shared" si="641"/>
        <v xml:space="preserve">,"IsPostageStamp":true </v>
      </c>
      <c r="S1811" s="16" t="str">
        <f t="shared" si="642"/>
        <v xml:space="preserve">,"ScottNumber":"1776" </v>
      </c>
      <c r="T1811" s="16" t="str">
        <f t="shared" si="643"/>
        <v xml:space="preserve">,"AlternateId":"" </v>
      </c>
      <c r="U1811" s="16" t="str">
        <f t="shared" si="644"/>
        <v>,"IssueYearStart":1979</v>
      </c>
      <c r="V1811" s="16" t="str">
        <f t="shared" si="645"/>
        <v>,"IssueYearEnd":0</v>
      </c>
      <c r="W1811" s="16" t="str">
        <f t="shared" si="646"/>
        <v xml:space="preserve">,"FirstDayOfIssue":" " </v>
      </c>
      <c r="X1811" s="16" t="str">
        <f t="shared" si="637"/>
        <v xml:space="preserve">,"Perforation":"" </v>
      </c>
      <c r="Y1811" s="16" t="str">
        <f t="shared" si="647"/>
        <v xml:space="preserve">,"IsWatermarked":false </v>
      </c>
      <c r="Z1811" s="16" t="str">
        <f t="shared" si="648"/>
        <v xml:space="preserve">,"CatalogImageCode":"" </v>
      </c>
      <c r="AA1811" s="16" t="str">
        <f t="shared" si="649"/>
        <v xml:space="preserve">,"Color":"" </v>
      </c>
      <c r="AB1811" s="16" t="str">
        <f t="shared" si="650"/>
        <v xml:space="preserve">,"Denomination":"15" </v>
      </c>
      <c r="AD1811" s="16" t="str">
        <f t="shared" si="651"/>
        <v>,"ItemInstances":[</v>
      </c>
      <c r="AE1811" s="16" t="str">
        <f t="shared" si="652"/>
        <v>{"CollectableType":"HomeCollector.Models.StampBase, HomeCollector, Version=1.0.0.0, Culture=neutral, PublicKeyToken=null"</v>
      </c>
      <c r="AF1811" s="16" t="str">
        <f t="shared" si="653"/>
        <v xml:space="preserve">,"ItemDetails":"" </v>
      </c>
      <c r="AG1811" s="16" t="str">
        <f t="shared" si="654"/>
        <v xml:space="preserve">,"IsFavorite":false </v>
      </c>
      <c r="AH1811" s="16" t="str">
        <f t="shared" si="655"/>
        <v xml:space="preserve">,"EstimatedValue":0 </v>
      </c>
      <c r="AI1811" s="16" t="str">
        <f t="shared" si="656"/>
        <v xml:space="preserve">,"IsMintCondition":false </v>
      </c>
      <c r="AJ1811" s="16" t="str">
        <f t="shared" si="657"/>
        <v xml:space="preserve">,"Condition":"UNDEFINED" </v>
      </c>
      <c r="AK1811" s="16" t="str">
        <f xml:space="preserve"> IF($D1811+$E1811&gt;0,  CONCATENATE($AD1811,$AE1811,$AF1811,$AG1811,$AH1811,$AI1811,$AJ1811)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11" s="16" t="str">
        <f t="shared" si="658"/>
        <v>,{"CollectableType":"HomeCollector.Models.StampBase, HomeCollector, Version=1.0.0.0, Culture=neutral, PublicKeyToken=null","DisplayName":"Toleware" ,"Description":"" ,"Country":"USA" ,"IsPostageStamp":true ,"ScottNumber":"1776"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12" spans="1:38" x14ac:dyDescent="0.25">
      <c r="A1812" s="34" t="s">
        <v>2950</v>
      </c>
      <c r="B1812" s="29">
        <v>15</v>
      </c>
      <c r="C1812" s="30"/>
      <c r="D1812" s="31"/>
      <c r="E1812" s="32">
        <v>2</v>
      </c>
      <c r="F1812" s="28"/>
      <c r="G1812" s="30"/>
      <c r="H1812" s="19" t="s">
        <v>1230</v>
      </c>
      <c r="I1812" s="29">
        <v>1979</v>
      </c>
      <c r="J1812" s="29">
        <v>1979</v>
      </c>
      <c r="K1812" s="33" t="s">
        <v>1337</v>
      </c>
      <c r="L1812" s="34">
        <v>0.28000000000000003</v>
      </c>
      <c r="M1812" s="29">
        <v>0.15</v>
      </c>
      <c r="N1812" s="28" t="str">
        <f t="shared" si="659"/>
        <v>,{"CollectableType":"HomeCollector.Models.StampBase, HomeCollector, Version=1.0.0.0, Culture=neutral, PublicKeyToken=null"</v>
      </c>
      <c r="O1812" s="16" t="str">
        <f t="shared" si="638"/>
        <v xml:space="preserve">,"DisplayName":"Toleware" </v>
      </c>
      <c r="P1812" s="16" t="str">
        <f t="shared" si="639"/>
        <v xml:space="preserve">,"Description":"" </v>
      </c>
      <c r="Q1812" s="16" t="str">
        <f t="shared" si="640"/>
        <v xml:space="preserve">,"Country":"USA" </v>
      </c>
      <c r="R1812" s="16" t="str">
        <f t="shared" si="641"/>
        <v xml:space="preserve">,"IsPostageStamp":true </v>
      </c>
      <c r="S1812" s="16" t="str">
        <f t="shared" si="642"/>
        <v xml:space="preserve">,"ScottNumber":"1777" </v>
      </c>
      <c r="T1812" s="16" t="str">
        <f t="shared" si="643"/>
        <v xml:space="preserve">,"AlternateId":"" </v>
      </c>
      <c r="U1812" s="16" t="str">
        <f t="shared" si="644"/>
        <v>,"IssueYearStart":1979</v>
      </c>
      <c r="V1812" s="16" t="str">
        <f t="shared" si="645"/>
        <v>,"IssueYearEnd":0</v>
      </c>
      <c r="W1812" s="16" t="str">
        <f t="shared" si="646"/>
        <v xml:space="preserve">,"FirstDayOfIssue":" " </v>
      </c>
      <c r="X1812" s="16" t="str">
        <f t="shared" si="637"/>
        <v xml:space="preserve">,"Perforation":"" </v>
      </c>
      <c r="Y1812" s="16" t="str">
        <f t="shared" si="647"/>
        <v xml:space="preserve">,"IsWatermarked":false </v>
      </c>
      <c r="Z1812" s="16" t="str">
        <f t="shared" si="648"/>
        <v xml:space="preserve">,"CatalogImageCode":"" </v>
      </c>
      <c r="AA1812" s="16" t="str">
        <f t="shared" si="649"/>
        <v xml:space="preserve">,"Color":"" </v>
      </c>
      <c r="AB1812" s="16" t="str">
        <f t="shared" si="650"/>
        <v xml:space="preserve">,"Denomination":"15" </v>
      </c>
      <c r="AD1812" s="16" t="str">
        <f t="shared" si="651"/>
        <v>,"ItemInstances":[</v>
      </c>
      <c r="AE1812" s="16" t="str">
        <f t="shared" si="652"/>
        <v>{"CollectableType":"HomeCollector.Models.StampBase, HomeCollector, Version=1.0.0.0, Culture=neutral, PublicKeyToken=null"</v>
      </c>
      <c r="AF1812" s="16" t="str">
        <f t="shared" si="653"/>
        <v xml:space="preserve">,"ItemDetails":"" </v>
      </c>
      <c r="AG1812" s="16" t="str">
        <f t="shared" si="654"/>
        <v xml:space="preserve">,"IsFavorite":false </v>
      </c>
      <c r="AH1812" s="16" t="str">
        <f t="shared" si="655"/>
        <v xml:space="preserve">,"EstimatedValue":0 </v>
      </c>
      <c r="AI1812" s="16" t="str">
        <f t="shared" si="656"/>
        <v xml:space="preserve">,"IsMintCondition":false </v>
      </c>
      <c r="AJ1812" s="16" t="str">
        <f t="shared" si="657"/>
        <v xml:space="preserve">,"Condition":"UNDEFINED" </v>
      </c>
      <c r="AK1812" s="16" t="str">
        <f xml:space="preserve"> IF($D1812+$E1812&gt;0,  CONCATENATE($AD1812,$AE1812,$AF1812,$AG1812,$AH1812,$AI1812,$AJ1812)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12" s="16" t="str">
        <f t="shared" si="658"/>
        <v>,{"CollectableType":"HomeCollector.Models.StampBase, HomeCollector, Version=1.0.0.0, Culture=neutral, PublicKeyToken=null","DisplayName":"Toleware" ,"Description":"" ,"Country":"USA" ,"IsPostageStamp":true ,"ScottNumber":"1777"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13" spans="1:38" x14ac:dyDescent="0.25">
      <c r="A1813" s="34" t="s">
        <v>2951</v>
      </c>
      <c r="B1813" s="29">
        <v>15</v>
      </c>
      <c r="C1813" s="30"/>
      <c r="D1813" s="31"/>
      <c r="E1813" s="32">
        <v>2</v>
      </c>
      <c r="F1813" s="28"/>
      <c r="G1813" s="30"/>
      <c r="H1813" s="19" t="s">
        <v>1230</v>
      </c>
      <c r="I1813" s="29">
        <v>1979</v>
      </c>
      <c r="J1813" s="29">
        <v>1979</v>
      </c>
      <c r="K1813" s="33" t="s">
        <v>1337</v>
      </c>
      <c r="L1813" s="34">
        <v>0.28000000000000003</v>
      </c>
      <c r="M1813" s="29">
        <v>0.15</v>
      </c>
      <c r="N1813" s="28" t="str">
        <f t="shared" si="659"/>
        <v>,{"CollectableType":"HomeCollector.Models.StampBase, HomeCollector, Version=1.0.0.0, Culture=neutral, PublicKeyToken=null"</v>
      </c>
      <c r="O1813" s="16" t="str">
        <f t="shared" si="638"/>
        <v xml:space="preserve">,"DisplayName":"Toleware" </v>
      </c>
      <c r="P1813" s="16" t="str">
        <f t="shared" si="639"/>
        <v xml:space="preserve">,"Description":"" </v>
      </c>
      <c r="Q1813" s="16" t="str">
        <f t="shared" si="640"/>
        <v xml:space="preserve">,"Country":"USA" </v>
      </c>
      <c r="R1813" s="16" t="str">
        <f t="shared" si="641"/>
        <v xml:space="preserve">,"IsPostageStamp":true </v>
      </c>
      <c r="S1813" s="16" t="str">
        <f t="shared" si="642"/>
        <v xml:space="preserve">,"ScottNumber":"1778" </v>
      </c>
      <c r="T1813" s="16" t="str">
        <f t="shared" si="643"/>
        <v xml:space="preserve">,"AlternateId":"" </v>
      </c>
      <c r="U1813" s="16" t="str">
        <f t="shared" si="644"/>
        <v>,"IssueYearStart":1979</v>
      </c>
      <c r="V1813" s="16" t="str">
        <f t="shared" si="645"/>
        <v>,"IssueYearEnd":0</v>
      </c>
      <c r="W1813" s="16" t="str">
        <f t="shared" si="646"/>
        <v xml:space="preserve">,"FirstDayOfIssue":" " </v>
      </c>
      <c r="X1813" s="16" t="str">
        <f t="shared" si="637"/>
        <v xml:space="preserve">,"Perforation":"" </v>
      </c>
      <c r="Y1813" s="16" t="str">
        <f t="shared" si="647"/>
        <v xml:space="preserve">,"IsWatermarked":false </v>
      </c>
      <c r="Z1813" s="16" t="str">
        <f t="shared" si="648"/>
        <v xml:space="preserve">,"CatalogImageCode":"" </v>
      </c>
      <c r="AA1813" s="16" t="str">
        <f t="shared" si="649"/>
        <v xml:space="preserve">,"Color":"" </v>
      </c>
      <c r="AB1813" s="16" t="str">
        <f t="shared" si="650"/>
        <v xml:space="preserve">,"Denomination":"15" </v>
      </c>
      <c r="AD1813" s="16" t="str">
        <f t="shared" si="651"/>
        <v>,"ItemInstances":[</v>
      </c>
      <c r="AE1813" s="16" t="str">
        <f t="shared" si="652"/>
        <v>{"CollectableType":"HomeCollector.Models.StampBase, HomeCollector, Version=1.0.0.0, Culture=neutral, PublicKeyToken=null"</v>
      </c>
      <c r="AF1813" s="16" t="str">
        <f t="shared" si="653"/>
        <v xml:space="preserve">,"ItemDetails":"" </v>
      </c>
      <c r="AG1813" s="16" t="str">
        <f t="shared" si="654"/>
        <v xml:space="preserve">,"IsFavorite":false </v>
      </c>
      <c r="AH1813" s="16" t="str">
        <f t="shared" si="655"/>
        <v xml:space="preserve">,"EstimatedValue":0 </v>
      </c>
      <c r="AI1813" s="16" t="str">
        <f t="shared" si="656"/>
        <v xml:space="preserve">,"IsMintCondition":false </v>
      </c>
      <c r="AJ1813" s="16" t="str">
        <f t="shared" si="657"/>
        <v xml:space="preserve">,"Condition":"UNDEFINED" </v>
      </c>
      <c r="AK1813" s="16" t="str">
        <f xml:space="preserve"> IF($D1813+$E1813&gt;0,  CONCATENATE($AD1813,$AE1813,$AF1813,$AG1813,$AH1813,$AI1813,$AJ1813)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13" s="16" t="str">
        <f t="shared" si="658"/>
        <v>,{"CollectableType":"HomeCollector.Models.StampBase, HomeCollector, Version=1.0.0.0, Culture=neutral, PublicKeyToken=null","DisplayName":"Toleware" ,"Description":"" ,"Country":"USA" ,"IsPostageStamp":true ,"ScottNumber":"1778"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14" spans="1:38" x14ac:dyDescent="0.25">
      <c r="A1814" s="17" t="s">
        <v>1231</v>
      </c>
      <c r="B1814" s="29">
        <v>15</v>
      </c>
      <c r="C1814" s="30"/>
      <c r="D1814" s="31"/>
      <c r="E1814" s="32"/>
      <c r="F1814" s="28"/>
      <c r="G1814" s="38" t="s">
        <v>962</v>
      </c>
      <c r="H1814" s="19" t="s">
        <v>1230</v>
      </c>
      <c r="I1814" s="29">
        <v>1979</v>
      </c>
      <c r="J1814" s="29">
        <v>1979</v>
      </c>
      <c r="K1814" s="33" t="s">
        <v>1337</v>
      </c>
      <c r="L1814" s="34">
        <v>1.1499999999999999</v>
      </c>
      <c r="M1814" s="29">
        <v>0.85</v>
      </c>
      <c r="N1814" s="28" t="str">
        <f t="shared" si="659"/>
        <v>,{"CollectableType":"HomeCollector.Models.StampBase, HomeCollector, Version=1.0.0.0, Culture=neutral, PublicKeyToken=null"</v>
      </c>
      <c r="O1814" s="16" t="str">
        <f t="shared" si="638"/>
        <v xml:space="preserve">,"DisplayName":"Toleware" </v>
      </c>
      <c r="P1814" s="16" t="str">
        <f t="shared" si="639"/>
        <v xml:space="preserve">,"Description":"block 4" </v>
      </c>
      <c r="Q1814" s="16" t="str">
        <f t="shared" si="640"/>
        <v xml:space="preserve">,"Country":"USA" </v>
      </c>
      <c r="R1814" s="16" t="str">
        <f t="shared" si="641"/>
        <v xml:space="preserve">,"IsPostageStamp":true </v>
      </c>
      <c r="S1814" s="16" t="str">
        <f t="shared" si="642"/>
        <v xml:space="preserve">,"ScottNumber":"1778a" </v>
      </c>
      <c r="T1814" s="16" t="str">
        <f t="shared" si="643"/>
        <v xml:space="preserve">,"AlternateId":"" </v>
      </c>
      <c r="U1814" s="16" t="str">
        <f t="shared" si="644"/>
        <v>,"IssueYearStart":1979</v>
      </c>
      <c r="V1814" s="16" t="str">
        <f t="shared" si="645"/>
        <v>,"IssueYearEnd":0</v>
      </c>
      <c r="W1814" s="16" t="str">
        <f t="shared" si="646"/>
        <v xml:space="preserve">,"FirstDayOfIssue":" " </v>
      </c>
      <c r="X1814" s="16" t="str">
        <f t="shared" si="637"/>
        <v xml:space="preserve">,"Perforation":"" </v>
      </c>
      <c r="Y1814" s="16" t="str">
        <f t="shared" si="647"/>
        <v xml:space="preserve">,"IsWatermarked":false </v>
      </c>
      <c r="Z1814" s="16" t="str">
        <f t="shared" si="648"/>
        <v xml:space="preserve">,"CatalogImageCode":"" </v>
      </c>
      <c r="AA1814" s="16" t="str">
        <f t="shared" si="649"/>
        <v xml:space="preserve">,"Color":"" </v>
      </c>
      <c r="AB1814" s="16" t="str">
        <f t="shared" si="650"/>
        <v xml:space="preserve">,"Denomination":"15" </v>
      </c>
      <c r="AD1814" s="16" t="str">
        <f t="shared" si="651"/>
        <v/>
      </c>
      <c r="AE1814" s="16" t="str">
        <f t="shared" si="652"/>
        <v>{"CollectableType":"HomeCollector.Models.StampBase, HomeCollector, Version=1.0.0.0, Culture=neutral, PublicKeyToken=null"</v>
      </c>
      <c r="AF1814" s="16" t="str">
        <f t="shared" si="653"/>
        <v xml:space="preserve">,"ItemDetails":"block 4" </v>
      </c>
      <c r="AG1814" s="16" t="str">
        <f t="shared" si="654"/>
        <v xml:space="preserve">,"IsFavorite":false </v>
      </c>
      <c r="AH1814" s="16" t="str">
        <f t="shared" si="655"/>
        <v xml:space="preserve">,"EstimatedValue":0 </v>
      </c>
      <c r="AI1814" s="16" t="str">
        <f t="shared" si="656"/>
        <v xml:space="preserve">,"IsMintCondition":false </v>
      </c>
      <c r="AJ1814" s="16" t="str">
        <f t="shared" si="657"/>
        <v xml:space="preserve">,"Condition":"UNDEFINED" </v>
      </c>
      <c r="AK1814" s="16" t="str">
        <f xml:space="preserve"> IF($D1814+$E1814&gt;0,  CONCATENATE($AD1814,$AE1814,$AF1814,$AG1814,$AH1814,$AI1814,$AJ1814) &amp; "} ]}","}")</f>
        <v>}</v>
      </c>
      <c r="AL1814" s="16" t="str">
        <f t="shared" si="658"/>
        <v>,{"CollectableType":"HomeCollector.Models.StampBase, HomeCollector, Version=1.0.0.0, Culture=neutral, PublicKeyToken=null","DisplayName":"Toleware" ,"Description":"block 4" ,"Country":"USA" ,"IsPostageStamp":true ,"ScottNumber":"1778a" ,"AlternateId":"" ,"IssueYearStart":1979,"IssueYearEnd":0,"FirstDayOfIssue":" " ,"Perforation":"" ,"IsWatermarked":false ,"CatalogImageCode":"" ,"Color":"" ,"Denomination":"15" }</v>
      </c>
    </row>
    <row r="1815" spans="1:38" x14ac:dyDescent="0.25">
      <c r="A1815" s="34" t="s">
        <v>2952</v>
      </c>
      <c r="B1815" s="29">
        <v>15</v>
      </c>
      <c r="C1815" s="30"/>
      <c r="D1815" s="31"/>
      <c r="E1815" s="32">
        <v>2</v>
      </c>
      <c r="F1815" s="28"/>
      <c r="G1815" s="30"/>
      <c r="H1815" s="19" t="s">
        <v>1232</v>
      </c>
      <c r="I1815" s="29">
        <v>1979</v>
      </c>
      <c r="J1815" s="29">
        <v>1979</v>
      </c>
      <c r="K1815" s="33" t="s">
        <v>1337</v>
      </c>
      <c r="L1815" s="34">
        <v>0.28000000000000003</v>
      </c>
      <c r="M1815" s="29">
        <v>0.15</v>
      </c>
      <c r="N1815" s="28" t="str">
        <f t="shared" si="659"/>
        <v>,{"CollectableType":"HomeCollector.Models.StampBase, HomeCollector, Version=1.0.0.0, Culture=neutral, PublicKeyToken=null"</v>
      </c>
      <c r="O1815" s="16" t="str">
        <f t="shared" si="638"/>
        <v xml:space="preserve">,"DisplayName":"Architecture" </v>
      </c>
      <c r="P1815" s="16" t="str">
        <f t="shared" si="639"/>
        <v xml:space="preserve">,"Description":"" </v>
      </c>
      <c r="Q1815" s="16" t="str">
        <f t="shared" si="640"/>
        <v xml:space="preserve">,"Country":"USA" </v>
      </c>
      <c r="R1815" s="16" t="str">
        <f t="shared" si="641"/>
        <v xml:space="preserve">,"IsPostageStamp":true </v>
      </c>
      <c r="S1815" s="16" t="str">
        <f t="shared" si="642"/>
        <v xml:space="preserve">,"ScottNumber":"1779" </v>
      </c>
      <c r="T1815" s="16" t="str">
        <f t="shared" si="643"/>
        <v xml:space="preserve">,"AlternateId":"" </v>
      </c>
      <c r="U1815" s="16" t="str">
        <f t="shared" si="644"/>
        <v>,"IssueYearStart":1979</v>
      </c>
      <c r="V1815" s="16" t="str">
        <f t="shared" si="645"/>
        <v>,"IssueYearEnd":0</v>
      </c>
      <c r="W1815" s="16" t="str">
        <f t="shared" si="646"/>
        <v xml:space="preserve">,"FirstDayOfIssue":" " </v>
      </c>
      <c r="X1815" s="16" t="str">
        <f t="shared" si="637"/>
        <v xml:space="preserve">,"Perforation":"" </v>
      </c>
      <c r="Y1815" s="16" t="str">
        <f t="shared" si="647"/>
        <v xml:space="preserve">,"IsWatermarked":false </v>
      </c>
      <c r="Z1815" s="16" t="str">
        <f t="shared" si="648"/>
        <v xml:space="preserve">,"CatalogImageCode":"" </v>
      </c>
      <c r="AA1815" s="16" t="str">
        <f t="shared" si="649"/>
        <v xml:space="preserve">,"Color":"" </v>
      </c>
      <c r="AB1815" s="16" t="str">
        <f t="shared" si="650"/>
        <v xml:space="preserve">,"Denomination":"15" </v>
      </c>
      <c r="AD1815" s="16" t="str">
        <f t="shared" si="651"/>
        <v>,"ItemInstances":[</v>
      </c>
      <c r="AE1815" s="16" t="str">
        <f t="shared" si="652"/>
        <v>{"CollectableType":"HomeCollector.Models.StampBase, HomeCollector, Version=1.0.0.0, Culture=neutral, PublicKeyToken=null"</v>
      </c>
      <c r="AF1815" s="16" t="str">
        <f t="shared" si="653"/>
        <v xml:space="preserve">,"ItemDetails":"" </v>
      </c>
      <c r="AG1815" s="16" t="str">
        <f t="shared" si="654"/>
        <v xml:space="preserve">,"IsFavorite":false </v>
      </c>
      <c r="AH1815" s="16" t="str">
        <f t="shared" si="655"/>
        <v xml:space="preserve">,"EstimatedValue":0 </v>
      </c>
      <c r="AI1815" s="16" t="str">
        <f t="shared" si="656"/>
        <v xml:space="preserve">,"IsMintCondition":false </v>
      </c>
      <c r="AJ1815" s="16" t="str">
        <f t="shared" si="657"/>
        <v xml:space="preserve">,"Condition":"UNDEFINED" </v>
      </c>
      <c r="AK1815" s="16" t="str">
        <f xml:space="preserve"> IF($D1815+$E1815&gt;0,  CONCATENATE($AD1815,$AE1815,$AF1815,$AG1815,$AH1815,$AI1815,$AJ1815)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15" s="16" t="str">
        <f t="shared" si="658"/>
        <v>,{"CollectableType":"HomeCollector.Models.StampBase, HomeCollector, Version=1.0.0.0, Culture=neutral, PublicKeyToken=null","DisplayName":"Architecture" ,"Description":"" ,"Country":"USA" ,"IsPostageStamp":true ,"ScottNumber":"1779"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16" spans="1:38" x14ac:dyDescent="0.25">
      <c r="A1816" s="34" t="s">
        <v>2953</v>
      </c>
      <c r="B1816" s="29">
        <v>15</v>
      </c>
      <c r="C1816" s="30"/>
      <c r="D1816" s="31"/>
      <c r="E1816" s="32">
        <v>2</v>
      </c>
      <c r="F1816" s="28"/>
      <c r="G1816" s="30"/>
      <c r="H1816" s="19" t="s">
        <v>1232</v>
      </c>
      <c r="I1816" s="29">
        <v>1979</v>
      </c>
      <c r="J1816" s="29">
        <v>1979</v>
      </c>
      <c r="K1816" s="33" t="s">
        <v>1337</v>
      </c>
      <c r="L1816" s="34">
        <v>0.28000000000000003</v>
      </c>
      <c r="M1816" s="29">
        <v>0.15</v>
      </c>
      <c r="N1816" s="28" t="str">
        <f t="shared" si="659"/>
        <v>,{"CollectableType":"HomeCollector.Models.StampBase, HomeCollector, Version=1.0.0.0, Culture=neutral, PublicKeyToken=null"</v>
      </c>
      <c r="O1816" s="16" t="str">
        <f t="shared" si="638"/>
        <v xml:space="preserve">,"DisplayName":"Architecture" </v>
      </c>
      <c r="P1816" s="16" t="str">
        <f t="shared" si="639"/>
        <v xml:space="preserve">,"Description":"" </v>
      </c>
      <c r="Q1816" s="16" t="str">
        <f t="shared" si="640"/>
        <v xml:space="preserve">,"Country":"USA" </v>
      </c>
      <c r="R1816" s="16" t="str">
        <f t="shared" si="641"/>
        <v xml:space="preserve">,"IsPostageStamp":true </v>
      </c>
      <c r="S1816" s="16" t="str">
        <f t="shared" si="642"/>
        <v xml:space="preserve">,"ScottNumber":"1780" </v>
      </c>
      <c r="T1816" s="16" t="str">
        <f t="shared" si="643"/>
        <v xml:space="preserve">,"AlternateId":"" </v>
      </c>
      <c r="U1816" s="16" t="str">
        <f t="shared" si="644"/>
        <v>,"IssueYearStart":1979</v>
      </c>
      <c r="V1816" s="16" t="str">
        <f t="shared" si="645"/>
        <v>,"IssueYearEnd":0</v>
      </c>
      <c r="W1816" s="16" t="str">
        <f t="shared" si="646"/>
        <v xml:space="preserve">,"FirstDayOfIssue":" " </v>
      </c>
      <c r="X1816" s="16" t="str">
        <f t="shared" si="637"/>
        <v xml:space="preserve">,"Perforation":"" </v>
      </c>
      <c r="Y1816" s="16" t="str">
        <f t="shared" si="647"/>
        <v xml:space="preserve">,"IsWatermarked":false </v>
      </c>
      <c r="Z1816" s="16" t="str">
        <f t="shared" si="648"/>
        <v xml:space="preserve">,"CatalogImageCode":"" </v>
      </c>
      <c r="AA1816" s="16" t="str">
        <f t="shared" si="649"/>
        <v xml:space="preserve">,"Color":"" </v>
      </c>
      <c r="AB1816" s="16" t="str">
        <f t="shared" si="650"/>
        <v xml:space="preserve">,"Denomination":"15" </v>
      </c>
      <c r="AD1816" s="16" t="str">
        <f t="shared" si="651"/>
        <v>,"ItemInstances":[</v>
      </c>
      <c r="AE1816" s="16" t="str">
        <f t="shared" si="652"/>
        <v>{"CollectableType":"HomeCollector.Models.StampBase, HomeCollector, Version=1.0.0.0, Culture=neutral, PublicKeyToken=null"</v>
      </c>
      <c r="AF1816" s="16" t="str">
        <f t="shared" si="653"/>
        <v xml:space="preserve">,"ItemDetails":"" </v>
      </c>
      <c r="AG1816" s="16" t="str">
        <f t="shared" si="654"/>
        <v xml:space="preserve">,"IsFavorite":false </v>
      </c>
      <c r="AH1816" s="16" t="str">
        <f t="shared" si="655"/>
        <v xml:space="preserve">,"EstimatedValue":0 </v>
      </c>
      <c r="AI1816" s="16" t="str">
        <f t="shared" si="656"/>
        <v xml:space="preserve">,"IsMintCondition":false </v>
      </c>
      <c r="AJ1816" s="16" t="str">
        <f t="shared" si="657"/>
        <v xml:space="preserve">,"Condition":"UNDEFINED" </v>
      </c>
      <c r="AK1816" s="16" t="str">
        <f xml:space="preserve"> IF($D1816+$E1816&gt;0,  CONCATENATE($AD1816,$AE1816,$AF1816,$AG1816,$AH1816,$AI1816,$AJ1816)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16" s="16" t="str">
        <f t="shared" si="658"/>
        <v>,{"CollectableType":"HomeCollector.Models.StampBase, HomeCollector, Version=1.0.0.0, Culture=neutral, PublicKeyToken=null","DisplayName":"Architecture" ,"Description":"" ,"Country":"USA" ,"IsPostageStamp":true ,"ScottNumber":"1780"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17" spans="1:38" x14ac:dyDescent="0.25">
      <c r="A1817" s="34" t="s">
        <v>2954</v>
      </c>
      <c r="B1817" s="29">
        <v>15</v>
      </c>
      <c r="C1817" s="30"/>
      <c r="D1817" s="31"/>
      <c r="E1817" s="32">
        <v>2</v>
      </c>
      <c r="F1817" s="28"/>
      <c r="G1817" s="30"/>
      <c r="H1817" s="19" t="s">
        <v>1232</v>
      </c>
      <c r="I1817" s="29">
        <v>1979</v>
      </c>
      <c r="J1817" s="29">
        <v>1979</v>
      </c>
      <c r="K1817" s="33" t="s">
        <v>1337</v>
      </c>
      <c r="L1817" s="34">
        <v>0.28000000000000003</v>
      </c>
      <c r="M1817" s="29">
        <v>0.15</v>
      </c>
      <c r="N1817" s="28" t="str">
        <f t="shared" si="659"/>
        <v>,{"CollectableType":"HomeCollector.Models.StampBase, HomeCollector, Version=1.0.0.0, Culture=neutral, PublicKeyToken=null"</v>
      </c>
      <c r="O1817" s="16" t="str">
        <f t="shared" si="638"/>
        <v xml:space="preserve">,"DisplayName":"Architecture" </v>
      </c>
      <c r="P1817" s="16" t="str">
        <f t="shared" si="639"/>
        <v xml:space="preserve">,"Description":"" </v>
      </c>
      <c r="Q1817" s="16" t="str">
        <f t="shared" si="640"/>
        <v xml:space="preserve">,"Country":"USA" </v>
      </c>
      <c r="R1817" s="16" t="str">
        <f t="shared" si="641"/>
        <v xml:space="preserve">,"IsPostageStamp":true </v>
      </c>
      <c r="S1817" s="16" t="str">
        <f t="shared" si="642"/>
        <v xml:space="preserve">,"ScottNumber":"1781" </v>
      </c>
      <c r="T1817" s="16" t="str">
        <f t="shared" si="643"/>
        <v xml:space="preserve">,"AlternateId":"" </v>
      </c>
      <c r="U1817" s="16" t="str">
        <f t="shared" si="644"/>
        <v>,"IssueYearStart":1979</v>
      </c>
      <c r="V1817" s="16" t="str">
        <f t="shared" si="645"/>
        <v>,"IssueYearEnd":0</v>
      </c>
      <c r="W1817" s="16" t="str">
        <f t="shared" si="646"/>
        <v xml:space="preserve">,"FirstDayOfIssue":" " </v>
      </c>
      <c r="X1817" s="16" t="str">
        <f t="shared" ref="X1817:X1880" si="660">",""Perforation"":""" &amp; IF(ISBLANK($F1817)=1,"",$F1817) &amp; """ "</f>
        <v xml:space="preserve">,"Perforation":"" </v>
      </c>
      <c r="Y1817" s="16" t="str">
        <f t="shared" si="647"/>
        <v xml:space="preserve">,"IsWatermarked":false </v>
      </c>
      <c r="Z1817" s="16" t="str">
        <f t="shared" si="648"/>
        <v xml:space="preserve">,"CatalogImageCode":"" </v>
      </c>
      <c r="AA1817" s="16" t="str">
        <f t="shared" si="649"/>
        <v xml:space="preserve">,"Color":"" </v>
      </c>
      <c r="AB1817" s="16" t="str">
        <f t="shared" si="650"/>
        <v xml:space="preserve">,"Denomination":"15" </v>
      </c>
      <c r="AD1817" s="16" t="str">
        <f t="shared" si="651"/>
        <v>,"ItemInstances":[</v>
      </c>
      <c r="AE1817" s="16" t="str">
        <f t="shared" si="652"/>
        <v>{"CollectableType":"HomeCollector.Models.StampBase, HomeCollector, Version=1.0.0.0, Culture=neutral, PublicKeyToken=null"</v>
      </c>
      <c r="AF1817" s="16" t="str">
        <f t="shared" si="653"/>
        <v xml:space="preserve">,"ItemDetails":"" </v>
      </c>
      <c r="AG1817" s="16" t="str">
        <f t="shared" si="654"/>
        <v xml:space="preserve">,"IsFavorite":false </v>
      </c>
      <c r="AH1817" s="16" t="str">
        <f t="shared" si="655"/>
        <v xml:space="preserve">,"EstimatedValue":0 </v>
      </c>
      <c r="AI1817" s="16" t="str">
        <f t="shared" si="656"/>
        <v xml:space="preserve">,"IsMintCondition":false </v>
      </c>
      <c r="AJ1817" s="16" t="str">
        <f t="shared" si="657"/>
        <v xml:space="preserve">,"Condition":"UNDEFINED" </v>
      </c>
      <c r="AK1817" s="16" t="str">
        <f xml:space="preserve"> IF($D1817+$E1817&gt;0,  CONCATENATE($AD1817,$AE1817,$AF1817,$AG1817,$AH1817,$AI1817,$AJ1817)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17" s="16" t="str">
        <f t="shared" si="658"/>
        <v>,{"CollectableType":"HomeCollector.Models.StampBase, HomeCollector, Version=1.0.0.0, Culture=neutral, PublicKeyToken=null","DisplayName":"Architecture" ,"Description":"" ,"Country":"USA" ,"IsPostageStamp":true ,"ScottNumber":"1781"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18" spans="1:38" x14ac:dyDescent="0.25">
      <c r="A1818" s="34" t="s">
        <v>2955</v>
      </c>
      <c r="B1818" s="29">
        <v>15</v>
      </c>
      <c r="C1818" s="30"/>
      <c r="D1818" s="31"/>
      <c r="E1818" s="32">
        <v>1</v>
      </c>
      <c r="F1818" s="28"/>
      <c r="G1818" s="30"/>
      <c r="H1818" s="19" t="s">
        <v>1232</v>
      </c>
      <c r="I1818" s="29">
        <v>1979</v>
      </c>
      <c r="J1818" s="29">
        <v>1979</v>
      </c>
      <c r="K1818" s="33" t="s">
        <v>1337</v>
      </c>
      <c r="L1818" s="34">
        <v>0.28000000000000003</v>
      </c>
      <c r="M1818" s="29">
        <v>0.15</v>
      </c>
      <c r="N1818" s="28" t="str">
        <f t="shared" si="659"/>
        <v>,{"CollectableType":"HomeCollector.Models.StampBase, HomeCollector, Version=1.0.0.0, Culture=neutral, PublicKeyToken=null"</v>
      </c>
      <c r="O1818" s="16" t="str">
        <f t="shared" si="638"/>
        <v xml:space="preserve">,"DisplayName":"Architecture" </v>
      </c>
      <c r="P1818" s="16" t="str">
        <f t="shared" si="639"/>
        <v xml:space="preserve">,"Description":"" </v>
      </c>
      <c r="Q1818" s="16" t="str">
        <f t="shared" si="640"/>
        <v xml:space="preserve">,"Country":"USA" </v>
      </c>
      <c r="R1818" s="16" t="str">
        <f t="shared" si="641"/>
        <v xml:space="preserve">,"IsPostageStamp":true </v>
      </c>
      <c r="S1818" s="16" t="str">
        <f t="shared" si="642"/>
        <v xml:space="preserve">,"ScottNumber":"1782" </v>
      </c>
      <c r="T1818" s="16" t="str">
        <f t="shared" si="643"/>
        <v xml:space="preserve">,"AlternateId":"" </v>
      </c>
      <c r="U1818" s="16" t="str">
        <f t="shared" si="644"/>
        <v>,"IssueYearStart":1979</v>
      </c>
      <c r="V1818" s="16" t="str">
        <f t="shared" si="645"/>
        <v>,"IssueYearEnd":0</v>
      </c>
      <c r="W1818" s="16" t="str">
        <f t="shared" si="646"/>
        <v xml:space="preserve">,"FirstDayOfIssue":" " </v>
      </c>
      <c r="X1818" s="16" t="str">
        <f t="shared" si="660"/>
        <v xml:space="preserve">,"Perforation":"" </v>
      </c>
      <c r="Y1818" s="16" t="str">
        <f t="shared" si="647"/>
        <v xml:space="preserve">,"IsWatermarked":false </v>
      </c>
      <c r="Z1818" s="16" t="str">
        <f t="shared" si="648"/>
        <v xml:space="preserve">,"CatalogImageCode":"" </v>
      </c>
      <c r="AA1818" s="16" t="str">
        <f t="shared" si="649"/>
        <v xml:space="preserve">,"Color":"" </v>
      </c>
      <c r="AB1818" s="16" t="str">
        <f t="shared" si="650"/>
        <v xml:space="preserve">,"Denomination":"15" </v>
      </c>
      <c r="AD1818" s="16" t="str">
        <f t="shared" si="651"/>
        <v>,"ItemInstances":[</v>
      </c>
      <c r="AE1818" s="16" t="str">
        <f t="shared" si="652"/>
        <v>{"CollectableType":"HomeCollector.Models.StampBase, HomeCollector, Version=1.0.0.0, Culture=neutral, PublicKeyToken=null"</v>
      </c>
      <c r="AF1818" s="16" t="str">
        <f t="shared" si="653"/>
        <v xml:space="preserve">,"ItemDetails":"" </v>
      </c>
      <c r="AG1818" s="16" t="str">
        <f t="shared" si="654"/>
        <v xml:space="preserve">,"IsFavorite":false </v>
      </c>
      <c r="AH1818" s="16" t="str">
        <f t="shared" si="655"/>
        <v xml:space="preserve">,"EstimatedValue":0 </v>
      </c>
      <c r="AI1818" s="16" t="str">
        <f t="shared" si="656"/>
        <v xml:space="preserve">,"IsMintCondition":false </v>
      </c>
      <c r="AJ1818" s="16" t="str">
        <f t="shared" si="657"/>
        <v xml:space="preserve">,"Condition":"UNDEFINED" </v>
      </c>
      <c r="AK1818" s="16" t="str">
        <f xml:space="preserve"> IF($D1818+$E1818&gt;0,  CONCATENATE($AD1818,$AE1818,$AF1818,$AG1818,$AH1818,$AI1818,$AJ1818)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18" s="16" t="str">
        <f t="shared" si="658"/>
        <v>,{"CollectableType":"HomeCollector.Models.StampBase, HomeCollector, Version=1.0.0.0, Culture=neutral, PublicKeyToken=null","DisplayName":"Architecture" ,"Description":"" ,"Country":"USA" ,"IsPostageStamp":true ,"ScottNumber":"1782"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19" spans="1:38" x14ac:dyDescent="0.25">
      <c r="A1819" s="17" t="s">
        <v>1233</v>
      </c>
      <c r="B1819" s="29">
        <v>15</v>
      </c>
      <c r="C1819" s="30"/>
      <c r="D1819" s="31"/>
      <c r="E1819" s="32"/>
      <c r="F1819" s="28"/>
      <c r="G1819" s="38" t="s">
        <v>962</v>
      </c>
      <c r="H1819" s="19" t="s">
        <v>1232</v>
      </c>
      <c r="I1819" s="29">
        <v>1979</v>
      </c>
      <c r="J1819" s="29">
        <v>1979</v>
      </c>
      <c r="K1819" s="33" t="s">
        <v>1337</v>
      </c>
      <c r="L1819" s="34">
        <v>1.1499999999999999</v>
      </c>
      <c r="M1819" s="29">
        <v>0.85</v>
      </c>
      <c r="N1819" s="28" t="str">
        <f t="shared" si="659"/>
        <v>,{"CollectableType":"HomeCollector.Models.StampBase, HomeCollector, Version=1.0.0.0, Culture=neutral, PublicKeyToken=null"</v>
      </c>
      <c r="O1819" s="16" t="str">
        <f t="shared" si="638"/>
        <v xml:space="preserve">,"DisplayName":"Architecture" </v>
      </c>
      <c r="P1819" s="16" t="str">
        <f t="shared" si="639"/>
        <v xml:space="preserve">,"Description":"block 4" </v>
      </c>
      <c r="Q1819" s="16" t="str">
        <f t="shared" si="640"/>
        <v xml:space="preserve">,"Country":"USA" </v>
      </c>
      <c r="R1819" s="16" t="str">
        <f t="shared" si="641"/>
        <v xml:space="preserve">,"IsPostageStamp":true </v>
      </c>
      <c r="S1819" s="16" t="str">
        <f t="shared" si="642"/>
        <v xml:space="preserve">,"ScottNumber":"1782a" </v>
      </c>
      <c r="T1819" s="16" t="str">
        <f t="shared" si="643"/>
        <v xml:space="preserve">,"AlternateId":"" </v>
      </c>
      <c r="U1819" s="16" t="str">
        <f t="shared" si="644"/>
        <v>,"IssueYearStart":1979</v>
      </c>
      <c r="V1819" s="16" t="str">
        <f t="shared" si="645"/>
        <v>,"IssueYearEnd":0</v>
      </c>
      <c r="W1819" s="16" t="str">
        <f t="shared" si="646"/>
        <v xml:space="preserve">,"FirstDayOfIssue":" " </v>
      </c>
      <c r="X1819" s="16" t="str">
        <f t="shared" si="660"/>
        <v xml:space="preserve">,"Perforation":"" </v>
      </c>
      <c r="Y1819" s="16" t="str">
        <f t="shared" si="647"/>
        <v xml:space="preserve">,"IsWatermarked":false </v>
      </c>
      <c r="Z1819" s="16" t="str">
        <f t="shared" si="648"/>
        <v xml:space="preserve">,"CatalogImageCode":"" </v>
      </c>
      <c r="AA1819" s="16" t="str">
        <f t="shared" si="649"/>
        <v xml:space="preserve">,"Color":"" </v>
      </c>
      <c r="AB1819" s="16" t="str">
        <f t="shared" si="650"/>
        <v xml:space="preserve">,"Denomination":"15" </v>
      </c>
      <c r="AD1819" s="16" t="str">
        <f t="shared" si="651"/>
        <v/>
      </c>
      <c r="AE1819" s="16" t="str">
        <f t="shared" si="652"/>
        <v>{"CollectableType":"HomeCollector.Models.StampBase, HomeCollector, Version=1.0.0.0, Culture=neutral, PublicKeyToken=null"</v>
      </c>
      <c r="AF1819" s="16" t="str">
        <f t="shared" si="653"/>
        <v xml:space="preserve">,"ItemDetails":"block 4" </v>
      </c>
      <c r="AG1819" s="16" t="str">
        <f t="shared" si="654"/>
        <v xml:space="preserve">,"IsFavorite":false </v>
      </c>
      <c r="AH1819" s="16" t="str">
        <f t="shared" si="655"/>
        <v xml:space="preserve">,"EstimatedValue":0 </v>
      </c>
      <c r="AI1819" s="16" t="str">
        <f t="shared" si="656"/>
        <v xml:space="preserve">,"IsMintCondition":false </v>
      </c>
      <c r="AJ1819" s="16" t="str">
        <f t="shared" si="657"/>
        <v xml:space="preserve">,"Condition":"UNDEFINED" </v>
      </c>
      <c r="AK1819" s="16" t="str">
        <f xml:space="preserve"> IF($D1819+$E1819&gt;0,  CONCATENATE($AD1819,$AE1819,$AF1819,$AG1819,$AH1819,$AI1819,$AJ1819) &amp; "} ]}","}")</f>
        <v>}</v>
      </c>
      <c r="AL1819" s="16" t="str">
        <f t="shared" si="658"/>
        <v>,{"CollectableType":"HomeCollector.Models.StampBase, HomeCollector, Version=1.0.0.0, Culture=neutral, PublicKeyToken=null","DisplayName":"Architecture" ,"Description":"block 4" ,"Country":"USA" ,"IsPostageStamp":true ,"ScottNumber":"1782a" ,"AlternateId":"" ,"IssueYearStart":1979,"IssueYearEnd":0,"FirstDayOfIssue":" " ,"Perforation":"" ,"IsWatermarked":false ,"CatalogImageCode":"" ,"Color":"" ,"Denomination":"15" }</v>
      </c>
    </row>
    <row r="1820" spans="1:38" x14ac:dyDescent="0.25">
      <c r="A1820" s="34" t="s">
        <v>2956</v>
      </c>
      <c r="B1820" s="29">
        <v>15</v>
      </c>
      <c r="C1820" s="30"/>
      <c r="D1820" s="31"/>
      <c r="E1820" s="32">
        <v>2</v>
      </c>
      <c r="F1820" s="28"/>
      <c r="G1820" s="30"/>
      <c r="H1820" s="19" t="s">
        <v>1234</v>
      </c>
      <c r="I1820" s="29">
        <v>1979</v>
      </c>
      <c r="J1820" s="29">
        <v>1979</v>
      </c>
      <c r="K1820" s="33" t="s">
        <v>1337</v>
      </c>
      <c r="L1820" s="34">
        <v>0.28000000000000003</v>
      </c>
      <c r="M1820" s="29">
        <v>0.15</v>
      </c>
      <c r="N1820" s="28" t="str">
        <f t="shared" si="659"/>
        <v>,{"CollectableType":"HomeCollector.Models.StampBase, HomeCollector, Version=1.0.0.0, Culture=neutral, PublicKeyToken=null"</v>
      </c>
      <c r="O1820" s="16" t="str">
        <f t="shared" si="638"/>
        <v xml:space="preserve">,"DisplayName":"Endangered Flora" </v>
      </c>
      <c r="P1820" s="16" t="str">
        <f t="shared" si="639"/>
        <v xml:space="preserve">,"Description":"" </v>
      </c>
      <c r="Q1820" s="16" t="str">
        <f t="shared" si="640"/>
        <v xml:space="preserve">,"Country":"USA" </v>
      </c>
      <c r="R1820" s="16" t="str">
        <f t="shared" si="641"/>
        <v xml:space="preserve">,"IsPostageStamp":true </v>
      </c>
      <c r="S1820" s="16" t="str">
        <f t="shared" si="642"/>
        <v xml:space="preserve">,"ScottNumber":"1783" </v>
      </c>
      <c r="T1820" s="16" t="str">
        <f t="shared" si="643"/>
        <v xml:space="preserve">,"AlternateId":"" </v>
      </c>
      <c r="U1820" s="16" t="str">
        <f t="shared" si="644"/>
        <v>,"IssueYearStart":1979</v>
      </c>
      <c r="V1820" s="16" t="str">
        <f t="shared" si="645"/>
        <v>,"IssueYearEnd":0</v>
      </c>
      <c r="W1820" s="16" t="str">
        <f t="shared" si="646"/>
        <v xml:space="preserve">,"FirstDayOfIssue":" " </v>
      </c>
      <c r="X1820" s="16" t="str">
        <f t="shared" si="660"/>
        <v xml:space="preserve">,"Perforation":"" </v>
      </c>
      <c r="Y1820" s="16" t="str">
        <f t="shared" si="647"/>
        <v xml:space="preserve">,"IsWatermarked":false </v>
      </c>
      <c r="Z1820" s="16" t="str">
        <f t="shared" si="648"/>
        <v xml:space="preserve">,"CatalogImageCode":"" </v>
      </c>
      <c r="AA1820" s="16" t="str">
        <f t="shared" si="649"/>
        <v xml:space="preserve">,"Color":"" </v>
      </c>
      <c r="AB1820" s="16" t="str">
        <f t="shared" si="650"/>
        <v xml:space="preserve">,"Denomination":"15" </v>
      </c>
      <c r="AD1820" s="16" t="str">
        <f t="shared" si="651"/>
        <v>,"ItemInstances":[</v>
      </c>
      <c r="AE1820" s="16" t="str">
        <f t="shared" si="652"/>
        <v>{"CollectableType":"HomeCollector.Models.StampBase, HomeCollector, Version=1.0.0.0, Culture=neutral, PublicKeyToken=null"</v>
      </c>
      <c r="AF1820" s="16" t="str">
        <f t="shared" si="653"/>
        <v xml:space="preserve">,"ItemDetails":"" </v>
      </c>
      <c r="AG1820" s="16" t="str">
        <f t="shared" si="654"/>
        <v xml:space="preserve">,"IsFavorite":false </v>
      </c>
      <c r="AH1820" s="16" t="str">
        <f t="shared" si="655"/>
        <v xml:space="preserve">,"EstimatedValue":0 </v>
      </c>
      <c r="AI1820" s="16" t="str">
        <f t="shared" si="656"/>
        <v xml:space="preserve">,"IsMintCondition":false </v>
      </c>
      <c r="AJ1820" s="16" t="str">
        <f t="shared" si="657"/>
        <v xml:space="preserve">,"Condition":"UNDEFINED" </v>
      </c>
      <c r="AK1820" s="16" t="str">
        <f xml:space="preserve"> IF($D1820+$E1820&gt;0,  CONCATENATE($AD1820,$AE1820,$AF1820,$AG1820,$AH1820,$AI1820,$AJ1820)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20" s="16" t="str">
        <f t="shared" si="658"/>
        <v>,{"CollectableType":"HomeCollector.Models.StampBase, HomeCollector, Version=1.0.0.0, Culture=neutral, PublicKeyToken=null","DisplayName":"Endangered Flora" ,"Description":"" ,"Country":"USA" ,"IsPostageStamp":true ,"ScottNumber":"1783"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21" spans="1:38" x14ac:dyDescent="0.25">
      <c r="A1821" s="34" t="s">
        <v>2957</v>
      </c>
      <c r="B1821" s="29">
        <v>15</v>
      </c>
      <c r="C1821" s="30"/>
      <c r="D1821" s="31"/>
      <c r="E1821" s="32">
        <v>2</v>
      </c>
      <c r="F1821" s="28"/>
      <c r="G1821" s="30"/>
      <c r="H1821" s="19" t="s">
        <v>1234</v>
      </c>
      <c r="I1821" s="29">
        <v>1979</v>
      </c>
      <c r="J1821" s="29">
        <v>1979</v>
      </c>
      <c r="K1821" s="33" t="s">
        <v>1337</v>
      </c>
      <c r="L1821" s="34">
        <v>0.28000000000000003</v>
      </c>
      <c r="M1821" s="29">
        <v>0.15</v>
      </c>
      <c r="N1821" s="28" t="str">
        <f t="shared" si="659"/>
        <v>,{"CollectableType":"HomeCollector.Models.StampBase, HomeCollector, Version=1.0.0.0, Culture=neutral, PublicKeyToken=null"</v>
      </c>
      <c r="O1821" s="16" t="str">
        <f t="shared" si="638"/>
        <v xml:space="preserve">,"DisplayName":"Endangered Flora" </v>
      </c>
      <c r="P1821" s="16" t="str">
        <f t="shared" si="639"/>
        <v xml:space="preserve">,"Description":"" </v>
      </c>
      <c r="Q1821" s="16" t="str">
        <f t="shared" si="640"/>
        <v xml:space="preserve">,"Country":"USA" </v>
      </c>
      <c r="R1821" s="16" t="str">
        <f t="shared" si="641"/>
        <v xml:space="preserve">,"IsPostageStamp":true </v>
      </c>
      <c r="S1821" s="16" t="str">
        <f t="shared" si="642"/>
        <v xml:space="preserve">,"ScottNumber":"1784" </v>
      </c>
      <c r="T1821" s="16" t="str">
        <f t="shared" si="643"/>
        <v xml:space="preserve">,"AlternateId":"" </v>
      </c>
      <c r="U1821" s="16" t="str">
        <f t="shared" si="644"/>
        <v>,"IssueYearStart":1979</v>
      </c>
      <c r="V1821" s="16" t="str">
        <f t="shared" si="645"/>
        <v>,"IssueYearEnd":0</v>
      </c>
      <c r="W1821" s="16" t="str">
        <f t="shared" si="646"/>
        <v xml:space="preserve">,"FirstDayOfIssue":" " </v>
      </c>
      <c r="X1821" s="16" t="str">
        <f t="shared" si="660"/>
        <v xml:space="preserve">,"Perforation":"" </v>
      </c>
      <c r="Y1821" s="16" t="str">
        <f t="shared" si="647"/>
        <v xml:space="preserve">,"IsWatermarked":false </v>
      </c>
      <c r="Z1821" s="16" t="str">
        <f t="shared" si="648"/>
        <v xml:space="preserve">,"CatalogImageCode":"" </v>
      </c>
      <c r="AA1821" s="16" t="str">
        <f t="shared" si="649"/>
        <v xml:space="preserve">,"Color":"" </v>
      </c>
      <c r="AB1821" s="16" t="str">
        <f t="shared" si="650"/>
        <v xml:space="preserve">,"Denomination":"15" </v>
      </c>
      <c r="AD1821" s="16" t="str">
        <f t="shared" si="651"/>
        <v>,"ItemInstances":[</v>
      </c>
      <c r="AE1821" s="16" t="str">
        <f t="shared" si="652"/>
        <v>{"CollectableType":"HomeCollector.Models.StampBase, HomeCollector, Version=1.0.0.0, Culture=neutral, PublicKeyToken=null"</v>
      </c>
      <c r="AF1821" s="16" t="str">
        <f t="shared" si="653"/>
        <v xml:space="preserve">,"ItemDetails":"" </v>
      </c>
      <c r="AG1821" s="16" t="str">
        <f t="shared" si="654"/>
        <v xml:space="preserve">,"IsFavorite":false </v>
      </c>
      <c r="AH1821" s="16" t="str">
        <f t="shared" si="655"/>
        <v xml:space="preserve">,"EstimatedValue":0 </v>
      </c>
      <c r="AI1821" s="16" t="str">
        <f t="shared" si="656"/>
        <v xml:space="preserve">,"IsMintCondition":false </v>
      </c>
      <c r="AJ1821" s="16" t="str">
        <f t="shared" si="657"/>
        <v xml:space="preserve">,"Condition":"UNDEFINED" </v>
      </c>
      <c r="AK1821" s="16" t="str">
        <f xml:space="preserve"> IF($D1821+$E1821&gt;0,  CONCATENATE($AD1821,$AE1821,$AF1821,$AG1821,$AH1821,$AI1821,$AJ1821)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21" s="16" t="str">
        <f t="shared" si="658"/>
        <v>,{"CollectableType":"HomeCollector.Models.StampBase, HomeCollector, Version=1.0.0.0, Culture=neutral, PublicKeyToken=null","DisplayName":"Endangered Flora" ,"Description":"" ,"Country":"USA" ,"IsPostageStamp":true ,"ScottNumber":"1784"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22" spans="1:38" x14ac:dyDescent="0.25">
      <c r="A1822" s="34" t="s">
        <v>2958</v>
      </c>
      <c r="B1822" s="29">
        <v>15</v>
      </c>
      <c r="C1822" s="30"/>
      <c r="D1822" s="31"/>
      <c r="E1822" s="32">
        <v>2</v>
      </c>
      <c r="F1822" s="28"/>
      <c r="G1822" s="30"/>
      <c r="H1822" s="19" t="s">
        <v>1234</v>
      </c>
      <c r="I1822" s="29">
        <v>1979</v>
      </c>
      <c r="J1822" s="29">
        <v>1979</v>
      </c>
      <c r="K1822" s="33" t="s">
        <v>1337</v>
      </c>
      <c r="L1822" s="34">
        <v>0.28000000000000003</v>
      </c>
      <c r="M1822" s="29">
        <v>0.15</v>
      </c>
      <c r="N1822" s="28" t="str">
        <f t="shared" si="659"/>
        <v>,{"CollectableType":"HomeCollector.Models.StampBase, HomeCollector, Version=1.0.0.0, Culture=neutral, PublicKeyToken=null"</v>
      </c>
      <c r="O1822" s="16" t="str">
        <f t="shared" si="638"/>
        <v xml:space="preserve">,"DisplayName":"Endangered Flora" </v>
      </c>
      <c r="P1822" s="16" t="str">
        <f t="shared" si="639"/>
        <v xml:space="preserve">,"Description":"" </v>
      </c>
      <c r="Q1822" s="16" t="str">
        <f t="shared" si="640"/>
        <v xml:space="preserve">,"Country":"USA" </v>
      </c>
      <c r="R1822" s="16" t="str">
        <f t="shared" si="641"/>
        <v xml:space="preserve">,"IsPostageStamp":true </v>
      </c>
      <c r="S1822" s="16" t="str">
        <f t="shared" si="642"/>
        <v xml:space="preserve">,"ScottNumber":"1785" </v>
      </c>
      <c r="T1822" s="16" t="str">
        <f t="shared" si="643"/>
        <v xml:space="preserve">,"AlternateId":"" </v>
      </c>
      <c r="U1822" s="16" t="str">
        <f t="shared" si="644"/>
        <v>,"IssueYearStart":1979</v>
      </c>
      <c r="V1822" s="16" t="str">
        <f t="shared" si="645"/>
        <v>,"IssueYearEnd":0</v>
      </c>
      <c r="W1822" s="16" t="str">
        <f t="shared" si="646"/>
        <v xml:space="preserve">,"FirstDayOfIssue":" " </v>
      </c>
      <c r="X1822" s="16" t="str">
        <f t="shared" si="660"/>
        <v xml:space="preserve">,"Perforation":"" </v>
      </c>
      <c r="Y1822" s="16" t="str">
        <f t="shared" si="647"/>
        <v xml:space="preserve">,"IsWatermarked":false </v>
      </c>
      <c r="Z1822" s="16" t="str">
        <f t="shared" si="648"/>
        <v xml:space="preserve">,"CatalogImageCode":"" </v>
      </c>
      <c r="AA1822" s="16" t="str">
        <f t="shared" si="649"/>
        <v xml:space="preserve">,"Color":"" </v>
      </c>
      <c r="AB1822" s="16" t="str">
        <f t="shared" si="650"/>
        <v xml:space="preserve">,"Denomination":"15" </v>
      </c>
      <c r="AD1822" s="16" t="str">
        <f t="shared" si="651"/>
        <v>,"ItemInstances":[</v>
      </c>
      <c r="AE1822" s="16" t="str">
        <f t="shared" si="652"/>
        <v>{"CollectableType":"HomeCollector.Models.StampBase, HomeCollector, Version=1.0.0.0, Culture=neutral, PublicKeyToken=null"</v>
      </c>
      <c r="AF1822" s="16" t="str">
        <f t="shared" si="653"/>
        <v xml:space="preserve">,"ItemDetails":"" </v>
      </c>
      <c r="AG1822" s="16" t="str">
        <f t="shared" si="654"/>
        <v xml:space="preserve">,"IsFavorite":false </v>
      </c>
      <c r="AH1822" s="16" t="str">
        <f t="shared" si="655"/>
        <v xml:space="preserve">,"EstimatedValue":0 </v>
      </c>
      <c r="AI1822" s="16" t="str">
        <f t="shared" si="656"/>
        <v xml:space="preserve">,"IsMintCondition":false </v>
      </c>
      <c r="AJ1822" s="16" t="str">
        <f t="shared" si="657"/>
        <v xml:space="preserve">,"Condition":"UNDEFINED" </v>
      </c>
      <c r="AK1822" s="16" t="str">
        <f xml:space="preserve"> IF($D1822+$E1822&gt;0,  CONCATENATE($AD1822,$AE1822,$AF1822,$AG1822,$AH1822,$AI1822,$AJ1822)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22" s="16" t="str">
        <f t="shared" si="658"/>
        <v>,{"CollectableType":"HomeCollector.Models.StampBase, HomeCollector, Version=1.0.0.0, Culture=neutral, PublicKeyToken=null","DisplayName":"Endangered Flora" ,"Description":"" ,"Country":"USA" ,"IsPostageStamp":true ,"ScottNumber":"1785"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23" spans="1:38" x14ac:dyDescent="0.25">
      <c r="A1823" s="34" t="s">
        <v>2959</v>
      </c>
      <c r="B1823" s="29">
        <v>15</v>
      </c>
      <c r="C1823" s="30"/>
      <c r="D1823" s="31"/>
      <c r="E1823" s="32">
        <v>2</v>
      </c>
      <c r="F1823" s="28"/>
      <c r="G1823" s="30"/>
      <c r="H1823" s="19" t="s">
        <v>1234</v>
      </c>
      <c r="I1823" s="29">
        <v>1979</v>
      </c>
      <c r="J1823" s="29">
        <v>1979</v>
      </c>
      <c r="K1823" s="33" t="s">
        <v>1337</v>
      </c>
      <c r="L1823" s="34">
        <v>0.28000000000000003</v>
      </c>
      <c r="M1823" s="29">
        <v>0.15</v>
      </c>
      <c r="N1823" s="28" t="str">
        <f t="shared" si="659"/>
        <v>,{"CollectableType":"HomeCollector.Models.StampBase, HomeCollector, Version=1.0.0.0, Culture=neutral, PublicKeyToken=null"</v>
      </c>
      <c r="O1823" s="16" t="str">
        <f t="shared" si="638"/>
        <v xml:space="preserve">,"DisplayName":"Endangered Flora" </v>
      </c>
      <c r="P1823" s="16" t="str">
        <f t="shared" si="639"/>
        <v xml:space="preserve">,"Description":"" </v>
      </c>
      <c r="Q1823" s="16" t="str">
        <f t="shared" si="640"/>
        <v xml:space="preserve">,"Country":"USA" </v>
      </c>
      <c r="R1823" s="16" t="str">
        <f t="shared" si="641"/>
        <v xml:space="preserve">,"IsPostageStamp":true </v>
      </c>
      <c r="S1823" s="16" t="str">
        <f t="shared" si="642"/>
        <v xml:space="preserve">,"ScottNumber":"1786" </v>
      </c>
      <c r="T1823" s="16" t="str">
        <f t="shared" si="643"/>
        <v xml:space="preserve">,"AlternateId":"" </v>
      </c>
      <c r="U1823" s="16" t="str">
        <f t="shared" si="644"/>
        <v>,"IssueYearStart":1979</v>
      </c>
      <c r="V1823" s="16" t="str">
        <f t="shared" si="645"/>
        <v>,"IssueYearEnd":0</v>
      </c>
      <c r="W1823" s="16" t="str">
        <f t="shared" si="646"/>
        <v xml:space="preserve">,"FirstDayOfIssue":" " </v>
      </c>
      <c r="X1823" s="16" t="str">
        <f t="shared" si="660"/>
        <v xml:space="preserve">,"Perforation":"" </v>
      </c>
      <c r="Y1823" s="16" t="str">
        <f t="shared" si="647"/>
        <v xml:space="preserve">,"IsWatermarked":false </v>
      </c>
      <c r="Z1823" s="16" t="str">
        <f t="shared" si="648"/>
        <v xml:space="preserve">,"CatalogImageCode":"" </v>
      </c>
      <c r="AA1823" s="16" t="str">
        <f t="shared" si="649"/>
        <v xml:space="preserve">,"Color":"" </v>
      </c>
      <c r="AB1823" s="16" t="str">
        <f t="shared" si="650"/>
        <v xml:space="preserve">,"Denomination":"15" </v>
      </c>
      <c r="AD1823" s="16" t="str">
        <f t="shared" si="651"/>
        <v>,"ItemInstances":[</v>
      </c>
      <c r="AE1823" s="16" t="str">
        <f t="shared" si="652"/>
        <v>{"CollectableType":"HomeCollector.Models.StampBase, HomeCollector, Version=1.0.0.0, Culture=neutral, PublicKeyToken=null"</v>
      </c>
      <c r="AF1823" s="16" t="str">
        <f t="shared" si="653"/>
        <v xml:space="preserve">,"ItemDetails":"" </v>
      </c>
      <c r="AG1823" s="16" t="str">
        <f t="shared" si="654"/>
        <v xml:space="preserve">,"IsFavorite":false </v>
      </c>
      <c r="AH1823" s="16" t="str">
        <f t="shared" si="655"/>
        <v xml:space="preserve">,"EstimatedValue":0 </v>
      </c>
      <c r="AI1823" s="16" t="str">
        <f t="shared" si="656"/>
        <v xml:space="preserve">,"IsMintCondition":false </v>
      </c>
      <c r="AJ1823" s="16" t="str">
        <f t="shared" si="657"/>
        <v xml:space="preserve">,"Condition":"UNDEFINED" </v>
      </c>
      <c r="AK1823" s="16" t="str">
        <f xml:space="preserve"> IF($D1823+$E1823&gt;0,  CONCATENATE($AD1823,$AE1823,$AF1823,$AG1823,$AH1823,$AI1823,$AJ1823)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23" s="16" t="str">
        <f t="shared" si="658"/>
        <v>,{"CollectableType":"HomeCollector.Models.StampBase, HomeCollector, Version=1.0.0.0, Culture=neutral, PublicKeyToken=null","DisplayName":"Endangered Flora" ,"Description":"" ,"Country":"USA" ,"IsPostageStamp":true ,"ScottNumber":"1786"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24" spans="1:38" x14ac:dyDescent="0.25">
      <c r="A1824" s="17" t="s">
        <v>1235</v>
      </c>
      <c r="B1824" s="29">
        <v>15</v>
      </c>
      <c r="C1824" s="30"/>
      <c r="D1824" s="31"/>
      <c r="E1824" s="32"/>
      <c r="F1824" s="28"/>
      <c r="G1824" s="38" t="s">
        <v>962</v>
      </c>
      <c r="H1824" s="19" t="s">
        <v>1234</v>
      </c>
      <c r="I1824" s="29">
        <v>1979</v>
      </c>
      <c r="J1824" s="29">
        <v>1979</v>
      </c>
      <c r="K1824" s="33" t="s">
        <v>1337</v>
      </c>
      <c r="L1824" s="34">
        <v>1.1499999999999999</v>
      </c>
      <c r="M1824" s="29">
        <v>0.85</v>
      </c>
      <c r="N1824" s="28" t="str">
        <f t="shared" si="659"/>
        <v>,{"CollectableType":"HomeCollector.Models.StampBase, HomeCollector, Version=1.0.0.0, Culture=neutral, PublicKeyToken=null"</v>
      </c>
      <c r="O1824" s="16" t="str">
        <f t="shared" si="638"/>
        <v xml:space="preserve">,"DisplayName":"Endangered Flora" </v>
      </c>
      <c r="P1824" s="16" t="str">
        <f t="shared" si="639"/>
        <v xml:space="preserve">,"Description":"block 4" </v>
      </c>
      <c r="Q1824" s="16" t="str">
        <f t="shared" si="640"/>
        <v xml:space="preserve">,"Country":"USA" </v>
      </c>
      <c r="R1824" s="16" t="str">
        <f t="shared" si="641"/>
        <v xml:space="preserve">,"IsPostageStamp":true </v>
      </c>
      <c r="S1824" s="16" t="str">
        <f t="shared" si="642"/>
        <v xml:space="preserve">,"ScottNumber":"1786a" </v>
      </c>
      <c r="T1824" s="16" t="str">
        <f t="shared" si="643"/>
        <v xml:space="preserve">,"AlternateId":"" </v>
      </c>
      <c r="U1824" s="16" t="str">
        <f t="shared" si="644"/>
        <v>,"IssueYearStart":1979</v>
      </c>
      <c r="V1824" s="16" t="str">
        <f t="shared" si="645"/>
        <v>,"IssueYearEnd":0</v>
      </c>
      <c r="W1824" s="16" t="str">
        <f t="shared" si="646"/>
        <v xml:space="preserve">,"FirstDayOfIssue":" " </v>
      </c>
      <c r="X1824" s="16" t="str">
        <f t="shared" si="660"/>
        <v xml:space="preserve">,"Perforation":"" </v>
      </c>
      <c r="Y1824" s="16" t="str">
        <f t="shared" si="647"/>
        <v xml:space="preserve">,"IsWatermarked":false </v>
      </c>
      <c r="Z1824" s="16" t="str">
        <f t="shared" si="648"/>
        <v xml:space="preserve">,"CatalogImageCode":"" </v>
      </c>
      <c r="AA1824" s="16" t="str">
        <f t="shared" si="649"/>
        <v xml:space="preserve">,"Color":"" </v>
      </c>
      <c r="AB1824" s="16" t="str">
        <f t="shared" si="650"/>
        <v xml:space="preserve">,"Denomination":"15" </v>
      </c>
      <c r="AD1824" s="16" t="str">
        <f t="shared" si="651"/>
        <v/>
      </c>
      <c r="AE1824" s="16" t="str">
        <f t="shared" si="652"/>
        <v>{"CollectableType":"HomeCollector.Models.StampBase, HomeCollector, Version=1.0.0.0, Culture=neutral, PublicKeyToken=null"</v>
      </c>
      <c r="AF1824" s="16" t="str">
        <f t="shared" si="653"/>
        <v xml:space="preserve">,"ItemDetails":"block 4" </v>
      </c>
      <c r="AG1824" s="16" t="str">
        <f t="shared" si="654"/>
        <v xml:space="preserve">,"IsFavorite":false </v>
      </c>
      <c r="AH1824" s="16" t="str">
        <f t="shared" si="655"/>
        <v xml:space="preserve">,"EstimatedValue":0 </v>
      </c>
      <c r="AI1824" s="16" t="str">
        <f t="shared" si="656"/>
        <v xml:space="preserve">,"IsMintCondition":false </v>
      </c>
      <c r="AJ1824" s="16" t="str">
        <f t="shared" si="657"/>
        <v xml:space="preserve">,"Condition":"UNDEFINED" </v>
      </c>
      <c r="AK1824" s="16" t="str">
        <f xml:space="preserve"> IF($D1824+$E1824&gt;0,  CONCATENATE($AD1824,$AE1824,$AF1824,$AG1824,$AH1824,$AI1824,$AJ1824) &amp; "} ]}","}")</f>
        <v>}</v>
      </c>
      <c r="AL1824" s="16" t="str">
        <f t="shared" si="658"/>
        <v>,{"CollectableType":"HomeCollector.Models.StampBase, HomeCollector, Version=1.0.0.0, Culture=neutral, PublicKeyToken=null","DisplayName":"Endangered Flora" ,"Description":"block 4" ,"Country":"USA" ,"IsPostageStamp":true ,"ScottNumber":"1786a" ,"AlternateId":"" ,"IssueYearStart":1979,"IssueYearEnd":0,"FirstDayOfIssue":" " ,"Perforation":"" ,"IsWatermarked":false ,"CatalogImageCode":"" ,"Color":"" ,"Denomination":"15" }</v>
      </c>
    </row>
    <row r="1825" spans="1:38" x14ac:dyDescent="0.25">
      <c r="A1825" s="34" t="s">
        <v>2960</v>
      </c>
      <c r="B1825" s="29">
        <v>15</v>
      </c>
      <c r="C1825" s="30"/>
      <c r="D1825" s="31"/>
      <c r="E1825" s="32">
        <v>5</v>
      </c>
      <c r="F1825" s="28"/>
      <c r="G1825" s="30"/>
      <c r="H1825" s="19" t="s">
        <v>1236</v>
      </c>
      <c r="I1825" s="29">
        <v>1979</v>
      </c>
      <c r="J1825" s="29">
        <v>1979</v>
      </c>
      <c r="K1825" s="33" t="s">
        <v>1337</v>
      </c>
      <c r="L1825" s="34">
        <v>0.28000000000000003</v>
      </c>
      <c r="M1825" s="29">
        <v>0.15</v>
      </c>
      <c r="N1825" s="28" t="str">
        <f t="shared" si="659"/>
        <v>,{"CollectableType":"HomeCollector.Models.StampBase, HomeCollector, Version=1.0.0.0, Culture=neutral, PublicKeyToken=null"</v>
      </c>
      <c r="O1825" s="16" t="str">
        <f t="shared" si="638"/>
        <v xml:space="preserve">,"DisplayName":"Seeing-eye Dog" </v>
      </c>
      <c r="P1825" s="16" t="str">
        <f t="shared" si="639"/>
        <v xml:space="preserve">,"Description":"" </v>
      </c>
      <c r="Q1825" s="16" t="str">
        <f t="shared" si="640"/>
        <v xml:space="preserve">,"Country":"USA" </v>
      </c>
      <c r="R1825" s="16" t="str">
        <f t="shared" si="641"/>
        <v xml:space="preserve">,"IsPostageStamp":true </v>
      </c>
      <c r="S1825" s="16" t="str">
        <f t="shared" si="642"/>
        <v xml:space="preserve">,"ScottNumber":"1787" </v>
      </c>
      <c r="T1825" s="16" t="str">
        <f t="shared" si="643"/>
        <v xml:space="preserve">,"AlternateId":"" </v>
      </c>
      <c r="U1825" s="16" t="str">
        <f t="shared" si="644"/>
        <v>,"IssueYearStart":1979</v>
      </c>
      <c r="V1825" s="16" t="str">
        <f t="shared" si="645"/>
        <v>,"IssueYearEnd":0</v>
      </c>
      <c r="W1825" s="16" t="str">
        <f t="shared" si="646"/>
        <v xml:space="preserve">,"FirstDayOfIssue":" " </v>
      </c>
      <c r="X1825" s="16" t="str">
        <f t="shared" si="660"/>
        <v xml:space="preserve">,"Perforation":"" </v>
      </c>
      <c r="Y1825" s="16" t="str">
        <f t="shared" si="647"/>
        <v xml:space="preserve">,"IsWatermarked":false </v>
      </c>
      <c r="Z1825" s="16" t="str">
        <f t="shared" si="648"/>
        <v xml:space="preserve">,"CatalogImageCode":"" </v>
      </c>
      <c r="AA1825" s="16" t="str">
        <f t="shared" si="649"/>
        <v xml:space="preserve">,"Color":"" </v>
      </c>
      <c r="AB1825" s="16" t="str">
        <f t="shared" si="650"/>
        <v xml:space="preserve">,"Denomination":"15" </v>
      </c>
      <c r="AD1825" s="16" t="str">
        <f t="shared" si="651"/>
        <v>,"ItemInstances":[</v>
      </c>
      <c r="AE1825" s="16" t="str">
        <f t="shared" si="652"/>
        <v>{"CollectableType":"HomeCollector.Models.StampBase, HomeCollector, Version=1.0.0.0, Culture=neutral, PublicKeyToken=null"</v>
      </c>
      <c r="AF1825" s="16" t="str">
        <f t="shared" si="653"/>
        <v xml:space="preserve">,"ItemDetails":"" </v>
      </c>
      <c r="AG1825" s="16" t="str">
        <f t="shared" si="654"/>
        <v xml:space="preserve">,"IsFavorite":false </v>
      </c>
      <c r="AH1825" s="16" t="str">
        <f t="shared" si="655"/>
        <v xml:space="preserve">,"EstimatedValue":0 </v>
      </c>
      <c r="AI1825" s="16" t="str">
        <f t="shared" si="656"/>
        <v xml:space="preserve">,"IsMintCondition":false </v>
      </c>
      <c r="AJ1825" s="16" t="str">
        <f t="shared" si="657"/>
        <v xml:space="preserve">,"Condition":"UNDEFINED" </v>
      </c>
      <c r="AK1825" s="16" t="str">
        <f xml:space="preserve"> IF($D1825+$E1825&gt;0,  CONCATENATE($AD1825,$AE1825,$AF1825,$AG1825,$AH1825,$AI1825,$AJ1825)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25" s="16" t="str">
        <f t="shared" si="658"/>
        <v>,{"CollectableType":"HomeCollector.Models.StampBase, HomeCollector, Version=1.0.0.0, Culture=neutral, PublicKeyToken=null","DisplayName":"Seeing-eye Dog" ,"Description":"" ,"Country":"USA" ,"IsPostageStamp":true ,"ScottNumber":"1787"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26" spans="1:38" x14ac:dyDescent="0.25">
      <c r="A1826" s="34" t="s">
        <v>2961</v>
      </c>
      <c r="B1826" s="29">
        <v>15</v>
      </c>
      <c r="C1826" s="30"/>
      <c r="D1826" s="31"/>
      <c r="E1826" s="32">
        <v>2</v>
      </c>
      <c r="F1826" s="28"/>
      <c r="G1826" s="30"/>
      <c r="H1826" s="19" t="s">
        <v>1237</v>
      </c>
      <c r="I1826" s="29">
        <v>1979</v>
      </c>
      <c r="J1826" s="29">
        <v>1979</v>
      </c>
      <c r="K1826" s="33" t="s">
        <v>1337</v>
      </c>
      <c r="L1826" s="34">
        <v>0.28000000000000003</v>
      </c>
      <c r="M1826" s="29">
        <v>0.15</v>
      </c>
      <c r="N1826" s="28" t="str">
        <f t="shared" si="659"/>
        <v>,{"CollectableType":"HomeCollector.Models.StampBase, HomeCollector, Version=1.0.0.0, Culture=neutral, PublicKeyToken=null"</v>
      </c>
      <c r="O1826" s="16" t="str">
        <f t="shared" si="638"/>
        <v xml:space="preserve">,"DisplayName":"Sp. Olympics" </v>
      </c>
      <c r="P1826" s="16" t="str">
        <f t="shared" si="639"/>
        <v xml:space="preserve">,"Description":"" </v>
      </c>
      <c r="Q1826" s="16" t="str">
        <f t="shared" si="640"/>
        <v xml:space="preserve">,"Country":"USA" </v>
      </c>
      <c r="R1826" s="16" t="str">
        <f t="shared" si="641"/>
        <v xml:space="preserve">,"IsPostageStamp":true </v>
      </c>
      <c r="S1826" s="16" t="str">
        <f t="shared" si="642"/>
        <v xml:space="preserve">,"ScottNumber":"1788" </v>
      </c>
      <c r="T1826" s="16" t="str">
        <f t="shared" si="643"/>
        <v xml:space="preserve">,"AlternateId":"" </v>
      </c>
      <c r="U1826" s="16" t="str">
        <f t="shared" si="644"/>
        <v>,"IssueYearStart":1979</v>
      </c>
      <c r="V1826" s="16" t="str">
        <f t="shared" si="645"/>
        <v>,"IssueYearEnd":0</v>
      </c>
      <c r="W1826" s="16" t="str">
        <f t="shared" si="646"/>
        <v xml:space="preserve">,"FirstDayOfIssue":" " </v>
      </c>
      <c r="X1826" s="16" t="str">
        <f t="shared" si="660"/>
        <v xml:space="preserve">,"Perforation":"" </v>
      </c>
      <c r="Y1826" s="16" t="str">
        <f t="shared" si="647"/>
        <v xml:space="preserve">,"IsWatermarked":false </v>
      </c>
      <c r="Z1826" s="16" t="str">
        <f t="shared" si="648"/>
        <v xml:space="preserve">,"CatalogImageCode":"" </v>
      </c>
      <c r="AA1826" s="16" t="str">
        <f t="shared" si="649"/>
        <v xml:space="preserve">,"Color":"" </v>
      </c>
      <c r="AB1826" s="16" t="str">
        <f t="shared" si="650"/>
        <v xml:space="preserve">,"Denomination":"15" </v>
      </c>
      <c r="AD1826" s="16" t="str">
        <f t="shared" si="651"/>
        <v>,"ItemInstances":[</v>
      </c>
      <c r="AE1826" s="16" t="str">
        <f t="shared" si="652"/>
        <v>{"CollectableType":"HomeCollector.Models.StampBase, HomeCollector, Version=1.0.0.0, Culture=neutral, PublicKeyToken=null"</v>
      </c>
      <c r="AF1826" s="16" t="str">
        <f t="shared" si="653"/>
        <v xml:space="preserve">,"ItemDetails":"" </v>
      </c>
      <c r="AG1826" s="16" t="str">
        <f t="shared" si="654"/>
        <v xml:space="preserve">,"IsFavorite":false </v>
      </c>
      <c r="AH1826" s="16" t="str">
        <f t="shared" si="655"/>
        <v xml:space="preserve">,"EstimatedValue":0 </v>
      </c>
      <c r="AI1826" s="16" t="str">
        <f t="shared" si="656"/>
        <v xml:space="preserve">,"IsMintCondition":false </v>
      </c>
      <c r="AJ1826" s="16" t="str">
        <f t="shared" si="657"/>
        <v xml:space="preserve">,"Condition":"UNDEFINED" </v>
      </c>
      <c r="AK1826" s="16" t="str">
        <f xml:space="preserve"> IF($D1826+$E1826&gt;0,  CONCATENATE($AD1826,$AE1826,$AF1826,$AG1826,$AH1826,$AI1826,$AJ1826)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26" s="16" t="str">
        <f t="shared" si="658"/>
        <v>,{"CollectableType":"HomeCollector.Models.StampBase, HomeCollector, Version=1.0.0.0, Culture=neutral, PublicKeyToken=null","DisplayName":"Sp. Olympics" ,"Description":"" ,"Country":"USA" ,"IsPostageStamp":true ,"ScottNumber":"1788"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27" spans="1:38" x14ac:dyDescent="0.25">
      <c r="A1827" s="34" t="s">
        <v>2962</v>
      </c>
      <c r="B1827" s="29">
        <v>15</v>
      </c>
      <c r="C1827" s="30"/>
      <c r="D1827" s="31"/>
      <c r="E1827" s="32">
        <v>3</v>
      </c>
      <c r="F1827" s="28"/>
      <c r="G1827" s="30"/>
      <c r="H1827" s="19" t="s">
        <v>1238</v>
      </c>
      <c r="I1827" s="29">
        <v>1979</v>
      </c>
      <c r="J1827" s="29">
        <v>1979</v>
      </c>
      <c r="K1827" s="33" t="s">
        <v>1337</v>
      </c>
      <c r="L1827" s="34">
        <v>0.28000000000000003</v>
      </c>
      <c r="M1827" s="29">
        <v>0.15</v>
      </c>
      <c r="N1827" s="28" t="str">
        <f t="shared" si="659"/>
        <v>,{"CollectableType":"HomeCollector.Models.StampBase, HomeCollector, Version=1.0.0.0, Culture=neutral, PublicKeyToken=null"</v>
      </c>
      <c r="O1827" s="16" t="str">
        <f t="shared" si="638"/>
        <v xml:space="preserve">,"DisplayName":"Jones" </v>
      </c>
      <c r="P1827" s="16" t="str">
        <f t="shared" si="639"/>
        <v xml:space="preserve">,"Description":"" </v>
      </c>
      <c r="Q1827" s="16" t="str">
        <f t="shared" si="640"/>
        <v xml:space="preserve">,"Country":"USA" </v>
      </c>
      <c r="R1827" s="16" t="str">
        <f t="shared" si="641"/>
        <v xml:space="preserve">,"IsPostageStamp":true </v>
      </c>
      <c r="S1827" s="16" t="str">
        <f t="shared" si="642"/>
        <v xml:space="preserve">,"ScottNumber":"1789" </v>
      </c>
      <c r="T1827" s="16" t="str">
        <f t="shared" si="643"/>
        <v xml:space="preserve">,"AlternateId":"" </v>
      </c>
      <c r="U1827" s="16" t="str">
        <f t="shared" si="644"/>
        <v>,"IssueYearStart":1979</v>
      </c>
      <c r="V1827" s="16" t="str">
        <f t="shared" si="645"/>
        <v>,"IssueYearEnd":0</v>
      </c>
      <c r="W1827" s="16" t="str">
        <f t="shared" si="646"/>
        <v xml:space="preserve">,"FirstDayOfIssue":" " </v>
      </c>
      <c r="X1827" s="16" t="str">
        <f t="shared" si="660"/>
        <v xml:space="preserve">,"Perforation":"" </v>
      </c>
      <c r="Y1827" s="16" t="str">
        <f t="shared" si="647"/>
        <v xml:space="preserve">,"IsWatermarked":false </v>
      </c>
      <c r="Z1827" s="16" t="str">
        <f t="shared" si="648"/>
        <v xml:space="preserve">,"CatalogImageCode":"" </v>
      </c>
      <c r="AA1827" s="16" t="str">
        <f t="shared" si="649"/>
        <v xml:space="preserve">,"Color":"" </v>
      </c>
      <c r="AB1827" s="16" t="str">
        <f t="shared" si="650"/>
        <v xml:space="preserve">,"Denomination":"15" </v>
      </c>
      <c r="AD1827" s="16" t="str">
        <f t="shared" si="651"/>
        <v>,"ItemInstances":[</v>
      </c>
      <c r="AE1827" s="16" t="str">
        <f t="shared" si="652"/>
        <v>{"CollectableType":"HomeCollector.Models.StampBase, HomeCollector, Version=1.0.0.0, Culture=neutral, PublicKeyToken=null"</v>
      </c>
      <c r="AF1827" s="16" t="str">
        <f t="shared" si="653"/>
        <v xml:space="preserve">,"ItemDetails":"" </v>
      </c>
      <c r="AG1827" s="16" t="str">
        <f t="shared" si="654"/>
        <v xml:space="preserve">,"IsFavorite":false </v>
      </c>
      <c r="AH1827" s="16" t="str">
        <f t="shared" si="655"/>
        <v xml:space="preserve">,"EstimatedValue":0 </v>
      </c>
      <c r="AI1827" s="16" t="str">
        <f t="shared" si="656"/>
        <v xml:space="preserve">,"IsMintCondition":false </v>
      </c>
      <c r="AJ1827" s="16" t="str">
        <f t="shared" si="657"/>
        <v xml:space="preserve">,"Condition":"UNDEFINED" </v>
      </c>
      <c r="AK1827" s="16" t="str">
        <f xml:space="preserve"> IF($D1827+$E1827&gt;0,  CONCATENATE($AD1827,$AE1827,$AF1827,$AG1827,$AH1827,$AI1827,$AJ1827)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27" s="16" t="str">
        <f t="shared" si="658"/>
        <v>,{"CollectableType":"HomeCollector.Models.StampBase, HomeCollector, Version=1.0.0.0, Culture=neutral, PublicKeyToken=null","DisplayName":"Jones" ,"Description":"" ,"Country":"USA" ,"IsPostageStamp":true ,"ScottNumber":"1789"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28" spans="1:38" x14ac:dyDescent="0.25">
      <c r="A1828" s="34" t="s">
        <v>2963</v>
      </c>
      <c r="B1828" s="29">
        <v>10</v>
      </c>
      <c r="C1828" s="30"/>
      <c r="D1828" s="31"/>
      <c r="E1828" s="32">
        <v>2</v>
      </c>
      <c r="F1828" s="28"/>
      <c r="G1828" s="30"/>
      <c r="H1828" s="19" t="s">
        <v>1037</v>
      </c>
      <c r="I1828" s="29">
        <v>1979</v>
      </c>
      <c r="J1828" s="29">
        <v>1979</v>
      </c>
      <c r="K1828" s="33" t="s">
        <v>1337</v>
      </c>
      <c r="L1828" s="34">
        <v>0.2</v>
      </c>
      <c r="M1828" s="29">
        <v>0.2</v>
      </c>
      <c r="N1828" s="28" t="str">
        <f t="shared" si="659"/>
        <v>,{"CollectableType":"HomeCollector.Models.StampBase, HomeCollector, Version=1.0.0.0, Culture=neutral, PublicKeyToken=null"</v>
      </c>
      <c r="O1828" s="16" t="str">
        <f t="shared" si="638"/>
        <v xml:space="preserve">,"DisplayName":"Olympics" </v>
      </c>
      <c r="P1828" s="16" t="str">
        <f t="shared" si="639"/>
        <v xml:space="preserve">,"Description":"" </v>
      </c>
      <c r="Q1828" s="16" t="str">
        <f t="shared" si="640"/>
        <v xml:space="preserve">,"Country":"USA" </v>
      </c>
      <c r="R1828" s="16" t="str">
        <f t="shared" si="641"/>
        <v xml:space="preserve">,"IsPostageStamp":true </v>
      </c>
      <c r="S1828" s="16" t="str">
        <f t="shared" si="642"/>
        <v xml:space="preserve">,"ScottNumber":"1790" </v>
      </c>
      <c r="T1828" s="16" t="str">
        <f t="shared" si="643"/>
        <v xml:space="preserve">,"AlternateId":"" </v>
      </c>
      <c r="U1828" s="16" t="str">
        <f t="shared" si="644"/>
        <v>,"IssueYearStart":1979</v>
      </c>
      <c r="V1828" s="16" t="str">
        <f t="shared" si="645"/>
        <v>,"IssueYearEnd":0</v>
      </c>
      <c r="W1828" s="16" t="str">
        <f t="shared" si="646"/>
        <v xml:space="preserve">,"FirstDayOfIssue":" " </v>
      </c>
      <c r="X1828" s="16" t="str">
        <f t="shared" si="660"/>
        <v xml:space="preserve">,"Perforation":"" </v>
      </c>
      <c r="Y1828" s="16" t="str">
        <f t="shared" si="647"/>
        <v xml:space="preserve">,"IsWatermarked":false </v>
      </c>
      <c r="Z1828" s="16" t="str">
        <f t="shared" si="648"/>
        <v xml:space="preserve">,"CatalogImageCode":"" </v>
      </c>
      <c r="AA1828" s="16" t="str">
        <f t="shared" si="649"/>
        <v xml:space="preserve">,"Color":"" </v>
      </c>
      <c r="AB1828" s="16" t="str">
        <f t="shared" si="650"/>
        <v xml:space="preserve">,"Denomination":"10" </v>
      </c>
      <c r="AD1828" s="16" t="str">
        <f t="shared" si="651"/>
        <v>,"ItemInstances":[</v>
      </c>
      <c r="AE1828" s="16" t="str">
        <f t="shared" si="652"/>
        <v>{"CollectableType":"HomeCollector.Models.StampBase, HomeCollector, Version=1.0.0.0, Culture=neutral, PublicKeyToken=null"</v>
      </c>
      <c r="AF1828" s="16" t="str">
        <f t="shared" si="653"/>
        <v xml:space="preserve">,"ItemDetails":"" </v>
      </c>
      <c r="AG1828" s="16" t="str">
        <f t="shared" si="654"/>
        <v xml:space="preserve">,"IsFavorite":false </v>
      </c>
      <c r="AH1828" s="16" t="str">
        <f t="shared" si="655"/>
        <v xml:space="preserve">,"EstimatedValue":0 </v>
      </c>
      <c r="AI1828" s="16" t="str">
        <f t="shared" si="656"/>
        <v xml:space="preserve">,"IsMintCondition":false </v>
      </c>
      <c r="AJ1828" s="16" t="str">
        <f t="shared" si="657"/>
        <v xml:space="preserve">,"Condition":"UNDEFINED" </v>
      </c>
      <c r="AK1828" s="16" t="str">
        <f xml:space="preserve"> IF($D1828+$E1828&gt;0,  CONCATENATE($AD1828,$AE1828,$AF1828,$AG1828,$AH1828,$AI1828,$AJ1828)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28" s="16" t="str">
        <f t="shared" si="658"/>
        <v>,{"CollectableType":"HomeCollector.Models.StampBase, HomeCollector, Version=1.0.0.0, Culture=neutral, PublicKeyToken=null","DisplayName":"Olympics" ,"Description":"" ,"Country":"USA" ,"IsPostageStamp":true ,"ScottNumber":"1790" ,"AlternateId":"" ,"IssueYearStart":1979,"IssueYearEnd":0,"FirstDayOfIssue":"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29" spans="1:38" x14ac:dyDescent="0.25">
      <c r="A1829" s="34" t="s">
        <v>2964</v>
      </c>
      <c r="B1829" s="29">
        <v>15</v>
      </c>
      <c r="C1829" s="30"/>
      <c r="D1829" s="31"/>
      <c r="E1829" s="32">
        <v>2</v>
      </c>
      <c r="F1829" s="28"/>
      <c r="G1829" s="30"/>
      <c r="H1829" s="19" t="s">
        <v>1037</v>
      </c>
      <c r="I1829" s="29">
        <v>1979</v>
      </c>
      <c r="J1829" s="29">
        <v>1979</v>
      </c>
      <c r="K1829" s="33" t="s">
        <v>1337</v>
      </c>
      <c r="L1829" s="34">
        <v>0.28000000000000003</v>
      </c>
      <c r="M1829" s="29">
        <v>0.15</v>
      </c>
      <c r="N1829" s="28" t="str">
        <f t="shared" si="659"/>
        <v>,{"CollectableType":"HomeCollector.Models.StampBase, HomeCollector, Version=1.0.0.0, Culture=neutral, PublicKeyToken=null"</v>
      </c>
      <c r="O1829" s="16" t="str">
        <f t="shared" si="638"/>
        <v xml:space="preserve">,"DisplayName":"Olympics" </v>
      </c>
      <c r="P1829" s="16" t="str">
        <f t="shared" si="639"/>
        <v xml:space="preserve">,"Description":"" </v>
      </c>
      <c r="Q1829" s="16" t="str">
        <f t="shared" si="640"/>
        <v xml:space="preserve">,"Country":"USA" </v>
      </c>
      <c r="R1829" s="16" t="str">
        <f t="shared" si="641"/>
        <v xml:space="preserve">,"IsPostageStamp":true </v>
      </c>
      <c r="S1829" s="16" t="str">
        <f t="shared" si="642"/>
        <v xml:space="preserve">,"ScottNumber":"1791" </v>
      </c>
      <c r="T1829" s="16" t="str">
        <f t="shared" si="643"/>
        <v xml:space="preserve">,"AlternateId":"" </v>
      </c>
      <c r="U1829" s="16" t="str">
        <f t="shared" si="644"/>
        <v>,"IssueYearStart":1979</v>
      </c>
      <c r="V1829" s="16" t="str">
        <f t="shared" si="645"/>
        <v>,"IssueYearEnd":0</v>
      </c>
      <c r="W1829" s="16" t="str">
        <f t="shared" si="646"/>
        <v xml:space="preserve">,"FirstDayOfIssue":" " </v>
      </c>
      <c r="X1829" s="16" t="str">
        <f t="shared" si="660"/>
        <v xml:space="preserve">,"Perforation":"" </v>
      </c>
      <c r="Y1829" s="16" t="str">
        <f t="shared" si="647"/>
        <v xml:space="preserve">,"IsWatermarked":false </v>
      </c>
      <c r="Z1829" s="16" t="str">
        <f t="shared" si="648"/>
        <v xml:space="preserve">,"CatalogImageCode":"" </v>
      </c>
      <c r="AA1829" s="16" t="str">
        <f t="shared" si="649"/>
        <v xml:space="preserve">,"Color":"" </v>
      </c>
      <c r="AB1829" s="16" t="str">
        <f t="shared" si="650"/>
        <v xml:space="preserve">,"Denomination":"15" </v>
      </c>
      <c r="AD1829" s="16" t="str">
        <f t="shared" si="651"/>
        <v>,"ItemInstances":[</v>
      </c>
      <c r="AE1829" s="16" t="str">
        <f t="shared" si="652"/>
        <v>{"CollectableType":"HomeCollector.Models.StampBase, HomeCollector, Version=1.0.0.0, Culture=neutral, PublicKeyToken=null"</v>
      </c>
      <c r="AF1829" s="16" t="str">
        <f t="shared" si="653"/>
        <v xml:space="preserve">,"ItemDetails":"" </v>
      </c>
      <c r="AG1829" s="16" t="str">
        <f t="shared" si="654"/>
        <v xml:space="preserve">,"IsFavorite":false </v>
      </c>
      <c r="AH1829" s="16" t="str">
        <f t="shared" si="655"/>
        <v xml:space="preserve">,"EstimatedValue":0 </v>
      </c>
      <c r="AI1829" s="16" t="str">
        <f t="shared" si="656"/>
        <v xml:space="preserve">,"IsMintCondition":false </v>
      </c>
      <c r="AJ1829" s="16" t="str">
        <f t="shared" si="657"/>
        <v xml:space="preserve">,"Condition":"UNDEFINED" </v>
      </c>
      <c r="AK1829" s="16" t="str">
        <f xml:space="preserve"> IF($D1829+$E1829&gt;0,  CONCATENATE($AD1829,$AE1829,$AF1829,$AG1829,$AH1829,$AI1829,$AJ1829)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29" s="16" t="str">
        <f t="shared" si="658"/>
        <v>,{"CollectableType":"HomeCollector.Models.StampBase, HomeCollector, Version=1.0.0.0, Culture=neutral, PublicKeyToken=null","DisplayName":"Olympics" ,"Description":"" ,"Country":"USA" ,"IsPostageStamp":true ,"ScottNumber":"1791"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30" spans="1:38" x14ac:dyDescent="0.25">
      <c r="A1830" s="34" t="s">
        <v>2965</v>
      </c>
      <c r="B1830" s="29">
        <v>15</v>
      </c>
      <c r="C1830" s="30"/>
      <c r="D1830" s="31"/>
      <c r="E1830" s="32">
        <v>2</v>
      </c>
      <c r="F1830" s="28"/>
      <c r="G1830" s="30"/>
      <c r="H1830" s="19" t="s">
        <v>1037</v>
      </c>
      <c r="I1830" s="29">
        <v>1979</v>
      </c>
      <c r="J1830" s="29">
        <v>1979</v>
      </c>
      <c r="K1830" s="33" t="s">
        <v>1337</v>
      </c>
      <c r="L1830" s="34">
        <v>0.28000000000000003</v>
      </c>
      <c r="M1830" s="29">
        <v>0.15</v>
      </c>
      <c r="N1830" s="28" t="str">
        <f t="shared" si="659"/>
        <v>,{"CollectableType":"HomeCollector.Models.StampBase, HomeCollector, Version=1.0.0.0, Culture=neutral, PublicKeyToken=null"</v>
      </c>
      <c r="O1830" s="16" t="str">
        <f t="shared" si="638"/>
        <v xml:space="preserve">,"DisplayName":"Olympics" </v>
      </c>
      <c r="P1830" s="16" t="str">
        <f t="shared" si="639"/>
        <v xml:space="preserve">,"Description":"" </v>
      </c>
      <c r="Q1830" s="16" t="str">
        <f t="shared" si="640"/>
        <v xml:space="preserve">,"Country":"USA" </v>
      </c>
      <c r="R1830" s="16" t="str">
        <f t="shared" si="641"/>
        <v xml:space="preserve">,"IsPostageStamp":true </v>
      </c>
      <c r="S1830" s="16" t="str">
        <f t="shared" si="642"/>
        <v xml:space="preserve">,"ScottNumber":"1792" </v>
      </c>
      <c r="T1830" s="16" t="str">
        <f t="shared" si="643"/>
        <v xml:space="preserve">,"AlternateId":"" </v>
      </c>
      <c r="U1830" s="16" t="str">
        <f t="shared" si="644"/>
        <v>,"IssueYearStart":1979</v>
      </c>
      <c r="V1830" s="16" t="str">
        <f t="shared" si="645"/>
        <v>,"IssueYearEnd":0</v>
      </c>
      <c r="W1830" s="16" t="str">
        <f t="shared" si="646"/>
        <v xml:space="preserve">,"FirstDayOfIssue":" " </v>
      </c>
      <c r="X1830" s="16" t="str">
        <f t="shared" si="660"/>
        <v xml:space="preserve">,"Perforation":"" </v>
      </c>
      <c r="Y1830" s="16" t="str">
        <f t="shared" si="647"/>
        <v xml:space="preserve">,"IsWatermarked":false </v>
      </c>
      <c r="Z1830" s="16" t="str">
        <f t="shared" si="648"/>
        <v xml:space="preserve">,"CatalogImageCode":"" </v>
      </c>
      <c r="AA1830" s="16" t="str">
        <f t="shared" si="649"/>
        <v xml:space="preserve">,"Color":"" </v>
      </c>
      <c r="AB1830" s="16" t="str">
        <f t="shared" si="650"/>
        <v xml:space="preserve">,"Denomination":"15" </v>
      </c>
      <c r="AD1830" s="16" t="str">
        <f t="shared" si="651"/>
        <v>,"ItemInstances":[</v>
      </c>
      <c r="AE1830" s="16" t="str">
        <f t="shared" si="652"/>
        <v>{"CollectableType":"HomeCollector.Models.StampBase, HomeCollector, Version=1.0.0.0, Culture=neutral, PublicKeyToken=null"</v>
      </c>
      <c r="AF1830" s="16" t="str">
        <f t="shared" si="653"/>
        <v xml:space="preserve">,"ItemDetails":"" </v>
      </c>
      <c r="AG1830" s="16" t="str">
        <f t="shared" si="654"/>
        <v xml:space="preserve">,"IsFavorite":false </v>
      </c>
      <c r="AH1830" s="16" t="str">
        <f t="shared" si="655"/>
        <v xml:space="preserve">,"EstimatedValue":0 </v>
      </c>
      <c r="AI1830" s="16" t="str">
        <f t="shared" si="656"/>
        <v xml:space="preserve">,"IsMintCondition":false </v>
      </c>
      <c r="AJ1830" s="16" t="str">
        <f t="shared" si="657"/>
        <v xml:space="preserve">,"Condition":"UNDEFINED" </v>
      </c>
      <c r="AK1830" s="16" t="str">
        <f xml:space="preserve"> IF($D1830+$E1830&gt;0,  CONCATENATE($AD1830,$AE1830,$AF1830,$AG1830,$AH1830,$AI1830,$AJ1830)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30" s="16" t="str">
        <f t="shared" si="658"/>
        <v>,{"CollectableType":"HomeCollector.Models.StampBase, HomeCollector, Version=1.0.0.0, Culture=neutral, PublicKeyToken=null","DisplayName":"Olympics" ,"Description":"" ,"Country":"USA" ,"IsPostageStamp":true ,"ScottNumber":"1792"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31" spans="1:38" x14ac:dyDescent="0.25">
      <c r="A1831" s="34" t="s">
        <v>2966</v>
      </c>
      <c r="B1831" s="29">
        <v>15</v>
      </c>
      <c r="C1831" s="30"/>
      <c r="D1831" s="31"/>
      <c r="E1831" s="32">
        <v>1</v>
      </c>
      <c r="F1831" s="28"/>
      <c r="G1831" s="30"/>
      <c r="H1831" s="19" t="s">
        <v>1037</v>
      </c>
      <c r="I1831" s="29">
        <v>1979</v>
      </c>
      <c r="J1831" s="29">
        <v>1979</v>
      </c>
      <c r="K1831" s="33" t="s">
        <v>1337</v>
      </c>
      <c r="L1831" s="34">
        <v>0.28000000000000003</v>
      </c>
      <c r="M1831" s="29">
        <v>0.15</v>
      </c>
      <c r="N1831" s="28" t="str">
        <f t="shared" si="659"/>
        <v>,{"CollectableType":"HomeCollector.Models.StampBase, HomeCollector, Version=1.0.0.0, Culture=neutral, PublicKeyToken=null"</v>
      </c>
      <c r="O1831" s="16" t="str">
        <f t="shared" si="638"/>
        <v xml:space="preserve">,"DisplayName":"Olympics" </v>
      </c>
      <c r="P1831" s="16" t="str">
        <f t="shared" si="639"/>
        <v xml:space="preserve">,"Description":"" </v>
      </c>
      <c r="Q1831" s="16" t="str">
        <f t="shared" si="640"/>
        <v xml:space="preserve">,"Country":"USA" </v>
      </c>
      <c r="R1831" s="16" t="str">
        <f t="shared" si="641"/>
        <v xml:space="preserve">,"IsPostageStamp":true </v>
      </c>
      <c r="S1831" s="16" t="str">
        <f t="shared" si="642"/>
        <v xml:space="preserve">,"ScottNumber":"1793" </v>
      </c>
      <c r="T1831" s="16" t="str">
        <f t="shared" si="643"/>
        <v xml:space="preserve">,"AlternateId":"" </v>
      </c>
      <c r="U1831" s="16" t="str">
        <f t="shared" si="644"/>
        <v>,"IssueYearStart":1979</v>
      </c>
      <c r="V1831" s="16" t="str">
        <f t="shared" si="645"/>
        <v>,"IssueYearEnd":0</v>
      </c>
      <c r="W1831" s="16" t="str">
        <f t="shared" si="646"/>
        <v xml:space="preserve">,"FirstDayOfIssue":" " </v>
      </c>
      <c r="X1831" s="16" t="str">
        <f t="shared" si="660"/>
        <v xml:space="preserve">,"Perforation":"" </v>
      </c>
      <c r="Y1831" s="16" t="str">
        <f t="shared" si="647"/>
        <v xml:space="preserve">,"IsWatermarked":false </v>
      </c>
      <c r="Z1831" s="16" t="str">
        <f t="shared" si="648"/>
        <v xml:space="preserve">,"CatalogImageCode":"" </v>
      </c>
      <c r="AA1831" s="16" t="str">
        <f t="shared" si="649"/>
        <v xml:space="preserve">,"Color":"" </v>
      </c>
      <c r="AB1831" s="16" t="str">
        <f t="shared" si="650"/>
        <v xml:space="preserve">,"Denomination":"15" </v>
      </c>
      <c r="AD1831" s="16" t="str">
        <f t="shared" si="651"/>
        <v>,"ItemInstances":[</v>
      </c>
      <c r="AE1831" s="16" t="str">
        <f t="shared" si="652"/>
        <v>{"CollectableType":"HomeCollector.Models.StampBase, HomeCollector, Version=1.0.0.0, Culture=neutral, PublicKeyToken=null"</v>
      </c>
      <c r="AF1831" s="16" t="str">
        <f t="shared" si="653"/>
        <v xml:space="preserve">,"ItemDetails":"" </v>
      </c>
      <c r="AG1831" s="16" t="str">
        <f t="shared" si="654"/>
        <v xml:space="preserve">,"IsFavorite":false </v>
      </c>
      <c r="AH1831" s="16" t="str">
        <f t="shared" si="655"/>
        <v xml:space="preserve">,"EstimatedValue":0 </v>
      </c>
      <c r="AI1831" s="16" t="str">
        <f t="shared" si="656"/>
        <v xml:space="preserve">,"IsMintCondition":false </v>
      </c>
      <c r="AJ1831" s="16" t="str">
        <f t="shared" si="657"/>
        <v xml:space="preserve">,"Condition":"UNDEFINED" </v>
      </c>
      <c r="AK1831" s="16" t="str">
        <f xml:space="preserve"> IF($D1831+$E1831&gt;0,  CONCATENATE($AD1831,$AE1831,$AF1831,$AG1831,$AH1831,$AI1831,$AJ1831)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31" s="16" t="str">
        <f t="shared" si="658"/>
        <v>,{"CollectableType":"HomeCollector.Models.StampBase, HomeCollector, Version=1.0.0.0, Culture=neutral, PublicKeyToken=null","DisplayName":"Olympics" ,"Description":"" ,"Country":"USA" ,"IsPostageStamp":true ,"ScottNumber":"1793"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32" spans="1:38" x14ac:dyDescent="0.25">
      <c r="A1832" s="34" t="s">
        <v>2967</v>
      </c>
      <c r="B1832" s="29">
        <v>15</v>
      </c>
      <c r="C1832" s="30"/>
      <c r="D1832" s="31"/>
      <c r="E1832" s="32">
        <v>1</v>
      </c>
      <c r="F1832" s="28"/>
      <c r="G1832" s="30"/>
      <c r="H1832" s="19" t="s">
        <v>1037</v>
      </c>
      <c r="I1832" s="29">
        <v>1979</v>
      </c>
      <c r="J1832" s="29">
        <v>1979</v>
      </c>
      <c r="K1832" s="33" t="s">
        <v>1337</v>
      </c>
      <c r="L1832" s="34">
        <v>0.28000000000000003</v>
      </c>
      <c r="M1832" s="29">
        <v>0.15</v>
      </c>
      <c r="N1832" s="28" t="str">
        <f t="shared" si="659"/>
        <v>,{"CollectableType":"HomeCollector.Models.StampBase, HomeCollector, Version=1.0.0.0, Culture=neutral, PublicKeyToken=null"</v>
      </c>
      <c r="O1832" s="16" t="str">
        <f t="shared" si="638"/>
        <v xml:space="preserve">,"DisplayName":"Olympics" </v>
      </c>
      <c r="P1832" s="16" t="str">
        <f t="shared" si="639"/>
        <v xml:space="preserve">,"Description":"" </v>
      </c>
      <c r="Q1832" s="16" t="str">
        <f t="shared" si="640"/>
        <v xml:space="preserve">,"Country":"USA" </v>
      </c>
      <c r="R1832" s="16" t="str">
        <f t="shared" si="641"/>
        <v xml:space="preserve">,"IsPostageStamp":true </v>
      </c>
      <c r="S1832" s="16" t="str">
        <f t="shared" si="642"/>
        <v xml:space="preserve">,"ScottNumber":"1794" </v>
      </c>
      <c r="T1832" s="16" t="str">
        <f t="shared" si="643"/>
        <v xml:space="preserve">,"AlternateId":"" </v>
      </c>
      <c r="U1832" s="16" t="str">
        <f t="shared" si="644"/>
        <v>,"IssueYearStart":1979</v>
      </c>
      <c r="V1832" s="16" t="str">
        <f t="shared" si="645"/>
        <v>,"IssueYearEnd":0</v>
      </c>
      <c r="W1832" s="16" t="str">
        <f t="shared" si="646"/>
        <v xml:space="preserve">,"FirstDayOfIssue":" " </v>
      </c>
      <c r="X1832" s="16" t="str">
        <f t="shared" si="660"/>
        <v xml:space="preserve">,"Perforation":"" </v>
      </c>
      <c r="Y1832" s="16" t="str">
        <f t="shared" si="647"/>
        <v xml:space="preserve">,"IsWatermarked":false </v>
      </c>
      <c r="Z1832" s="16" t="str">
        <f t="shared" si="648"/>
        <v xml:space="preserve">,"CatalogImageCode":"" </v>
      </c>
      <c r="AA1832" s="16" t="str">
        <f t="shared" si="649"/>
        <v xml:space="preserve">,"Color":"" </v>
      </c>
      <c r="AB1832" s="16" t="str">
        <f t="shared" si="650"/>
        <v xml:space="preserve">,"Denomination":"15" </v>
      </c>
      <c r="AD1832" s="16" t="str">
        <f t="shared" si="651"/>
        <v>,"ItemInstances":[</v>
      </c>
      <c r="AE1832" s="16" t="str">
        <f t="shared" si="652"/>
        <v>{"CollectableType":"HomeCollector.Models.StampBase, HomeCollector, Version=1.0.0.0, Culture=neutral, PublicKeyToken=null"</v>
      </c>
      <c r="AF1832" s="16" t="str">
        <f t="shared" si="653"/>
        <v xml:space="preserve">,"ItemDetails":"" </v>
      </c>
      <c r="AG1832" s="16" t="str">
        <f t="shared" si="654"/>
        <v xml:space="preserve">,"IsFavorite":false </v>
      </c>
      <c r="AH1832" s="16" t="str">
        <f t="shared" si="655"/>
        <v xml:space="preserve">,"EstimatedValue":0 </v>
      </c>
      <c r="AI1832" s="16" t="str">
        <f t="shared" si="656"/>
        <v xml:space="preserve">,"IsMintCondition":false </v>
      </c>
      <c r="AJ1832" s="16" t="str">
        <f t="shared" si="657"/>
        <v xml:space="preserve">,"Condition":"UNDEFINED" </v>
      </c>
      <c r="AK1832" s="16" t="str">
        <f xml:space="preserve"> IF($D1832+$E1832&gt;0,  CONCATENATE($AD1832,$AE1832,$AF1832,$AG1832,$AH1832,$AI1832,$AJ1832)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32" s="16" t="str">
        <f t="shared" si="658"/>
        <v>,{"CollectableType":"HomeCollector.Models.StampBase, HomeCollector, Version=1.0.0.0, Culture=neutral, PublicKeyToken=null","DisplayName":"Olympics" ,"Description":"" ,"Country":"USA" ,"IsPostageStamp":true ,"ScottNumber":"1794"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33" spans="1:38" x14ac:dyDescent="0.25">
      <c r="A1833" s="17" t="s">
        <v>1239</v>
      </c>
      <c r="B1833" s="29">
        <v>15</v>
      </c>
      <c r="C1833" s="30"/>
      <c r="D1833" s="31"/>
      <c r="E1833" s="32"/>
      <c r="F1833" s="28"/>
      <c r="G1833" s="38" t="s">
        <v>962</v>
      </c>
      <c r="H1833" s="19" t="s">
        <v>1037</v>
      </c>
      <c r="I1833" s="29">
        <v>1979</v>
      </c>
      <c r="J1833" s="29">
        <v>1979</v>
      </c>
      <c r="K1833" s="33" t="s">
        <v>1337</v>
      </c>
      <c r="L1833" s="34">
        <v>1.1499999999999999</v>
      </c>
      <c r="M1833" s="29">
        <v>0.85</v>
      </c>
      <c r="N1833" s="28" t="str">
        <f t="shared" si="659"/>
        <v>,{"CollectableType":"HomeCollector.Models.StampBase, HomeCollector, Version=1.0.0.0, Culture=neutral, PublicKeyToken=null"</v>
      </c>
      <c r="O1833" s="16" t="str">
        <f t="shared" si="638"/>
        <v xml:space="preserve">,"DisplayName":"Olympics" </v>
      </c>
      <c r="P1833" s="16" t="str">
        <f t="shared" si="639"/>
        <v xml:space="preserve">,"Description":"block 4" </v>
      </c>
      <c r="Q1833" s="16" t="str">
        <f t="shared" si="640"/>
        <v xml:space="preserve">,"Country":"USA" </v>
      </c>
      <c r="R1833" s="16" t="str">
        <f t="shared" si="641"/>
        <v xml:space="preserve">,"IsPostageStamp":true </v>
      </c>
      <c r="S1833" s="16" t="str">
        <f t="shared" si="642"/>
        <v xml:space="preserve">,"ScottNumber":"1794a" </v>
      </c>
      <c r="T1833" s="16" t="str">
        <f t="shared" si="643"/>
        <v xml:space="preserve">,"AlternateId":"" </v>
      </c>
      <c r="U1833" s="16" t="str">
        <f t="shared" si="644"/>
        <v>,"IssueYearStart":1979</v>
      </c>
      <c r="V1833" s="16" t="str">
        <f t="shared" si="645"/>
        <v>,"IssueYearEnd":0</v>
      </c>
      <c r="W1833" s="16" t="str">
        <f t="shared" si="646"/>
        <v xml:space="preserve">,"FirstDayOfIssue":" " </v>
      </c>
      <c r="X1833" s="16" t="str">
        <f t="shared" si="660"/>
        <v xml:space="preserve">,"Perforation":"" </v>
      </c>
      <c r="Y1833" s="16" t="str">
        <f t="shared" si="647"/>
        <v xml:space="preserve">,"IsWatermarked":false </v>
      </c>
      <c r="Z1833" s="16" t="str">
        <f t="shared" si="648"/>
        <v xml:space="preserve">,"CatalogImageCode":"" </v>
      </c>
      <c r="AA1833" s="16" t="str">
        <f t="shared" si="649"/>
        <v xml:space="preserve">,"Color":"" </v>
      </c>
      <c r="AB1833" s="16" t="str">
        <f t="shared" si="650"/>
        <v xml:space="preserve">,"Denomination":"15" </v>
      </c>
      <c r="AD1833" s="16" t="str">
        <f t="shared" si="651"/>
        <v/>
      </c>
      <c r="AE1833" s="16" t="str">
        <f t="shared" si="652"/>
        <v>{"CollectableType":"HomeCollector.Models.StampBase, HomeCollector, Version=1.0.0.0, Culture=neutral, PublicKeyToken=null"</v>
      </c>
      <c r="AF1833" s="16" t="str">
        <f t="shared" si="653"/>
        <v xml:space="preserve">,"ItemDetails":"block 4" </v>
      </c>
      <c r="AG1833" s="16" t="str">
        <f t="shared" si="654"/>
        <v xml:space="preserve">,"IsFavorite":false </v>
      </c>
      <c r="AH1833" s="16" t="str">
        <f t="shared" si="655"/>
        <v xml:space="preserve">,"EstimatedValue":0 </v>
      </c>
      <c r="AI1833" s="16" t="str">
        <f t="shared" si="656"/>
        <v xml:space="preserve">,"IsMintCondition":false </v>
      </c>
      <c r="AJ1833" s="16" t="str">
        <f t="shared" si="657"/>
        <v xml:space="preserve">,"Condition":"UNDEFINED" </v>
      </c>
      <c r="AK1833" s="16" t="str">
        <f xml:space="preserve"> IF($D1833+$E1833&gt;0,  CONCATENATE($AD1833,$AE1833,$AF1833,$AG1833,$AH1833,$AI1833,$AJ1833) &amp; "} ]}","}")</f>
        <v>}</v>
      </c>
      <c r="AL1833" s="16" t="str">
        <f t="shared" si="658"/>
        <v>,{"CollectableType":"HomeCollector.Models.StampBase, HomeCollector, Version=1.0.0.0, Culture=neutral, PublicKeyToken=null","DisplayName":"Olympics" ,"Description":"block 4" ,"Country":"USA" ,"IsPostageStamp":true ,"ScottNumber":"1794a" ,"AlternateId":"" ,"IssueYearStart":1979,"IssueYearEnd":0,"FirstDayOfIssue":" " ,"Perforation":"" ,"IsWatermarked":false ,"CatalogImageCode":"" ,"Color":"" ,"Denomination":"15" }</v>
      </c>
    </row>
    <row r="1834" spans="1:38" x14ac:dyDescent="0.25">
      <c r="A1834" s="34" t="s">
        <v>2968</v>
      </c>
      <c r="B1834" s="29">
        <v>15</v>
      </c>
      <c r="C1834" s="30"/>
      <c r="D1834" s="31"/>
      <c r="E1834" s="32"/>
      <c r="F1834" s="28"/>
      <c r="G1834" s="30"/>
      <c r="H1834" s="19" t="s">
        <v>1240</v>
      </c>
      <c r="I1834" s="29">
        <v>1980</v>
      </c>
      <c r="J1834" s="29">
        <v>1980</v>
      </c>
      <c r="K1834" s="33" t="s">
        <v>1337</v>
      </c>
      <c r="L1834" s="34">
        <v>0.32</v>
      </c>
      <c r="M1834" s="29">
        <v>0.15</v>
      </c>
      <c r="N1834" s="28" t="str">
        <f t="shared" si="659"/>
        <v>,{"CollectableType":"HomeCollector.Models.StampBase, HomeCollector, Version=1.0.0.0, Culture=neutral, PublicKeyToken=null"</v>
      </c>
      <c r="O1834" s="16" t="str">
        <f t="shared" si="638"/>
        <v xml:space="preserve">,"DisplayName":"W. Olympics" </v>
      </c>
      <c r="P1834" s="16" t="str">
        <f t="shared" si="639"/>
        <v xml:space="preserve">,"Description":"" </v>
      </c>
      <c r="Q1834" s="16" t="str">
        <f t="shared" si="640"/>
        <v xml:space="preserve">,"Country":"USA" </v>
      </c>
      <c r="R1834" s="16" t="str">
        <f t="shared" si="641"/>
        <v xml:space="preserve">,"IsPostageStamp":true </v>
      </c>
      <c r="S1834" s="16" t="str">
        <f t="shared" si="642"/>
        <v xml:space="preserve">,"ScottNumber":"1795" </v>
      </c>
      <c r="T1834" s="16" t="str">
        <f t="shared" si="643"/>
        <v xml:space="preserve">,"AlternateId":"" </v>
      </c>
      <c r="U1834" s="16" t="str">
        <f t="shared" si="644"/>
        <v>,"IssueYearStart":1980</v>
      </c>
      <c r="V1834" s="16" t="str">
        <f t="shared" si="645"/>
        <v>,"IssueYearEnd":0</v>
      </c>
      <c r="W1834" s="16" t="str">
        <f t="shared" si="646"/>
        <v xml:space="preserve">,"FirstDayOfIssue":" " </v>
      </c>
      <c r="X1834" s="16" t="str">
        <f t="shared" si="660"/>
        <v xml:space="preserve">,"Perforation":"" </v>
      </c>
      <c r="Y1834" s="16" t="str">
        <f t="shared" si="647"/>
        <v xml:space="preserve">,"IsWatermarked":false </v>
      </c>
      <c r="Z1834" s="16" t="str">
        <f t="shared" si="648"/>
        <v xml:space="preserve">,"CatalogImageCode":"" </v>
      </c>
      <c r="AA1834" s="16" t="str">
        <f t="shared" si="649"/>
        <v xml:space="preserve">,"Color":"" </v>
      </c>
      <c r="AB1834" s="16" t="str">
        <f t="shared" si="650"/>
        <v xml:space="preserve">,"Denomination":"15" </v>
      </c>
      <c r="AD1834" s="16" t="str">
        <f t="shared" si="651"/>
        <v/>
      </c>
      <c r="AE1834" s="16" t="str">
        <f t="shared" si="652"/>
        <v>{"CollectableType":"HomeCollector.Models.StampBase, HomeCollector, Version=1.0.0.0, Culture=neutral, PublicKeyToken=null"</v>
      </c>
      <c r="AF1834" s="16" t="str">
        <f t="shared" si="653"/>
        <v xml:space="preserve">,"ItemDetails":"" </v>
      </c>
      <c r="AG1834" s="16" t="str">
        <f t="shared" si="654"/>
        <v xml:space="preserve">,"IsFavorite":false </v>
      </c>
      <c r="AH1834" s="16" t="str">
        <f t="shared" si="655"/>
        <v xml:space="preserve">,"EstimatedValue":0 </v>
      </c>
      <c r="AI1834" s="16" t="str">
        <f t="shared" si="656"/>
        <v xml:space="preserve">,"IsMintCondition":false </v>
      </c>
      <c r="AJ1834" s="16" t="str">
        <f t="shared" si="657"/>
        <v xml:space="preserve">,"Condition":"UNDEFINED" </v>
      </c>
      <c r="AK1834" s="16" t="str">
        <f xml:space="preserve"> IF($D1834+$E1834&gt;0,  CONCATENATE($AD1834,$AE1834,$AF1834,$AG1834,$AH1834,$AI1834,$AJ1834) &amp; "} ]}","}")</f>
        <v>}</v>
      </c>
      <c r="AL1834" s="16" t="str">
        <f t="shared" si="658"/>
        <v>,{"CollectableType":"HomeCollector.Models.StampBase, HomeCollector, Version=1.0.0.0, Culture=neutral, PublicKeyToken=null","DisplayName":"W. Olympics" ,"Description":"" ,"Country":"USA" ,"IsPostageStamp":true ,"ScottNumber":"1795" ,"AlternateId":"" ,"IssueYearStart":1980,"IssueYearEnd":0,"FirstDayOfIssue":" " ,"Perforation":"" ,"IsWatermarked":false ,"CatalogImageCode":"" ,"Color":"" ,"Denomination":"15" }</v>
      </c>
    </row>
    <row r="1835" spans="1:38" x14ac:dyDescent="0.25">
      <c r="A1835" s="34" t="s">
        <v>2969</v>
      </c>
      <c r="B1835" s="29">
        <v>15</v>
      </c>
      <c r="C1835" s="30"/>
      <c r="D1835" s="31"/>
      <c r="E1835" s="32"/>
      <c r="F1835" s="28"/>
      <c r="G1835" s="30"/>
      <c r="H1835" s="19" t="s">
        <v>1240</v>
      </c>
      <c r="I1835" s="29">
        <v>1980</v>
      </c>
      <c r="J1835" s="29">
        <v>1980</v>
      </c>
      <c r="K1835" s="33" t="s">
        <v>1337</v>
      </c>
      <c r="L1835" s="34">
        <v>0.32</v>
      </c>
      <c r="M1835" s="29">
        <v>0.15</v>
      </c>
      <c r="N1835" s="28" t="str">
        <f t="shared" si="659"/>
        <v>,{"CollectableType":"HomeCollector.Models.StampBase, HomeCollector, Version=1.0.0.0, Culture=neutral, PublicKeyToken=null"</v>
      </c>
      <c r="O1835" s="16" t="str">
        <f t="shared" si="638"/>
        <v xml:space="preserve">,"DisplayName":"W. Olympics" </v>
      </c>
      <c r="P1835" s="16" t="str">
        <f t="shared" si="639"/>
        <v xml:space="preserve">,"Description":"" </v>
      </c>
      <c r="Q1835" s="16" t="str">
        <f t="shared" si="640"/>
        <v xml:space="preserve">,"Country":"USA" </v>
      </c>
      <c r="R1835" s="16" t="str">
        <f t="shared" si="641"/>
        <v xml:space="preserve">,"IsPostageStamp":true </v>
      </c>
      <c r="S1835" s="16" t="str">
        <f t="shared" si="642"/>
        <v xml:space="preserve">,"ScottNumber":"1796" </v>
      </c>
      <c r="T1835" s="16" t="str">
        <f t="shared" si="643"/>
        <v xml:space="preserve">,"AlternateId":"" </v>
      </c>
      <c r="U1835" s="16" t="str">
        <f t="shared" si="644"/>
        <v>,"IssueYearStart":1980</v>
      </c>
      <c r="V1835" s="16" t="str">
        <f t="shared" si="645"/>
        <v>,"IssueYearEnd":0</v>
      </c>
      <c r="W1835" s="16" t="str">
        <f t="shared" si="646"/>
        <v xml:space="preserve">,"FirstDayOfIssue":" " </v>
      </c>
      <c r="X1835" s="16" t="str">
        <f t="shared" si="660"/>
        <v xml:space="preserve">,"Perforation":"" </v>
      </c>
      <c r="Y1835" s="16" t="str">
        <f t="shared" si="647"/>
        <v xml:space="preserve">,"IsWatermarked":false </v>
      </c>
      <c r="Z1835" s="16" t="str">
        <f t="shared" si="648"/>
        <v xml:space="preserve">,"CatalogImageCode":"" </v>
      </c>
      <c r="AA1835" s="16" t="str">
        <f t="shared" si="649"/>
        <v xml:space="preserve">,"Color":"" </v>
      </c>
      <c r="AB1835" s="16" t="str">
        <f t="shared" si="650"/>
        <v xml:space="preserve">,"Denomination":"15" </v>
      </c>
      <c r="AD1835" s="16" t="str">
        <f t="shared" si="651"/>
        <v/>
      </c>
      <c r="AE1835" s="16" t="str">
        <f t="shared" si="652"/>
        <v>{"CollectableType":"HomeCollector.Models.StampBase, HomeCollector, Version=1.0.0.0, Culture=neutral, PublicKeyToken=null"</v>
      </c>
      <c r="AF1835" s="16" t="str">
        <f t="shared" si="653"/>
        <v xml:space="preserve">,"ItemDetails":"" </v>
      </c>
      <c r="AG1835" s="16" t="str">
        <f t="shared" si="654"/>
        <v xml:space="preserve">,"IsFavorite":false </v>
      </c>
      <c r="AH1835" s="16" t="str">
        <f t="shared" si="655"/>
        <v xml:space="preserve">,"EstimatedValue":0 </v>
      </c>
      <c r="AI1835" s="16" t="str">
        <f t="shared" si="656"/>
        <v xml:space="preserve">,"IsMintCondition":false </v>
      </c>
      <c r="AJ1835" s="16" t="str">
        <f t="shared" si="657"/>
        <v xml:space="preserve">,"Condition":"UNDEFINED" </v>
      </c>
      <c r="AK1835" s="16" t="str">
        <f xml:space="preserve"> IF($D1835+$E1835&gt;0,  CONCATENATE($AD1835,$AE1835,$AF1835,$AG1835,$AH1835,$AI1835,$AJ1835) &amp; "} ]}","}")</f>
        <v>}</v>
      </c>
      <c r="AL1835" s="16" t="str">
        <f t="shared" si="658"/>
        <v>,{"CollectableType":"HomeCollector.Models.StampBase, HomeCollector, Version=1.0.0.0, Culture=neutral, PublicKeyToken=null","DisplayName":"W. Olympics" ,"Description":"" ,"Country":"USA" ,"IsPostageStamp":true ,"ScottNumber":"1796" ,"AlternateId":"" ,"IssueYearStart":1980,"IssueYearEnd":0,"FirstDayOfIssue":" " ,"Perforation":"" ,"IsWatermarked":false ,"CatalogImageCode":"" ,"Color":"" ,"Denomination":"15" }</v>
      </c>
    </row>
    <row r="1836" spans="1:38" x14ac:dyDescent="0.25">
      <c r="A1836" s="34" t="s">
        <v>2970</v>
      </c>
      <c r="B1836" s="29">
        <v>15</v>
      </c>
      <c r="C1836" s="30"/>
      <c r="D1836" s="31"/>
      <c r="E1836" s="32"/>
      <c r="F1836" s="28"/>
      <c r="G1836" s="30"/>
      <c r="H1836" s="19" t="s">
        <v>1240</v>
      </c>
      <c r="I1836" s="29">
        <v>1980</v>
      </c>
      <c r="J1836" s="29">
        <v>1980</v>
      </c>
      <c r="K1836" s="33" t="s">
        <v>1337</v>
      </c>
      <c r="L1836" s="34">
        <v>0.32</v>
      </c>
      <c r="M1836" s="29">
        <v>0.15</v>
      </c>
      <c r="N1836" s="28" t="str">
        <f t="shared" si="659"/>
        <v>,{"CollectableType":"HomeCollector.Models.StampBase, HomeCollector, Version=1.0.0.0, Culture=neutral, PublicKeyToken=null"</v>
      </c>
      <c r="O1836" s="16" t="str">
        <f t="shared" si="638"/>
        <v xml:space="preserve">,"DisplayName":"W. Olympics" </v>
      </c>
      <c r="P1836" s="16" t="str">
        <f t="shared" si="639"/>
        <v xml:space="preserve">,"Description":"" </v>
      </c>
      <c r="Q1836" s="16" t="str">
        <f t="shared" si="640"/>
        <v xml:space="preserve">,"Country":"USA" </v>
      </c>
      <c r="R1836" s="16" t="str">
        <f t="shared" si="641"/>
        <v xml:space="preserve">,"IsPostageStamp":true </v>
      </c>
      <c r="S1836" s="16" t="str">
        <f t="shared" si="642"/>
        <v xml:space="preserve">,"ScottNumber":"1797" </v>
      </c>
      <c r="T1836" s="16" t="str">
        <f t="shared" si="643"/>
        <v xml:space="preserve">,"AlternateId":"" </v>
      </c>
      <c r="U1836" s="16" t="str">
        <f t="shared" si="644"/>
        <v>,"IssueYearStart":1980</v>
      </c>
      <c r="V1836" s="16" t="str">
        <f t="shared" si="645"/>
        <v>,"IssueYearEnd":0</v>
      </c>
      <c r="W1836" s="16" t="str">
        <f t="shared" si="646"/>
        <v xml:space="preserve">,"FirstDayOfIssue":" " </v>
      </c>
      <c r="X1836" s="16" t="str">
        <f t="shared" si="660"/>
        <v xml:space="preserve">,"Perforation":"" </v>
      </c>
      <c r="Y1836" s="16" t="str">
        <f t="shared" si="647"/>
        <v xml:space="preserve">,"IsWatermarked":false </v>
      </c>
      <c r="Z1836" s="16" t="str">
        <f t="shared" si="648"/>
        <v xml:space="preserve">,"CatalogImageCode":"" </v>
      </c>
      <c r="AA1836" s="16" t="str">
        <f t="shared" si="649"/>
        <v xml:space="preserve">,"Color":"" </v>
      </c>
      <c r="AB1836" s="16" t="str">
        <f t="shared" si="650"/>
        <v xml:space="preserve">,"Denomination":"15" </v>
      </c>
      <c r="AD1836" s="16" t="str">
        <f t="shared" si="651"/>
        <v/>
      </c>
      <c r="AE1836" s="16" t="str">
        <f t="shared" si="652"/>
        <v>{"CollectableType":"HomeCollector.Models.StampBase, HomeCollector, Version=1.0.0.0, Culture=neutral, PublicKeyToken=null"</v>
      </c>
      <c r="AF1836" s="16" t="str">
        <f t="shared" si="653"/>
        <v xml:space="preserve">,"ItemDetails":"" </v>
      </c>
      <c r="AG1836" s="16" t="str">
        <f t="shared" si="654"/>
        <v xml:space="preserve">,"IsFavorite":false </v>
      </c>
      <c r="AH1836" s="16" t="str">
        <f t="shared" si="655"/>
        <v xml:space="preserve">,"EstimatedValue":0 </v>
      </c>
      <c r="AI1836" s="16" t="str">
        <f t="shared" si="656"/>
        <v xml:space="preserve">,"IsMintCondition":false </v>
      </c>
      <c r="AJ1836" s="16" t="str">
        <f t="shared" si="657"/>
        <v xml:space="preserve">,"Condition":"UNDEFINED" </v>
      </c>
      <c r="AK1836" s="16" t="str">
        <f xml:space="preserve"> IF($D1836+$E1836&gt;0,  CONCATENATE($AD1836,$AE1836,$AF1836,$AG1836,$AH1836,$AI1836,$AJ1836) &amp; "} ]}","}")</f>
        <v>}</v>
      </c>
      <c r="AL1836" s="16" t="str">
        <f t="shared" si="658"/>
        <v>,{"CollectableType":"HomeCollector.Models.StampBase, HomeCollector, Version=1.0.0.0, Culture=neutral, PublicKeyToken=null","DisplayName":"W. Olympics" ,"Description":"" ,"Country":"USA" ,"IsPostageStamp":true ,"ScottNumber":"1797" ,"AlternateId":"" ,"IssueYearStart":1980,"IssueYearEnd":0,"FirstDayOfIssue":" " ,"Perforation":"" ,"IsWatermarked":false ,"CatalogImageCode":"" ,"Color":"" ,"Denomination":"15" }</v>
      </c>
    </row>
    <row r="1837" spans="1:38" x14ac:dyDescent="0.25">
      <c r="A1837" s="34" t="s">
        <v>2971</v>
      </c>
      <c r="B1837" s="29">
        <v>15</v>
      </c>
      <c r="C1837" s="30"/>
      <c r="D1837" s="31"/>
      <c r="E1837" s="32"/>
      <c r="F1837" s="28"/>
      <c r="G1837" s="30"/>
      <c r="H1837" s="19" t="s">
        <v>1240</v>
      </c>
      <c r="I1837" s="29">
        <v>1980</v>
      </c>
      <c r="J1837" s="29">
        <v>1980</v>
      </c>
      <c r="K1837" s="33" t="s">
        <v>1337</v>
      </c>
      <c r="L1837" s="34">
        <v>0.32</v>
      </c>
      <c r="M1837" s="29">
        <v>0.15</v>
      </c>
      <c r="N1837" s="28" t="str">
        <f t="shared" si="659"/>
        <v>,{"CollectableType":"HomeCollector.Models.StampBase, HomeCollector, Version=1.0.0.0, Culture=neutral, PublicKeyToken=null"</v>
      </c>
      <c r="O1837" s="16" t="str">
        <f t="shared" si="638"/>
        <v xml:space="preserve">,"DisplayName":"W. Olympics" </v>
      </c>
      <c r="P1837" s="16" t="str">
        <f t="shared" si="639"/>
        <v xml:space="preserve">,"Description":"" </v>
      </c>
      <c r="Q1837" s="16" t="str">
        <f t="shared" si="640"/>
        <v xml:space="preserve">,"Country":"USA" </v>
      </c>
      <c r="R1837" s="16" t="str">
        <f t="shared" si="641"/>
        <v xml:space="preserve">,"IsPostageStamp":true </v>
      </c>
      <c r="S1837" s="16" t="str">
        <f t="shared" si="642"/>
        <v xml:space="preserve">,"ScottNumber":"1798" </v>
      </c>
      <c r="T1837" s="16" t="str">
        <f t="shared" si="643"/>
        <v xml:space="preserve">,"AlternateId":"" </v>
      </c>
      <c r="U1837" s="16" t="str">
        <f t="shared" si="644"/>
        <v>,"IssueYearStart":1980</v>
      </c>
      <c r="V1837" s="16" t="str">
        <f t="shared" si="645"/>
        <v>,"IssueYearEnd":0</v>
      </c>
      <c r="W1837" s="16" t="str">
        <f t="shared" si="646"/>
        <v xml:space="preserve">,"FirstDayOfIssue":" " </v>
      </c>
      <c r="X1837" s="16" t="str">
        <f t="shared" si="660"/>
        <v xml:space="preserve">,"Perforation":"" </v>
      </c>
      <c r="Y1837" s="16" t="str">
        <f t="shared" si="647"/>
        <v xml:space="preserve">,"IsWatermarked":false </v>
      </c>
      <c r="Z1837" s="16" t="str">
        <f t="shared" si="648"/>
        <v xml:space="preserve">,"CatalogImageCode":"" </v>
      </c>
      <c r="AA1837" s="16" t="str">
        <f t="shared" si="649"/>
        <v xml:space="preserve">,"Color":"" </v>
      </c>
      <c r="AB1837" s="16" t="str">
        <f t="shared" si="650"/>
        <v xml:space="preserve">,"Denomination":"15" </v>
      </c>
      <c r="AD1837" s="16" t="str">
        <f t="shared" si="651"/>
        <v/>
      </c>
      <c r="AE1837" s="16" t="str">
        <f t="shared" si="652"/>
        <v>{"CollectableType":"HomeCollector.Models.StampBase, HomeCollector, Version=1.0.0.0, Culture=neutral, PublicKeyToken=null"</v>
      </c>
      <c r="AF1837" s="16" t="str">
        <f t="shared" si="653"/>
        <v xml:space="preserve">,"ItemDetails":"" </v>
      </c>
      <c r="AG1837" s="16" t="str">
        <f t="shared" si="654"/>
        <v xml:space="preserve">,"IsFavorite":false </v>
      </c>
      <c r="AH1837" s="16" t="str">
        <f t="shared" si="655"/>
        <v xml:space="preserve">,"EstimatedValue":0 </v>
      </c>
      <c r="AI1837" s="16" t="str">
        <f t="shared" si="656"/>
        <v xml:space="preserve">,"IsMintCondition":false </v>
      </c>
      <c r="AJ1837" s="16" t="str">
        <f t="shared" si="657"/>
        <v xml:space="preserve">,"Condition":"UNDEFINED" </v>
      </c>
      <c r="AK1837" s="16" t="str">
        <f xml:space="preserve"> IF($D1837+$E1837&gt;0,  CONCATENATE($AD1837,$AE1837,$AF1837,$AG1837,$AH1837,$AI1837,$AJ1837) &amp; "} ]}","}")</f>
        <v>}</v>
      </c>
      <c r="AL1837" s="16" t="str">
        <f t="shared" si="658"/>
        <v>,{"CollectableType":"HomeCollector.Models.StampBase, HomeCollector, Version=1.0.0.0, Culture=neutral, PublicKeyToken=null","DisplayName":"W. Olympics" ,"Description":"" ,"Country":"USA" ,"IsPostageStamp":true ,"ScottNumber":"1798" ,"AlternateId":"" ,"IssueYearStart":1980,"IssueYearEnd":0,"FirstDayOfIssue":" " ,"Perforation":"" ,"IsWatermarked":false ,"CatalogImageCode":"" ,"Color":"" ,"Denomination":"15" }</v>
      </c>
    </row>
    <row r="1838" spans="1:38" x14ac:dyDescent="0.25">
      <c r="A1838" s="17" t="s">
        <v>1241</v>
      </c>
      <c r="B1838" s="29">
        <v>15</v>
      </c>
      <c r="C1838" s="30"/>
      <c r="D1838" s="31">
        <v>1</v>
      </c>
      <c r="E1838" s="32">
        <v>1</v>
      </c>
      <c r="F1838" s="28"/>
      <c r="G1838" s="38" t="s">
        <v>962</v>
      </c>
      <c r="H1838" s="19" t="s">
        <v>1240</v>
      </c>
      <c r="I1838" s="29">
        <v>1980</v>
      </c>
      <c r="J1838" s="29">
        <v>1980</v>
      </c>
      <c r="K1838" s="33" t="s">
        <v>1337</v>
      </c>
      <c r="L1838" s="34">
        <v>1.3</v>
      </c>
      <c r="M1838" s="29">
        <v>1</v>
      </c>
      <c r="N1838" s="28" t="str">
        <f t="shared" si="659"/>
        <v>,{"CollectableType":"HomeCollector.Models.StampBase, HomeCollector, Version=1.0.0.0, Culture=neutral, PublicKeyToken=null"</v>
      </c>
      <c r="O1838" s="16" t="str">
        <f t="shared" si="638"/>
        <v xml:space="preserve">,"DisplayName":"W. Olympics" </v>
      </c>
      <c r="P1838" s="16" t="str">
        <f t="shared" si="639"/>
        <v xml:space="preserve">,"Description":"block 4" </v>
      </c>
      <c r="Q1838" s="16" t="str">
        <f t="shared" si="640"/>
        <v xml:space="preserve">,"Country":"USA" </v>
      </c>
      <c r="R1838" s="16" t="str">
        <f t="shared" si="641"/>
        <v xml:space="preserve">,"IsPostageStamp":true </v>
      </c>
      <c r="S1838" s="16" t="str">
        <f t="shared" si="642"/>
        <v xml:space="preserve">,"ScottNumber":"1798b" </v>
      </c>
      <c r="T1838" s="16" t="str">
        <f t="shared" si="643"/>
        <v xml:space="preserve">,"AlternateId":"" </v>
      </c>
      <c r="U1838" s="16" t="str">
        <f t="shared" si="644"/>
        <v>,"IssueYearStart":1980</v>
      </c>
      <c r="V1838" s="16" t="str">
        <f t="shared" si="645"/>
        <v>,"IssueYearEnd":0</v>
      </c>
      <c r="W1838" s="16" t="str">
        <f t="shared" si="646"/>
        <v xml:space="preserve">,"FirstDayOfIssue":" " </v>
      </c>
      <c r="X1838" s="16" t="str">
        <f t="shared" si="660"/>
        <v xml:space="preserve">,"Perforation":"" </v>
      </c>
      <c r="Y1838" s="16" t="str">
        <f t="shared" si="647"/>
        <v xml:space="preserve">,"IsWatermarked":false </v>
      </c>
      <c r="Z1838" s="16" t="str">
        <f t="shared" si="648"/>
        <v xml:space="preserve">,"CatalogImageCode":"" </v>
      </c>
      <c r="AA1838" s="16" t="str">
        <f t="shared" si="649"/>
        <v xml:space="preserve">,"Color":"" </v>
      </c>
      <c r="AB1838" s="16" t="str">
        <f t="shared" si="650"/>
        <v xml:space="preserve">,"Denomination":"15" </v>
      </c>
      <c r="AD1838" s="16" t="str">
        <f t="shared" si="651"/>
        <v>,"ItemInstances":[</v>
      </c>
      <c r="AE1838" s="16" t="str">
        <f t="shared" si="652"/>
        <v>{"CollectableType":"HomeCollector.Models.StampBase, HomeCollector, Version=1.0.0.0, Culture=neutral, PublicKeyToken=null"</v>
      </c>
      <c r="AF1838" s="16" t="str">
        <f t="shared" si="653"/>
        <v xml:space="preserve">,"ItemDetails":"block 4" </v>
      </c>
      <c r="AG1838" s="16" t="str">
        <f t="shared" si="654"/>
        <v xml:space="preserve">,"IsFavorite":false </v>
      </c>
      <c r="AH1838" s="16" t="str">
        <f t="shared" si="655"/>
        <v xml:space="preserve">,"EstimatedValue":0 </v>
      </c>
      <c r="AI1838" s="16" t="str">
        <f t="shared" si="656"/>
        <v xml:space="preserve">,"IsMintCondition":true </v>
      </c>
      <c r="AJ1838" s="16" t="str">
        <f t="shared" si="657"/>
        <v xml:space="preserve">,"Condition":"UNDEFINED" </v>
      </c>
      <c r="AK1838" s="16" t="str">
        <f xml:space="preserve"> IF($D1838+$E1838&gt;0,  CONCATENATE($AD1838,$AE1838,$AF1838,$AG1838,$AH1838,$AI1838,$AJ1838)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838" s="16" t="str">
        <f t="shared" si="658"/>
        <v>,{"CollectableType":"HomeCollector.Models.StampBase, HomeCollector, Version=1.0.0.0, Culture=neutral, PublicKeyToken=null","DisplayName":"W. Olympics" ,"Description":"block 4" ,"Country":"USA" ,"IsPostageStamp":true ,"ScottNumber":"1798b"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839" spans="1:38" x14ac:dyDescent="0.25">
      <c r="A1839" s="34" t="s">
        <v>2972</v>
      </c>
      <c r="B1839" s="29">
        <v>15</v>
      </c>
      <c r="C1839" s="30"/>
      <c r="D1839" s="31"/>
      <c r="E1839" s="32">
        <v>2</v>
      </c>
      <c r="F1839" s="28"/>
      <c r="G1839" s="30"/>
      <c r="H1839" s="19" t="s">
        <v>1064</v>
      </c>
      <c r="I1839" s="29">
        <v>1979</v>
      </c>
      <c r="J1839" s="29">
        <v>1979</v>
      </c>
      <c r="K1839" s="33" t="s">
        <v>1337</v>
      </c>
      <c r="L1839" s="34">
        <v>0.28000000000000003</v>
      </c>
      <c r="M1839" s="29">
        <v>0.15</v>
      </c>
      <c r="N1839" s="28" t="str">
        <f t="shared" si="659"/>
        <v>,{"CollectableType":"HomeCollector.Models.StampBase, HomeCollector, Version=1.0.0.0, Culture=neutral, PublicKeyToken=null"</v>
      </c>
      <c r="O1839" s="16" t="str">
        <f t="shared" si="638"/>
        <v xml:space="preserve">,"DisplayName":"Madonna" </v>
      </c>
      <c r="P1839" s="16" t="str">
        <f t="shared" si="639"/>
        <v xml:space="preserve">,"Description":"" </v>
      </c>
      <c r="Q1839" s="16" t="str">
        <f t="shared" si="640"/>
        <v xml:space="preserve">,"Country":"USA" </v>
      </c>
      <c r="R1839" s="16" t="str">
        <f t="shared" si="641"/>
        <v xml:space="preserve">,"IsPostageStamp":true </v>
      </c>
      <c r="S1839" s="16" t="str">
        <f t="shared" si="642"/>
        <v xml:space="preserve">,"ScottNumber":"1799" </v>
      </c>
      <c r="T1839" s="16" t="str">
        <f t="shared" si="643"/>
        <v xml:space="preserve">,"AlternateId":"" </v>
      </c>
      <c r="U1839" s="16" t="str">
        <f t="shared" si="644"/>
        <v>,"IssueYearStart":1979</v>
      </c>
      <c r="V1839" s="16" t="str">
        <f t="shared" si="645"/>
        <v>,"IssueYearEnd":0</v>
      </c>
      <c r="W1839" s="16" t="str">
        <f t="shared" si="646"/>
        <v xml:space="preserve">,"FirstDayOfIssue":" " </v>
      </c>
      <c r="X1839" s="16" t="str">
        <f t="shared" si="660"/>
        <v xml:space="preserve">,"Perforation":"" </v>
      </c>
      <c r="Y1839" s="16" t="str">
        <f t="shared" si="647"/>
        <v xml:space="preserve">,"IsWatermarked":false </v>
      </c>
      <c r="Z1839" s="16" t="str">
        <f t="shared" si="648"/>
        <v xml:space="preserve">,"CatalogImageCode":"" </v>
      </c>
      <c r="AA1839" s="16" t="str">
        <f t="shared" si="649"/>
        <v xml:space="preserve">,"Color":"" </v>
      </c>
      <c r="AB1839" s="16" t="str">
        <f t="shared" si="650"/>
        <v xml:space="preserve">,"Denomination":"15" </v>
      </c>
      <c r="AD1839" s="16" t="str">
        <f t="shared" si="651"/>
        <v>,"ItemInstances":[</v>
      </c>
      <c r="AE1839" s="16" t="str">
        <f t="shared" si="652"/>
        <v>{"CollectableType":"HomeCollector.Models.StampBase, HomeCollector, Version=1.0.0.0, Culture=neutral, PublicKeyToken=null"</v>
      </c>
      <c r="AF1839" s="16" t="str">
        <f t="shared" si="653"/>
        <v xml:space="preserve">,"ItemDetails":"" </v>
      </c>
      <c r="AG1839" s="16" t="str">
        <f t="shared" si="654"/>
        <v xml:space="preserve">,"IsFavorite":false </v>
      </c>
      <c r="AH1839" s="16" t="str">
        <f t="shared" si="655"/>
        <v xml:space="preserve">,"EstimatedValue":0 </v>
      </c>
      <c r="AI1839" s="16" t="str">
        <f t="shared" si="656"/>
        <v xml:space="preserve">,"IsMintCondition":false </v>
      </c>
      <c r="AJ1839" s="16" t="str">
        <f t="shared" si="657"/>
        <v xml:space="preserve">,"Condition":"UNDEFINED" </v>
      </c>
      <c r="AK1839" s="16" t="str">
        <f xml:space="preserve"> IF($D1839+$E1839&gt;0,  CONCATENATE($AD1839,$AE1839,$AF1839,$AG1839,$AH1839,$AI1839,$AJ1839)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39" s="16" t="str">
        <f t="shared" si="658"/>
        <v>,{"CollectableType":"HomeCollector.Models.StampBase, HomeCollector, Version=1.0.0.0, Culture=neutral, PublicKeyToken=null","DisplayName":"Madonna" ,"Description":"" ,"Country":"USA" ,"IsPostageStamp":true ,"ScottNumber":"1799"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40" spans="1:38" x14ac:dyDescent="0.25">
      <c r="A1840" s="34" t="s">
        <v>2973</v>
      </c>
      <c r="B1840" s="29">
        <v>15</v>
      </c>
      <c r="C1840" s="30"/>
      <c r="D1840" s="31"/>
      <c r="E1840" s="32">
        <v>2</v>
      </c>
      <c r="F1840" s="28"/>
      <c r="G1840" s="30"/>
      <c r="H1840" s="19" t="s">
        <v>1242</v>
      </c>
      <c r="I1840" s="29">
        <v>1979</v>
      </c>
      <c r="J1840" s="29">
        <v>1979</v>
      </c>
      <c r="K1840" s="33" t="s">
        <v>1337</v>
      </c>
      <c r="L1840" s="34">
        <v>0.28000000000000003</v>
      </c>
      <c r="M1840" s="29">
        <v>0.15</v>
      </c>
      <c r="N1840" s="28" t="str">
        <f t="shared" si="659"/>
        <v>,{"CollectableType":"HomeCollector.Models.StampBase, HomeCollector, Version=1.0.0.0, Culture=neutral, PublicKeyToken=null"</v>
      </c>
      <c r="O1840" s="16" t="str">
        <f t="shared" si="638"/>
        <v xml:space="preserve">,"DisplayName":"Santa" </v>
      </c>
      <c r="P1840" s="16" t="str">
        <f t="shared" si="639"/>
        <v xml:space="preserve">,"Description":"" </v>
      </c>
      <c r="Q1840" s="16" t="str">
        <f t="shared" si="640"/>
        <v xml:space="preserve">,"Country":"USA" </v>
      </c>
      <c r="R1840" s="16" t="str">
        <f t="shared" si="641"/>
        <v xml:space="preserve">,"IsPostageStamp":true </v>
      </c>
      <c r="S1840" s="16" t="str">
        <f t="shared" si="642"/>
        <v xml:space="preserve">,"ScottNumber":"1800" </v>
      </c>
      <c r="T1840" s="16" t="str">
        <f t="shared" si="643"/>
        <v xml:space="preserve">,"AlternateId":"" </v>
      </c>
      <c r="U1840" s="16" t="str">
        <f t="shared" si="644"/>
        <v>,"IssueYearStart":1979</v>
      </c>
      <c r="V1840" s="16" t="str">
        <f t="shared" si="645"/>
        <v>,"IssueYearEnd":0</v>
      </c>
      <c r="W1840" s="16" t="str">
        <f t="shared" si="646"/>
        <v xml:space="preserve">,"FirstDayOfIssue":" " </v>
      </c>
      <c r="X1840" s="16" t="str">
        <f t="shared" si="660"/>
        <v xml:space="preserve">,"Perforation":"" </v>
      </c>
      <c r="Y1840" s="16" t="str">
        <f t="shared" si="647"/>
        <v xml:space="preserve">,"IsWatermarked":false </v>
      </c>
      <c r="Z1840" s="16" t="str">
        <f t="shared" si="648"/>
        <v xml:space="preserve">,"CatalogImageCode":"" </v>
      </c>
      <c r="AA1840" s="16" t="str">
        <f t="shared" si="649"/>
        <v xml:space="preserve">,"Color":"" </v>
      </c>
      <c r="AB1840" s="16" t="str">
        <f t="shared" si="650"/>
        <v xml:space="preserve">,"Denomination":"15" </v>
      </c>
      <c r="AD1840" s="16" t="str">
        <f t="shared" si="651"/>
        <v>,"ItemInstances":[</v>
      </c>
      <c r="AE1840" s="16" t="str">
        <f t="shared" si="652"/>
        <v>{"CollectableType":"HomeCollector.Models.StampBase, HomeCollector, Version=1.0.0.0, Culture=neutral, PublicKeyToken=null"</v>
      </c>
      <c r="AF1840" s="16" t="str">
        <f t="shared" si="653"/>
        <v xml:space="preserve">,"ItemDetails":"" </v>
      </c>
      <c r="AG1840" s="16" t="str">
        <f t="shared" si="654"/>
        <v xml:space="preserve">,"IsFavorite":false </v>
      </c>
      <c r="AH1840" s="16" t="str">
        <f t="shared" si="655"/>
        <v xml:space="preserve">,"EstimatedValue":0 </v>
      </c>
      <c r="AI1840" s="16" t="str">
        <f t="shared" si="656"/>
        <v xml:space="preserve">,"IsMintCondition":false </v>
      </c>
      <c r="AJ1840" s="16" t="str">
        <f t="shared" si="657"/>
        <v xml:space="preserve">,"Condition":"UNDEFINED" </v>
      </c>
      <c r="AK1840" s="16" t="str">
        <f xml:space="preserve"> IF($D1840+$E1840&gt;0,  CONCATENATE($AD1840,$AE1840,$AF1840,$AG1840,$AH1840,$AI1840,$AJ1840)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40" s="16" t="str">
        <f t="shared" si="658"/>
        <v>,{"CollectableType":"HomeCollector.Models.StampBase, HomeCollector, Version=1.0.0.0, Culture=neutral, PublicKeyToken=null","DisplayName":"Santa" ,"Description":"" ,"Country":"USA" ,"IsPostageStamp":true ,"ScottNumber":"1800"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41" spans="1:38" x14ac:dyDescent="0.25">
      <c r="A1841" s="34" t="s">
        <v>2974</v>
      </c>
      <c r="B1841" s="29">
        <v>15</v>
      </c>
      <c r="C1841" s="30"/>
      <c r="D1841" s="31"/>
      <c r="E1841" s="32">
        <v>2</v>
      </c>
      <c r="F1841" s="28"/>
      <c r="G1841" s="30"/>
      <c r="H1841" s="19" t="s">
        <v>657</v>
      </c>
      <c r="I1841" s="29">
        <v>1979</v>
      </c>
      <c r="J1841" s="29">
        <v>1979</v>
      </c>
      <c r="K1841" s="33" t="s">
        <v>1337</v>
      </c>
      <c r="L1841" s="34">
        <v>0.28000000000000003</v>
      </c>
      <c r="M1841" s="29">
        <v>0.15</v>
      </c>
      <c r="N1841" s="28" t="str">
        <f t="shared" si="659"/>
        <v>,{"CollectableType":"HomeCollector.Models.StampBase, HomeCollector, Version=1.0.0.0, Culture=neutral, PublicKeyToken=null"</v>
      </c>
      <c r="O1841" s="16" t="str">
        <f t="shared" si="638"/>
        <v xml:space="preserve">,"DisplayName":"Rogers" </v>
      </c>
      <c r="P1841" s="16" t="str">
        <f t="shared" si="639"/>
        <v xml:space="preserve">,"Description":"" </v>
      </c>
      <c r="Q1841" s="16" t="str">
        <f t="shared" si="640"/>
        <v xml:space="preserve">,"Country":"USA" </v>
      </c>
      <c r="R1841" s="16" t="str">
        <f t="shared" si="641"/>
        <v xml:space="preserve">,"IsPostageStamp":true </v>
      </c>
      <c r="S1841" s="16" t="str">
        <f t="shared" si="642"/>
        <v xml:space="preserve">,"ScottNumber":"1801" </v>
      </c>
      <c r="T1841" s="16" t="str">
        <f t="shared" si="643"/>
        <v xml:space="preserve">,"AlternateId":"" </v>
      </c>
      <c r="U1841" s="16" t="str">
        <f t="shared" si="644"/>
        <v>,"IssueYearStart":1979</v>
      </c>
      <c r="V1841" s="16" t="str">
        <f t="shared" si="645"/>
        <v>,"IssueYearEnd":0</v>
      </c>
      <c r="W1841" s="16" t="str">
        <f t="shared" si="646"/>
        <v xml:space="preserve">,"FirstDayOfIssue":" " </v>
      </c>
      <c r="X1841" s="16" t="str">
        <f t="shared" si="660"/>
        <v xml:space="preserve">,"Perforation":"" </v>
      </c>
      <c r="Y1841" s="16" t="str">
        <f t="shared" si="647"/>
        <v xml:space="preserve">,"IsWatermarked":false </v>
      </c>
      <c r="Z1841" s="16" t="str">
        <f t="shared" si="648"/>
        <v xml:space="preserve">,"CatalogImageCode":"" </v>
      </c>
      <c r="AA1841" s="16" t="str">
        <f t="shared" si="649"/>
        <v xml:space="preserve">,"Color":"" </v>
      </c>
      <c r="AB1841" s="16" t="str">
        <f t="shared" si="650"/>
        <v xml:space="preserve">,"Denomination":"15" </v>
      </c>
      <c r="AD1841" s="16" t="str">
        <f t="shared" si="651"/>
        <v>,"ItemInstances":[</v>
      </c>
      <c r="AE1841" s="16" t="str">
        <f t="shared" si="652"/>
        <v>{"CollectableType":"HomeCollector.Models.StampBase, HomeCollector, Version=1.0.0.0, Culture=neutral, PublicKeyToken=null"</v>
      </c>
      <c r="AF1841" s="16" t="str">
        <f t="shared" si="653"/>
        <v xml:space="preserve">,"ItemDetails":"" </v>
      </c>
      <c r="AG1841" s="16" t="str">
        <f t="shared" si="654"/>
        <v xml:space="preserve">,"IsFavorite":false </v>
      </c>
      <c r="AH1841" s="16" t="str">
        <f t="shared" si="655"/>
        <v xml:space="preserve">,"EstimatedValue":0 </v>
      </c>
      <c r="AI1841" s="16" t="str">
        <f t="shared" si="656"/>
        <v xml:space="preserve">,"IsMintCondition":false </v>
      </c>
      <c r="AJ1841" s="16" t="str">
        <f t="shared" si="657"/>
        <v xml:space="preserve">,"Condition":"UNDEFINED" </v>
      </c>
      <c r="AK1841" s="16" t="str">
        <f xml:space="preserve"> IF($D1841+$E1841&gt;0,  CONCATENATE($AD1841,$AE1841,$AF1841,$AG1841,$AH1841,$AI1841,$AJ1841)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41" s="16" t="str">
        <f t="shared" si="658"/>
        <v>,{"CollectableType":"HomeCollector.Models.StampBase, HomeCollector, Version=1.0.0.0, Culture=neutral, PublicKeyToken=null","DisplayName":"Rogers" ,"Description":"" ,"Country":"USA" ,"IsPostageStamp":true ,"ScottNumber":"1801"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42" spans="1:38" x14ac:dyDescent="0.25">
      <c r="A1842" s="34" t="s">
        <v>2975</v>
      </c>
      <c r="B1842" s="29">
        <v>15</v>
      </c>
      <c r="C1842" s="30"/>
      <c r="D1842" s="31"/>
      <c r="E1842" s="32">
        <v>2</v>
      </c>
      <c r="F1842" s="28"/>
      <c r="G1842" s="30"/>
      <c r="H1842" s="19" t="s">
        <v>1243</v>
      </c>
      <c r="I1842" s="29">
        <v>1979</v>
      </c>
      <c r="J1842" s="29">
        <v>1979</v>
      </c>
      <c r="K1842" s="33" t="s">
        <v>1337</v>
      </c>
      <c r="L1842" s="34">
        <v>0.28000000000000003</v>
      </c>
      <c r="M1842" s="29">
        <v>0.15</v>
      </c>
      <c r="N1842" s="28" t="str">
        <f t="shared" si="659"/>
        <v>,{"CollectableType":"HomeCollector.Models.StampBase, HomeCollector, Version=1.0.0.0, Culture=neutral, PublicKeyToken=null"</v>
      </c>
      <c r="O1842" s="16" t="str">
        <f t="shared" si="638"/>
        <v xml:space="preserve">,"DisplayName":"Vietnam Vets" </v>
      </c>
      <c r="P1842" s="16" t="str">
        <f t="shared" si="639"/>
        <v xml:space="preserve">,"Description":"" </v>
      </c>
      <c r="Q1842" s="16" t="str">
        <f t="shared" si="640"/>
        <v xml:space="preserve">,"Country":"USA" </v>
      </c>
      <c r="R1842" s="16" t="str">
        <f t="shared" si="641"/>
        <v xml:space="preserve">,"IsPostageStamp":true </v>
      </c>
      <c r="S1842" s="16" t="str">
        <f t="shared" si="642"/>
        <v xml:space="preserve">,"ScottNumber":"1802" </v>
      </c>
      <c r="T1842" s="16" t="str">
        <f t="shared" si="643"/>
        <v xml:space="preserve">,"AlternateId":"" </v>
      </c>
      <c r="U1842" s="16" t="str">
        <f t="shared" si="644"/>
        <v>,"IssueYearStart":1979</v>
      </c>
      <c r="V1842" s="16" t="str">
        <f t="shared" si="645"/>
        <v>,"IssueYearEnd":0</v>
      </c>
      <c r="W1842" s="16" t="str">
        <f t="shared" si="646"/>
        <v xml:space="preserve">,"FirstDayOfIssue":" " </v>
      </c>
      <c r="X1842" s="16" t="str">
        <f t="shared" si="660"/>
        <v xml:space="preserve">,"Perforation":"" </v>
      </c>
      <c r="Y1842" s="16" t="str">
        <f t="shared" si="647"/>
        <v xml:space="preserve">,"IsWatermarked":false </v>
      </c>
      <c r="Z1842" s="16" t="str">
        <f t="shared" si="648"/>
        <v xml:space="preserve">,"CatalogImageCode":"" </v>
      </c>
      <c r="AA1842" s="16" t="str">
        <f t="shared" si="649"/>
        <v xml:space="preserve">,"Color":"" </v>
      </c>
      <c r="AB1842" s="16" t="str">
        <f t="shared" si="650"/>
        <v xml:space="preserve">,"Denomination":"15" </v>
      </c>
      <c r="AD1842" s="16" t="str">
        <f t="shared" si="651"/>
        <v>,"ItemInstances":[</v>
      </c>
      <c r="AE1842" s="16" t="str">
        <f t="shared" si="652"/>
        <v>{"CollectableType":"HomeCollector.Models.StampBase, HomeCollector, Version=1.0.0.0, Culture=neutral, PublicKeyToken=null"</v>
      </c>
      <c r="AF1842" s="16" t="str">
        <f t="shared" si="653"/>
        <v xml:space="preserve">,"ItemDetails":"" </v>
      </c>
      <c r="AG1842" s="16" t="str">
        <f t="shared" si="654"/>
        <v xml:space="preserve">,"IsFavorite":false </v>
      </c>
      <c r="AH1842" s="16" t="str">
        <f t="shared" si="655"/>
        <v xml:space="preserve">,"EstimatedValue":0 </v>
      </c>
      <c r="AI1842" s="16" t="str">
        <f t="shared" si="656"/>
        <v xml:space="preserve">,"IsMintCondition":false </v>
      </c>
      <c r="AJ1842" s="16" t="str">
        <f t="shared" si="657"/>
        <v xml:space="preserve">,"Condition":"UNDEFINED" </v>
      </c>
      <c r="AK1842" s="16" t="str">
        <f xml:space="preserve"> IF($D1842+$E1842&gt;0,  CONCATENATE($AD1842,$AE1842,$AF1842,$AG1842,$AH1842,$AI1842,$AJ1842)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42" s="16" t="str">
        <f t="shared" si="658"/>
        <v>,{"CollectableType":"HomeCollector.Models.StampBase, HomeCollector, Version=1.0.0.0, Culture=neutral, PublicKeyToken=null","DisplayName":"Vietnam Vets" ,"Description":"" ,"Country":"USA" ,"IsPostageStamp":true ,"ScottNumber":"1802" ,"AlternateId":"" ,"IssueYearStart":1979,"IssueYearEnd":0,"FirstDayOfIssue":"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43" spans="1:38" x14ac:dyDescent="0.25">
      <c r="A1843" s="34" t="s">
        <v>2976</v>
      </c>
      <c r="B1843" s="29">
        <v>15</v>
      </c>
      <c r="C1843" s="30"/>
      <c r="D1843" s="31"/>
      <c r="E1843" s="32">
        <v>2</v>
      </c>
      <c r="F1843" s="28"/>
      <c r="G1843" s="30"/>
      <c r="H1843" s="19" t="s">
        <v>1244</v>
      </c>
      <c r="I1843" s="29">
        <v>1980</v>
      </c>
      <c r="J1843" s="29">
        <v>1980</v>
      </c>
      <c r="K1843" s="33" t="s">
        <v>1337</v>
      </c>
      <c r="L1843" s="34">
        <v>0.28000000000000003</v>
      </c>
      <c r="M1843" s="29">
        <v>0.15</v>
      </c>
      <c r="N1843" s="28" t="str">
        <f t="shared" si="659"/>
        <v>,{"CollectableType":"HomeCollector.Models.StampBase, HomeCollector, Version=1.0.0.0, Culture=neutral, PublicKeyToken=null"</v>
      </c>
      <c r="O1843" s="16" t="str">
        <f t="shared" si="638"/>
        <v xml:space="preserve">,"DisplayName":"W.C. Fields" </v>
      </c>
      <c r="P1843" s="16" t="str">
        <f t="shared" si="639"/>
        <v xml:space="preserve">,"Description":"" </v>
      </c>
      <c r="Q1843" s="16" t="str">
        <f t="shared" si="640"/>
        <v xml:space="preserve">,"Country":"USA" </v>
      </c>
      <c r="R1843" s="16" t="str">
        <f t="shared" si="641"/>
        <v xml:space="preserve">,"IsPostageStamp":true </v>
      </c>
      <c r="S1843" s="16" t="str">
        <f t="shared" si="642"/>
        <v xml:space="preserve">,"ScottNumber":"1803" </v>
      </c>
      <c r="T1843" s="16" t="str">
        <f t="shared" si="643"/>
        <v xml:space="preserve">,"AlternateId":"" </v>
      </c>
      <c r="U1843" s="16" t="str">
        <f t="shared" si="644"/>
        <v>,"IssueYearStart":1980</v>
      </c>
      <c r="V1843" s="16" t="str">
        <f t="shared" si="645"/>
        <v>,"IssueYearEnd":0</v>
      </c>
      <c r="W1843" s="16" t="str">
        <f t="shared" si="646"/>
        <v xml:space="preserve">,"FirstDayOfIssue":" " </v>
      </c>
      <c r="X1843" s="16" t="str">
        <f t="shared" si="660"/>
        <v xml:space="preserve">,"Perforation":"" </v>
      </c>
      <c r="Y1843" s="16" t="str">
        <f t="shared" si="647"/>
        <v xml:space="preserve">,"IsWatermarked":false </v>
      </c>
      <c r="Z1843" s="16" t="str">
        <f t="shared" si="648"/>
        <v xml:space="preserve">,"CatalogImageCode":"" </v>
      </c>
      <c r="AA1843" s="16" t="str">
        <f t="shared" si="649"/>
        <v xml:space="preserve">,"Color":"" </v>
      </c>
      <c r="AB1843" s="16" t="str">
        <f t="shared" si="650"/>
        <v xml:space="preserve">,"Denomination":"15" </v>
      </c>
      <c r="AD1843" s="16" t="str">
        <f t="shared" si="651"/>
        <v>,"ItemInstances":[</v>
      </c>
      <c r="AE1843" s="16" t="str">
        <f t="shared" si="652"/>
        <v>{"CollectableType":"HomeCollector.Models.StampBase, HomeCollector, Version=1.0.0.0, Culture=neutral, PublicKeyToken=null"</v>
      </c>
      <c r="AF1843" s="16" t="str">
        <f t="shared" si="653"/>
        <v xml:space="preserve">,"ItemDetails":"" </v>
      </c>
      <c r="AG1843" s="16" t="str">
        <f t="shared" si="654"/>
        <v xml:space="preserve">,"IsFavorite":false </v>
      </c>
      <c r="AH1843" s="16" t="str">
        <f t="shared" si="655"/>
        <v xml:space="preserve">,"EstimatedValue":0 </v>
      </c>
      <c r="AI1843" s="16" t="str">
        <f t="shared" si="656"/>
        <v xml:space="preserve">,"IsMintCondition":false </v>
      </c>
      <c r="AJ1843" s="16" t="str">
        <f t="shared" si="657"/>
        <v xml:space="preserve">,"Condition":"UNDEFINED" </v>
      </c>
      <c r="AK1843" s="16" t="str">
        <f xml:space="preserve"> IF($D1843+$E1843&gt;0,  CONCATENATE($AD1843,$AE1843,$AF1843,$AG1843,$AH1843,$AI1843,$AJ1843)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43" s="16" t="str">
        <f t="shared" si="658"/>
        <v>,{"CollectableType":"HomeCollector.Models.StampBase, HomeCollector, Version=1.0.0.0, Culture=neutral, PublicKeyToken=null","DisplayName":"W.C. Fields" ,"Description":"" ,"Country":"USA" ,"IsPostageStamp":true ,"ScottNumber":"1803"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44" spans="1:38" x14ac:dyDescent="0.25">
      <c r="A1844" s="34" t="s">
        <v>2977</v>
      </c>
      <c r="B1844" s="29">
        <v>15</v>
      </c>
      <c r="C1844" s="30"/>
      <c r="D1844" s="31"/>
      <c r="E1844" s="32">
        <v>2</v>
      </c>
      <c r="F1844" s="28"/>
      <c r="G1844" s="30"/>
      <c r="H1844" s="19" t="s">
        <v>1245</v>
      </c>
      <c r="I1844" s="29">
        <v>1980</v>
      </c>
      <c r="J1844" s="29">
        <v>1980</v>
      </c>
      <c r="K1844" s="33" t="s">
        <v>1337</v>
      </c>
      <c r="L1844" s="34">
        <v>0.28000000000000003</v>
      </c>
      <c r="M1844" s="29">
        <v>0.15</v>
      </c>
      <c r="N1844" s="28" t="str">
        <f t="shared" si="659"/>
        <v>,{"CollectableType":"HomeCollector.Models.StampBase, HomeCollector, Version=1.0.0.0, Culture=neutral, PublicKeyToken=null"</v>
      </c>
      <c r="O1844" s="16" t="str">
        <f t="shared" si="638"/>
        <v xml:space="preserve">,"DisplayName":"Banneker" </v>
      </c>
      <c r="P1844" s="16" t="str">
        <f t="shared" si="639"/>
        <v xml:space="preserve">,"Description":"" </v>
      </c>
      <c r="Q1844" s="16" t="str">
        <f t="shared" si="640"/>
        <v xml:space="preserve">,"Country":"USA" </v>
      </c>
      <c r="R1844" s="16" t="str">
        <f t="shared" si="641"/>
        <v xml:space="preserve">,"IsPostageStamp":true </v>
      </c>
      <c r="S1844" s="16" t="str">
        <f t="shared" si="642"/>
        <v xml:space="preserve">,"ScottNumber":"1804" </v>
      </c>
      <c r="T1844" s="16" t="str">
        <f t="shared" si="643"/>
        <v xml:space="preserve">,"AlternateId":"" </v>
      </c>
      <c r="U1844" s="16" t="str">
        <f t="shared" si="644"/>
        <v>,"IssueYearStart":1980</v>
      </c>
      <c r="V1844" s="16" t="str">
        <f t="shared" si="645"/>
        <v>,"IssueYearEnd":0</v>
      </c>
      <c r="W1844" s="16" t="str">
        <f t="shared" si="646"/>
        <v xml:space="preserve">,"FirstDayOfIssue":" " </v>
      </c>
      <c r="X1844" s="16" t="str">
        <f t="shared" si="660"/>
        <v xml:space="preserve">,"Perforation":"" </v>
      </c>
      <c r="Y1844" s="16" t="str">
        <f t="shared" si="647"/>
        <v xml:space="preserve">,"IsWatermarked":false </v>
      </c>
      <c r="Z1844" s="16" t="str">
        <f t="shared" si="648"/>
        <v xml:space="preserve">,"CatalogImageCode":"" </v>
      </c>
      <c r="AA1844" s="16" t="str">
        <f t="shared" si="649"/>
        <v xml:space="preserve">,"Color":"" </v>
      </c>
      <c r="AB1844" s="16" t="str">
        <f t="shared" si="650"/>
        <v xml:space="preserve">,"Denomination":"15" </v>
      </c>
      <c r="AD1844" s="16" t="str">
        <f t="shared" si="651"/>
        <v>,"ItemInstances":[</v>
      </c>
      <c r="AE1844" s="16" t="str">
        <f t="shared" si="652"/>
        <v>{"CollectableType":"HomeCollector.Models.StampBase, HomeCollector, Version=1.0.0.0, Culture=neutral, PublicKeyToken=null"</v>
      </c>
      <c r="AF1844" s="16" t="str">
        <f t="shared" si="653"/>
        <v xml:space="preserve">,"ItemDetails":"" </v>
      </c>
      <c r="AG1844" s="16" t="str">
        <f t="shared" si="654"/>
        <v xml:space="preserve">,"IsFavorite":false </v>
      </c>
      <c r="AH1844" s="16" t="str">
        <f t="shared" si="655"/>
        <v xml:space="preserve">,"EstimatedValue":0 </v>
      </c>
      <c r="AI1844" s="16" t="str">
        <f t="shared" si="656"/>
        <v xml:space="preserve">,"IsMintCondition":false </v>
      </c>
      <c r="AJ1844" s="16" t="str">
        <f t="shared" si="657"/>
        <v xml:space="preserve">,"Condition":"UNDEFINED" </v>
      </c>
      <c r="AK1844" s="16" t="str">
        <f xml:space="preserve"> IF($D1844+$E1844&gt;0,  CONCATENATE($AD1844,$AE1844,$AF1844,$AG1844,$AH1844,$AI1844,$AJ1844)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44" s="16" t="str">
        <f t="shared" si="658"/>
        <v>,{"CollectableType":"HomeCollector.Models.StampBase, HomeCollector, Version=1.0.0.0, Culture=neutral, PublicKeyToken=null","DisplayName":"Banneker" ,"Description":"" ,"Country":"USA" ,"IsPostageStamp":true ,"ScottNumber":"1804"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45" spans="1:38" x14ac:dyDescent="0.25">
      <c r="A1845" s="34" t="s">
        <v>2978</v>
      </c>
      <c r="B1845" s="29">
        <v>15</v>
      </c>
      <c r="C1845" s="30"/>
      <c r="D1845" s="31"/>
      <c r="E1845" s="32">
        <v>1</v>
      </c>
      <c r="F1845" s="28"/>
      <c r="G1845" s="30"/>
      <c r="H1845" s="19" t="s">
        <v>1246</v>
      </c>
      <c r="I1845" s="29">
        <v>1980</v>
      </c>
      <c r="J1845" s="29">
        <v>1980</v>
      </c>
      <c r="K1845" s="33" t="s">
        <v>1337</v>
      </c>
      <c r="L1845" s="34">
        <v>0.28000000000000003</v>
      </c>
      <c r="M1845" s="29">
        <v>0.15</v>
      </c>
      <c r="N1845" s="28" t="str">
        <f t="shared" si="659"/>
        <v>,{"CollectableType":"HomeCollector.Models.StampBase, HomeCollector, Version=1.0.0.0, Culture=neutral, PublicKeyToken=null"</v>
      </c>
      <c r="O1845" s="16" t="str">
        <f t="shared" si="638"/>
        <v xml:space="preserve">,"DisplayName":"Letters" </v>
      </c>
      <c r="P1845" s="16" t="str">
        <f t="shared" si="639"/>
        <v xml:space="preserve">,"Description":"" </v>
      </c>
      <c r="Q1845" s="16" t="str">
        <f t="shared" si="640"/>
        <v xml:space="preserve">,"Country":"USA" </v>
      </c>
      <c r="R1845" s="16" t="str">
        <f t="shared" si="641"/>
        <v xml:space="preserve">,"IsPostageStamp":true </v>
      </c>
      <c r="S1845" s="16" t="str">
        <f t="shared" si="642"/>
        <v xml:space="preserve">,"ScottNumber":"1805" </v>
      </c>
      <c r="T1845" s="16" t="str">
        <f t="shared" si="643"/>
        <v xml:space="preserve">,"AlternateId":"" </v>
      </c>
      <c r="U1845" s="16" t="str">
        <f t="shared" si="644"/>
        <v>,"IssueYearStart":1980</v>
      </c>
      <c r="V1845" s="16" t="str">
        <f t="shared" si="645"/>
        <v>,"IssueYearEnd":0</v>
      </c>
      <c r="W1845" s="16" t="str">
        <f t="shared" si="646"/>
        <v xml:space="preserve">,"FirstDayOfIssue":" " </v>
      </c>
      <c r="X1845" s="16" t="str">
        <f t="shared" si="660"/>
        <v xml:space="preserve">,"Perforation":"" </v>
      </c>
      <c r="Y1845" s="16" t="str">
        <f t="shared" si="647"/>
        <v xml:space="preserve">,"IsWatermarked":false </v>
      </c>
      <c r="Z1845" s="16" t="str">
        <f t="shared" si="648"/>
        <v xml:space="preserve">,"CatalogImageCode":"" </v>
      </c>
      <c r="AA1845" s="16" t="str">
        <f t="shared" si="649"/>
        <v xml:space="preserve">,"Color":"" </v>
      </c>
      <c r="AB1845" s="16" t="str">
        <f t="shared" si="650"/>
        <v xml:space="preserve">,"Denomination":"15" </v>
      </c>
      <c r="AD1845" s="16" t="str">
        <f t="shared" si="651"/>
        <v>,"ItemInstances":[</v>
      </c>
      <c r="AE1845" s="16" t="str">
        <f t="shared" si="652"/>
        <v>{"CollectableType":"HomeCollector.Models.StampBase, HomeCollector, Version=1.0.0.0, Culture=neutral, PublicKeyToken=null"</v>
      </c>
      <c r="AF1845" s="16" t="str">
        <f t="shared" si="653"/>
        <v xml:space="preserve">,"ItemDetails":"" </v>
      </c>
      <c r="AG1845" s="16" t="str">
        <f t="shared" si="654"/>
        <v xml:space="preserve">,"IsFavorite":false </v>
      </c>
      <c r="AH1845" s="16" t="str">
        <f t="shared" si="655"/>
        <v xml:space="preserve">,"EstimatedValue":0 </v>
      </c>
      <c r="AI1845" s="16" t="str">
        <f t="shared" si="656"/>
        <v xml:space="preserve">,"IsMintCondition":false </v>
      </c>
      <c r="AJ1845" s="16" t="str">
        <f t="shared" si="657"/>
        <v xml:space="preserve">,"Condition":"UNDEFINED" </v>
      </c>
      <c r="AK1845" s="16" t="str">
        <f xml:space="preserve"> IF($D1845+$E1845&gt;0,  CONCATENATE($AD1845,$AE1845,$AF1845,$AG1845,$AH1845,$AI1845,$AJ1845)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45" s="16" t="str">
        <f t="shared" si="658"/>
        <v>,{"CollectableType":"HomeCollector.Models.StampBase, HomeCollector, Version=1.0.0.0, Culture=neutral, PublicKeyToken=null","DisplayName":"Letters" ,"Description":"" ,"Country":"USA" ,"IsPostageStamp":true ,"ScottNumber":"1805"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46" spans="1:38" x14ac:dyDescent="0.25">
      <c r="A1846" s="34" t="s">
        <v>2979</v>
      </c>
      <c r="B1846" s="29">
        <v>15</v>
      </c>
      <c r="C1846" s="30"/>
      <c r="D1846" s="31"/>
      <c r="E1846" s="32">
        <v>1</v>
      </c>
      <c r="F1846" s="28"/>
      <c r="G1846" s="30"/>
      <c r="H1846" s="19" t="s">
        <v>1246</v>
      </c>
      <c r="I1846" s="29">
        <v>1980</v>
      </c>
      <c r="J1846" s="29">
        <v>1980</v>
      </c>
      <c r="K1846" s="33" t="s">
        <v>1337</v>
      </c>
      <c r="L1846" s="34">
        <v>0.28000000000000003</v>
      </c>
      <c r="M1846" s="29">
        <v>0.15</v>
      </c>
      <c r="N1846" s="28" t="str">
        <f t="shared" si="659"/>
        <v>,{"CollectableType":"HomeCollector.Models.StampBase, HomeCollector, Version=1.0.0.0, Culture=neutral, PublicKeyToken=null"</v>
      </c>
      <c r="O1846" s="16" t="str">
        <f t="shared" si="638"/>
        <v xml:space="preserve">,"DisplayName":"Letters" </v>
      </c>
      <c r="P1846" s="16" t="str">
        <f t="shared" si="639"/>
        <v xml:space="preserve">,"Description":"" </v>
      </c>
      <c r="Q1846" s="16" t="str">
        <f t="shared" si="640"/>
        <v xml:space="preserve">,"Country":"USA" </v>
      </c>
      <c r="R1846" s="16" t="str">
        <f t="shared" si="641"/>
        <v xml:space="preserve">,"IsPostageStamp":true </v>
      </c>
      <c r="S1846" s="16" t="str">
        <f t="shared" si="642"/>
        <v xml:space="preserve">,"ScottNumber":"1806" </v>
      </c>
      <c r="T1846" s="16" t="str">
        <f t="shared" si="643"/>
        <v xml:space="preserve">,"AlternateId":"" </v>
      </c>
      <c r="U1846" s="16" t="str">
        <f t="shared" si="644"/>
        <v>,"IssueYearStart":1980</v>
      </c>
      <c r="V1846" s="16" t="str">
        <f t="shared" si="645"/>
        <v>,"IssueYearEnd":0</v>
      </c>
      <c r="W1846" s="16" t="str">
        <f t="shared" si="646"/>
        <v xml:space="preserve">,"FirstDayOfIssue":" " </v>
      </c>
      <c r="X1846" s="16" t="str">
        <f t="shared" si="660"/>
        <v xml:space="preserve">,"Perforation":"" </v>
      </c>
      <c r="Y1846" s="16" t="str">
        <f t="shared" si="647"/>
        <v xml:space="preserve">,"IsWatermarked":false </v>
      </c>
      <c r="Z1846" s="16" t="str">
        <f t="shared" si="648"/>
        <v xml:space="preserve">,"CatalogImageCode":"" </v>
      </c>
      <c r="AA1846" s="16" t="str">
        <f t="shared" si="649"/>
        <v xml:space="preserve">,"Color":"" </v>
      </c>
      <c r="AB1846" s="16" t="str">
        <f t="shared" si="650"/>
        <v xml:space="preserve">,"Denomination":"15" </v>
      </c>
      <c r="AD1846" s="16" t="str">
        <f t="shared" si="651"/>
        <v>,"ItemInstances":[</v>
      </c>
      <c r="AE1846" s="16" t="str">
        <f t="shared" si="652"/>
        <v>{"CollectableType":"HomeCollector.Models.StampBase, HomeCollector, Version=1.0.0.0, Culture=neutral, PublicKeyToken=null"</v>
      </c>
      <c r="AF1846" s="16" t="str">
        <f t="shared" si="653"/>
        <v xml:space="preserve">,"ItemDetails":"" </v>
      </c>
      <c r="AG1846" s="16" t="str">
        <f t="shared" si="654"/>
        <v xml:space="preserve">,"IsFavorite":false </v>
      </c>
      <c r="AH1846" s="16" t="str">
        <f t="shared" si="655"/>
        <v xml:space="preserve">,"EstimatedValue":0 </v>
      </c>
      <c r="AI1846" s="16" t="str">
        <f t="shared" si="656"/>
        <v xml:space="preserve">,"IsMintCondition":false </v>
      </c>
      <c r="AJ1846" s="16" t="str">
        <f t="shared" si="657"/>
        <v xml:space="preserve">,"Condition":"UNDEFINED" </v>
      </c>
      <c r="AK1846" s="16" t="str">
        <f xml:space="preserve"> IF($D1846+$E1846&gt;0,  CONCATENATE($AD1846,$AE1846,$AF1846,$AG1846,$AH1846,$AI1846,$AJ1846)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46" s="16" t="str">
        <f t="shared" si="658"/>
        <v>,{"CollectableType":"HomeCollector.Models.StampBase, HomeCollector, Version=1.0.0.0, Culture=neutral, PublicKeyToken=null","DisplayName":"Letters" ,"Description":"" ,"Country":"USA" ,"IsPostageStamp":true ,"ScottNumber":"1806"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47" spans="1:38" x14ac:dyDescent="0.25">
      <c r="A1847" s="34" t="s">
        <v>2980</v>
      </c>
      <c r="B1847" s="29">
        <v>15</v>
      </c>
      <c r="C1847" s="30"/>
      <c r="D1847" s="31"/>
      <c r="E1847" s="32">
        <v>2</v>
      </c>
      <c r="F1847" s="28"/>
      <c r="G1847" s="30"/>
      <c r="H1847" s="19" t="s">
        <v>1246</v>
      </c>
      <c r="I1847" s="29">
        <v>1980</v>
      </c>
      <c r="J1847" s="29">
        <v>1980</v>
      </c>
      <c r="K1847" s="33" t="s">
        <v>1337</v>
      </c>
      <c r="L1847" s="34">
        <v>0.28000000000000003</v>
      </c>
      <c r="M1847" s="29">
        <v>0.15</v>
      </c>
      <c r="N1847" s="28" t="str">
        <f t="shared" si="659"/>
        <v>,{"CollectableType":"HomeCollector.Models.StampBase, HomeCollector, Version=1.0.0.0, Culture=neutral, PublicKeyToken=null"</v>
      </c>
      <c r="O1847" s="16" t="str">
        <f t="shared" si="638"/>
        <v xml:space="preserve">,"DisplayName":"Letters" </v>
      </c>
      <c r="P1847" s="16" t="str">
        <f t="shared" si="639"/>
        <v xml:space="preserve">,"Description":"" </v>
      </c>
      <c r="Q1847" s="16" t="str">
        <f t="shared" si="640"/>
        <v xml:space="preserve">,"Country":"USA" </v>
      </c>
      <c r="R1847" s="16" t="str">
        <f t="shared" si="641"/>
        <v xml:space="preserve">,"IsPostageStamp":true </v>
      </c>
      <c r="S1847" s="16" t="str">
        <f t="shared" si="642"/>
        <v xml:space="preserve">,"ScottNumber":"1807" </v>
      </c>
      <c r="T1847" s="16" t="str">
        <f t="shared" si="643"/>
        <v xml:space="preserve">,"AlternateId":"" </v>
      </c>
      <c r="U1847" s="16" t="str">
        <f t="shared" si="644"/>
        <v>,"IssueYearStart":1980</v>
      </c>
      <c r="V1847" s="16" t="str">
        <f t="shared" si="645"/>
        <v>,"IssueYearEnd":0</v>
      </c>
      <c r="W1847" s="16" t="str">
        <f t="shared" si="646"/>
        <v xml:space="preserve">,"FirstDayOfIssue":" " </v>
      </c>
      <c r="X1847" s="16" t="str">
        <f t="shared" si="660"/>
        <v xml:space="preserve">,"Perforation":"" </v>
      </c>
      <c r="Y1847" s="16" t="str">
        <f t="shared" si="647"/>
        <v xml:space="preserve">,"IsWatermarked":false </v>
      </c>
      <c r="Z1847" s="16" t="str">
        <f t="shared" si="648"/>
        <v xml:space="preserve">,"CatalogImageCode":"" </v>
      </c>
      <c r="AA1847" s="16" t="str">
        <f t="shared" si="649"/>
        <v xml:space="preserve">,"Color":"" </v>
      </c>
      <c r="AB1847" s="16" t="str">
        <f t="shared" si="650"/>
        <v xml:space="preserve">,"Denomination":"15" </v>
      </c>
      <c r="AD1847" s="16" t="str">
        <f t="shared" si="651"/>
        <v>,"ItemInstances":[</v>
      </c>
      <c r="AE1847" s="16" t="str">
        <f t="shared" si="652"/>
        <v>{"CollectableType":"HomeCollector.Models.StampBase, HomeCollector, Version=1.0.0.0, Culture=neutral, PublicKeyToken=null"</v>
      </c>
      <c r="AF1847" s="16" t="str">
        <f t="shared" si="653"/>
        <v xml:space="preserve">,"ItemDetails":"" </v>
      </c>
      <c r="AG1847" s="16" t="str">
        <f t="shared" si="654"/>
        <v xml:space="preserve">,"IsFavorite":false </v>
      </c>
      <c r="AH1847" s="16" t="str">
        <f t="shared" si="655"/>
        <v xml:space="preserve">,"EstimatedValue":0 </v>
      </c>
      <c r="AI1847" s="16" t="str">
        <f t="shared" si="656"/>
        <v xml:space="preserve">,"IsMintCondition":false </v>
      </c>
      <c r="AJ1847" s="16" t="str">
        <f t="shared" si="657"/>
        <v xml:space="preserve">,"Condition":"UNDEFINED" </v>
      </c>
      <c r="AK1847" s="16" t="str">
        <f xml:space="preserve"> IF($D1847+$E1847&gt;0,  CONCATENATE($AD1847,$AE1847,$AF1847,$AG1847,$AH1847,$AI1847,$AJ1847)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47" s="16" t="str">
        <f t="shared" si="658"/>
        <v>,{"CollectableType":"HomeCollector.Models.StampBase, HomeCollector, Version=1.0.0.0, Culture=neutral, PublicKeyToken=null","DisplayName":"Letters" ,"Description":"" ,"Country":"USA" ,"IsPostageStamp":true ,"ScottNumber":"1807"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48" spans="1:38" x14ac:dyDescent="0.25">
      <c r="A1848" s="34" t="s">
        <v>2981</v>
      </c>
      <c r="B1848" s="29">
        <v>15</v>
      </c>
      <c r="C1848" s="30"/>
      <c r="D1848" s="31"/>
      <c r="E1848" s="32">
        <v>1</v>
      </c>
      <c r="F1848" s="28"/>
      <c r="G1848" s="30"/>
      <c r="H1848" s="19" t="s">
        <v>1246</v>
      </c>
      <c r="I1848" s="29">
        <v>1980</v>
      </c>
      <c r="J1848" s="29">
        <v>1980</v>
      </c>
      <c r="K1848" s="33" t="s">
        <v>1337</v>
      </c>
      <c r="L1848" s="34">
        <v>0.28000000000000003</v>
      </c>
      <c r="M1848" s="29">
        <v>0.15</v>
      </c>
      <c r="N1848" s="28" t="str">
        <f t="shared" si="659"/>
        <v>,{"CollectableType":"HomeCollector.Models.StampBase, HomeCollector, Version=1.0.0.0, Culture=neutral, PublicKeyToken=null"</v>
      </c>
      <c r="O1848" s="16" t="str">
        <f t="shared" si="638"/>
        <v xml:space="preserve">,"DisplayName":"Letters" </v>
      </c>
      <c r="P1848" s="16" t="str">
        <f t="shared" si="639"/>
        <v xml:space="preserve">,"Description":"" </v>
      </c>
      <c r="Q1848" s="16" t="str">
        <f t="shared" si="640"/>
        <v xml:space="preserve">,"Country":"USA" </v>
      </c>
      <c r="R1848" s="16" t="str">
        <f t="shared" si="641"/>
        <v xml:space="preserve">,"IsPostageStamp":true </v>
      </c>
      <c r="S1848" s="16" t="str">
        <f t="shared" si="642"/>
        <v xml:space="preserve">,"ScottNumber":"1808" </v>
      </c>
      <c r="T1848" s="16" t="str">
        <f t="shared" si="643"/>
        <v xml:space="preserve">,"AlternateId":"" </v>
      </c>
      <c r="U1848" s="16" t="str">
        <f t="shared" si="644"/>
        <v>,"IssueYearStart":1980</v>
      </c>
      <c r="V1848" s="16" t="str">
        <f t="shared" si="645"/>
        <v>,"IssueYearEnd":0</v>
      </c>
      <c r="W1848" s="16" t="str">
        <f t="shared" si="646"/>
        <v xml:space="preserve">,"FirstDayOfIssue":" " </v>
      </c>
      <c r="X1848" s="16" t="str">
        <f t="shared" si="660"/>
        <v xml:space="preserve">,"Perforation":"" </v>
      </c>
      <c r="Y1848" s="16" t="str">
        <f t="shared" si="647"/>
        <v xml:space="preserve">,"IsWatermarked":false </v>
      </c>
      <c r="Z1848" s="16" t="str">
        <f t="shared" si="648"/>
        <v xml:space="preserve">,"CatalogImageCode":"" </v>
      </c>
      <c r="AA1848" s="16" t="str">
        <f t="shared" si="649"/>
        <v xml:space="preserve">,"Color":"" </v>
      </c>
      <c r="AB1848" s="16" t="str">
        <f t="shared" si="650"/>
        <v xml:space="preserve">,"Denomination":"15" </v>
      </c>
      <c r="AD1848" s="16" t="str">
        <f t="shared" si="651"/>
        <v>,"ItemInstances":[</v>
      </c>
      <c r="AE1848" s="16" t="str">
        <f t="shared" si="652"/>
        <v>{"CollectableType":"HomeCollector.Models.StampBase, HomeCollector, Version=1.0.0.0, Culture=neutral, PublicKeyToken=null"</v>
      </c>
      <c r="AF1848" s="16" t="str">
        <f t="shared" si="653"/>
        <v xml:space="preserve">,"ItemDetails":"" </v>
      </c>
      <c r="AG1848" s="16" t="str">
        <f t="shared" si="654"/>
        <v xml:space="preserve">,"IsFavorite":false </v>
      </c>
      <c r="AH1848" s="16" t="str">
        <f t="shared" si="655"/>
        <v xml:space="preserve">,"EstimatedValue":0 </v>
      </c>
      <c r="AI1848" s="16" t="str">
        <f t="shared" si="656"/>
        <v xml:space="preserve">,"IsMintCondition":false </v>
      </c>
      <c r="AJ1848" s="16" t="str">
        <f t="shared" si="657"/>
        <v xml:space="preserve">,"Condition":"UNDEFINED" </v>
      </c>
      <c r="AK1848" s="16" t="str">
        <f xml:space="preserve"> IF($D1848+$E1848&gt;0,  CONCATENATE($AD1848,$AE1848,$AF1848,$AG1848,$AH1848,$AI1848,$AJ1848)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48" s="16" t="str">
        <f t="shared" si="658"/>
        <v>,{"CollectableType":"HomeCollector.Models.StampBase, HomeCollector, Version=1.0.0.0, Culture=neutral, PublicKeyToken=null","DisplayName":"Letters" ,"Description":"" ,"Country":"USA" ,"IsPostageStamp":true ,"ScottNumber":"1808"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49" spans="1:38" x14ac:dyDescent="0.25">
      <c r="A1849" s="34" t="s">
        <v>2982</v>
      </c>
      <c r="B1849" s="29">
        <v>15</v>
      </c>
      <c r="C1849" s="30"/>
      <c r="D1849" s="31"/>
      <c r="E1849" s="32">
        <v>2</v>
      </c>
      <c r="F1849" s="28"/>
      <c r="G1849" s="30"/>
      <c r="H1849" s="19" t="s">
        <v>1246</v>
      </c>
      <c r="I1849" s="29">
        <v>1980</v>
      </c>
      <c r="J1849" s="29">
        <v>1980</v>
      </c>
      <c r="K1849" s="33" t="s">
        <v>1337</v>
      </c>
      <c r="L1849" s="34">
        <v>0.28000000000000003</v>
      </c>
      <c r="M1849" s="29">
        <v>0.15</v>
      </c>
      <c r="N1849" s="28" t="str">
        <f t="shared" si="659"/>
        <v>,{"CollectableType":"HomeCollector.Models.StampBase, HomeCollector, Version=1.0.0.0, Culture=neutral, PublicKeyToken=null"</v>
      </c>
      <c r="O1849" s="16" t="str">
        <f t="shared" si="638"/>
        <v xml:space="preserve">,"DisplayName":"Letters" </v>
      </c>
      <c r="P1849" s="16" t="str">
        <f t="shared" si="639"/>
        <v xml:space="preserve">,"Description":"" </v>
      </c>
      <c r="Q1849" s="16" t="str">
        <f t="shared" si="640"/>
        <v xml:space="preserve">,"Country":"USA" </v>
      </c>
      <c r="R1849" s="16" t="str">
        <f t="shared" si="641"/>
        <v xml:space="preserve">,"IsPostageStamp":true </v>
      </c>
      <c r="S1849" s="16" t="str">
        <f t="shared" si="642"/>
        <v xml:space="preserve">,"ScottNumber":"1809" </v>
      </c>
      <c r="T1849" s="16" t="str">
        <f t="shared" si="643"/>
        <v xml:space="preserve">,"AlternateId":"" </v>
      </c>
      <c r="U1849" s="16" t="str">
        <f t="shared" si="644"/>
        <v>,"IssueYearStart":1980</v>
      </c>
      <c r="V1849" s="16" t="str">
        <f t="shared" si="645"/>
        <v>,"IssueYearEnd":0</v>
      </c>
      <c r="W1849" s="16" t="str">
        <f t="shared" si="646"/>
        <v xml:space="preserve">,"FirstDayOfIssue":" " </v>
      </c>
      <c r="X1849" s="16" t="str">
        <f t="shared" si="660"/>
        <v xml:space="preserve">,"Perforation":"" </v>
      </c>
      <c r="Y1849" s="16" t="str">
        <f t="shared" si="647"/>
        <v xml:space="preserve">,"IsWatermarked":false </v>
      </c>
      <c r="Z1849" s="16" t="str">
        <f t="shared" si="648"/>
        <v xml:space="preserve">,"CatalogImageCode":"" </v>
      </c>
      <c r="AA1849" s="16" t="str">
        <f t="shared" si="649"/>
        <v xml:space="preserve">,"Color":"" </v>
      </c>
      <c r="AB1849" s="16" t="str">
        <f t="shared" si="650"/>
        <v xml:space="preserve">,"Denomination":"15" </v>
      </c>
      <c r="AD1849" s="16" t="str">
        <f t="shared" si="651"/>
        <v>,"ItemInstances":[</v>
      </c>
      <c r="AE1849" s="16" t="str">
        <f t="shared" si="652"/>
        <v>{"CollectableType":"HomeCollector.Models.StampBase, HomeCollector, Version=1.0.0.0, Culture=neutral, PublicKeyToken=null"</v>
      </c>
      <c r="AF1849" s="16" t="str">
        <f t="shared" si="653"/>
        <v xml:space="preserve">,"ItemDetails":"" </v>
      </c>
      <c r="AG1849" s="16" t="str">
        <f t="shared" si="654"/>
        <v xml:space="preserve">,"IsFavorite":false </v>
      </c>
      <c r="AH1849" s="16" t="str">
        <f t="shared" si="655"/>
        <v xml:space="preserve">,"EstimatedValue":0 </v>
      </c>
      <c r="AI1849" s="16" t="str">
        <f t="shared" si="656"/>
        <v xml:space="preserve">,"IsMintCondition":false </v>
      </c>
      <c r="AJ1849" s="16" t="str">
        <f t="shared" si="657"/>
        <v xml:space="preserve">,"Condition":"UNDEFINED" </v>
      </c>
      <c r="AK1849" s="16" t="str">
        <f xml:space="preserve"> IF($D1849+$E1849&gt;0,  CONCATENATE($AD1849,$AE1849,$AF1849,$AG1849,$AH1849,$AI1849,$AJ1849)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49" s="16" t="str">
        <f t="shared" si="658"/>
        <v>,{"CollectableType":"HomeCollector.Models.StampBase, HomeCollector, Version=1.0.0.0, Culture=neutral, PublicKeyToken=null","DisplayName":"Letters" ,"Description":"" ,"Country":"USA" ,"IsPostageStamp":true ,"ScottNumber":"1809"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50" spans="1:38" x14ac:dyDescent="0.25">
      <c r="A1850" s="34" t="s">
        <v>2983</v>
      </c>
      <c r="B1850" s="29">
        <v>15</v>
      </c>
      <c r="C1850" s="30"/>
      <c r="D1850" s="31"/>
      <c r="E1850" s="32">
        <v>1</v>
      </c>
      <c r="F1850" s="28"/>
      <c r="G1850" s="30"/>
      <c r="H1850" s="19" t="s">
        <v>1246</v>
      </c>
      <c r="I1850" s="29">
        <v>1980</v>
      </c>
      <c r="J1850" s="29">
        <v>1980</v>
      </c>
      <c r="K1850" s="33" t="s">
        <v>1337</v>
      </c>
      <c r="L1850" s="34">
        <v>0.28000000000000003</v>
      </c>
      <c r="M1850" s="29">
        <v>0.15</v>
      </c>
      <c r="N1850" s="28" t="str">
        <f t="shared" si="659"/>
        <v>,{"CollectableType":"HomeCollector.Models.StampBase, HomeCollector, Version=1.0.0.0, Culture=neutral, PublicKeyToken=null"</v>
      </c>
      <c r="O1850" s="16" t="str">
        <f t="shared" si="638"/>
        <v xml:space="preserve">,"DisplayName":"Letters" </v>
      </c>
      <c r="P1850" s="16" t="str">
        <f t="shared" si="639"/>
        <v xml:space="preserve">,"Description":"" </v>
      </c>
      <c r="Q1850" s="16" t="str">
        <f t="shared" si="640"/>
        <v xml:space="preserve">,"Country":"USA" </v>
      </c>
      <c r="R1850" s="16" t="str">
        <f t="shared" si="641"/>
        <v xml:space="preserve">,"IsPostageStamp":true </v>
      </c>
      <c r="S1850" s="16" t="str">
        <f t="shared" si="642"/>
        <v xml:space="preserve">,"ScottNumber":"1810" </v>
      </c>
      <c r="T1850" s="16" t="str">
        <f t="shared" si="643"/>
        <v xml:space="preserve">,"AlternateId":"" </v>
      </c>
      <c r="U1850" s="16" t="str">
        <f t="shared" si="644"/>
        <v>,"IssueYearStart":1980</v>
      </c>
      <c r="V1850" s="16" t="str">
        <f t="shared" si="645"/>
        <v>,"IssueYearEnd":0</v>
      </c>
      <c r="W1850" s="16" t="str">
        <f t="shared" si="646"/>
        <v xml:space="preserve">,"FirstDayOfIssue":" " </v>
      </c>
      <c r="X1850" s="16" t="str">
        <f t="shared" si="660"/>
        <v xml:space="preserve">,"Perforation":"" </v>
      </c>
      <c r="Y1850" s="16" t="str">
        <f t="shared" si="647"/>
        <v xml:space="preserve">,"IsWatermarked":false </v>
      </c>
      <c r="Z1850" s="16" t="str">
        <f t="shared" si="648"/>
        <v xml:space="preserve">,"CatalogImageCode":"" </v>
      </c>
      <c r="AA1850" s="16" t="str">
        <f t="shared" si="649"/>
        <v xml:space="preserve">,"Color":"" </v>
      </c>
      <c r="AB1850" s="16" t="str">
        <f t="shared" si="650"/>
        <v xml:space="preserve">,"Denomination":"15" </v>
      </c>
      <c r="AD1850" s="16" t="str">
        <f t="shared" si="651"/>
        <v>,"ItemInstances":[</v>
      </c>
      <c r="AE1850" s="16" t="str">
        <f t="shared" si="652"/>
        <v>{"CollectableType":"HomeCollector.Models.StampBase, HomeCollector, Version=1.0.0.0, Culture=neutral, PublicKeyToken=null"</v>
      </c>
      <c r="AF1850" s="16" t="str">
        <f t="shared" si="653"/>
        <v xml:space="preserve">,"ItemDetails":"" </v>
      </c>
      <c r="AG1850" s="16" t="str">
        <f t="shared" si="654"/>
        <v xml:space="preserve">,"IsFavorite":false </v>
      </c>
      <c r="AH1850" s="16" t="str">
        <f t="shared" si="655"/>
        <v xml:space="preserve">,"EstimatedValue":0 </v>
      </c>
      <c r="AI1850" s="16" t="str">
        <f t="shared" si="656"/>
        <v xml:space="preserve">,"IsMintCondition":false </v>
      </c>
      <c r="AJ1850" s="16" t="str">
        <f t="shared" si="657"/>
        <v xml:space="preserve">,"Condition":"UNDEFINED" </v>
      </c>
      <c r="AK1850" s="16" t="str">
        <f xml:space="preserve"> IF($D1850+$E1850&gt;0,  CONCATENATE($AD1850,$AE1850,$AF1850,$AG1850,$AH1850,$AI1850,$AJ1850)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50" s="16" t="str">
        <f t="shared" si="658"/>
        <v>,{"CollectableType":"HomeCollector.Models.StampBase, HomeCollector, Version=1.0.0.0, Culture=neutral, PublicKeyToken=null","DisplayName":"Letters" ,"Description":"" ,"Country":"USA" ,"IsPostageStamp":true ,"ScottNumber":"1810"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51" spans="1:38" x14ac:dyDescent="0.25">
      <c r="A1851" s="17" t="s">
        <v>1247</v>
      </c>
      <c r="B1851" s="29">
        <v>15</v>
      </c>
      <c r="C1851" s="30"/>
      <c r="D1851" s="31"/>
      <c r="E1851" s="32"/>
      <c r="F1851" s="28"/>
      <c r="G1851" s="38" t="s">
        <v>1248</v>
      </c>
      <c r="H1851" s="19" t="s">
        <v>1246</v>
      </c>
      <c r="I1851" s="29">
        <v>1980</v>
      </c>
      <c r="J1851" s="29">
        <v>1980</v>
      </c>
      <c r="K1851" s="33" t="s">
        <v>1337</v>
      </c>
      <c r="L1851" s="34">
        <v>1.7</v>
      </c>
      <c r="M1851" s="29">
        <v>1.5</v>
      </c>
      <c r="N1851" s="28" t="str">
        <f t="shared" si="659"/>
        <v>,{"CollectableType":"HomeCollector.Models.StampBase, HomeCollector, Version=1.0.0.0, Culture=neutral, PublicKeyToken=null"</v>
      </c>
      <c r="O1851" s="16" t="str">
        <f t="shared" si="638"/>
        <v xml:space="preserve">,"DisplayName":"Letters" </v>
      </c>
      <c r="P1851" s="16" t="str">
        <f t="shared" si="639"/>
        <v xml:space="preserve">,"Description":"strip 6" </v>
      </c>
      <c r="Q1851" s="16" t="str">
        <f t="shared" si="640"/>
        <v xml:space="preserve">,"Country":"USA" </v>
      </c>
      <c r="R1851" s="16" t="str">
        <f t="shared" si="641"/>
        <v xml:space="preserve">,"IsPostageStamp":true </v>
      </c>
      <c r="S1851" s="16" t="str">
        <f t="shared" si="642"/>
        <v xml:space="preserve">,"ScottNumber":"1810a" </v>
      </c>
      <c r="T1851" s="16" t="str">
        <f t="shared" si="643"/>
        <v xml:space="preserve">,"AlternateId":"" </v>
      </c>
      <c r="U1851" s="16" t="str">
        <f t="shared" si="644"/>
        <v>,"IssueYearStart":1980</v>
      </c>
      <c r="V1851" s="16" t="str">
        <f t="shared" si="645"/>
        <v>,"IssueYearEnd":0</v>
      </c>
      <c r="W1851" s="16" t="str">
        <f t="shared" si="646"/>
        <v xml:space="preserve">,"FirstDayOfIssue":" " </v>
      </c>
      <c r="X1851" s="16" t="str">
        <f t="shared" si="660"/>
        <v xml:space="preserve">,"Perforation":"" </v>
      </c>
      <c r="Y1851" s="16" t="str">
        <f t="shared" si="647"/>
        <v xml:space="preserve">,"IsWatermarked":false </v>
      </c>
      <c r="Z1851" s="16" t="str">
        <f t="shared" si="648"/>
        <v xml:space="preserve">,"CatalogImageCode":"" </v>
      </c>
      <c r="AA1851" s="16" t="str">
        <f t="shared" si="649"/>
        <v xml:space="preserve">,"Color":"" </v>
      </c>
      <c r="AB1851" s="16" t="str">
        <f t="shared" si="650"/>
        <v xml:space="preserve">,"Denomination":"15" </v>
      </c>
      <c r="AD1851" s="16" t="str">
        <f t="shared" si="651"/>
        <v/>
      </c>
      <c r="AE1851" s="16" t="str">
        <f t="shared" si="652"/>
        <v>{"CollectableType":"HomeCollector.Models.StampBase, HomeCollector, Version=1.0.0.0, Culture=neutral, PublicKeyToken=null"</v>
      </c>
      <c r="AF1851" s="16" t="str">
        <f t="shared" si="653"/>
        <v xml:space="preserve">,"ItemDetails":"strip 6" </v>
      </c>
      <c r="AG1851" s="16" t="str">
        <f t="shared" si="654"/>
        <v xml:space="preserve">,"IsFavorite":false </v>
      </c>
      <c r="AH1851" s="16" t="str">
        <f t="shared" si="655"/>
        <v xml:space="preserve">,"EstimatedValue":0 </v>
      </c>
      <c r="AI1851" s="16" t="str">
        <f t="shared" si="656"/>
        <v xml:space="preserve">,"IsMintCondition":false </v>
      </c>
      <c r="AJ1851" s="16" t="str">
        <f t="shared" si="657"/>
        <v xml:space="preserve">,"Condition":"UNDEFINED" </v>
      </c>
      <c r="AK1851" s="16" t="str">
        <f xml:space="preserve"> IF($D1851+$E1851&gt;0,  CONCATENATE($AD1851,$AE1851,$AF1851,$AG1851,$AH1851,$AI1851,$AJ1851) &amp; "} ]}","}")</f>
        <v>}</v>
      </c>
      <c r="AL1851" s="16" t="str">
        <f t="shared" si="658"/>
        <v>,{"CollectableType":"HomeCollector.Models.StampBase, HomeCollector, Version=1.0.0.0, Culture=neutral, PublicKeyToken=null","DisplayName":"Letters" ,"Description":"strip 6" ,"Country":"USA" ,"IsPostageStamp":true ,"ScottNumber":"1810a" ,"AlternateId":"" ,"IssueYearStart":1980,"IssueYearEnd":0,"FirstDayOfIssue":" " ,"Perforation":"" ,"IsWatermarked":false ,"CatalogImageCode":"" ,"Color":"" ,"Denomination":"15" }</v>
      </c>
    </row>
    <row r="1852" spans="1:38" x14ac:dyDescent="0.25">
      <c r="A1852" s="34" t="s">
        <v>2984</v>
      </c>
      <c r="B1852" s="29">
        <v>1</v>
      </c>
      <c r="C1852" s="30"/>
      <c r="D1852" s="31"/>
      <c r="E1852" s="32">
        <v>1</v>
      </c>
      <c r="F1852" s="42" t="s">
        <v>322</v>
      </c>
      <c r="G1852" s="30"/>
      <c r="H1852" s="19" t="s">
        <v>1249</v>
      </c>
      <c r="I1852" s="29">
        <v>1980</v>
      </c>
      <c r="J1852" s="29">
        <v>1980</v>
      </c>
      <c r="K1852" s="33" t="s">
        <v>1337</v>
      </c>
      <c r="L1852" s="34">
        <v>0.15</v>
      </c>
      <c r="M1852" s="29">
        <v>0.15</v>
      </c>
      <c r="N1852" s="28" t="str">
        <f t="shared" si="659"/>
        <v>,{"CollectableType":"HomeCollector.Models.StampBase, HomeCollector, Version=1.0.0.0, Culture=neutral, PublicKeyToken=null"</v>
      </c>
      <c r="O1852" s="16" t="str">
        <f t="shared" si="638"/>
        <v xml:space="preserve">,"DisplayName":"Americana" </v>
      </c>
      <c r="P1852" s="16" t="str">
        <f t="shared" si="639"/>
        <v xml:space="preserve">,"Description":"" </v>
      </c>
      <c r="Q1852" s="16" t="str">
        <f t="shared" si="640"/>
        <v xml:space="preserve">,"Country":"USA" </v>
      </c>
      <c r="R1852" s="16" t="str">
        <f t="shared" si="641"/>
        <v xml:space="preserve">,"IsPostageStamp":true </v>
      </c>
      <c r="S1852" s="16" t="str">
        <f t="shared" si="642"/>
        <v xml:space="preserve">,"ScottNumber":"1811" </v>
      </c>
      <c r="T1852" s="16" t="str">
        <f t="shared" si="643"/>
        <v xml:space="preserve">,"AlternateId":"" </v>
      </c>
      <c r="U1852" s="16" t="str">
        <f t="shared" si="644"/>
        <v>,"IssueYearStart":1980</v>
      </c>
      <c r="V1852" s="16" t="str">
        <f t="shared" si="645"/>
        <v>,"IssueYearEnd":0</v>
      </c>
      <c r="W1852" s="16" t="str">
        <f t="shared" si="646"/>
        <v xml:space="preserve">,"FirstDayOfIssue":" " </v>
      </c>
      <c r="X1852" s="16" t="str">
        <f t="shared" si="660"/>
        <v xml:space="preserve">,"Perforation":"v10" </v>
      </c>
      <c r="Y1852" s="16" t="str">
        <f t="shared" si="647"/>
        <v xml:space="preserve">,"IsWatermarked":false </v>
      </c>
      <c r="Z1852" s="16" t="str">
        <f t="shared" si="648"/>
        <v xml:space="preserve">,"CatalogImageCode":"" </v>
      </c>
      <c r="AA1852" s="16" t="str">
        <f t="shared" si="649"/>
        <v xml:space="preserve">,"Color":"" </v>
      </c>
      <c r="AB1852" s="16" t="str">
        <f t="shared" si="650"/>
        <v xml:space="preserve">,"Denomination":"1" </v>
      </c>
      <c r="AD1852" s="16" t="str">
        <f t="shared" si="651"/>
        <v>,"ItemInstances":[</v>
      </c>
      <c r="AE1852" s="16" t="str">
        <f t="shared" si="652"/>
        <v>{"CollectableType":"HomeCollector.Models.StampBase, HomeCollector, Version=1.0.0.0, Culture=neutral, PublicKeyToken=null"</v>
      </c>
      <c r="AF1852" s="16" t="str">
        <f t="shared" si="653"/>
        <v xml:space="preserve">,"ItemDetails":"" </v>
      </c>
      <c r="AG1852" s="16" t="str">
        <f t="shared" si="654"/>
        <v xml:space="preserve">,"IsFavorite":false </v>
      </c>
      <c r="AH1852" s="16" t="str">
        <f t="shared" si="655"/>
        <v xml:space="preserve">,"EstimatedValue":0 </v>
      </c>
      <c r="AI1852" s="16" t="str">
        <f t="shared" si="656"/>
        <v xml:space="preserve">,"IsMintCondition":false </v>
      </c>
      <c r="AJ1852" s="16" t="str">
        <f t="shared" si="657"/>
        <v xml:space="preserve">,"Condition":"UNDEFINED" </v>
      </c>
      <c r="AK1852" s="16" t="str">
        <f xml:space="preserve"> IF($D1852+$E1852&gt;0,  CONCATENATE($AD1852,$AE1852,$AF1852,$AG1852,$AH1852,$AI1852,$AJ1852)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52" s="16" t="str">
        <f t="shared" si="658"/>
        <v>,{"CollectableType":"HomeCollector.Models.StampBase, HomeCollector, Version=1.0.0.0, Culture=neutral, PublicKeyToken=null","DisplayName":"Americana" ,"Description":"" ,"Country":"USA" ,"IsPostageStamp":true ,"ScottNumber":"1811" ,"AlternateId":"" ,"IssueYearStart":1980,"IssueYearEnd":0,"FirstDayOfIssue":" " ,"Perforation":"v10"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53" spans="1:38" x14ac:dyDescent="0.25">
      <c r="A1853" s="34" t="s">
        <v>2985</v>
      </c>
      <c r="B1853" s="19" t="s">
        <v>1250</v>
      </c>
      <c r="C1853" s="30"/>
      <c r="D1853" s="31"/>
      <c r="E1853" s="32">
        <v>1</v>
      </c>
      <c r="F1853" s="42" t="s">
        <v>322</v>
      </c>
      <c r="G1853" s="30"/>
      <c r="H1853" s="19" t="s">
        <v>1249</v>
      </c>
      <c r="I1853" s="29">
        <v>1980</v>
      </c>
      <c r="J1853" s="29">
        <v>1980</v>
      </c>
      <c r="K1853" s="33" t="s">
        <v>1337</v>
      </c>
      <c r="L1853" s="34">
        <v>0.15</v>
      </c>
      <c r="M1853" s="29">
        <v>0.15</v>
      </c>
      <c r="N1853" s="28" t="str">
        <f t="shared" si="659"/>
        <v>,{"CollectableType":"HomeCollector.Models.StampBase, HomeCollector, Version=1.0.0.0, Culture=neutral, PublicKeyToken=null"</v>
      </c>
      <c r="O1853" s="16" t="str">
        <f t="shared" si="638"/>
        <v xml:space="preserve">,"DisplayName":"Americana" </v>
      </c>
      <c r="P1853" s="16" t="str">
        <f t="shared" si="639"/>
        <v xml:space="preserve">,"Description":"" </v>
      </c>
      <c r="Q1853" s="16" t="str">
        <f t="shared" si="640"/>
        <v xml:space="preserve">,"Country":"USA" </v>
      </c>
      <c r="R1853" s="16" t="str">
        <f t="shared" si="641"/>
        <v xml:space="preserve">,"IsPostageStamp":true </v>
      </c>
      <c r="S1853" s="16" t="str">
        <f t="shared" si="642"/>
        <v xml:space="preserve">,"ScottNumber":"1813" </v>
      </c>
      <c r="T1853" s="16" t="str">
        <f t="shared" si="643"/>
        <v xml:space="preserve">,"AlternateId":"" </v>
      </c>
      <c r="U1853" s="16" t="str">
        <f t="shared" si="644"/>
        <v>,"IssueYearStart":1980</v>
      </c>
      <c r="V1853" s="16" t="str">
        <f t="shared" si="645"/>
        <v>,"IssueYearEnd":0</v>
      </c>
      <c r="W1853" s="16" t="str">
        <f t="shared" si="646"/>
        <v xml:space="preserve">,"FirstDayOfIssue":" " </v>
      </c>
      <c r="X1853" s="16" t="str">
        <f t="shared" si="660"/>
        <v xml:space="preserve">,"Perforation":"v10" </v>
      </c>
      <c r="Y1853" s="16" t="str">
        <f t="shared" si="647"/>
        <v xml:space="preserve">,"IsWatermarked":false </v>
      </c>
      <c r="Z1853" s="16" t="str">
        <f t="shared" si="648"/>
        <v xml:space="preserve">,"CatalogImageCode":"" </v>
      </c>
      <c r="AA1853" s="16" t="str">
        <f t="shared" si="649"/>
        <v xml:space="preserve">,"Color":"" </v>
      </c>
      <c r="AB1853" s="16" t="str">
        <f t="shared" si="650"/>
        <v xml:space="preserve">,"Denomination":"3.5" </v>
      </c>
      <c r="AD1853" s="16" t="str">
        <f t="shared" si="651"/>
        <v>,"ItemInstances":[</v>
      </c>
      <c r="AE1853" s="16" t="str">
        <f t="shared" si="652"/>
        <v>{"CollectableType":"HomeCollector.Models.StampBase, HomeCollector, Version=1.0.0.0, Culture=neutral, PublicKeyToken=null"</v>
      </c>
      <c r="AF1853" s="16" t="str">
        <f t="shared" si="653"/>
        <v xml:space="preserve">,"ItemDetails":"" </v>
      </c>
      <c r="AG1853" s="16" t="str">
        <f t="shared" si="654"/>
        <v xml:space="preserve">,"IsFavorite":false </v>
      </c>
      <c r="AH1853" s="16" t="str">
        <f t="shared" si="655"/>
        <v xml:space="preserve">,"EstimatedValue":0 </v>
      </c>
      <c r="AI1853" s="16" t="str">
        <f t="shared" si="656"/>
        <v xml:space="preserve">,"IsMintCondition":false </v>
      </c>
      <c r="AJ1853" s="16" t="str">
        <f t="shared" si="657"/>
        <v xml:space="preserve">,"Condition":"UNDEFINED" </v>
      </c>
      <c r="AK1853" s="16" t="str">
        <f xml:space="preserve"> IF($D1853+$E1853&gt;0,  CONCATENATE($AD1853,$AE1853,$AF1853,$AG1853,$AH1853,$AI1853,$AJ1853)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53" s="16" t="str">
        <f t="shared" si="658"/>
        <v>,{"CollectableType":"HomeCollector.Models.StampBase, HomeCollector, Version=1.0.0.0, Culture=neutral, PublicKeyToken=null","DisplayName":"Americana" ,"Description":"" ,"Country":"USA" ,"IsPostageStamp":true ,"ScottNumber":"1813" ,"AlternateId":"" ,"IssueYearStart":1980,"IssueYearEnd":0,"FirstDayOfIssue":" " ,"Perforation":"v10" ,"IsWatermarked":false ,"CatalogImageCode":"" ,"Color":"" ,"Denomination":"3.5"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54" spans="1:38" x14ac:dyDescent="0.25">
      <c r="A1854" s="34" t="s">
        <v>2986</v>
      </c>
      <c r="B1854" s="29">
        <v>12</v>
      </c>
      <c r="C1854" s="30"/>
      <c r="D1854" s="31">
        <v>1</v>
      </c>
      <c r="E1854" s="32">
        <v>1</v>
      </c>
      <c r="F1854" s="42" t="s">
        <v>322</v>
      </c>
      <c r="G1854" s="30"/>
      <c r="H1854" s="19" t="s">
        <v>1249</v>
      </c>
      <c r="I1854" s="29">
        <v>1981</v>
      </c>
      <c r="J1854" s="29">
        <v>1981</v>
      </c>
      <c r="K1854" s="33" t="s">
        <v>1337</v>
      </c>
      <c r="L1854" s="34">
        <v>0.24</v>
      </c>
      <c r="M1854" s="29">
        <v>0.15</v>
      </c>
      <c r="N1854" s="28" t="str">
        <f t="shared" si="659"/>
        <v>,{"CollectableType":"HomeCollector.Models.StampBase, HomeCollector, Version=1.0.0.0, Culture=neutral, PublicKeyToken=null"</v>
      </c>
      <c r="O1854" s="16" t="str">
        <f t="shared" si="638"/>
        <v xml:space="preserve">,"DisplayName":"Americana" </v>
      </c>
      <c r="P1854" s="16" t="str">
        <f t="shared" si="639"/>
        <v xml:space="preserve">,"Description":"" </v>
      </c>
      <c r="Q1854" s="16" t="str">
        <f t="shared" si="640"/>
        <v xml:space="preserve">,"Country":"USA" </v>
      </c>
      <c r="R1854" s="16" t="str">
        <f t="shared" si="641"/>
        <v xml:space="preserve">,"IsPostageStamp":true </v>
      </c>
      <c r="S1854" s="16" t="str">
        <f t="shared" si="642"/>
        <v xml:space="preserve">,"ScottNumber":"1816" </v>
      </c>
      <c r="T1854" s="16" t="str">
        <f t="shared" si="643"/>
        <v xml:space="preserve">,"AlternateId":"" </v>
      </c>
      <c r="U1854" s="16" t="str">
        <f t="shared" si="644"/>
        <v>,"IssueYearStart":1981</v>
      </c>
      <c r="V1854" s="16" t="str">
        <f t="shared" si="645"/>
        <v>,"IssueYearEnd":0</v>
      </c>
      <c r="W1854" s="16" t="str">
        <f t="shared" si="646"/>
        <v xml:space="preserve">,"FirstDayOfIssue":" " </v>
      </c>
      <c r="X1854" s="16" t="str">
        <f t="shared" si="660"/>
        <v xml:space="preserve">,"Perforation":"v10" </v>
      </c>
      <c r="Y1854" s="16" t="str">
        <f t="shared" si="647"/>
        <v xml:space="preserve">,"IsWatermarked":false </v>
      </c>
      <c r="Z1854" s="16" t="str">
        <f t="shared" si="648"/>
        <v xml:space="preserve">,"CatalogImageCode":"" </v>
      </c>
      <c r="AA1854" s="16" t="str">
        <f t="shared" si="649"/>
        <v xml:space="preserve">,"Color":"" </v>
      </c>
      <c r="AB1854" s="16" t="str">
        <f t="shared" si="650"/>
        <v xml:space="preserve">,"Denomination":"12" </v>
      </c>
      <c r="AD1854" s="16" t="str">
        <f t="shared" si="651"/>
        <v>,"ItemInstances":[</v>
      </c>
      <c r="AE1854" s="16" t="str">
        <f t="shared" si="652"/>
        <v>{"CollectableType":"HomeCollector.Models.StampBase, HomeCollector, Version=1.0.0.0, Culture=neutral, PublicKeyToken=null"</v>
      </c>
      <c r="AF1854" s="16" t="str">
        <f t="shared" si="653"/>
        <v xml:space="preserve">,"ItemDetails":"" </v>
      </c>
      <c r="AG1854" s="16" t="str">
        <f t="shared" si="654"/>
        <v xml:space="preserve">,"IsFavorite":false </v>
      </c>
      <c r="AH1854" s="16" t="str">
        <f t="shared" si="655"/>
        <v xml:space="preserve">,"EstimatedValue":0 </v>
      </c>
      <c r="AI1854" s="16" t="str">
        <f t="shared" si="656"/>
        <v xml:space="preserve">,"IsMintCondition":true </v>
      </c>
      <c r="AJ1854" s="16" t="str">
        <f t="shared" si="657"/>
        <v xml:space="preserve">,"Condition":"UNDEFINED" </v>
      </c>
      <c r="AK1854" s="16" t="str">
        <f xml:space="preserve"> IF($D1854+$E1854&gt;0,  CONCATENATE($AD1854,$AE1854,$AF1854,$AG1854,$AH1854,$AI1854,$AJ1854)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854" s="16" t="str">
        <f t="shared" si="658"/>
        <v>,{"CollectableType":"HomeCollector.Models.StampBase, HomeCollector, Version=1.0.0.0, Culture=neutral, PublicKeyToken=null","DisplayName":"Americana" ,"Description":"" ,"Country":"USA" ,"IsPostageStamp":true ,"ScottNumber":"1816" ,"AlternateId":"" ,"IssueYearStart":1981,"IssueYearEnd":0,"FirstDayOfIssue":" " ,"Perforation":"v10" ,"IsWatermarked":false ,"CatalogImageCode":"" ,"Color":"" ,"Denomination":"12"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855" spans="1:38" x14ac:dyDescent="0.25">
      <c r="A1855" s="34" t="s">
        <v>2987</v>
      </c>
      <c r="B1855" s="29">
        <v>18</v>
      </c>
      <c r="C1855" s="30"/>
      <c r="D1855" s="31"/>
      <c r="E1855" s="32">
        <v>5</v>
      </c>
      <c r="F1855" s="42" t="s">
        <v>404</v>
      </c>
      <c r="G1855" s="30"/>
      <c r="H1855" s="19" t="s">
        <v>1251</v>
      </c>
      <c r="I1855" s="29">
        <v>1981</v>
      </c>
      <c r="J1855" s="29">
        <v>1981</v>
      </c>
      <c r="K1855" s="33" t="s">
        <v>1337</v>
      </c>
      <c r="L1855" s="34">
        <v>0.32</v>
      </c>
      <c r="M1855" s="29">
        <v>0.15</v>
      </c>
      <c r="N1855" s="28" t="str">
        <f t="shared" si="659"/>
        <v>,{"CollectableType":"HomeCollector.Models.StampBase, HomeCollector, Version=1.0.0.0, Culture=neutral, PublicKeyToken=null"</v>
      </c>
      <c r="O1855" s="16" t="str">
        <f t="shared" si="638"/>
        <v xml:space="preserve">,"DisplayName":"B Stamp" </v>
      </c>
      <c r="P1855" s="16" t="str">
        <f t="shared" si="639"/>
        <v xml:space="preserve">,"Description":"" </v>
      </c>
      <c r="Q1855" s="16" t="str">
        <f t="shared" si="640"/>
        <v xml:space="preserve">,"Country":"USA" </v>
      </c>
      <c r="R1855" s="16" t="str">
        <f t="shared" si="641"/>
        <v xml:space="preserve">,"IsPostageStamp":true </v>
      </c>
      <c r="S1855" s="16" t="str">
        <f t="shared" si="642"/>
        <v xml:space="preserve">,"ScottNumber":"1818" </v>
      </c>
      <c r="T1855" s="16" t="str">
        <f t="shared" si="643"/>
        <v xml:space="preserve">,"AlternateId":"" </v>
      </c>
      <c r="U1855" s="16" t="str">
        <f t="shared" si="644"/>
        <v>,"IssueYearStart":1981</v>
      </c>
      <c r="V1855" s="16" t="str">
        <f t="shared" si="645"/>
        <v>,"IssueYearEnd":0</v>
      </c>
      <c r="W1855" s="16" t="str">
        <f t="shared" si="646"/>
        <v xml:space="preserve">,"FirstDayOfIssue":" " </v>
      </c>
      <c r="X1855" s="16" t="str">
        <f t="shared" si="660"/>
        <v xml:space="preserve">,"Perforation":"11x10.5" </v>
      </c>
      <c r="Y1855" s="16" t="str">
        <f t="shared" si="647"/>
        <v xml:space="preserve">,"IsWatermarked":false </v>
      </c>
      <c r="Z1855" s="16" t="str">
        <f t="shared" si="648"/>
        <v xml:space="preserve">,"CatalogImageCode":"" </v>
      </c>
      <c r="AA1855" s="16" t="str">
        <f t="shared" si="649"/>
        <v xml:space="preserve">,"Color":"" </v>
      </c>
      <c r="AB1855" s="16" t="str">
        <f t="shared" si="650"/>
        <v xml:space="preserve">,"Denomination":"18" </v>
      </c>
      <c r="AD1855" s="16" t="str">
        <f t="shared" si="651"/>
        <v>,"ItemInstances":[</v>
      </c>
      <c r="AE1855" s="16" t="str">
        <f t="shared" si="652"/>
        <v>{"CollectableType":"HomeCollector.Models.StampBase, HomeCollector, Version=1.0.0.0, Culture=neutral, PublicKeyToken=null"</v>
      </c>
      <c r="AF1855" s="16" t="str">
        <f t="shared" si="653"/>
        <v xml:space="preserve">,"ItemDetails":"" </v>
      </c>
      <c r="AG1855" s="16" t="str">
        <f t="shared" si="654"/>
        <v xml:space="preserve">,"IsFavorite":false </v>
      </c>
      <c r="AH1855" s="16" t="str">
        <f t="shared" si="655"/>
        <v xml:space="preserve">,"EstimatedValue":0 </v>
      </c>
      <c r="AI1855" s="16" t="str">
        <f t="shared" si="656"/>
        <v xml:space="preserve">,"IsMintCondition":false </v>
      </c>
      <c r="AJ1855" s="16" t="str">
        <f t="shared" si="657"/>
        <v xml:space="preserve">,"Condition":"UNDEFINED" </v>
      </c>
      <c r="AK1855" s="16" t="str">
        <f xml:space="preserve"> IF($D1855+$E1855&gt;0,  CONCATENATE($AD1855,$AE1855,$AF1855,$AG1855,$AH1855,$AI1855,$AJ1855)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55" s="16" t="str">
        <f t="shared" si="658"/>
        <v>,{"CollectableType":"HomeCollector.Models.StampBase, HomeCollector, Version=1.0.0.0, Culture=neutral, PublicKeyToken=null","DisplayName":"B Stamp" ,"Description":"" ,"Country":"USA" ,"IsPostageStamp":true ,"ScottNumber":"1818" ,"AlternateId":"" ,"IssueYearStart":1981,"IssueYearEnd":0,"FirstDayOfIssue":" " ,"Perforation":"11x10.5"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56" spans="1:38" x14ac:dyDescent="0.25">
      <c r="A1856" s="34" t="s">
        <v>2988</v>
      </c>
      <c r="B1856" s="29">
        <v>18</v>
      </c>
      <c r="C1856" s="30"/>
      <c r="D1856" s="31"/>
      <c r="E1856" s="32">
        <v>2</v>
      </c>
      <c r="F1856" s="43" t="s">
        <v>1341</v>
      </c>
      <c r="G1856" s="38" t="s">
        <v>1252</v>
      </c>
      <c r="H1856" s="19" t="s">
        <v>1251</v>
      </c>
      <c r="I1856" s="29">
        <v>1981</v>
      </c>
      <c r="J1856" s="29">
        <v>1981</v>
      </c>
      <c r="K1856" s="33" t="s">
        <v>1337</v>
      </c>
      <c r="L1856" s="34">
        <v>0.4</v>
      </c>
      <c r="M1856" s="29">
        <v>0.15</v>
      </c>
      <c r="N1856" s="28" t="str">
        <f t="shared" si="659"/>
        <v>,{"CollectableType":"HomeCollector.Models.StampBase, HomeCollector, Version=1.0.0.0, Culture=neutral, PublicKeyToken=null"</v>
      </c>
      <c r="O1856" s="16" t="str">
        <f t="shared" si="638"/>
        <v xml:space="preserve">,"DisplayName":"B Stamp" </v>
      </c>
      <c r="P1856" s="16" t="str">
        <f t="shared" si="639"/>
        <v xml:space="preserve">,"Description":"blkt" </v>
      </c>
      <c r="Q1856" s="16" t="str">
        <f t="shared" si="640"/>
        <v xml:space="preserve">,"Country":"USA" </v>
      </c>
      <c r="R1856" s="16" t="str">
        <f t="shared" si="641"/>
        <v xml:space="preserve">,"IsPostageStamp":true </v>
      </c>
      <c r="S1856" s="16" t="str">
        <f t="shared" si="642"/>
        <v xml:space="preserve">,"ScottNumber":"1819" </v>
      </c>
      <c r="T1856" s="16" t="str">
        <f t="shared" si="643"/>
        <v xml:space="preserve">,"AlternateId":"" </v>
      </c>
      <c r="U1856" s="16" t="str">
        <f t="shared" si="644"/>
        <v>,"IssueYearStart":1981</v>
      </c>
      <c r="V1856" s="16" t="str">
        <f t="shared" si="645"/>
        <v>,"IssueYearEnd":0</v>
      </c>
      <c r="W1856" s="16" t="str">
        <f t="shared" si="646"/>
        <v xml:space="preserve">,"FirstDayOfIssue":" " </v>
      </c>
      <c r="X1856" s="16" t="str">
        <f t="shared" si="660"/>
        <v xml:space="preserve">,"Perforation":"10" </v>
      </c>
      <c r="Y1856" s="16" t="str">
        <f t="shared" si="647"/>
        <v xml:space="preserve">,"IsWatermarked":false </v>
      </c>
      <c r="Z1856" s="16" t="str">
        <f t="shared" si="648"/>
        <v xml:space="preserve">,"CatalogImageCode":"" </v>
      </c>
      <c r="AA1856" s="16" t="str">
        <f t="shared" si="649"/>
        <v xml:space="preserve">,"Color":"" </v>
      </c>
      <c r="AB1856" s="16" t="str">
        <f t="shared" si="650"/>
        <v xml:space="preserve">,"Denomination":"18" </v>
      </c>
      <c r="AD1856" s="16" t="str">
        <f t="shared" si="651"/>
        <v>,"ItemInstances":[</v>
      </c>
      <c r="AE1856" s="16" t="str">
        <f t="shared" si="652"/>
        <v>{"CollectableType":"HomeCollector.Models.StampBase, HomeCollector, Version=1.0.0.0, Culture=neutral, PublicKeyToken=null"</v>
      </c>
      <c r="AF1856" s="16" t="str">
        <f t="shared" si="653"/>
        <v xml:space="preserve">,"ItemDetails":"blkt" </v>
      </c>
      <c r="AG1856" s="16" t="str">
        <f t="shared" si="654"/>
        <v xml:space="preserve">,"IsFavorite":false </v>
      </c>
      <c r="AH1856" s="16" t="str">
        <f t="shared" si="655"/>
        <v xml:space="preserve">,"EstimatedValue":0 </v>
      </c>
      <c r="AI1856" s="16" t="str">
        <f t="shared" si="656"/>
        <v xml:space="preserve">,"IsMintCondition":false </v>
      </c>
      <c r="AJ1856" s="16" t="str">
        <f t="shared" si="657"/>
        <v xml:space="preserve">,"Condition":"UNDEFINED" </v>
      </c>
      <c r="AK1856" s="16" t="str">
        <f xml:space="preserve"> IF($D1856+$E1856&gt;0,  CONCATENATE($AD1856,$AE1856,$AF1856,$AG1856,$AH1856,$AI1856,$AJ1856) &amp; "} ]}","}")</f>
        <v>,"ItemInstances":[{"CollectableType":"HomeCollector.Models.StampBase, HomeCollector, Version=1.0.0.0, Culture=neutral, PublicKeyToken=null","ItemDetails":"blkt" ,"IsFavorite":false ,"EstimatedValue":0 ,"IsMintCondition":false ,"Condition":"UNDEFINED" } ]}</v>
      </c>
      <c r="AL1856" s="16" t="str">
        <f t="shared" si="658"/>
        <v>,{"CollectableType":"HomeCollector.Models.StampBase, HomeCollector, Version=1.0.0.0, Culture=neutral, PublicKeyToken=null","DisplayName":"B Stamp" ,"Description":"blkt" ,"Country":"USA" ,"IsPostageStamp":true ,"ScottNumber":"1819" ,"AlternateId":"" ,"IssueYearStart":1981,"IssueYearEnd":0,"FirstDayOfIssue":" " ,"Perforation":"10" ,"IsWatermarked":false ,"CatalogImageCode":"" ,"Color":"" ,"Denomination":"18" ,"ItemInstances":[{"CollectableType":"HomeCollector.Models.StampBase, HomeCollector, Version=1.0.0.0, Culture=neutral, PublicKeyToken=null","ItemDetails":"blkt" ,"IsFavorite":false ,"EstimatedValue":0 ,"IsMintCondition":false ,"Condition":"UNDEFINED" } ]}</v>
      </c>
    </row>
    <row r="1857" spans="1:38" x14ac:dyDescent="0.25">
      <c r="A1857" s="34" t="s">
        <v>2989</v>
      </c>
      <c r="B1857" s="29">
        <v>18</v>
      </c>
      <c r="C1857" s="30"/>
      <c r="D1857" s="31"/>
      <c r="E1857" s="32">
        <v>2</v>
      </c>
      <c r="F1857" s="42" t="s">
        <v>322</v>
      </c>
      <c r="G1857" s="30"/>
      <c r="H1857" s="19" t="s">
        <v>1251</v>
      </c>
      <c r="I1857" s="29">
        <v>1981</v>
      </c>
      <c r="J1857" s="29">
        <v>1981</v>
      </c>
      <c r="K1857" s="33" t="s">
        <v>1337</v>
      </c>
      <c r="L1857" s="34">
        <v>0.4</v>
      </c>
      <c r="M1857" s="29">
        <v>0.15</v>
      </c>
      <c r="N1857" s="28" t="str">
        <f t="shared" si="659"/>
        <v>,{"CollectableType":"HomeCollector.Models.StampBase, HomeCollector, Version=1.0.0.0, Culture=neutral, PublicKeyToken=null"</v>
      </c>
      <c r="O1857" s="16" t="str">
        <f t="shared" si="638"/>
        <v xml:space="preserve">,"DisplayName":"B Stamp" </v>
      </c>
      <c r="P1857" s="16" t="str">
        <f t="shared" si="639"/>
        <v xml:space="preserve">,"Description":"" </v>
      </c>
      <c r="Q1857" s="16" t="str">
        <f t="shared" si="640"/>
        <v xml:space="preserve">,"Country":"USA" </v>
      </c>
      <c r="R1857" s="16" t="str">
        <f t="shared" si="641"/>
        <v xml:space="preserve">,"IsPostageStamp":true </v>
      </c>
      <c r="S1857" s="16" t="str">
        <f t="shared" si="642"/>
        <v xml:space="preserve">,"ScottNumber":"1820" </v>
      </c>
      <c r="T1857" s="16" t="str">
        <f t="shared" si="643"/>
        <v xml:space="preserve">,"AlternateId":"" </v>
      </c>
      <c r="U1857" s="16" t="str">
        <f t="shared" si="644"/>
        <v>,"IssueYearStart":1981</v>
      </c>
      <c r="V1857" s="16" t="str">
        <f t="shared" si="645"/>
        <v>,"IssueYearEnd":0</v>
      </c>
      <c r="W1857" s="16" t="str">
        <f t="shared" si="646"/>
        <v xml:space="preserve">,"FirstDayOfIssue":" " </v>
      </c>
      <c r="X1857" s="16" t="str">
        <f t="shared" si="660"/>
        <v xml:space="preserve">,"Perforation":"v10" </v>
      </c>
      <c r="Y1857" s="16" t="str">
        <f t="shared" si="647"/>
        <v xml:space="preserve">,"IsWatermarked":false </v>
      </c>
      <c r="Z1857" s="16" t="str">
        <f t="shared" si="648"/>
        <v xml:space="preserve">,"CatalogImageCode":"" </v>
      </c>
      <c r="AA1857" s="16" t="str">
        <f t="shared" si="649"/>
        <v xml:space="preserve">,"Color":"" </v>
      </c>
      <c r="AB1857" s="16" t="str">
        <f t="shared" si="650"/>
        <v xml:space="preserve">,"Denomination":"18" </v>
      </c>
      <c r="AD1857" s="16" t="str">
        <f t="shared" si="651"/>
        <v>,"ItemInstances":[</v>
      </c>
      <c r="AE1857" s="16" t="str">
        <f t="shared" si="652"/>
        <v>{"CollectableType":"HomeCollector.Models.StampBase, HomeCollector, Version=1.0.0.0, Culture=neutral, PublicKeyToken=null"</v>
      </c>
      <c r="AF1857" s="16" t="str">
        <f t="shared" si="653"/>
        <v xml:space="preserve">,"ItemDetails":"" </v>
      </c>
      <c r="AG1857" s="16" t="str">
        <f t="shared" si="654"/>
        <v xml:space="preserve">,"IsFavorite":false </v>
      </c>
      <c r="AH1857" s="16" t="str">
        <f t="shared" si="655"/>
        <v xml:space="preserve">,"EstimatedValue":0 </v>
      </c>
      <c r="AI1857" s="16" t="str">
        <f t="shared" si="656"/>
        <v xml:space="preserve">,"IsMintCondition":false </v>
      </c>
      <c r="AJ1857" s="16" t="str">
        <f t="shared" si="657"/>
        <v xml:space="preserve">,"Condition":"UNDEFINED" </v>
      </c>
      <c r="AK1857" s="16" t="str">
        <f xml:space="preserve"> IF($D1857+$E1857&gt;0,  CONCATENATE($AD1857,$AE1857,$AF1857,$AG1857,$AH1857,$AI1857,$AJ1857)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57" s="16" t="str">
        <f t="shared" si="658"/>
        <v>,{"CollectableType":"HomeCollector.Models.StampBase, HomeCollector, Version=1.0.0.0, Culture=neutral, PublicKeyToken=null","DisplayName":"B Stamp" ,"Description":"" ,"Country":"USA" ,"IsPostageStamp":true ,"ScottNumber":"1820" ,"AlternateId":"" ,"IssueYearStart":1981,"IssueYearEnd":0,"FirstDayOfIssue":" " ,"Perforation":"v10"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58" spans="1:38" x14ac:dyDescent="0.25">
      <c r="A1858" s="34" t="s">
        <v>2990</v>
      </c>
      <c r="B1858" s="29">
        <v>15</v>
      </c>
      <c r="C1858" s="30"/>
      <c r="D1858" s="31">
        <v>1</v>
      </c>
      <c r="E1858" s="32">
        <v>1</v>
      </c>
      <c r="F1858" s="28"/>
      <c r="G1858" s="30"/>
      <c r="H1858" s="19" t="s">
        <v>1253</v>
      </c>
      <c r="I1858" s="29">
        <v>1980</v>
      </c>
      <c r="J1858" s="29">
        <v>1980</v>
      </c>
      <c r="K1858" s="33" t="s">
        <v>1337</v>
      </c>
      <c r="L1858" s="34">
        <v>0.28000000000000003</v>
      </c>
      <c r="M1858" s="29">
        <v>0.15</v>
      </c>
      <c r="N1858" s="28" t="str">
        <f t="shared" si="659"/>
        <v>,{"CollectableType":"HomeCollector.Models.StampBase, HomeCollector, Version=1.0.0.0, Culture=neutral, PublicKeyToken=null"</v>
      </c>
      <c r="O1858" s="16" t="str">
        <f t="shared" si="638"/>
        <v xml:space="preserve">,"DisplayName":"Perkins" </v>
      </c>
      <c r="P1858" s="16" t="str">
        <f t="shared" si="639"/>
        <v xml:space="preserve">,"Description":"" </v>
      </c>
      <c r="Q1858" s="16" t="str">
        <f t="shared" si="640"/>
        <v xml:space="preserve">,"Country":"USA" </v>
      </c>
      <c r="R1858" s="16" t="str">
        <f t="shared" si="641"/>
        <v xml:space="preserve">,"IsPostageStamp":true </v>
      </c>
      <c r="S1858" s="16" t="str">
        <f t="shared" si="642"/>
        <v xml:space="preserve">,"ScottNumber":"1821" </v>
      </c>
      <c r="T1858" s="16" t="str">
        <f t="shared" si="643"/>
        <v xml:space="preserve">,"AlternateId":"" </v>
      </c>
      <c r="U1858" s="16" t="str">
        <f t="shared" si="644"/>
        <v>,"IssueYearStart":1980</v>
      </c>
      <c r="V1858" s="16" t="str">
        <f t="shared" si="645"/>
        <v>,"IssueYearEnd":0</v>
      </c>
      <c r="W1858" s="16" t="str">
        <f t="shared" si="646"/>
        <v xml:space="preserve">,"FirstDayOfIssue":" " </v>
      </c>
      <c r="X1858" s="16" t="str">
        <f t="shared" si="660"/>
        <v xml:space="preserve">,"Perforation":"" </v>
      </c>
      <c r="Y1858" s="16" t="str">
        <f t="shared" si="647"/>
        <v xml:space="preserve">,"IsWatermarked":false </v>
      </c>
      <c r="Z1858" s="16" t="str">
        <f t="shared" si="648"/>
        <v xml:space="preserve">,"CatalogImageCode":"" </v>
      </c>
      <c r="AA1858" s="16" t="str">
        <f t="shared" si="649"/>
        <v xml:space="preserve">,"Color":"" </v>
      </c>
      <c r="AB1858" s="16" t="str">
        <f t="shared" si="650"/>
        <v xml:space="preserve">,"Denomination":"15" </v>
      </c>
      <c r="AD1858" s="16" t="str">
        <f t="shared" si="651"/>
        <v>,"ItemInstances":[</v>
      </c>
      <c r="AE1858" s="16" t="str">
        <f t="shared" si="652"/>
        <v>{"CollectableType":"HomeCollector.Models.StampBase, HomeCollector, Version=1.0.0.0, Culture=neutral, PublicKeyToken=null"</v>
      </c>
      <c r="AF1858" s="16" t="str">
        <f t="shared" si="653"/>
        <v xml:space="preserve">,"ItemDetails":"" </v>
      </c>
      <c r="AG1858" s="16" t="str">
        <f t="shared" si="654"/>
        <v xml:space="preserve">,"IsFavorite":false </v>
      </c>
      <c r="AH1858" s="16" t="str">
        <f t="shared" si="655"/>
        <v xml:space="preserve">,"EstimatedValue":0 </v>
      </c>
      <c r="AI1858" s="16" t="str">
        <f t="shared" si="656"/>
        <v xml:space="preserve">,"IsMintCondition":true </v>
      </c>
      <c r="AJ1858" s="16" t="str">
        <f t="shared" si="657"/>
        <v xml:space="preserve">,"Condition":"UNDEFINED" </v>
      </c>
      <c r="AK1858" s="16" t="str">
        <f xml:space="preserve"> IF($D1858+$E1858&gt;0,  CONCATENATE($AD1858,$AE1858,$AF1858,$AG1858,$AH1858,$AI1858,$AJ1858)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858" s="16" t="str">
        <f t="shared" si="658"/>
        <v>,{"CollectableType":"HomeCollector.Models.StampBase, HomeCollector, Version=1.0.0.0, Culture=neutral, PublicKeyToken=null","DisplayName":"Perkins" ,"Description":"" ,"Country":"USA" ,"IsPostageStamp":true ,"ScottNumber":"1821"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859" spans="1:38" x14ac:dyDescent="0.25">
      <c r="A1859" s="34" t="s">
        <v>2991</v>
      </c>
      <c r="B1859" s="29">
        <v>15</v>
      </c>
      <c r="C1859" s="30"/>
      <c r="D1859" s="31"/>
      <c r="E1859" s="32">
        <v>5</v>
      </c>
      <c r="F1859" s="28"/>
      <c r="G1859" s="30"/>
      <c r="H1859" s="19" t="s">
        <v>267</v>
      </c>
      <c r="I1859" s="29">
        <v>1980</v>
      </c>
      <c r="J1859" s="29">
        <v>1980</v>
      </c>
      <c r="K1859" s="33" t="s">
        <v>1337</v>
      </c>
      <c r="L1859" s="34">
        <v>0.28000000000000003</v>
      </c>
      <c r="M1859" s="29">
        <v>0.15</v>
      </c>
      <c r="N1859" s="28" t="str">
        <f t="shared" si="659"/>
        <v>,{"CollectableType":"HomeCollector.Models.StampBase, HomeCollector, Version=1.0.0.0, Culture=neutral, PublicKeyToken=null"</v>
      </c>
      <c r="O1859" s="16" t="str">
        <f t="shared" si="638"/>
        <v xml:space="preserve">,"DisplayName":"Madison" </v>
      </c>
      <c r="P1859" s="16" t="str">
        <f t="shared" si="639"/>
        <v xml:space="preserve">,"Description":"" </v>
      </c>
      <c r="Q1859" s="16" t="str">
        <f t="shared" si="640"/>
        <v xml:space="preserve">,"Country":"USA" </v>
      </c>
      <c r="R1859" s="16" t="str">
        <f t="shared" si="641"/>
        <v xml:space="preserve">,"IsPostageStamp":true </v>
      </c>
      <c r="S1859" s="16" t="str">
        <f t="shared" si="642"/>
        <v xml:space="preserve">,"ScottNumber":"1822" </v>
      </c>
      <c r="T1859" s="16" t="str">
        <f t="shared" si="643"/>
        <v xml:space="preserve">,"AlternateId":"" </v>
      </c>
      <c r="U1859" s="16" t="str">
        <f t="shared" si="644"/>
        <v>,"IssueYearStart":1980</v>
      </c>
      <c r="V1859" s="16" t="str">
        <f t="shared" si="645"/>
        <v>,"IssueYearEnd":0</v>
      </c>
      <c r="W1859" s="16" t="str">
        <f t="shared" si="646"/>
        <v xml:space="preserve">,"FirstDayOfIssue":" " </v>
      </c>
      <c r="X1859" s="16" t="str">
        <f t="shared" si="660"/>
        <v xml:space="preserve">,"Perforation":"" </v>
      </c>
      <c r="Y1859" s="16" t="str">
        <f t="shared" si="647"/>
        <v xml:space="preserve">,"IsWatermarked":false </v>
      </c>
      <c r="Z1859" s="16" t="str">
        <f t="shared" si="648"/>
        <v xml:space="preserve">,"CatalogImageCode":"" </v>
      </c>
      <c r="AA1859" s="16" t="str">
        <f t="shared" si="649"/>
        <v xml:space="preserve">,"Color":"" </v>
      </c>
      <c r="AB1859" s="16" t="str">
        <f t="shared" si="650"/>
        <v xml:space="preserve">,"Denomination":"15" </v>
      </c>
      <c r="AD1859" s="16" t="str">
        <f t="shared" si="651"/>
        <v>,"ItemInstances":[</v>
      </c>
      <c r="AE1859" s="16" t="str">
        <f t="shared" si="652"/>
        <v>{"CollectableType":"HomeCollector.Models.StampBase, HomeCollector, Version=1.0.0.0, Culture=neutral, PublicKeyToken=null"</v>
      </c>
      <c r="AF1859" s="16" t="str">
        <f t="shared" si="653"/>
        <v xml:space="preserve">,"ItemDetails":"" </v>
      </c>
      <c r="AG1859" s="16" t="str">
        <f t="shared" si="654"/>
        <v xml:space="preserve">,"IsFavorite":false </v>
      </c>
      <c r="AH1859" s="16" t="str">
        <f t="shared" si="655"/>
        <v xml:space="preserve">,"EstimatedValue":0 </v>
      </c>
      <c r="AI1859" s="16" t="str">
        <f t="shared" si="656"/>
        <v xml:space="preserve">,"IsMintCondition":false </v>
      </c>
      <c r="AJ1859" s="16" t="str">
        <f t="shared" si="657"/>
        <v xml:space="preserve">,"Condition":"UNDEFINED" </v>
      </c>
      <c r="AK1859" s="16" t="str">
        <f xml:space="preserve"> IF($D1859+$E1859&gt;0,  CONCATENATE($AD1859,$AE1859,$AF1859,$AG1859,$AH1859,$AI1859,$AJ1859)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59" s="16" t="str">
        <f t="shared" si="658"/>
        <v>,{"CollectableType":"HomeCollector.Models.StampBase, HomeCollector, Version=1.0.0.0, Culture=neutral, PublicKeyToken=null","DisplayName":"Madison" ,"Description":"" ,"Country":"USA" ,"IsPostageStamp":true ,"ScottNumber":"1822"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60" spans="1:38" x14ac:dyDescent="0.25">
      <c r="A1860" s="34" t="s">
        <v>2992</v>
      </c>
      <c r="B1860" s="29">
        <v>15</v>
      </c>
      <c r="C1860" s="30"/>
      <c r="D1860" s="31"/>
      <c r="E1860" s="32">
        <v>5</v>
      </c>
      <c r="F1860" s="28"/>
      <c r="G1860" s="30"/>
      <c r="H1860" s="19" t="s">
        <v>1254</v>
      </c>
      <c r="I1860" s="29">
        <v>1980</v>
      </c>
      <c r="J1860" s="29">
        <v>1980</v>
      </c>
      <c r="K1860" s="33" t="s">
        <v>1337</v>
      </c>
      <c r="L1860" s="34">
        <v>0.28000000000000003</v>
      </c>
      <c r="M1860" s="29">
        <v>0.15</v>
      </c>
      <c r="N1860" s="28" t="str">
        <f t="shared" si="659"/>
        <v>,{"CollectableType":"HomeCollector.Models.StampBase, HomeCollector, Version=1.0.0.0, Culture=neutral, PublicKeyToken=null"</v>
      </c>
      <c r="O1860" s="16" t="str">
        <f t="shared" si="638"/>
        <v xml:space="preserve">,"DisplayName":"Bissell" </v>
      </c>
      <c r="P1860" s="16" t="str">
        <f t="shared" si="639"/>
        <v xml:space="preserve">,"Description":"" </v>
      </c>
      <c r="Q1860" s="16" t="str">
        <f t="shared" si="640"/>
        <v xml:space="preserve">,"Country":"USA" </v>
      </c>
      <c r="R1860" s="16" t="str">
        <f t="shared" si="641"/>
        <v xml:space="preserve">,"IsPostageStamp":true </v>
      </c>
      <c r="S1860" s="16" t="str">
        <f t="shared" si="642"/>
        <v xml:space="preserve">,"ScottNumber":"1823" </v>
      </c>
      <c r="T1860" s="16" t="str">
        <f t="shared" si="643"/>
        <v xml:space="preserve">,"AlternateId":"" </v>
      </c>
      <c r="U1860" s="16" t="str">
        <f t="shared" si="644"/>
        <v>,"IssueYearStart":1980</v>
      </c>
      <c r="V1860" s="16" t="str">
        <f t="shared" si="645"/>
        <v>,"IssueYearEnd":0</v>
      </c>
      <c r="W1860" s="16" t="str">
        <f t="shared" si="646"/>
        <v xml:space="preserve">,"FirstDayOfIssue":" " </v>
      </c>
      <c r="X1860" s="16" t="str">
        <f t="shared" si="660"/>
        <v xml:space="preserve">,"Perforation":"" </v>
      </c>
      <c r="Y1860" s="16" t="str">
        <f t="shared" si="647"/>
        <v xml:space="preserve">,"IsWatermarked":false </v>
      </c>
      <c r="Z1860" s="16" t="str">
        <f t="shared" si="648"/>
        <v xml:space="preserve">,"CatalogImageCode":"" </v>
      </c>
      <c r="AA1860" s="16" t="str">
        <f t="shared" si="649"/>
        <v xml:space="preserve">,"Color":"" </v>
      </c>
      <c r="AB1860" s="16" t="str">
        <f t="shared" si="650"/>
        <v xml:space="preserve">,"Denomination":"15" </v>
      </c>
      <c r="AD1860" s="16" t="str">
        <f t="shared" si="651"/>
        <v>,"ItemInstances":[</v>
      </c>
      <c r="AE1860" s="16" t="str">
        <f t="shared" si="652"/>
        <v>{"CollectableType":"HomeCollector.Models.StampBase, HomeCollector, Version=1.0.0.0, Culture=neutral, PublicKeyToken=null"</v>
      </c>
      <c r="AF1860" s="16" t="str">
        <f t="shared" si="653"/>
        <v xml:space="preserve">,"ItemDetails":"" </v>
      </c>
      <c r="AG1860" s="16" t="str">
        <f t="shared" si="654"/>
        <v xml:space="preserve">,"IsFavorite":false </v>
      </c>
      <c r="AH1860" s="16" t="str">
        <f t="shared" si="655"/>
        <v xml:space="preserve">,"EstimatedValue":0 </v>
      </c>
      <c r="AI1860" s="16" t="str">
        <f t="shared" si="656"/>
        <v xml:space="preserve">,"IsMintCondition":false </v>
      </c>
      <c r="AJ1860" s="16" t="str">
        <f t="shared" si="657"/>
        <v xml:space="preserve">,"Condition":"UNDEFINED" </v>
      </c>
      <c r="AK1860" s="16" t="str">
        <f xml:space="preserve"> IF($D1860+$E1860&gt;0,  CONCATENATE($AD1860,$AE1860,$AF1860,$AG1860,$AH1860,$AI1860,$AJ1860)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60" s="16" t="str">
        <f t="shared" si="658"/>
        <v>,{"CollectableType":"HomeCollector.Models.StampBase, HomeCollector, Version=1.0.0.0, Culture=neutral, PublicKeyToken=null","DisplayName":"Bissell" ,"Description":"" ,"Country":"USA" ,"IsPostageStamp":true ,"ScottNumber":"1823"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61" spans="1:38" x14ac:dyDescent="0.25">
      <c r="A1861" s="34" t="s">
        <v>2993</v>
      </c>
      <c r="B1861" s="29">
        <v>15</v>
      </c>
      <c r="C1861" s="30"/>
      <c r="D1861" s="31">
        <v>1</v>
      </c>
      <c r="E1861" s="32">
        <v>1</v>
      </c>
      <c r="F1861" s="28"/>
      <c r="G1861" s="30"/>
      <c r="H1861" s="19" t="s">
        <v>1255</v>
      </c>
      <c r="I1861" s="29">
        <v>1980</v>
      </c>
      <c r="J1861" s="29">
        <v>1980</v>
      </c>
      <c r="K1861" s="33" t="s">
        <v>1337</v>
      </c>
      <c r="L1861" s="34">
        <v>0.28000000000000003</v>
      </c>
      <c r="M1861" s="29">
        <v>0.15</v>
      </c>
      <c r="N1861" s="28" t="str">
        <f t="shared" si="659"/>
        <v>,{"CollectableType":"HomeCollector.Models.StampBase, HomeCollector, Version=1.0.0.0, Culture=neutral, PublicKeyToken=null"</v>
      </c>
      <c r="O1861" s="16" t="str">
        <f t="shared" ref="O1861:O1924" si="661">",""DisplayName"":""" &amp; $H1861 &amp; """ "</f>
        <v xml:space="preserve">,"DisplayName":"H. Keller" </v>
      </c>
      <c r="P1861" s="16" t="str">
        <f t="shared" ref="P1861:P1924" si="662">",""Description"":""" &amp; IF(ISBLANK($G1861),"",$G1861) &amp; """ "</f>
        <v xml:space="preserve">,"Description":"" </v>
      </c>
      <c r="Q1861" s="16" t="str">
        <f t="shared" ref="Q1861:Q1924" si="663">",""Country"":""" &amp; $B$1 &amp; """ "</f>
        <v xml:space="preserve">,"Country":"USA" </v>
      </c>
      <c r="R1861" s="16" t="str">
        <f t="shared" ref="R1861:R1924" si="664">",""IsPostageStamp"":" &amp; "true" &amp; " "</f>
        <v xml:space="preserve">,"IsPostageStamp":true </v>
      </c>
      <c r="S1861" s="16" t="str">
        <f t="shared" ref="S1861:S1924" si="665">",""ScottNumber"":""" &amp; $A1861 &amp; """ "</f>
        <v xml:space="preserve">,"ScottNumber":"1824" </v>
      </c>
      <c r="T1861" s="16" t="str">
        <f t="shared" ref="T1861:T1924" si="666">",""AlternateId"":""" &amp; "" &amp; """ "</f>
        <v xml:space="preserve">,"AlternateId":"" </v>
      </c>
      <c r="U1861" s="16" t="str">
        <f t="shared" ref="U1861:U1924" si="667">",""IssueYearStart"":" &amp; TEXT(IF(ISNUMBER($J1861)=0,0,$J1861),"0")</f>
        <v>,"IssueYearStart":1980</v>
      </c>
      <c r="V1861" s="16" t="str">
        <f t="shared" ref="V1861:V1924" si="668">",""IssueYearEnd"":" &amp; TEXT(IF(ISNUMBER($K1861)=0,0,$K1861),"0")</f>
        <v>,"IssueYearEnd":0</v>
      </c>
      <c r="W1861" s="16" t="str">
        <f t="shared" ref="W1861:W1924" si="669">",""FirstDayOfIssue"":""" &amp; " " &amp; """ "</f>
        <v xml:space="preserve">,"FirstDayOfIssue":" " </v>
      </c>
      <c r="X1861" s="16" t="str">
        <f t="shared" si="660"/>
        <v xml:space="preserve">,"Perforation":"" </v>
      </c>
      <c r="Y1861" s="16" t="str">
        <f t="shared" ref="Y1861:Y1924" si="670">",""IsWatermarked"":" &amp; IF(ISNUMBER(FIND("mk",$G1878)) =1,"true","false") &amp; " "</f>
        <v xml:space="preserve">,"IsWatermarked":false </v>
      </c>
      <c r="Z1861" s="16" t="str">
        <f t="shared" ref="Z1861:Z1924" si="671">",""CatalogImageCode"":""" &amp; "" &amp; """ "</f>
        <v xml:space="preserve">,"CatalogImageCode":"" </v>
      </c>
      <c r="AA1861" s="16" t="str">
        <f t="shared" ref="AA1861:AA1924" si="672">",""Color"":""" &amp; IF(ISBLANK($C1861)=1,"",$C1861) &amp; """ "</f>
        <v xml:space="preserve">,"Color":"" </v>
      </c>
      <c r="AB1861" s="16" t="str">
        <f t="shared" ref="AB1861:AB1924" si="673">",""Denomination"":""" &amp; IF(ISNUMBER($B1861),TEXT($B1861,"0"),$B1861) &amp; """ "</f>
        <v xml:space="preserve">,"Denomination":"15" </v>
      </c>
      <c r="AD1861" s="16" t="str">
        <f t="shared" ref="AD1861:AD1924" si="674" xml:space="preserve"> IF($D1861 + $E1861 &gt; 0,",""ItemInstances"":[","")</f>
        <v>,"ItemInstances":[</v>
      </c>
      <c r="AE1861" s="16" t="str">
        <f t="shared" ref="AE1861:AE1924" si="675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861" s="16" t="str">
        <f t="shared" ref="AF1861:AF1924" si="676">",""ItemDetails"":""" &amp; IF(ISBLANK($G1861)=1,"",$G1861) &amp; """ "</f>
        <v xml:space="preserve">,"ItemDetails":"" </v>
      </c>
      <c r="AG1861" s="16" t="str">
        <f t="shared" ref="AG1861:AG1924" si="677">",""IsFavorite"":" &amp; "false" &amp; " "</f>
        <v xml:space="preserve">,"IsFavorite":false </v>
      </c>
      <c r="AH1861" s="16" t="str">
        <f t="shared" ref="AH1861:AH1924" si="678">",""EstimatedValue"":" &amp; "0" &amp; " "</f>
        <v xml:space="preserve">,"EstimatedValue":0 </v>
      </c>
      <c r="AI1861" s="16" t="str">
        <f t="shared" ref="AI1861:AI1924" si="679">",""IsMintCondition"":" &amp; IF($D1861&gt;0,"true","false") &amp; " "</f>
        <v xml:space="preserve">,"IsMintCondition":true </v>
      </c>
      <c r="AJ1861" s="16" t="str">
        <f t="shared" ref="AJ1861:AJ1924" si="680">",""Condition"":" &amp; """UNDEFINED""" &amp; " "</f>
        <v xml:space="preserve">,"Condition":"UNDEFINED" </v>
      </c>
      <c r="AK1861" s="16" t="str">
        <f xml:space="preserve"> IF($D1861+$E1861&gt;0,  CONCATENATE($AD1861,$AE1861,$AF1861,$AG1861,$AH1861,$AI1861,$AJ1861)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861" s="16" t="str">
        <f t="shared" ref="AL1861:AL1924" si="681">CONCATENATE( $N1861, $O1861, $P1861,$Q1861,$R1861,$S1861,$T1861,$U1861,$V1861,$W1861,$X1861, $Y1861,$Z1861,$AA1861, $AB1861) &amp; $AK1861</f>
        <v>,{"CollectableType":"HomeCollector.Models.StampBase, HomeCollector, Version=1.0.0.0, Culture=neutral, PublicKeyToken=null","DisplayName":"H. Keller" ,"Description":"" ,"Country":"USA" ,"IsPostageStamp":true ,"ScottNumber":"1824"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862" spans="1:38" x14ac:dyDescent="0.25">
      <c r="A1862" s="34" t="s">
        <v>2994</v>
      </c>
      <c r="B1862" s="29">
        <v>15</v>
      </c>
      <c r="C1862" s="30"/>
      <c r="D1862" s="31">
        <v>1</v>
      </c>
      <c r="E1862" s="32">
        <v>2</v>
      </c>
      <c r="F1862" s="28"/>
      <c r="G1862" s="30"/>
      <c r="H1862" s="19" t="s">
        <v>1256</v>
      </c>
      <c r="I1862" s="29">
        <v>1980</v>
      </c>
      <c r="J1862" s="29">
        <v>1980</v>
      </c>
      <c r="K1862" s="33" t="s">
        <v>1337</v>
      </c>
      <c r="L1862" s="34">
        <v>0.28000000000000003</v>
      </c>
      <c r="M1862" s="29">
        <v>0.15</v>
      </c>
      <c r="N1862" s="28" t="str">
        <f t="shared" ref="N1862:N1925" si="682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862" s="16" t="str">
        <f t="shared" si="661"/>
        <v xml:space="preserve">,"DisplayName":"V A" </v>
      </c>
      <c r="P1862" s="16" t="str">
        <f t="shared" si="662"/>
        <v xml:space="preserve">,"Description":"" </v>
      </c>
      <c r="Q1862" s="16" t="str">
        <f t="shared" si="663"/>
        <v xml:space="preserve">,"Country":"USA" </v>
      </c>
      <c r="R1862" s="16" t="str">
        <f t="shared" si="664"/>
        <v xml:space="preserve">,"IsPostageStamp":true </v>
      </c>
      <c r="S1862" s="16" t="str">
        <f t="shared" si="665"/>
        <v xml:space="preserve">,"ScottNumber":"1825" </v>
      </c>
      <c r="T1862" s="16" t="str">
        <f t="shared" si="666"/>
        <v xml:space="preserve">,"AlternateId":"" </v>
      </c>
      <c r="U1862" s="16" t="str">
        <f t="shared" si="667"/>
        <v>,"IssueYearStart":1980</v>
      </c>
      <c r="V1862" s="16" t="str">
        <f t="shared" si="668"/>
        <v>,"IssueYearEnd":0</v>
      </c>
      <c r="W1862" s="16" t="str">
        <f t="shared" si="669"/>
        <v xml:space="preserve">,"FirstDayOfIssue":" " </v>
      </c>
      <c r="X1862" s="16" t="str">
        <f t="shared" si="660"/>
        <v xml:space="preserve">,"Perforation":"" </v>
      </c>
      <c r="Y1862" s="16" t="str">
        <f t="shared" si="670"/>
        <v xml:space="preserve">,"IsWatermarked":false </v>
      </c>
      <c r="Z1862" s="16" t="str">
        <f t="shared" si="671"/>
        <v xml:space="preserve">,"CatalogImageCode":"" </v>
      </c>
      <c r="AA1862" s="16" t="str">
        <f t="shared" si="672"/>
        <v xml:space="preserve">,"Color":"" </v>
      </c>
      <c r="AB1862" s="16" t="str">
        <f t="shared" si="673"/>
        <v xml:space="preserve">,"Denomination":"15" </v>
      </c>
      <c r="AD1862" s="16" t="str">
        <f t="shared" si="674"/>
        <v>,"ItemInstances":[</v>
      </c>
      <c r="AE1862" s="16" t="str">
        <f t="shared" si="675"/>
        <v>{"CollectableType":"HomeCollector.Models.StampBase, HomeCollector, Version=1.0.0.0, Culture=neutral, PublicKeyToken=null"</v>
      </c>
      <c r="AF1862" s="16" t="str">
        <f t="shared" si="676"/>
        <v xml:space="preserve">,"ItemDetails":"" </v>
      </c>
      <c r="AG1862" s="16" t="str">
        <f t="shared" si="677"/>
        <v xml:space="preserve">,"IsFavorite":false </v>
      </c>
      <c r="AH1862" s="16" t="str">
        <f t="shared" si="678"/>
        <v xml:space="preserve">,"EstimatedValue":0 </v>
      </c>
      <c r="AI1862" s="16" t="str">
        <f t="shared" si="679"/>
        <v xml:space="preserve">,"IsMintCondition":true </v>
      </c>
      <c r="AJ1862" s="16" t="str">
        <f t="shared" si="680"/>
        <v xml:space="preserve">,"Condition":"UNDEFINED" </v>
      </c>
      <c r="AK1862" s="16" t="str">
        <f xml:space="preserve"> IF($D1862+$E1862&gt;0,  CONCATENATE($AD1862,$AE1862,$AF1862,$AG1862,$AH1862,$AI1862,$AJ1862)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862" s="16" t="str">
        <f t="shared" si="681"/>
        <v>,{"CollectableType":"HomeCollector.Models.StampBase, HomeCollector, Version=1.0.0.0, Culture=neutral, PublicKeyToken=null","DisplayName":"V A" ,"Description":"" ,"Country":"USA" ,"IsPostageStamp":true ,"ScottNumber":"1825"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863" spans="1:38" x14ac:dyDescent="0.25">
      <c r="A1863" s="34" t="s">
        <v>2995</v>
      </c>
      <c r="B1863" s="29">
        <v>15</v>
      </c>
      <c r="C1863" s="30"/>
      <c r="D1863" s="31">
        <v>1</v>
      </c>
      <c r="E1863" s="32">
        <v>1</v>
      </c>
      <c r="F1863" s="28"/>
      <c r="G1863" s="30"/>
      <c r="H1863" s="19" t="s">
        <v>1257</v>
      </c>
      <c r="I1863" s="29">
        <v>1980</v>
      </c>
      <c r="J1863" s="29">
        <v>1980</v>
      </c>
      <c r="K1863" s="33" t="s">
        <v>1337</v>
      </c>
      <c r="L1863" s="34">
        <v>0.28000000000000003</v>
      </c>
      <c r="M1863" s="29">
        <v>0.15</v>
      </c>
      <c r="N1863" s="28" t="str">
        <f t="shared" si="682"/>
        <v>,{"CollectableType":"HomeCollector.Models.StampBase, HomeCollector, Version=1.0.0.0, Culture=neutral, PublicKeyToken=null"</v>
      </c>
      <c r="O1863" s="16" t="str">
        <f t="shared" si="661"/>
        <v xml:space="preserve">,"DisplayName":"de Galvez" </v>
      </c>
      <c r="P1863" s="16" t="str">
        <f t="shared" si="662"/>
        <v xml:space="preserve">,"Description":"" </v>
      </c>
      <c r="Q1863" s="16" t="str">
        <f t="shared" si="663"/>
        <v xml:space="preserve">,"Country":"USA" </v>
      </c>
      <c r="R1863" s="16" t="str">
        <f t="shared" si="664"/>
        <v xml:space="preserve">,"IsPostageStamp":true </v>
      </c>
      <c r="S1863" s="16" t="str">
        <f t="shared" si="665"/>
        <v xml:space="preserve">,"ScottNumber":"1826" </v>
      </c>
      <c r="T1863" s="16" t="str">
        <f t="shared" si="666"/>
        <v xml:space="preserve">,"AlternateId":"" </v>
      </c>
      <c r="U1863" s="16" t="str">
        <f t="shared" si="667"/>
        <v>,"IssueYearStart":1980</v>
      </c>
      <c r="V1863" s="16" t="str">
        <f t="shared" si="668"/>
        <v>,"IssueYearEnd":0</v>
      </c>
      <c r="W1863" s="16" t="str">
        <f t="shared" si="669"/>
        <v xml:space="preserve">,"FirstDayOfIssue":" " </v>
      </c>
      <c r="X1863" s="16" t="str">
        <f t="shared" si="660"/>
        <v xml:space="preserve">,"Perforation":"" </v>
      </c>
      <c r="Y1863" s="16" t="str">
        <f t="shared" si="670"/>
        <v xml:space="preserve">,"IsWatermarked":false </v>
      </c>
      <c r="Z1863" s="16" t="str">
        <f t="shared" si="671"/>
        <v xml:space="preserve">,"CatalogImageCode":"" </v>
      </c>
      <c r="AA1863" s="16" t="str">
        <f t="shared" si="672"/>
        <v xml:space="preserve">,"Color":"" </v>
      </c>
      <c r="AB1863" s="16" t="str">
        <f t="shared" si="673"/>
        <v xml:space="preserve">,"Denomination":"15" </v>
      </c>
      <c r="AD1863" s="16" t="str">
        <f t="shared" si="674"/>
        <v>,"ItemInstances":[</v>
      </c>
      <c r="AE1863" s="16" t="str">
        <f t="shared" si="675"/>
        <v>{"CollectableType":"HomeCollector.Models.StampBase, HomeCollector, Version=1.0.0.0, Culture=neutral, PublicKeyToken=null"</v>
      </c>
      <c r="AF1863" s="16" t="str">
        <f t="shared" si="676"/>
        <v xml:space="preserve">,"ItemDetails":"" </v>
      </c>
      <c r="AG1863" s="16" t="str">
        <f t="shared" si="677"/>
        <v xml:space="preserve">,"IsFavorite":false </v>
      </c>
      <c r="AH1863" s="16" t="str">
        <f t="shared" si="678"/>
        <v xml:space="preserve">,"EstimatedValue":0 </v>
      </c>
      <c r="AI1863" s="16" t="str">
        <f t="shared" si="679"/>
        <v xml:space="preserve">,"IsMintCondition":true </v>
      </c>
      <c r="AJ1863" s="16" t="str">
        <f t="shared" si="680"/>
        <v xml:space="preserve">,"Condition":"UNDEFINED" </v>
      </c>
      <c r="AK1863" s="16" t="str">
        <f xml:space="preserve"> IF($D1863+$E1863&gt;0,  CONCATENATE($AD1863,$AE1863,$AF1863,$AG1863,$AH1863,$AI1863,$AJ1863)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863" s="16" t="str">
        <f t="shared" si="681"/>
        <v>,{"CollectableType":"HomeCollector.Models.StampBase, HomeCollector, Version=1.0.0.0, Culture=neutral, PublicKeyToken=null","DisplayName":"de Galvez" ,"Description":"" ,"Country":"USA" ,"IsPostageStamp":true ,"ScottNumber":"1826"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864" spans="1:38" x14ac:dyDescent="0.25">
      <c r="A1864" s="34" t="s">
        <v>2996</v>
      </c>
      <c r="B1864" s="29">
        <v>15</v>
      </c>
      <c r="C1864" s="30"/>
      <c r="D1864" s="31"/>
      <c r="E1864" s="32">
        <v>1</v>
      </c>
      <c r="F1864" s="28"/>
      <c r="G1864" s="30"/>
      <c r="H1864" s="19" t="s">
        <v>1258</v>
      </c>
      <c r="I1864" s="29">
        <v>1980</v>
      </c>
      <c r="J1864" s="29">
        <v>1980</v>
      </c>
      <c r="K1864" s="33" t="s">
        <v>1337</v>
      </c>
      <c r="L1864" s="34">
        <v>0.3</v>
      </c>
      <c r="M1864" s="29">
        <v>0.15</v>
      </c>
      <c r="N1864" s="28" t="str">
        <f t="shared" si="682"/>
        <v>,{"CollectableType":"HomeCollector.Models.StampBase, HomeCollector, Version=1.0.0.0, Culture=neutral, PublicKeyToken=null"</v>
      </c>
      <c r="O1864" s="16" t="str">
        <f t="shared" si="661"/>
        <v xml:space="preserve">,"DisplayName":"Coral Reefs" </v>
      </c>
      <c r="P1864" s="16" t="str">
        <f t="shared" si="662"/>
        <v xml:space="preserve">,"Description":"" </v>
      </c>
      <c r="Q1864" s="16" t="str">
        <f t="shared" si="663"/>
        <v xml:space="preserve">,"Country":"USA" </v>
      </c>
      <c r="R1864" s="16" t="str">
        <f t="shared" si="664"/>
        <v xml:space="preserve">,"IsPostageStamp":true </v>
      </c>
      <c r="S1864" s="16" t="str">
        <f t="shared" si="665"/>
        <v xml:space="preserve">,"ScottNumber":"1827" </v>
      </c>
      <c r="T1864" s="16" t="str">
        <f t="shared" si="666"/>
        <v xml:space="preserve">,"AlternateId":"" </v>
      </c>
      <c r="U1864" s="16" t="str">
        <f t="shared" si="667"/>
        <v>,"IssueYearStart":1980</v>
      </c>
      <c r="V1864" s="16" t="str">
        <f t="shared" si="668"/>
        <v>,"IssueYearEnd":0</v>
      </c>
      <c r="W1864" s="16" t="str">
        <f t="shared" si="669"/>
        <v xml:space="preserve">,"FirstDayOfIssue":" " </v>
      </c>
      <c r="X1864" s="16" t="str">
        <f t="shared" si="660"/>
        <v xml:space="preserve">,"Perforation":"" </v>
      </c>
      <c r="Y1864" s="16" t="str">
        <f t="shared" si="670"/>
        <v xml:space="preserve">,"IsWatermarked":false </v>
      </c>
      <c r="Z1864" s="16" t="str">
        <f t="shared" si="671"/>
        <v xml:space="preserve">,"CatalogImageCode":"" </v>
      </c>
      <c r="AA1864" s="16" t="str">
        <f t="shared" si="672"/>
        <v xml:space="preserve">,"Color":"" </v>
      </c>
      <c r="AB1864" s="16" t="str">
        <f t="shared" si="673"/>
        <v xml:space="preserve">,"Denomination":"15" </v>
      </c>
      <c r="AD1864" s="16" t="str">
        <f t="shared" si="674"/>
        <v>,"ItemInstances":[</v>
      </c>
      <c r="AE1864" s="16" t="str">
        <f t="shared" si="675"/>
        <v>{"CollectableType":"HomeCollector.Models.StampBase, HomeCollector, Version=1.0.0.0, Culture=neutral, PublicKeyToken=null"</v>
      </c>
      <c r="AF1864" s="16" t="str">
        <f t="shared" si="676"/>
        <v xml:space="preserve">,"ItemDetails":"" </v>
      </c>
      <c r="AG1864" s="16" t="str">
        <f t="shared" si="677"/>
        <v xml:space="preserve">,"IsFavorite":false </v>
      </c>
      <c r="AH1864" s="16" t="str">
        <f t="shared" si="678"/>
        <v xml:space="preserve">,"EstimatedValue":0 </v>
      </c>
      <c r="AI1864" s="16" t="str">
        <f t="shared" si="679"/>
        <v xml:space="preserve">,"IsMintCondition":false </v>
      </c>
      <c r="AJ1864" s="16" t="str">
        <f t="shared" si="680"/>
        <v xml:space="preserve">,"Condition":"UNDEFINED" </v>
      </c>
      <c r="AK1864" s="16" t="str">
        <f xml:space="preserve"> IF($D1864+$E1864&gt;0,  CONCATENATE($AD1864,$AE1864,$AF1864,$AG1864,$AH1864,$AI1864,$AJ1864)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64" s="16" t="str">
        <f t="shared" si="681"/>
        <v>,{"CollectableType":"HomeCollector.Models.StampBase, HomeCollector, Version=1.0.0.0, Culture=neutral, PublicKeyToken=null","DisplayName":"Coral Reefs" ,"Description":"" ,"Country":"USA" ,"IsPostageStamp":true ,"ScottNumber":"1827"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65" spans="1:38" x14ac:dyDescent="0.25">
      <c r="A1865" s="34" t="s">
        <v>2997</v>
      </c>
      <c r="B1865" s="29">
        <v>15</v>
      </c>
      <c r="C1865" s="30"/>
      <c r="D1865" s="31"/>
      <c r="E1865" s="32">
        <v>2</v>
      </c>
      <c r="F1865" s="28"/>
      <c r="G1865" s="30"/>
      <c r="H1865" s="19" t="s">
        <v>1258</v>
      </c>
      <c r="I1865" s="29">
        <v>1980</v>
      </c>
      <c r="J1865" s="29">
        <v>1980</v>
      </c>
      <c r="K1865" s="33" t="s">
        <v>1337</v>
      </c>
      <c r="L1865" s="34">
        <v>0.3</v>
      </c>
      <c r="M1865" s="29">
        <v>0.15</v>
      </c>
      <c r="N1865" s="28" t="str">
        <f t="shared" si="682"/>
        <v>,{"CollectableType":"HomeCollector.Models.StampBase, HomeCollector, Version=1.0.0.0, Culture=neutral, PublicKeyToken=null"</v>
      </c>
      <c r="O1865" s="16" t="str">
        <f t="shared" si="661"/>
        <v xml:space="preserve">,"DisplayName":"Coral Reefs" </v>
      </c>
      <c r="P1865" s="16" t="str">
        <f t="shared" si="662"/>
        <v xml:space="preserve">,"Description":"" </v>
      </c>
      <c r="Q1865" s="16" t="str">
        <f t="shared" si="663"/>
        <v xml:space="preserve">,"Country":"USA" </v>
      </c>
      <c r="R1865" s="16" t="str">
        <f t="shared" si="664"/>
        <v xml:space="preserve">,"IsPostageStamp":true </v>
      </c>
      <c r="S1865" s="16" t="str">
        <f t="shared" si="665"/>
        <v xml:space="preserve">,"ScottNumber":"1828" </v>
      </c>
      <c r="T1865" s="16" t="str">
        <f t="shared" si="666"/>
        <v xml:space="preserve">,"AlternateId":"" </v>
      </c>
      <c r="U1865" s="16" t="str">
        <f t="shared" si="667"/>
        <v>,"IssueYearStart":1980</v>
      </c>
      <c r="V1865" s="16" t="str">
        <f t="shared" si="668"/>
        <v>,"IssueYearEnd":0</v>
      </c>
      <c r="W1865" s="16" t="str">
        <f t="shared" si="669"/>
        <v xml:space="preserve">,"FirstDayOfIssue":" " </v>
      </c>
      <c r="X1865" s="16" t="str">
        <f t="shared" si="660"/>
        <v xml:space="preserve">,"Perforation":"" </v>
      </c>
      <c r="Y1865" s="16" t="str">
        <f t="shared" si="670"/>
        <v xml:space="preserve">,"IsWatermarked":false </v>
      </c>
      <c r="Z1865" s="16" t="str">
        <f t="shared" si="671"/>
        <v xml:space="preserve">,"CatalogImageCode":"" </v>
      </c>
      <c r="AA1865" s="16" t="str">
        <f t="shared" si="672"/>
        <v xml:space="preserve">,"Color":"" </v>
      </c>
      <c r="AB1865" s="16" t="str">
        <f t="shared" si="673"/>
        <v xml:space="preserve">,"Denomination":"15" </v>
      </c>
      <c r="AD1865" s="16" t="str">
        <f t="shared" si="674"/>
        <v>,"ItemInstances":[</v>
      </c>
      <c r="AE1865" s="16" t="str">
        <f t="shared" si="675"/>
        <v>{"CollectableType":"HomeCollector.Models.StampBase, HomeCollector, Version=1.0.0.0, Culture=neutral, PublicKeyToken=null"</v>
      </c>
      <c r="AF1865" s="16" t="str">
        <f t="shared" si="676"/>
        <v xml:space="preserve">,"ItemDetails":"" </v>
      </c>
      <c r="AG1865" s="16" t="str">
        <f t="shared" si="677"/>
        <v xml:space="preserve">,"IsFavorite":false </v>
      </c>
      <c r="AH1865" s="16" t="str">
        <f t="shared" si="678"/>
        <v xml:space="preserve">,"EstimatedValue":0 </v>
      </c>
      <c r="AI1865" s="16" t="str">
        <f t="shared" si="679"/>
        <v xml:space="preserve">,"IsMintCondition":false </v>
      </c>
      <c r="AJ1865" s="16" t="str">
        <f t="shared" si="680"/>
        <v xml:space="preserve">,"Condition":"UNDEFINED" </v>
      </c>
      <c r="AK1865" s="16" t="str">
        <f xml:space="preserve"> IF($D1865+$E1865&gt;0,  CONCATENATE($AD1865,$AE1865,$AF1865,$AG1865,$AH1865,$AI1865,$AJ1865)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65" s="16" t="str">
        <f t="shared" si="681"/>
        <v>,{"CollectableType":"HomeCollector.Models.StampBase, HomeCollector, Version=1.0.0.0, Culture=neutral, PublicKeyToken=null","DisplayName":"Coral Reefs" ,"Description":"" ,"Country":"USA" ,"IsPostageStamp":true ,"ScottNumber":"1828"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66" spans="1:38" x14ac:dyDescent="0.25">
      <c r="A1866" s="34" t="s">
        <v>2998</v>
      </c>
      <c r="B1866" s="29">
        <v>15</v>
      </c>
      <c r="C1866" s="30"/>
      <c r="D1866" s="31"/>
      <c r="E1866" s="32">
        <v>2</v>
      </c>
      <c r="F1866" s="28"/>
      <c r="G1866" s="30"/>
      <c r="H1866" s="19" t="s">
        <v>1258</v>
      </c>
      <c r="I1866" s="29">
        <v>1980</v>
      </c>
      <c r="J1866" s="29">
        <v>1980</v>
      </c>
      <c r="K1866" s="33" t="s">
        <v>1337</v>
      </c>
      <c r="L1866" s="34">
        <v>0.3</v>
      </c>
      <c r="M1866" s="29">
        <v>0.15</v>
      </c>
      <c r="N1866" s="28" t="str">
        <f t="shared" si="682"/>
        <v>,{"CollectableType":"HomeCollector.Models.StampBase, HomeCollector, Version=1.0.0.0, Culture=neutral, PublicKeyToken=null"</v>
      </c>
      <c r="O1866" s="16" t="str">
        <f t="shared" si="661"/>
        <v xml:space="preserve">,"DisplayName":"Coral Reefs" </v>
      </c>
      <c r="P1866" s="16" t="str">
        <f t="shared" si="662"/>
        <v xml:space="preserve">,"Description":"" </v>
      </c>
      <c r="Q1866" s="16" t="str">
        <f t="shared" si="663"/>
        <v xml:space="preserve">,"Country":"USA" </v>
      </c>
      <c r="R1866" s="16" t="str">
        <f t="shared" si="664"/>
        <v xml:space="preserve">,"IsPostageStamp":true </v>
      </c>
      <c r="S1866" s="16" t="str">
        <f t="shared" si="665"/>
        <v xml:space="preserve">,"ScottNumber":"1829" </v>
      </c>
      <c r="T1866" s="16" t="str">
        <f t="shared" si="666"/>
        <v xml:space="preserve">,"AlternateId":"" </v>
      </c>
      <c r="U1866" s="16" t="str">
        <f t="shared" si="667"/>
        <v>,"IssueYearStart":1980</v>
      </c>
      <c r="V1866" s="16" t="str">
        <f t="shared" si="668"/>
        <v>,"IssueYearEnd":0</v>
      </c>
      <c r="W1866" s="16" t="str">
        <f t="shared" si="669"/>
        <v xml:space="preserve">,"FirstDayOfIssue":" " </v>
      </c>
      <c r="X1866" s="16" t="str">
        <f t="shared" si="660"/>
        <v xml:space="preserve">,"Perforation":"" </v>
      </c>
      <c r="Y1866" s="16" t="str">
        <f t="shared" si="670"/>
        <v xml:space="preserve">,"IsWatermarked":false </v>
      </c>
      <c r="Z1866" s="16" t="str">
        <f t="shared" si="671"/>
        <v xml:space="preserve">,"CatalogImageCode":"" </v>
      </c>
      <c r="AA1866" s="16" t="str">
        <f t="shared" si="672"/>
        <v xml:space="preserve">,"Color":"" </v>
      </c>
      <c r="AB1866" s="16" t="str">
        <f t="shared" si="673"/>
        <v xml:space="preserve">,"Denomination":"15" </v>
      </c>
      <c r="AD1866" s="16" t="str">
        <f t="shared" si="674"/>
        <v>,"ItemInstances":[</v>
      </c>
      <c r="AE1866" s="16" t="str">
        <f t="shared" si="675"/>
        <v>{"CollectableType":"HomeCollector.Models.StampBase, HomeCollector, Version=1.0.0.0, Culture=neutral, PublicKeyToken=null"</v>
      </c>
      <c r="AF1866" s="16" t="str">
        <f t="shared" si="676"/>
        <v xml:space="preserve">,"ItemDetails":"" </v>
      </c>
      <c r="AG1866" s="16" t="str">
        <f t="shared" si="677"/>
        <v xml:space="preserve">,"IsFavorite":false </v>
      </c>
      <c r="AH1866" s="16" t="str">
        <f t="shared" si="678"/>
        <v xml:space="preserve">,"EstimatedValue":0 </v>
      </c>
      <c r="AI1866" s="16" t="str">
        <f t="shared" si="679"/>
        <v xml:space="preserve">,"IsMintCondition":false </v>
      </c>
      <c r="AJ1866" s="16" t="str">
        <f t="shared" si="680"/>
        <v xml:space="preserve">,"Condition":"UNDEFINED" </v>
      </c>
      <c r="AK1866" s="16" t="str">
        <f xml:space="preserve"> IF($D1866+$E1866&gt;0,  CONCATENATE($AD1866,$AE1866,$AF1866,$AG1866,$AH1866,$AI1866,$AJ1866)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66" s="16" t="str">
        <f t="shared" si="681"/>
        <v>,{"CollectableType":"HomeCollector.Models.StampBase, HomeCollector, Version=1.0.0.0, Culture=neutral, PublicKeyToken=null","DisplayName":"Coral Reefs" ,"Description":"" ,"Country":"USA" ,"IsPostageStamp":true ,"ScottNumber":"1829"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67" spans="1:38" x14ac:dyDescent="0.25">
      <c r="A1867" s="34" t="s">
        <v>2999</v>
      </c>
      <c r="B1867" s="29">
        <v>15</v>
      </c>
      <c r="C1867" s="30"/>
      <c r="D1867" s="31"/>
      <c r="E1867" s="32">
        <v>2</v>
      </c>
      <c r="F1867" s="28"/>
      <c r="G1867" s="30"/>
      <c r="H1867" s="19" t="s">
        <v>1258</v>
      </c>
      <c r="I1867" s="29">
        <v>1980</v>
      </c>
      <c r="J1867" s="29">
        <v>1980</v>
      </c>
      <c r="K1867" s="33" t="s">
        <v>1337</v>
      </c>
      <c r="L1867" s="34">
        <v>0.3</v>
      </c>
      <c r="M1867" s="29">
        <v>0.15</v>
      </c>
      <c r="N1867" s="28" t="str">
        <f t="shared" si="682"/>
        <v>,{"CollectableType":"HomeCollector.Models.StampBase, HomeCollector, Version=1.0.0.0, Culture=neutral, PublicKeyToken=null"</v>
      </c>
      <c r="O1867" s="16" t="str">
        <f t="shared" si="661"/>
        <v xml:space="preserve">,"DisplayName":"Coral Reefs" </v>
      </c>
      <c r="P1867" s="16" t="str">
        <f t="shared" si="662"/>
        <v xml:space="preserve">,"Description":"" </v>
      </c>
      <c r="Q1867" s="16" t="str">
        <f t="shared" si="663"/>
        <v xml:space="preserve">,"Country":"USA" </v>
      </c>
      <c r="R1867" s="16" t="str">
        <f t="shared" si="664"/>
        <v xml:space="preserve">,"IsPostageStamp":true </v>
      </c>
      <c r="S1867" s="16" t="str">
        <f t="shared" si="665"/>
        <v xml:space="preserve">,"ScottNumber":"1830" </v>
      </c>
      <c r="T1867" s="16" t="str">
        <f t="shared" si="666"/>
        <v xml:space="preserve">,"AlternateId":"" </v>
      </c>
      <c r="U1867" s="16" t="str">
        <f t="shared" si="667"/>
        <v>,"IssueYearStart":1980</v>
      </c>
      <c r="V1867" s="16" t="str">
        <f t="shared" si="668"/>
        <v>,"IssueYearEnd":0</v>
      </c>
      <c r="W1867" s="16" t="str">
        <f t="shared" si="669"/>
        <v xml:space="preserve">,"FirstDayOfIssue":" " </v>
      </c>
      <c r="X1867" s="16" t="str">
        <f t="shared" si="660"/>
        <v xml:space="preserve">,"Perforation":"" </v>
      </c>
      <c r="Y1867" s="16" t="str">
        <f t="shared" si="670"/>
        <v xml:space="preserve">,"IsWatermarked":false </v>
      </c>
      <c r="Z1867" s="16" t="str">
        <f t="shared" si="671"/>
        <v xml:space="preserve">,"CatalogImageCode":"" </v>
      </c>
      <c r="AA1867" s="16" t="str">
        <f t="shared" si="672"/>
        <v xml:space="preserve">,"Color":"" </v>
      </c>
      <c r="AB1867" s="16" t="str">
        <f t="shared" si="673"/>
        <v xml:space="preserve">,"Denomination":"15" </v>
      </c>
      <c r="AD1867" s="16" t="str">
        <f t="shared" si="674"/>
        <v>,"ItemInstances":[</v>
      </c>
      <c r="AE1867" s="16" t="str">
        <f t="shared" si="675"/>
        <v>{"CollectableType":"HomeCollector.Models.StampBase, HomeCollector, Version=1.0.0.0, Culture=neutral, PublicKeyToken=null"</v>
      </c>
      <c r="AF1867" s="16" t="str">
        <f t="shared" si="676"/>
        <v xml:space="preserve">,"ItemDetails":"" </v>
      </c>
      <c r="AG1867" s="16" t="str">
        <f t="shared" si="677"/>
        <v xml:space="preserve">,"IsFavorite":false </v>
      </c>
      <c r="AH1867" s="16" t="str">
        <f t="shared" si="678"/>
        <v xml:space="preserve">,"EstimatedValue":0 </v>
      </c>
      <c r="AI1867" s="16" t="str">
        <f t="shared" si="679"/>
        <v xml:space="preserve">,"IsMintCondition":false </v>
      </c>
      <c r="AJ1867" s="16" t="str">
        <f t="shared" si="680"/>
        <v xml:space="preserve">,"Condition":"UNDEFINED" </v>
      </c>
      <c r="AK1867" s="16" t="str">
        <f xml:space="preserve"> IF($D1867+$E1867&gt;0,  CONCATENATE($AD1867,$AE1867,$AF1867,$AG1867,$AH1867,$AI1867,$AJ1867)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67" s="16" t="str">
        <f t="shared" si="681"/>
        <v>,{"CollectableType":"HomeCollector.Models.StampBase, HomeCollector, Version=1.0.0.0, Culture=neutral, PublicKeyToken=null","DisplayName":"Coral Reefs" ,"Description":"" ,"Country":"USA" ,"IsPostageStamp":true ,"ScottNumber":"1830"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68" spans="1:38" x14ac:dyDescent="0.25">
      <c r="A1868" s="17" t="s">
        <v>1259</v>
      </c>
      <c r="B1868" s="29">
        <v>15</v>
      </c>
      <c r="C1868" s="30"/>
      <c r="D1868" s="31"/>
      <c r="E1868" s="32"/>
      <c r="F1868" s="28"/>
      <c r="G1868" s="38" t="s">
        <v>962</v>
      </c>
      <c r="H1868" s="19" t="s">
        <v>1258</v>
      </c>
      <c r="I1868" s="29">
        <v>1980</v>
      </c>
      <c r="J1868" s="29">
        <v>1980</v>
      </c>
      <c r="K1868" s="33" t="s">
        <v>1337</v>
      </c>
      <c r="L1868" s="34">
        <v>1.2</v>
      </c>
      <c r="M1868" s="29">
        <v>0.85</v>
      </c>
      <c r="N1868" s="28" t="str">
        <f t="shared" si="682"/>
        <v>,{"CollectableType":"HomeCollector.Models.StampBase, HomeCollector, Version=1.0.0.0, Culture=neutral, PublicKeyToken=null"</v>
      </c>
      <c r="O1868" s="16" t="str">
        <f t="shared" si="661"/>
        <v xml:space="preserve">,"DisplayName":"Coral Reefs" </v>
      </c>
      <c r="P1868" s="16" t="str">
        <f t="shared" si="662"/>
        <v xml:space="preserve">,"Description":"block 4" </v>
      </c>
      <c r="Q1868" s="16" t="str">
        <f t="shared" si="663"/>
        <v xml:space="preserve">,"Country":"USA" </v>
      </c>
      <c r="R1868" s="16" t="str">
        <f t="shared" si="664"/>
        <v xml:space="preserve">,"IsPostageStamp":true </v>
      </c>
      <c r="S1868" s="16" t="str">
        <f t="shared" si="665"/>
        <v xml:space="preserve">,"ScottNumber":"1830a" </v>
      </c>
      <c r="T1868" s="16" t="str">
        <f t="shared" si="666"/>
        <v xml:space="preserve">,"AlternateId":"" </v>
      </c>
      <c r="U1868" s="16" t="str">
        <f t="shared" si="667"/>
        <v>,"IssueYearStart":1980</v>
      </c>
      <c r="V1868" s="16" t="str">
        <f t="shared" si="668"/>
        <v>,"IssueYearEnd":0</v>
      </c>
      <c r="W1868" s="16" t="str">
        <f t="shared" si="669"/>
        <v xml:space="preserve">,"FirstDayOfIssue":" " </v>
      </c>
      <c r="X1868" s="16" t="str">
        <f t="shared" si="660"/>
        <v xml:space="preserve">,"Perforation":"" </v>
      </c>
      <c r="Y1868" s="16" t="str">
        <f t="shared" si="670"/>
        <v xml:space="preserve">,"IsWatermarked":false </v>
      </c>
      <c r="Z1868" s="16" t="str">
        <f t="shared" si="671"/>
        <v xml:space="preserve">,"CatalogImageCode":"" </v>
      </c>
      <c r="AA1868" s="16" t="str">
        <f t="shared" si="672"/>
        <v xml:space="preserve">,"Color":"" </v>
      </c>
      <c r="AB1868" s="16" t="str">
        <f t="shared" si="673"/>
        <v xml:space="preserve">,"Denomination":"15" </v>
      </c>
      <c r="AD1868" s="16" t="str">
        <f t="shared" si="674"/>
        <v/>
      </c>
      <c r="AE1868" s="16" t="str">
        <f t="shared" si="675"/>
        <v>{"CollectableType":"HomeCollector.Models.StampBase, HomeCollector, Version=1.0.0.0, Culture=neutral, PublicKeyToken=null"</v>
      </c>
      <c r="AF1868" s="16" t="str">
        <f t="shared" si="676"/>
        <v xml:space="preserve">,"ItemDetails":"block 4" </v>
      </c>
      <c r="AG1868" s="16" t="str">
        <f t="shared" si="677"/>
        <v xml:space="preserve">,"IsFavorite":false </v>
      </c>
      <c r="AH1868" s="16" t="str">
        <f t="shared" si="678"/>
        <v xml:space="preserve">,"EstimatedValue":0 </v>
      </c>
      <c r="AI1868" s="16" t="str">
        <f t="shared" si="679"/>
        <v xml:space="preserve">,"IsMintCondition":false </v>
      </c>
      <c r="AJ1868" s="16" t="str">
        <f t="shared" si="680"/>
        <v xml:space="preserve">,"Condition":"UNDEFINED" </v>
      </c>
      <c r="AK1868" s="16" t="str">
        <f xml:space="preserve"> IF($D1868+$E1868&gt;0,  CONCATENATE($AD1868,$AE1868,$AF1868,$AG1868,$AH1868,$AI1868,$AJ1868) &amp; "} ]}","}")</f>
        <v>}</v>
      </c>
      <c r="AL1868" s="16" t="str">
        <f t="shared" si="681"/>
        <v>,{"CollectableType":"HomeCollector.Models.StampBase, HomeCollector, Version=1.0.0.0, Culture=neutral, PublicKeyToken=null","DisplayName":"Coral Reefs" ,"Description":"block 4" ,"Country":"USA" ,"IsPostageStamp":true ,"ScottNumber":"1830a" ,"AlternateId":"" ,"IssueYearStart":1980,"IssueYearEnd":0,"FirstDayOfIssue":" " ,"Perforation":"" ,"IsWatermarked":false ,"CatalogImageCode":"" ,"Color":"" ,"Denomination":"15" }</v>
      </c>
    </row>
    <row r="1869" spans="1:38" x14ac:dyDescent="0.25">
      <c r="A1869" s="34" t="s">
        <v>3000</v>
      </c>
      <c r="B1869" s="29">
        <v>15</v>
      </c>
      <c r="C1869" s="30"/>
      <c r="D1869" s="31"/>
      <c r="E1869" s="32">
        <v>2</v>
      </c>
      <c r="F1869" s="28"/>
      <c r="G1869" s="30"/>
      <c r="H1869" s="19" t="s">
        <v>1260</v>
      </c>
      <c r="I1869" s="29">
        <v>1980</v>
      </c>
      <c r="J1869" s="29">
        <v>1980</v>
      </c>
      <c r="K1869" s="33" t="s">
        <v>1337</v>
      </c>
      <c r="L1869" s="34">
        <v>0.28000000000000003</v>
      </c>
      <c r="M1869" s="29">
        <v>0.15</v>
      </c>
      <c r="N1869" s="28" t="str">
        <f t="shared" si="682"/>
        <v>,{"CollectableType":"HomeCollector.Models.StampBase, HomeCollector, Version=1.0.0.0, Culture=neutral, PublicKeyToken=null"</v>
      </c>
      <c r="O1869" s="16" t="str">
        <f t="shared" si="661"/>
        <v xml:space="preserve">,"DisplayName":"Labor" </v>
      </c>
      <c r="P1869" s="16" t="str">
        <f t="shared" si="662"/>
        <v xml:space="preserve">,"Description":"" </v>
      </c>
      <c r="Q1869" s="16" t="str">
        <f t="shared" si="663"/>
        <v xml:space="preserve">,"Country":"USA" </v>
      </c>
      <c r="R1869" s="16" t="str">
        <f t="shared" si="664"/>
        <v xml:space="preserve">,"IsPostageStamp":true </v>
      </c>
      <c r="S1869" s="16" t="str">
        <f t="shared" si="665"/>
        <v xml:space="preserve">,"ScottNumber":"1831" </v>
      </c>
      <c r="T1869" s="16" t="str">
        <f t="shared" si="666"/>
        <v xml:space="preserve">,"AlternateId":"" </v>
      </c>
      <c r="U1869" s="16" t="str">
        <f t="shared" si="667"/>
        <v>,"IssueYearStart":1980</v>
      </c>
      <c r="V1869" s="16" t="str">
        <f t="shared" si="668"/>
        <v>,"IssueYearEnd":0</v>
      </c>
      <c r="W1869" s="16" t="str">
        <f t="shared" si="669"/>
        <v xml:space="preserve">,"FirstDayOfIssue":" " </v>
      </c>
      <c r="X1869" s="16" t="str">
        <f t="shared" si="660"/>
        <v xml:space="preserve">,"Perforation":"" </v>
      </c>
      <c r="Y1869" s="16" t="str">
        <f t="shared" si="670"/>
        <v xml:space="preserve">,"IsWatermarked":false </v>
      </c>
      <c r="Z1869" s="16" t="str">
        <f t="shared" si="671"/>
        <v xml:space="preserve">,"CatalogImageCode":"" </v>
      </c>
      <c r="AA1869" s="16" t="str">
        <f t="shared" si="672"/>
        <v xml:space="preserve">,"Color":"" </v>
      </c>
      <c r="AB1869" s="16" t="str">
        <f t="shared" si="673"/>
        <v xml:space="preserve">,"Denomination":"15" </v>
      </c>
      <c r="AD1869" s="16" t="str">
        <f t="shared" si="674"/>
        <v>,"ItemInstances":[</v>
      </c>
      <c r="AE1869" s="16" t="str">
        <f t="shared" si="675"/>
        <v>{"CollectableType":"HomeCollector.Models.StampBase, HomeCollector, Version=1.0.0.0, Culture=neutral, PublicKeyToken=null"</v>
      </c>
      <c r="AF1869" s="16" t="str">
        <f t="shared" si="676"/>
        <v xml:space="preserve">,"ItemDetails":"" </v>
      </c>
      <c r="AG1869" s="16" t="str">
        <f t="shared" si="677"/>
        <v xml:space="preserve">,"IsFavorite":false </v>
      </c>
      <c r="AH1869" s="16" t="str">
        <f t="shared" si="678"/>
        <v xml:space="preserve">,"EstimatedValue":0 </v>
      </c>
      <c r="AI1869" s="16" t="str">
        <f t="shared" si="679"/>
        <v xml:space="preserve">,"IsMintCondition":false </v>
      </c>
      <c r="AJ1869" s="16" t="str">
        <f t="shared" si="680"/>
        <v xml:space="preserve">,"Condition":"UNDEFINED" </v>
      </c>
      <c r="AK1869" s="16" t="str">
        <f xml:space="preserve"> IF($D1869+$E1869&gt;0,  CONCATENATE($AD1869,$AE1869,$AF1869,$AG1869,$AH1869,$AI1869,$AJ1869)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69" s="16" t="str">
        <f t="shared" si="681"/>
        <v>,{"CollectableType":"HomeCollector.Models.StampBase, HomeCollector, Version=1.0.0.0, Culture=neutral, PublicKeyToken=null","DisplayName":"Labor" ,"Description":"" ,"Country":"USA" ,"IsPostageStamp":true ,"ScottNumber":"1831"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70" spans="1:38" x14ac:dyDescent="0.25">
      <c r="A1870" s="34" t="s">
        <v>3001</v>
      </c>
      <c r="B1870" s="29">
        <v>15</v>
      </c>
      <c r="C1870" s="30"/>
      <c r="D1870" s="31"/>
      <c r="E1870" s="32">
        <v>2</v>
      </c>
      <c r="F1870" s="28"/>
      <c r="G1870" s="30"/>
      <c r="H1870" s="19" t="s">
        <v>1261</v>
      </c>
      <c r="I1870" s="29">
        <v>1980</v>
      </c>
      <c r="J1870" s="29">
        <v>1980</v>
      </c>
      <c r="K1870" s="33" t="s">
        <v>1337</v>
      </c>
      <c r="L1870" s="34">
        <v>0.28000000000000003</v>
      </c>
      <c r="M1870" s="29">
        <v>0.15</v>
      </c>
      <c r="N1870" s="28" t="str">
        <f t="shared" si="682"/>
        <v>,{"CollectableType":"HomeCollector.Models.StampBase, HomeCollector, Version=1.0.0.0, Culture=neutral, PublicKeyToken=null"</v>
      </c>
      <c r="O1870" s="16" t="str">
        <f t="shared" si="661"/>
        <v xml:space="preserve">,"DisplayName":"Wharton" </v>
      </c>
      <c r="P1870" s="16" t="str">
        <f t="shared" si="662"/>
        <v xml:space="preserve">,"Description":"" </v>
      </c>
      <c r="Q1870" s="16" t="str">
        <f t="shared" si="663"/>
        <v xml:space="preserve">,"Country":"USA" </v>
      </c>
      <c r="R1870" s="16" t="str">
        <f t="shared" si="664"/>
        <v xml:space="preserve">,"IsPostageStamp":true </v>
      </c>
      <c r="S1870" s="16" t="str">
        <f t="shared" si="665"/>
        <v xml:space="preserve">,"ScottNumber":"1832" </v>
      </c>
      <c r="T1870" s="16" t="str">
        <f t="shared" si="666"/>
        <v xml:space="preserve">,"AlternateId":"" </v>
      </c>
      <c r="U1870" s="16" t="str">
        <f t="shared" si="667"/>
        <v>,"IssueYearStart":1980</v>
      </c>
      <c r="V1870" s="16" t="str">
        <f t="shared" si="668"/>
        <v>,"IssueYearEnd":0</v>
      </c>
      <c r="W1870" s="16" t="str">
        <f t="shared" si="669"/>
        <v xml:space="preserve">,"FirstDayOfIssue":" " </v>
      </c>
      <c r="X1870" s="16" t="str">
        <f t="shared" si="660"/>
        <v xml:space="preserve">,"Perforation":"" </v>
      </c>
      <c r="Y1870" s="16" t="str">
        <f t="shared" si="670"/>
        <v xml:space="preserve">,"IsWatermarked":false </v>
      </c>
      <c r="Z1870" s="16" t="str">
        <f t="shared" si="671"/>
        <v xml:space="preserve">,"CatalogImageCode":"" </v>
      </c>
      <c r="AA1870" s="16" t="str">
        <f t="shared" si="672"/>
        <v xml:space="preserve">,"Color":"" </v>
      </c>
      <c r="AB1870" s="16" t="str">
        <f t="shared" si="673"/>
        <v xml:space="preserve">,"Denomination":"15" </v>
      </c>
      <c r="AD1870" s="16" t="str">
        <f t="shared" si="674"/>
        <v>,"ItemInstances":[</v>
      </c>
      <c r="AE1870" s="16" t="str">
        <f t="shared" si="675"/>
        <v>{"CollectableType":"HomeCollector.Models.StampBase, HomeCollector, Version=1.0.0.0, Culture=neutral, PublicKeyToken=null"</v>
      </c>
      <c r="AF1870" s="16" t="str">
        <f t="shared" si="676"/>
        <v xml:space="preserve">,"ItemDetails":"" </v>
      </c>
      <c r="AG1870" s="16" t="str">
        <f t="shared" si="677"/>
        <v xml:space="preserve">,"IsFavorite":false </v>
      </c>
      <c r="AH1870" s="16" t="str">
        <f t="shared" si="678"/>
        <v xml:space="preserve">,"EstimatedValue":0 </v>
      </c>
      <c r="AI1870" s="16" t="str">
        <f t="shared" si="679"/>
        <v xml:space="preserve">,"IsMintCondition":false </v>
      </c>
      <c r="AJ1870" s="16" t="str">
        <f t="shared" si="680"/>
        <v xml:space="preserve">,"Condition":"UNDEFINED" </v>
      </c>
      <c r="AK1870" s="16" t="str">
        <f xml:space="preserve"> IF($D1870+$E1870&gt;0,  CONCATENATE($AD1870,$AE1870,$AF1870,$AG1870,$AH1870,$AI1870,$AJ1870)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70" s="16" t="str">
        <f t="shared" si="681"/>
        <v>,{"CollectableType":"HomeCollector.Models.StampBase, HomeCollector, Version=1.0.0.0, Culture=neutral, PublicKeyToken=null","DisplayName":"Wharton" ,"Description":"" ,"Country":"USA" ,"IsPostageStamp":true ,"ScottNumber":"1832"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71" spans="1:38" x14ac:dyDescent="0.25">
      <c r="A1871" s="34" t="s">
        <v>3002</v>
      </c>
      <c r="B1871" s="29">
        <v>15</v>
      </c>
      <c r="C1871" s="30"/>
      <c r="D1871" s="31"/>
      <c r="E1871" s="32">
        <v>2</v>
      </c>
      <c r="F1871" s="28"/>
      <c r="G1871" s="30"/>
      <c r="H1871" s="19" t="s">
        <v>1262</v>
      </c>
      <c r="I1871" s="29">
        <v>1980</v>
      </c>
      <c r="J1871" s="29">
        <v>1980</v>
      </c>
      <c r="K1871" s="33" t="s">
        <v>1337</v>
      </c>
      <c r="L1871" s="34">
        <v>0.28000000000000003</v>
      </c>
      <c r="M1871" s="29">
        <v>0.15</v>
      </c>
      <c r="N1871" s="28" t="str">
        <f t="shared" si="682"/>
        <v>,{"CollectableType":"HomeCollector.Models.StampBase, HomeCollector, Version=1.0.0.0, Culture=neutral, PublicKeyToken=null"</v>
      </c>
      <c r="O1871" s="16" t="str">
        <f t="shared" si="661"/>
        <v xml:space="preserve">,"DisplayName":"Learning" </v>
      </c>
      <c r="P1871" s="16" t="str">
        <f t="shared" si="662"/>
        <v xml:space="preserve">,"Description":"" </v>
      </c>
      <c r="Q1871" s="16" t="str">
        <f t="shared" si="663"/>
        <v xml:space="preserve">,"Country":"USA" </v>
      </c>
      <c r="R1871" s="16" t="str">
        <f t="shared" si="664"/>
        <v xml:space="preserve">,"IsPostageStamp":true </v>
      </c>
      <c r="S1871" s="16" t="str">
        <f t="shared" si="665"/>
        <v xml:space="preserve">,"ScottNumber":"1833" </v>
      </c>
      <c r="T1871" s="16" t="str">
        <f t="shared" si="666"/>
        <v xml:space="preserve">,"AlternateId":"" </v>
      </c>
      <c r="U1871" s="16" t="str">
        <f t="shared" si="667"/>
        <v>,"IssueYearStart":1980</v>
      </c>
      <c r="V1871" s="16" t="str">
        <f t="shared" si="668"/>
        <v>,"IssueYearEnd":0</v>
      </c>
      <c r="W1871" s="16" t="str">
        <f t="shared" si="669"/>
        <v xml:space="preserve">,"FirstDayOfIssue":" " </v>
      </c>
      <c r="X1871" s="16" t="str">
        <f t="shared" si="660"/>
        <v xml:space="preserve">,"Perforation":"" </v>
      </c>
      <c r="Y1871" s="16" t="str">
        <f t="shared" si="670"/>
        <v xml:space="preserve">,"IsWatermarked":false </v>
      </c>
      <c r="Z1871" s="16" t="str">
        <f t="shared" si="671"/>
        <v xml:space="preserve">,"CatalogImageCode":"" </v>
      </c>
      <c r="AA1871" s="16" t="str">
        <f t="shared" si="672"/>
        <v xml:space="preserve">,"Color":"" </v>
      </c>
      <c r="AB1871" s="16" t="str">
        <f t="shared" si="673"/>
        <v xml:space="preserve">,"Denomination":"15" </v>
      </c>
      <c r="AD1871" s="16" t="str">
        <f t="shared" si="674"/>
        <v>,"ItemInstances":[</v>
      </c>
      <c r="AE1871" s="16" t="str">
        <f t="shared" si="675"/>
        <v>{"CollectableType":"HomeCollector.Models.StampBase, HomeCollector, Version=1.0.0.0, Culture=neutral, PublicKeyToken=null"</v>
      </c>
      <c r="AF1871" s="16" t="str">
        <f t="shared" si="676"/>
        <v xml:space="preserve">,"ItemDetails":"" </v>
      </c>
      <c r="AG1871" s="16" t="str">
        <f t="shared" si="677"/>
        <v xml:space="preserve">,"IsFavorite":false </v>
      </c>
      <c r="AH1871" s="16" t="str">
        <f t="shared" si="678"/>
        <v xml:space="preserve">,"EstimatedValue":0 </v>
      </c>
      <c r="AI1871" s="16" t="str">
        <f t="shared" si="679"/>
        <v xml:space="preserve">,"IsMintCondition":false </v>
      </c>
      <c r="AJ1871" s="16" t="str">
        <f t="shared" si="680"/>
        <v xml:space="preserve">,"Condition":"UNDEFINED" </v>
      </c>
      <c r="AK1871" s="16" t="str">
        <f xml:space="preserve"> IF($D1871+$E1871&gt;0,  CONCATENATE($AD1871,$AE1871,$AF1871,$AG1871,$AH1871,$AI1871,$AJ1871)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71" s="16" t="str">
        <f t="shared" si="681"/>
        <v>,{"CollectableType":"HomeCollector.Models.StampBase, HomeCollector, Version=1.0.0.0, Culture=neutral, PublicKeyToken=null","DisplayName":"Learning" ,"Description":"" ,"Country":"USA" ,"IsPostageStamp":true ,"ScottNumber":"1833"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72" spans="1:38" x14ac:dyDescent="0.25">
      <c r="A1872" s="34" t="s">
        <v>3003</v>
      </c>
      <c r="B1872" s="29">
        <v>15</v>
      </c>
      <c r="C1872" s="30"/>
      <c r="D1872" s="31"/>
      <c r="E1872" s="32">
        <v>2</v>
      </c>
      <c r="F1872" s="28"/>
      <c r="G1872" s="30"/>
      <c r="H1872" s="19" t="s">
        <v>1263</v>
      </c>
      <c r="I1872" s="29">
        <v>1980</v>
      </c>
      <c r="J1872" s="29">
        <v>1980</v>
      </c>
      <c r="K1872" s="33" t="s">
        <v>1337</v>
      </c>
      <c r="L1872" s="34">
        <v>0.3</v>
      </c>
      <c r="M1872" s="29">
        <v>0.15</v>
      </c>
      <c r="N1872" s="28" t="str">
        <f t="shared" si="682"/>
        <v>,{"CollectableType":"HomeCollector.Models.StampBase, HomeCollector, Version=1.0.0.0, Culture=neutral, PublicKeyToken=null"</v>
      </c>
      <c r="O1872" s="16" t="str">
        <f t="shared" si="661"/>
        <v xml:space="preserve">,"DisplayName":"Masks" </v>
      </c>
      <c r="P1872" s="16" t="str">
        <f t="shared" si="662"/>
        <v xml:space="preserve">,"Description":"" </v>
      </c>
      <c r="Q1872" s="16" t="str">
        <f t="shared" si="663"/>
        <v xml:space="preserve">,"Country":"USA" </v>
      </c>
      <c r="R1872" s="16" t="str">
        <f t="shared" si="664"/>
        <v xml:space="preserve">,"IsPostageStamp":true </v>
      </c>
      <c r="S1872" s="16" t="str">
        <f t="shared" si="665"/>
        <v xml:space="preserve">,"ScottNumber":"1834" </v>
      </c>
      <c r="T1872" s="16" t="str">
        <f t="shared" si="666"/>
        <v xml:space="preserve">,"AlternateId":"" </v>
      </c>
      <c r="U1872" s="16" t="str">
        <f t="shared" si="667"/>
        <v>,"IssueYearStart":1980</v>
      </c>
      <c r="V1872" s="16" t="str">
        <f t="shared" si="668"/>
        <v>,"IssueYearEnd":0</v>
      </c>
      <c r="W1872" s="16" t="str">
        <f t="shared" si="669"/>
        <v xml:space="preserve">,"FirstDayOfIssue":" " </v>
      </c>
      <c r="X1872" s="16" t="str">
        <f t="shared" si="660"/>
        <v xml:space="preserve">,"Perforation":"" </v>
      </c>
      <c r="Y1872" s="16" t="str">
        <f t="shared" si="670"/>
        <v xml:space="preserve">,"IsWatermarked":false </v>
      </c>
      <c r="Z1872" s="16" t="str">
        <f t="shared" si="671"/>
        <v xml:space="preserve">,"CatalogImageCode":"" </v>
      </c>
      <c r="AA1872" s="16" t="str">
        <f t="shared" si="672"/>
        <v xml:space="preserve">,"Color":"" </v>
      </c>
      <c r="AB1872" s="16" t="str">
        <f t="shared" si="673"/>
        <v xml:space="preserve">,"Denomination":"15" </v>
      </c>
      <c r="AD1872" s="16" t="str">
        <f t="shared" si="674"/>
        <v>,"ItemInstances":[</v>
      </c>
      <c r="AE1872" s="16" t="str">
        <f t="shared" si="675"/>
        <v>{"CollectableType":"HomeCollector.Models.StampBase, HomeCollector, Version=1.0.0.0, Culture=neutral, PublicKeyToken=null"</v>
      </c>
      <c r="AF1872" s="16" t="str">
        <f t="shared" si="676"/>
        <v xml:space="preserve">,"ItemDetails":"" </v>
      </c>
      <c r="AG1872" s="16" t="str">
        <f t="shared" si="677"/>
        <v xml:space="preserve">,"IsFavorite":false </v>
      </c>
      <c r="AH1872" s="16" t="str">
        <f t="shared" si="678"/>
        <v xml:space="preserve">,"EstimatedValue":0 </v>
      </c>
      <c r="AI1872" s="16" t="str">
        <f t="shared" si="679"/>
        <v xml:space="preserve">,"IsMintCondition":false </v>
      </c>
      <c r="AJ1872" s="16" t="str">
        <f t="shared" si="680"/>
        <v xml:space="preserve">,"Condition":"UNDEFINED" </v>
      </c>
      <c r="AK1872" s="16" t="str">
        <f xml:space="preserve"> IF($D1872+$E1872&gt;0,  CONCATENATE($AD1872,$AE1872,$AF1872,$AG1872,$AH1872,$AI1872,$AJ1872)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72" s="16" t="str">
        <f t="shared" si="681"/>
        <v>,{"CollectableType":"HomeCollector.Models.StampBase, HomeCollector, Version=1.0.0.0, Culture=neutral, PublicKeyToken=null","DisplayName":"Masks" ,"Description":"" ,"Country":"USA" ,"IsPostageStamp":true ,"ScottNumber":"1834"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73" spans="1:38" x14ac:dyDescent="0.25">
      <c r="A1873" s="34" t="s">
        <v>3004</v>
      </c>
      <c r="B1873" s="29">
        <v>15</v>
      </c>
      <c r="C1873" s="30"/>
      <c r="D1873" s="31"/>
      <c r="E1873" s="32">
        <v>1</v>
      </c>
      <c r="F1873" s="28"/>
      <c r="G1873" s="30"/>
      <c r="H1873" s="19" t="s">
        <v>1263</v>
      </c>
      <c r="I1873" s="29">
        <v>1980</v>
      </c>
      <c r="J1873" s="29">
        <v>1980</v>
      </c>
      <c r="K1873" s="33" t="s">
        <v>1337</v>
      </c>
      <c r="L1873" s="34">
        <v>0.3</v>
      </c>
      <c r="M1873" s="29">
        <v>0.15</v>
      </c>
      <c r="N1873" s="28" t="str">
        <f t="shared" si="682"/>
        <v>,{"CollectableType":"HomeCollector.Models.StampBase, HomeCollector, Version=1.0.0.0, Culture=neutral, PublicKeyToken=null"</v>
      </c>
      <c r="O1873" s="16" t="str">
        <f t="shared" si="661"/>
        <v xml:space="preserve">,"DisplayName":"Masks" </v>
      </c>
      <c r="P1873" s="16" t="str">
        <f t="shared" si="662"/>
        <v xml:space="preserve">,"Description":"" </v>
      </c>
      <c r="Q1873" s="16" t="str">
        <f t="shared" si="663"/>
        <v xml:space="preserve">,"Country":"USA" </v>
      </c>
      <c r="R1873" s="16" t="str">
        <f t="shared" si="664"/>
        <v xml:space="preserve">,"IsPostageStamp":true </v>
      </c>
      <c r="S1873" s="16" t="str">
        <f t="shared" si="665"/>
        <v xml:space="preserve">,"ScottNumber":"1835" </v>
      </c>
      <c r="T1873" s="16" t="str">
        <f t="shared" si="666"/>
        <v xml:space="preserve">,"AlternateId":"" </v>
      </c>
      <c r="U1873" s="16" t="str">
        <f t="shared" si="667"/>
        <v>,"IssueYearStart":1980</v>
      </c>
      <c r="V1873" s="16" t="str">
        <f t="shared" si="668"/>
        <v>,"IssueYearEnd":0</v>
      </c>
      <c r="W1873" s="16" t="str">
        <f t="shared" si="669"/>
        <v xml:space="preserve">,"FirstDayOfIssue":" " </v>
      </c>
      <c r="X1873" s="16" t="str">
        <f t="shared" si="660"/>
        <v xml:space="preserve">,"Perforation":"" </v>
      </c>
      <c r="Y1873" s="16" t="str">
        <f t="shared" si="670"/>
        <v xml:space="preserve">,"IsWatermarked":false </v>
      </c>
      <c r="Z1873" s="16" t="str">
        <f t="shared" si="671"/>
        <v xml:space="preserve">,"CatalogImageCode":"" </v>
      </c>
      <c r="AA1873" s="16" t="str">
        <f t="shared" si="672"/>
        <v xml:space="preserve">,"Color":"" </v>
      </c>
      <c r="AB1873" s="16" t="str">
        <f t="shared" si="673"/>
        <v xml:space="preserve">,"Denomination":"15" </v>
      </c>
      <c r="AD1873" s="16" t="str">
        <f t="shared" si="674"/>
        <v>,"ItemInstances":[</v>
      </c>
      <c r="AE1873" s="16" t="str">
        <f t="shared" si="675"/>
        <v>{"CollectableType":"HomeCollector.Models.StampBase, HomeCollector, Version=1.0.0.0, Culture=neutral, PublicKeyToken=null"</v>
      </c>
      <c r="AF1873" s="16" t="str">
        <f t="shared" si="676"/>
        <v xml:space="preserve">,"ItemDetails":"" </v>
      </c>
      <c r="AG1873" s="16" t="str">
        <f t="shared" si="677"/>
        <v xml:space="preserve">,"IsFavorite":false </v>
      </c>
      <c r="AH1873" s="16" t="str">
        <f t="shared" si="678"/>
        <v xml:space="preserve">,"EstimatedValue":0 </v>
      </c>
      <c r="AI1873" s="16" t="str">
        <f t="shared" si="679"/>
        <v xml:space="preserve">,"IsMintCondition":false </v>
      </c>
      <c r="AJ1873" s="16" t="str">
        <f t="shared" si="680"/>
        <v xml:space="preserve">,"Condition":"UNDEFINED" </v>
      </c>
      <c r="AK1873" s="16" t="str">
        <f xml:space="preserve"> IF($D1873+$E1873&gt;0,  CONCATENATE($AD1873,$AE1873,$AF1873,$AG1873,$AH1873,$AI1873,$AJ1873)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73" s="16" t="str">
        <f t="shared" si="681"/>
        <v>,{"CollectableType":"HomeCollector.Models.StampBase, HomeCollector, Version=1.0.0.0, Culture=neutral, PublicKeyToken=null","DisplayName":"Masks" ,"Description":"" ,"Country":"USA" ,"IsPostageStamp":true ,"ScottNumber":"1835"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74" spans="1:38" x14ac:dyDescent="0.25">
      <c r="A1874" s="34" t="s">
        <v>3005</v>
      </c>
      <c r="B1874" s="29">
        <v>15</v>
      </c>
      <c r="C1874" s="30"/>
      <c r="D1874" s="31"/>
      <c r="E1874" s="32">
        <v>2</v>
      </c>
      <c r="F1874" s="28"/>
      <c r="G1874" s="30"/>
      <c r="H1874" s="19" t="s">
        <v>1263</v>
      </c>
      <c r="I1874" s="29">
        <v>1980</v>
      </c>
      <c r="J1874" s="29">
        <v>1980</v>
      </c>
      <c r="K1874" s="33" t="s">
        <v>1337</v>
      </c>
      <c r="L1874" s="34">
        <v>0.3</v>
      </c>
      <c r="M1874" s="29">
        <v>0.15</v>
      </c>
      <c r="N1874" s="28" t="str">
        <f t="shared" si="682"/>
        <v>,{"CollectableType":"HomeCollector.Models.StampBase, HomeCollector, Version=1.0.0.0, Culture=neutral, PublicKeyToken=null"</v>
      </c>
      <c r="O1874" s="16" t="str">
        <f t="shared" si="661"/>
        <v xml:space="preserve">,"DisplayName":"Masks" </v>
      </c>
      <c r="P1874" s="16" t="str">
        <f t="shared" si="662"/>
        <v xml:space="preserve">,"Description":"" </v>
      </c>
      <c r="Q1874" s="16" t="str">
        <f t="shared" si="663"/>
        <v xml:space="preserve">,"Country":"USA" </v>
      </c>
      <c r="R1874" s="16" t="str">
        <f t="shared" si="664"/>
        <v xml:space="preserve">,"IsPostageStamp":true </v>
      </c>
      <c r="S1874" s="16" t="str">
        <f t="shared" si="665"/>
        <v xml:space="preserve">,"ScottNumber":"1836" </v>
      </c>
      <c r="T1874" s="16" t="str">
        <f t="shared" si="666"/>
        <v xml:space="preserve">,"AlternateId":"" </v>
      </c>
      <c r="U1874" s="16" t="str">
        <f t="shared" si="667"/>
        <v>,"IssueYearStart":1980</v>
      </c>
      <c r="V1874" s="16" t="str">
        <f t="shared" si="668"/>
        <v>,"IssueYearEnd":0</v>
      </c>
      <c r="W1874" s="16" t="str">
        <f t="shared" si="669"/>
        <v xml:space="preserve">,"FirstDayOfIssue":" " </v>
      </c>
      <c r="X1874" s="16" t="str">
        <f t="shared" si="660"/>
        <v xml:space="preserve">,"Perforation":"" </v>
      </c>
      <c r="Y1874" s="16" t="str">
        <f t="shared" si="670"/>
        <v xml:space="preserve">,"IsWatermarked":false </v>
      </c>
      <c r="Z1874" s="16" t="str">
        <f t="shared" si="671"/>
        <v xml:space="preserve">,"CatalogImageCode":"" </v>
      </c>
      <c r="AA1874" s="16" t="str">
        <f t="shared" si="672"/>
        <v xml:space="preserve">,"Color":"" </v>
      </c>
      <c r="AB1874" s="16" t="str">
        <f t="shared" si="673"/>
        <v xml:space="preserve">,"Denomination":"15" </v>
      </c>
      <c r="AD1874" s="16" t="str">
        <f t="shared" si="674"/>
        <v>,"ItemInstances":[</v>
      </c>
      <c r="AE1874" s="16" t="str">
        <f t="shared" si="675"/>
        <v>{"CollectableType":"HomeCollector.Models.StampBase, HomeCollector, Version=1.0.0.0, Culture=neutral, PublicKeyToken=null"</v>
      </c>
      <c r="AF1874" s="16" t="str">
        <f t="shared" si="676"/>
        <v xml:space="preserve">,"ItemDetails":"" </v>
      </c>
      <c r="AG1874" s="16" t="str">
        <f t="shared" si="677"/>
        <v xml:space="preserve">,"IsFavorite":false </v>
      </c>
      <c r="AH1874" s="16" t="str">
        <f t="shared" si="678"/>
        <v xml:space="preserve">,"EstimatedValue":0 </v>
      </c>
      <c r="AI1874" s="16" t="str">
        <f t="shared" si="679"/>
        <v xml:space="preserve">,"IsMintCondition":false </v>
      </c>
      <c r="AJ1874" s="16" t="str">
        <f t="shared" si="680"/>
        <v xml:space="preserve">,"Condition":"UNDEFINED" </v>
      </c>
      <c r="AK1874" s="16" t="str">
        <f xml:space="preserve"> IF($D1874+$E1874&gt;0,  CONCATENATE($AD1874,$AE1874,$AF1874,$AG1874,$AH1874,$AI1874,$AJ1874)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74" s="16" t="str">
        <f t="shared" si="681"/>
        <v>,{"CollectableType":"HomeCollector.Models.StampBase, HomeCollector, Version=1.0.0.0, Culture=neutral, PublicKeyToken=null","DisplayName":"Masks" ,"Description":"" ,"Country":"USA" ,"IsPostageStamp":true ,"ScottNumber":"1836"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75" spans="1:38" x14ac:dyDescent="0.25">
      <c r="A1875" s="34" t="s">
        <v>3006</v>
      </c>
      <c r="B1875" s="29">
        <v>15</v>
      </c>
      <c r="C1875" s="30"/>
      <c r="D1875" s="31"/>
      <c r="E1875" s="32">
        <v>1</v>
      </c>
      <c r="F1875" s="28"/>
      <c r="G1875" s="30"/>
      <c r="H1875" s="19" t="s">
        <v>1263</v>
      </c>
      <c r="I1875" s="29">
        <v>1980</v>
      </c>
      <c r="J1875" s="29">
        <v>1980</v>
      </c>
      <c r="K1875" s="33" t="s">
        <v>1337</v>
      </c>
      <c r="L1875" s="34">
        <v>0.3</v>
      </c>
      <c r="M1875" s="29">
        <v>0.15</v>
      </c>
      <c r="N1875" s="28" t="str">
        <f t="shared" si="682"/>
        <v>,{"CollectableType":"HomeCollector.Models.StampBase, HomeCollector, Version=1.0.0.0, Culture=neutral, PublicKeyToken=null"</v>
      </c>
      <c r="O1875" s="16" t="str">
        <f t="shared" si="661"/>
        <v xml:space="preserve">,"DisplayName":"Masks" </v>
      </c>
      <c r="P1875" s="16" t="str">
        <f t="shared" si="662"/>
        <v xml:space="preserve">,"Description":"" </v>
      </c>
      <c r="Q1875" s="16" t="str">
        <f t="shared" si="663"/>
        <v xml:space="preserve">,"Country":"USA" </v>
      </c>
      <c r="R1875" s="16" t="str">
        <f t="shared" si="664"/>
        <v xml:space="preserve">,"IsPostageStamp":true </v>
      </c>
      <c r="S1875" s="16" t="str">
        <f t="shared" si="665"/>
        <v xml:space="preserve">,"ScottNumber":"1837" </v>
      </c>
      <c r="T1875" s="16" t="str">
        <f t="shared" si="666"/>
        <v xml:space="preserve">,"AlternateId":"" </v>
      </c>
      <c r="U1875" s="16" t="str">
        <f t="shared" si="667"/>
        <v>,"IssueYearStart":1980</v>
      </c>
      <c r="V1875" s="16" t="str">
        <f t="shared" si="668"/>
        <v>,"IssueYearEnd":0</v>
      </c>
      <c r="W1875" s="16" t="str">
        <f t="shared" si="669"/>
        <v xml:space="preserve">,"FirstDayOfIssue":" " </v>
      </c>
      <c r="X1875" s="16" t="str">
        <f t="shared" si="660"/>
        <v xml:space="preserve">,"Perforation":"" </v>
      </c>
      <c r="Y1875" s="16" t="str">
        <f t="shared" si="670"/>
        <v xml:space="preserve">,"IsWatermarked":false </v>
      </c>
      <c r="Z1875" s="16" t="str">
        <f t="shared" si="671"/>
        <v xml:space="preserve">,"CatalogImageCode":"" </v>
      </c>
      <c r="AA1875" s="16" t="str">
        <f t="shared" si="672"/>
        <v xml:space="preserve">,"Color":"" </v>
      </c>
      <c r="AB1875" s="16" t="str">
        <f t="shared" si="673"/>
        <v xml:space="preserve">,"Denomination":"15" </v>
      </c>
      <c r="AD1875" s="16" t="str">
        <f t="shared" si="674"/>
        <v>,"ItemInstances":[</v>
      </c>
      <c r="AE1875" s="16" t="str">
        <f t="shared" si="675"/>
        <v>{"CollectableType":"HomeCollector.Models.StampBase, HomeCollector, Version=1.0.0.0, Culture=neutral, PublicKeyToken=null"</v>
      </c>
      <c r="AF1875" s="16" t="str">
        <f t="shared" si="676"/>
        <v xml:space="preserve">,"ItemDetails":"" </v>
      </c>
      <c r="AG1875" s="16" t="str">
        <f t="shared" si="677"/>
        <v xml:space="preserve">,"IsFavorite":false </v>
      </c>
      <c r="AH1875" s="16" t="str">
        <f t="shared" si="678"/>
        <v xml:space="preserve">,"EstimatedValue":0 </v>
      </c>
      <c r="AI1875" s="16" t="str">
        <f t="shared" si="679"/>
        <v xml:space="preserve">,"IsMintCondition":false </v>
      </c>
      <c r="AJ1875" s="16" t="str">
        <f t="shared" si="680"/>
        <v xml:space="preserve">,"Condition":"UNDEFINED" </v>
      </c>
      <c r="AK1875" s="16" t="str">
        <f xml:space="preserve"> IF($D1875+$E1875&gt;0,  CONCATENATE($AD1875,$AE1875,$AF1875,$AG1875,$AH1875,$AI1875,$AJ1875)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75" s="16" t="str">
        <f t="shared" si="681"/>
        <v>,{"CollectableType":"HomeCollector.Models.StampBase, HomeCollector, Version=1.0.0.0, Culture=neutral, PublicKeyToken=null","DisplayName":"Masks" ,"Description":"" ,"Country":"USA" ,"IsPostageStamp":true ,"ScottNumber":"1837"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76" spans="1:38" x14ac:dyDescent="0.25">
      <c r="A1876" s="17" t="s">
        <v>1264</v>
      </c>
      <c r="B1876" s="29">
        <v>15</v>
      </c>
      <c r="C1876" s="30"/>
      <c r="D1876" s="31"/>
      <c r="E1876" s="32"/>
      <c r="F1876" s="28"/>
      <c r="G1876" s="30"/>
      <c r="H1876" s="19" t="s">
        <v>1263</v>
      </c>
      <c r="I1876" s="29">
        <v>1980</v>
      </c>
      <c r="J1876" s="29">
        <v>1980</v>
      </c>
      <c r="K1876" s="33" t="s">
        <v>1337</v>
      </c>
      <c r="L1876" s="34">
        <v>1.2</v>
      </c>
      <c r="M1876" s="29">
        <v>0.85</v>
      </c>
      <c r="N1876" s="28" t="str">
        <f t="shared" si="682"/>
        <v>,{"CollectableType":"HomeCollector.Models.StampBase, HomeCollector, Version=1.0.0.0, Culture=neutral, PublicKeyToken=null"</v>
      </c>
      <c r="O1876" s="16" t="str">
        <f t="shared" si="661"/>
        <v xml:space="preserve">,"DisplayName":"Masks" </v>
      </c>
      <c r="P1876" s="16" t="str">
        <f t="shared" si="662"/>
        <v xml:space="preserve">,"Description":"" </v>
      </c>
      <c r="Q1876" s="16" t="str">
        <f t="shared" si="663"/>
        <v xml:space="preserve">,"Country":"USA" </v>
      </c>
      <c r="R1876" s="16" t="str">
        <f t="shared" si="664"/>
        <v xml:space="preserve">,"IsPostageStamp":true </v>
      </c>
      <c r="S1876" s="16" t="str">
        <f t="shared" si="665"/>
        <v xml:space="preserve">,"ScottNumber":"1837a" </v>
      </c>
      <c r="T1876" s="16" t="str">
        <f t="shared" si="666"/>
        <v xml:space="preserve">,"AlternateId":"" </v>
      </c>
      <c r="U1876" s="16" t="str">
        <f t="shared" si="667"/>
        <v>,"IssueYearStart":1980</v>
      </c>
      <c r="V1876" s="16" t="str">
        <f t="shared" si="668"/>
        <v>,"IssueYearEnd":0</v>
      </c>
      <c r="W1876" s="16" t="str">
        <f t="shared" si="669"/>
        <v xml:space="preserve">,"FirstDayOfIssue":" " </v>
      </c>
      <c r="X1876" s="16" t="str">
        <f t="shared" si="660"/>
        <v xml:space="preserve">,"Perforation":"" </v>
      </c>
      <c r="Y1876" s="16" t="str">
        <f t="shared" si="670"/>
        <v xml:space="preserve">,"IsWatermarked":false </v>
      </c>
      <c r="Z1876" s="16" t="str">
        <f t="shared" si="671"/>
        <v xml:space="preserve">,"CatalogImageCode":"" </v>
      </c>
      <c r="AA1876" s="16" t="str">
        <f t="shared" si="672"/>
        <v xml:space="preserve">,"Color":"" </v>
      </c>
      <c r="AB1876" s="16" t="str">
        <f t="shared" si="673"/>
        <v xml:space="preserve">,"Denomination":"15" </v>
      </c>
      <c r="AD1876" s="16" t="str">
        <f t="shared" si="674"/>
        <v/>
      </c>
      <c r="AE1876" s="16" t="str">
        <f t="shared" si="675"/>
        <v>{"CollectableType":"HomeCollector.Models.StampBase, HomeCollector, Version=1.0.0.0, Culture=neutral, PublicKeyToken=null"</v>
      </c>
      <c r="AF1876" s="16" t="str">
        <f t="shared" si="676"/>
        <v xml:space="preserve">,"ItemDetails":"" </v>
      </c>
      <c r="AG1876" s="16" t="str">
        <f t="shared" si="677"/>
        <v xml:space="preserve">,"IsFavorite":false </v>
      </c>
      <c r="AH1876" s="16" t="str">
        <f t="shared" si="678"/>
        <v xml:space="preserve">,"EstimatedValue":0 </v>
      </c>
      <c r="AI1876" s="16" t="str">
        <f t="shared" si="679"/>
        <v xml:space="preserve">,"IsMintCondition":false </v>
      </c>
      <c r="AJ1876" s="16" t="str">
        <f t="shared" si="680"/>
        <v xml:space="preserve">,"Condition":"UNDEFINED" </v>
      </c>
      <c r="AK1876" s="16" t="str">
        <f xml:space="preserve"> IF($D1876+$E1876&gt;0,  CONCATENATE($AD1876,$AE1876,$AF1876,$AG1876,$AH1876,$AI1876,$AJ1876) &amp; "} ]}","}")</f>
        <v>}</v>
      </c>
      <c r="AL1876" s="16" t="str">
        <f t="shared" si="681"/>
        <v>,{"CollectableType":"HomeCollector.Models.StampBase, HomeCollector, Version=1.0.0.0, Culture=neutral, PublicKeyToken=null","DisplayName":"Masks" ,"Description":"" ,"Country":"USA" ,"IsPostageStamp":true ,"ScottNumber":"1837a" ,"AlternateId":"" ,"IssueYearStart":1980,"IssueYearEnd":0,"FirstDayOfIssue":" " ,"Perforation":"" ,"IsWatermarked":false ,"CatalogImageCode":"" ,"Color":"" ,"Denomination":"15" }</v>
      </c>
    </row>
    <row r="1877" spans="1:38" x14ac:dyDescent="0.25">
      <c r="A1877" s="34" t="s">
        <v>3007</v>
      </c>
      <c r="B1877" s="29">
        <v>15</v>
      </c>
      <c r="C1877" s="30"/>
      <c r="D1877" s="31"/>
      <c r="E1877" s="32">
        <v>1</v>
      </c>
      <c r="F1877" s="28"/>
      <c r="G1877" s="30"/>
      <c r="H1877" s="19" t="s">
        <v>1232</v>
      </c>
      <c r="I1877" s="29">
        <v>1980</v>
      </c>
      <c r="J1877" s="29">
        <v>1980</v>
      </c>
      <c r="K1877" s="33" t="s">
        <v>1337</v>
      </c>
      <c r="L1877" s="34">
        <v>0.3</v>
      </c>
      <c r="M1877" s="29">
        <v>0.15</v>
      </c>
      <c r="N1877" s="28" t="str">
        <f t="shared" si="682"/>
        <v>,{"CollectableType":"HomeCollector.Models.StampBase, HomeCollector, Version=1.0.0.0, Culture=neutral, PublicKeyToken=null"</v>
      </c>
      <c r="O1877" s="16" t="str">
        <f t="shared" si="661"/>
        <v xml:space="preserve">,"DisplayName":"Architecture" </v>
      </c>
      <c r="P1877" s="16" t="str">
        <f t="shared" si="662"/>
        <v xml:space="preserve">,"Description":"" </v>
      </c>
      <c r="Q1877" s="16" t="str">
        <f t="shared" si="663"/>
        <v xml:space="preserve">,"Country":"USA" </v>
      </c>
      <c r="R1877" s="16" t="str">
        <f t="shared" si="664"/>
        <v xml:space="preserve">,"IsPostageStamp":true </v>
      </c>
      <c r="S1877" s="16" t="str">
        <f t="shared" si="665"/>
        <v xml:space="preserve">,"ScottNumber":"1838" </v>
      </c>
      <c r="T1877" s="16" t="str">
        <f t="shared" si="666"/>
        <v xml:space="preserve">,"AlternateId":"" </v>
      </c>
      <c r="U1877" s="16" t="str">
        <f t="shared" si="667"/>
        <v>,"IssueYearStart":1980</v>
      </c>
      <c r="V1877" s="16" t="str">
        <f t="shared" si="668"/>
        <v>,"IssueYearEnd":0</v>
      </c>
      <c r="W1877" s="16" t="str">
        <f t="shared" si="669"/>
        <v xml:space="preserve">,"FirstDayOfIssue":" " </v>
      </c>
      <c r="X1877" s="16" t="str">
        <f t="shared" si="660"/>
        <v xml:space="preserve">,"Perforation":"" </v>
      </c>
      <c r="Y1877" s="16" t="str">
        <f t="shared" si="670"/>
        <v xml:space="preserve">,"IsWatermarked":false </v>
      </c>
      <c r="Z1877" s="16" t="str">
        <f t="shared" si="671"/>
        <v xml:space="preserve">,"CatalogImageCode":"" </v>
      </c>
      <c r="AA1877" s="16" t="str">
        <f t="shared" si="672"/>
        <v xml:space="preserve">,"Color":"" </v>
      </c>
      <c r="AB1877" s="16" t="str">
        <f t="shared" si="673"/>
        <v xml:space="preserve">,"Denomination":"15" </v>
      </c>
      <c r="AD1877" s="16" t="str">
        <f t="shared" si="674"/>
        <v>,"ItemInstances":[</v>
      </c>
      <c r="AE1877" s="16" t="str">
        <f t="shared" si="675"/>
        <v>{"CollectableType":"HomeCollector.Models.StampBase, HomeCollector, Version=1.0.0.0, Culture=neutral, PublicKeyToken=null"</v>
      </c>
      <c r="AF1877" s="16" t="str">
        <f t="shared" si="676"/>
        <v xml:space="preserve">,"ItemDetails":"" </v>
      </c>
      <c r="AG1877" s="16" t="str">
        <f t="shared" si="677"/>
        <v xml:space="preserve">,"IsFavorite":false </v>
      </c>
      <c r="AH1877" s="16" t="str">
        <f t="shared" si="678"/>
        <v xml:space="preserve">,"EstimatedValue":0 </v>
      </c>
      <c r="AI1877" s="16" t="str">
        <f t="shared" si="679"/>
        <v xml:space="preserve">,"IsMintCondition":false </v>
      </c>
      <c r="AJ1877" s="16" t="str">
        <f t="shared" si="680"/>
        <v xml:space="preserve">,"Condition":"UNDEFINED" </v>
      </c>
      <c r="AK1877" s="16" t="str">
        <f xml:space="preserve"> IF($D1877+$E1877&gt;0,  CONCATENATE($AD1877,$AE1877,$AF1877,$AG1877,$AH1877,$AI1877,$AJ1877)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77" s="16" t="str">
        <f t="shared" si="681"/>
        <v>,{"CollectableType":"HomeCollector.Models.StampBase, HomeCollector, Version=1.0.0.0, Culture=neutral, PublicKeyToken=null","DisplayName":"Architecture" ,"Description":"" ,"Country":"USA" ,"IsPostageStamp":true ,"ScottNumber":"1838"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78" spans="1:38" x14ac:dyDescent="0.25">
      <c r="A1878" s="34" t="s">
        <v>3008</v>
      </c>
      <c r="B1878" s="29">
        <v>15</v>
      </c>
      <c r="C1878" s="30"/>
      <c r="D1878" s="31"/>
      <c r="E1878" s="32">
        <v>1</v>
      </c>
      <c r="F1878" s="28"/>
      <c r="G1878" s="30"/>
      <c r="H1878" s="19" t="s">
        <v>1232</v>
      </c>
      <c r="I1878" s="29">
        <v>1980</v>
      </c>
      <c r="J1878" s="29">
        <v>1980</v>
      </c>
      <c r="K1878" s="33" t="s">
        <v>1337</v>
      </c>
      <c r="L1878" s="34">
        <v>0.3</v>
      </c>
      <c r="M1878" s="29">
        <v>0.15</v>
      </c>
      <c r="N1878" s="28" t="str">
        <f t="shared" si="682"/>
        <v>,{"CollectableType":"HomeCollector.Models.StampBase, HomeCollector, Version=1.0.0.0, Culture=neutral, PublicKeyToken=null"</v>
      </c>
      <c r="O1878" s="16" t="str">
        <f t="shared" si="661"/>
        <v xml:space="preserve">,"DisplayName":"Architecture" </v>
      </c>
      <c r="P1878" s="16" t="str">
        <f t="shared" si="662"/>
        <v xml:space="preserve">,"Description":"" </v>
      </c>
      <c r="Q1878" s="16" t="str">
        <f t="shared" si="663"/>
        <v xml:space="preserve">,"Country":"USA" </v>
      </c>
      <c r="R1878" s="16" t="str">
        <f t="shared" si="664"/>
        <v xml:space="preserve">,"IsPostageStamp":true </v>
      </c>
      <c r="S1878" s="16" t="str">
        <f t="shared" si="665"/>
        <v xml:space="preserve">,"ScottNumber":"1839" </v>
      </c>
      <c r="T1878" s="16" t="str">
        <f t="shared" si="666"/>
        <v xml:space="preserve">,"AlternateId":"" </v>
      </c>
      <c r="U1878" s="16" t="str">
        <f t="shared" si="667"/>
        <v>,"IssueYearStart":1980</v>
      </c>
      <c r="V1878" s="16" t="str">
        <f t="shared" si="668"/>
        <v>,"IssueYearEnd":0</v>
      </c>
      <c r="W1878" s="16" t="str">
        <f t="shared" si="669"/>
        <v xml:space="preserve">,"FirstDayOfIssue":" " </v>
      </c>
      <c r="X1878" s="16" t="str">
        <f t="shared" si="660"/>
        <v xml:space="preserve">,"Perforation":"" </v>
      </c>
      <c r="Y1878" s="16" t="str">
        <f t="shared" si="670"/>
        <v xml:space="preserve">,"IsWatermarked":false </v>
      </c>
      <c r="Z1878" s="16" t="str">
        <f t="shared" si="671"/>
        <v xml:space="preserve">,"CatalogImageCode":"" </v>
      </c>
      <c r="AA1878" s="16" t="str">
        <f t="shared" si="672"/>
        <v xml:space="preserve">,"Color":"" </v>
      </c>
      <c r="AB1878" s="16" t="str">
        <f t="shared" si="673"/>
        <v xml:space="preserve">,"Denomination":"15" </v>
      </c>
      <c r="AD1878" s="16" t="str">
        <f t="shared" si="674"/>
        <v>,"ItemInstances":[</v>
      </c>
      <c r="AE1878" s="16" t="str">
        <f t="shared" si="675"/>
        <v>{"CollectableType":"HomeCollector.Models.StampBase, HomeCollector, Version=1.0.0.0, Culture=neutral, PublicKeyToken=null"</v>
      </c>
      <c r="AF1878" s="16" t="str">
        <f t="shared" si="676"/>
        <v xml:space="preserve">,"ItemDetails":"" </v>
      </c>
      <c r="AG1878" s="16" t="str">
        <f t="shared" si="677"/>
        <v xml:space="preserve">,"IsFavorite":false </v>
      </c>
      <c r="AH1878" s="16" t="str">
        <f t="shared" si="678"/>
        <v xml:space="preserve">,"EstimatedValue":0 </v>
      </c>
      <c r="AI1878" s="16" t="str">
        <f t="shared" si="679"/>
        <v xml:space="preserve">,"IsMintCondition":false </v>
      </c>
      <c r="AJ1878" s="16" t="str">
        <f t="shared" si="680"/>
        <v xml:space="preserve">,"Condition":"UNDEFINED" </v>
      </c>
      <c r="AK1878" s="16" t="str">
        <f xml:space="preserve"> IF($D1878+$E1878&gt;0,  CONCATENATE($AD1878,$AE1878,$AF1878,$AG1878,$AH1878,$AI1878,$AJ1878)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78" s="16" t="str">
        <f t="shared" si="681"/>
        <v>,{"CollectableType":"HomeCollector.Models.StampBase, HomeCollector, Version=1.0.0.0, Culture=neutral, PublicKeyToken=null","DisplayName":"Architecture" ,"Description":"" ,"Country":"USA" ,"IsPostageStamp":true ,"ScottNumber":"1839"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79" spans="1:38" x14ac:dyDescent="0.25">
      <c r="A1879" s="34" t="s">
        <v>3009</v>
      </c>
      <c r="B1879" s="29">
        <v>15</v>
      </c>
      <c r="C1879" s="30"/>
      <c r="D1879" s="31"/>
      <c r="E1879" s="32">
        <v>1</v>
      </c>
      <c r="F1879" s="28"/>
      <c r="G1879" s="30"/>
      <c r="H1879" s="19" t="s">
        <v>1232</v>
      </c>
      <c r="I1879" s="29">
        <v>1980</v>
      </c>
      <c r="J1879" s="29">
        <v>1980</v>
      </c>
      <c r="K1879" s="33" t="s">
        <v>1337</v>
      </c>
      <c r="L1879" s="34">
        <v>0.3</v>
      </c>
      <c r="M1879" s="29">
        <v>0.15</v>
      </c>
      <c r="N1879" s="28" t="str">
        <f t="shared" si="682"/>
        <v>,{"CollectableType":"HomeCollector.Models.StampBase, HomeCollector, Version=1.0.0.0, Culture=neutral, PublicKeyToken=null"</v>
      </c>
      <c r="O1879" s="16" t="str">
        <f t="shared" si="661"/>
        <v xml:space="preserve">,"DisplayName":"Architecture" </v>
      </c>
      <c r="P1879" s="16" t="str">
        <f t="shared" si="662"/>
        <v xml:space="preserve">,"Description":"" </v>
      </c>
      <c r="Q1879" s="16" t="str">
        <f t="shared" si="663"/>
        <v xml:space="preserve">,"Country":"USA" </v>
      </c>
      <c r="R1879" s="16" t="str">
        <f t="shared" si="664"/>
        <v xml:space="preserve">,"IsPostageStamp":true </v>
      </c>
      <c r="S1879" s="16" t="str">
        <f t="shared" si="665"/>
        <v xml:space="preserve">,"ScottNumber":"1840" </v>
      </c>
      <c r="T1879" s="16" t="str">
        <f t="shared" si="666"/>
        <v xml:space="preserve">,"AlternateId":"" </v>
      </c>
      <c r="U1879" s="16" t="str">
        <f t="shared" si="667"/>
        <v>,"IssueYearStart":1980</v>
      </c>
      <c r="V1879" s="16" t="str">
        <f t="shared" si="668"/>
        <v>,"IssueYearEnd":0</v>
      </c>
      <c r="W1879" s="16" t="str">
        <f t="shared" si="669"/>
        <v xml:space="preserve">,"FirstDayOfIssue":" " </v>
      </c>
      <c r="X1879" s="16" t="str">
        <f t="shared" si="660"/>
        <v xml:space="preserve">,"Perforation":"" </v>
      </c>
      <c r="Y1879" s="16" t="str">
        <f t="shared" si="670"/>
        <v xml:space="preserve">,"IsWatermarked":false </v>
      </c>
      <c r="Z1879" s="16" t="str">
        <f t="shared" si="671"/>
        <v xml:space="preserve">,"CatalogImageCode":"" </v>
      </c>
      <c r="AA1879" s="16" t="str">
        <f t="shared" si="672"/>
        <v xml:space="preserve">,"Color":"" </v>
      </c>
      <c r="AB1879" s="16" t="str">
        <f t="shared" si="673"/>
        <v xml:space="preserve">,"Denomination":"15" </v>
      </c>
      <c r="AD1879" s="16" t="str">
        <f t="shared" si="674"/>
        <v>,"ItemInstances":[</v>
      </c>
      <c r="AE1879" s="16" t="str">
        <f t="shared" si="675"/>
        <v>{"CollectableType":"HomeCollector.Models.StampBase, HomeCollector, Version=1.0.0.0, Culture=neutral, PublicKeyToken=null"</v>
      </c>
      <c r="AF1879" s="16" t="str">
        <f t="shared" si="676"/>
        <v xml:space="preserve">,"ItemDetails":"" </v>
      </c>
      <c r="AG1879" s="16" t="str">
        <f t="shared" si="677"/>
        <v xml:space="preserve">,"IsFavorite":false </v>
      </c>
      <c r="AH1879" s="16" t="str">
        <f t="shared" si="678"/>
        <v xml:space="preserve">,"EstimatedValue":0 </v>
      </c>
      <c r="AI1879" s="16" t="str">
        <f t="shared" si="679"/>
        <v xml:space="preserve">,"IsMintCondition":false </v>
      </c>
      <c r="AJ1879" s="16" t="str">
        <f t="shared" si="680"/>
        <v xml:space="preserve">,"Condition":"UNDEFINED" </v>
      </c>
      <c r="AK1879" s="16" t="str">
        <f xml:space="preserve"> IF($D1879+$E1879&gt;0,  CONCATENATE($AD1879,$AE1879,$AF1879,$AG1879,$AH1879,$AI1879,$AJ1879)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79" s="16" t="str">
        <f t="shared" si="681"/>
        <v>,{"CollectableType":"HomeCollector.Models.StampBase, HomeCollector, Version=1.0.0.0, Culture=neutral, PublicKeyToken=null","DisplayName":"Architecture" ,"Description":"" ,"Country":"USA" ,"IsPostageStamp":true ,"ScottNumber":"1840"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80" spans="1:38" x14ac:dyDescent="0.25">
      <c r="A1880" s="34" t="s">
        <v>3010</v>
      </c>
      <c r="B1880" s="29">
        <v>15</v>
      </c>
      <c r="C1880" s="30"/>
      <c r="D1880" s="31"/>
      <c r="E1880" s="32">
        <v>1</v>
      </c>
      <c r="F1880" s="28"/>
      <c r="G1880" s="30"/>
      <c r="H1880" s="19" t="s">
        <v>1232</v>
      </c>
      <c r="I1880" s="29">
        <v>1980</v>
      </c>
      <c r="J1880" s="29">
        <v>1980</v>
      </c>
      <c r="K1880" s="33" t="s">
        <v>1337</v>
      </c>
      <c r="L1880" s="34">
        <v>0.3</v>
      </c>
      <c r="M1880" s="29">
        <v>0.15</v>
      </c>
      <c r="N1880" s="28" t="str">
        <f t="shared" si="682"/>
        <v>,{"CollectableType":"HomeCollector.Models.StampBase, HomeCollector, Version=1.0.0.0, Culture=neutral, PublicKeyToken=null"</v>
      </c>
      <c r="O1880" s="16" t="str">
        <f t="shared" si="661"/>
        <v xml:space="preserve">,"DisplayName":"Architecture" </v>
      </c>
      <c r="P1880" s="16" t="str">
        <f t="shared" si="662"/>
        <v xml:space="preserve">,"Description":"" </v>
      </c>
      <c r="Q1880" s="16" t="str">
        <f t="shared" si="663"/>
        <v xml:space="preserve">,"Country":"USA" </v>
      </c>
      <c r="R1880" s="16" t="str">
        <f t="shared" si="664"/>
        <v xml:space="preserve">,"IsPostageStamp":true </v>
      </c>
      <c r="S1880" s="16" t="str">
        <f t="shared" si="665"/>
        <v xml:space="preserve">,"ScottNumber":"1841" </v>
      </c>
      <c r="T1880" s="16" t="str">
        <f t="shared" si="666"/>
        <v xml:space="preserve">,"AlternateId":"" </v>
      </c>
      <c r="U1880" s="16" t="str">
        <f t="shared" si="667"/>
        <v>,"IssueYearStart":1980</v>
      </c>
      <c r="V1880" s="16" t="str">
        <f t="shared" si="668"/>
        <v>,"IssueYearEnd":0</v>
      </c>
      <c r="W1880" s="16" t="str">
        <f t="shared" si="669"/>
        <v xml:space="preserve">,"FirstDayOfIssue":" " </v>
      </c>
      <c r="X1880" s="16" t="str">
        <f t="shared" si="660"/>
        <v xml:space="preserve">,"Perforation":"" </v>
      </c>
      <c r="Y1880" s="16" t="str">
        <f t="shared" si="670"/>
        <v xml:space="preserve">,"IsWatermarked":false </v>
      </c>
      <c r="Z1880" s="16" t="str">
        <f t="shared" si="671"/>
        <v xml:space="preserve">,"CatalogImageCode":"" </v>
      </c>
      <c r="AA1880" s="16" t="str">
        <f t="shared" si="672"/>
        <v xml:space="preserve">,"Color":"" </v>
      </c>
      <c r="AB1880" s="16" t="str">
        <f t="shared" si="673"/>
        <v xml:space="preserve">,"Denomination":"15" </v>
      </c>
      <c r="AD1880" s="16" t="str">
        <f t="shared" si="674"/>
        <v>,"ItemInstances":[</v>
      </c>
      <c r="AE1880" s="16" t="str">
        <f t="shared" si="675"/>
        <v>{"CollectableType":"HomeCollector.Models.StampBase, HomeCollector, Version=1.0.0.0, Culture=neutral, PublicKeyToken=null"</v>
      </c>
      <c r="AF1880" s="16" t="str">
        <f t="shared" si="676"/>
        <v xml:space="preserve">,"ItemDetails":"" </v>
      </c>
      <c r="AG1880" s="16" t="str">
        <f t="shared" si="677"/>
        <v xml:space="preserve">,"IsFavorite":false </v>
      </c>
      <c r="AH1880" s="16" t="str">
        <f t="shared" si="678"/>
        <v xml:space="preserve">,"EstimatedValue":0 </v>
      </c>
      <c r="AI1880" s="16" t="str">
        <f t="shared" si="679"/>
        <v xml:space="preserve">,"IsMintCondition":false </v>
      </c>
      <c r="AJ1880" s="16" t="str">
        <f t="shared" si="680"/>
        <v xml:space="preserve">,"Condition":"UNDEFINED" </v>
      </c>
      <c r="AK1880" s="16" t="str">
        <f xml:space="preserve"> IF($D1880+$E1880&gt;0,  CONCATENATE($AD1880,$AE1880,$AF1880,$AG1880,$AH1880,$AI1880,$AJ1880)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80" s="16" t="str">
        <f t="shared" si="681"/>
        <v>,{"CollectableType":"HomeCollector.Models.StampBase, HomeCollector, Version=1.0.0.0, Culture=neutral, PublicKeyToken=null","DisplayName":"Architecture" ,"Description":"" ,"Country":"USA" ,"IsPostageStamp":true ,"ScottNumber":"1841"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81" spans="1:38" x14ac:dyDescent="0.25">
      <c r="A1881" s="17" t="s">
        <v>1265</v>
      </c>
      <c r="B1881" s="29">
        <v>15</v>
      </c>
      <c r="C1881" s="30"/>
      <c r="D1881" s="31"/>
      <c r="E1881" s="32"/>
      <c r="F1881" s="28"/>
      <c r="G1881" s="30"/>
      <c r="H1881" s="19" t="s">
        <v>1232</v>
      </c>
      <c r="I1881" s="29">
        <v>1980</v>
      </c>
      <c r="J1881" s="29">
        <v>1980</v>
      </c>
      <c r="K1881" s="33" t="s">
        <v>1337</v>
      </c>
      <c r="L1881" s="34">
        <v>1.2</v>
      </c>
      <c r="M1881" s="29">
        <v>0.85</v>
      </c>
      <c r="N1881" s="28" t="str">
        <f t="shared" si="682"/>
        <v>,{"CollectableType":"HomeCollector.Models.StampBase, HomeCollector, Version=1.0.0.0, Culture=neutral, PublicKeyToken=null"</v>
      </c>
      <c r="O1881" s="16" t="str">
        <f t="shared" si="661"/>
        <v xml:space="preserve">,"DisplayName":"Architecture" </v>
      </c>
      <c r="P1881" s="16" t="str">
        <f t="shared" si="662"/>
        <v xml:space="preserve">,"Description":"" </v>
      </c>
      <c r="Q1881" s="16" t="str">
        <f t="shared" si="663"/>
        <v xml:space="preserve">,"Country":"USA" </v>
      </c>
      <c r="R1881" s="16" t="str">
        <f t="shared" si="664"/>
        <v xml:space="preserve">,"IsPostageStamp":true </v>
      </c>
      <c r="S1881" s="16" t="str">
        <f t="shared" si="665"/>
        <v xml:space="preserve">,"ScottNumber":"1841a" </v>
      </c>
      <c r="T1881" s="16" t="str">
        <f t="shared" si="666"/>
        <v xml:space="preserve">,"AlternateId":"" </v>
      </c>
      <c r="U1881" s="16" t="str">
        <f t="shared" si="667"/>
        <v>,"IssueYearStart":1980</v>
      </c>
      <c r="V1881" s="16" t="str">
        <f t="shared" si="668"/>
        <v>,"IssueYearEnd":0</v>
      </c>
      <c r="W1881" s="16" t="str">
        <f t="shared" si="669"/>
        <v xml:space="preserve">,"FirstDayOfIssue":" " </v>
      </c>
      <c r="X1881" s="16" t="str">
        <f t="shared" ref="X1881:X1934" si="683">",""Perforation"":""" &amp; IF(ISBLANK($F1881)=1,"",$F1881) &amp; """ "</f>
        <v xml:space="preserve">,"Perforation":"" </v>
      </c>
      <c r="Y1881" s="16" t="str">
        <f t="shared" si="670"/>
        <v xml:space="preserve">,"IsWatermarked":false </v>
      </c>
      <c r="Z1881" s="16" t="str">
        <f t="shared" si="671"/>
        <v xml:space="preserve">,"CatalogImageCode":"" </v>
      </c>
      <c r="AA1881" s="16" t="str">
        <f t="shared" si="672"/>
        <v xml:space="preserve">,"Color":"" </v>
      </c>
      <c r="AB1881" s="16" t="str">
        <f t="shared" si="673"/>
        <v xml:space="preserve">,"Denomination":"15" </v>
      </c>
      <c r="AD1881" s="16" t="str">
        <f t="shared" si="674"/>
        <v/>
      </c>
      <c r="AE1881" s="16" t="str">
        <f t="shared" si="675"/>
        <v>{"CollectableType":"HomeCollector.Models.StampBase, HomeCollector, Version=1.0.0.0, Culture=neutral, PublicKeyToken=null"</v>
      </c>
      <c r="AF1881" s="16" t="str">
        <f t="shared" si="676"/>
        <v xml:space="preserve">,"ItemDetails":"" </v>
      </c>
      <c r="AG1881" s="16" t="str">
        <f t="shared" si="677"/>
        <v xml:space="preserve">,"IsFavorite":false </v>
      </c>
      <c r="AH1881" s="16" t="str">
        <f t="shared" si="678"/>
        <v xml:space="preserve">,"EstimatedValue":0 </v>
      </c>
      <c r="AI1881" s="16" t="str">
        <f t="shared" si="679"/>
        <v xml:space="preserve">,"IsMintCondition":false </v>
      </c>
      <c r="AJ1881" s="16" t="str">
        <f t="shared" si="680"/>
        <v xml:space="preserve">,"Condition":"UNDEFINED" </v>
      </c>
      <c r="AK1881" s="16" t="str">
        <f xml:space="preserve"> IF($D1881+$E1881&gt;0,  CONCATENATE($AD1881,$AE1881,$AF1881,$AG1881,$AH1881,$AI1881,$AJ1881) &amp; "} ]}","}")</f>
        <v>}</v>
      </c>
      <c r="AL1881" s="16" t="str">
        <f t="shared" si="681"/>
        <v>,{"CollectableType":"HomeCollector.Models.StampBase, HomeCollector, Version=1.0.0.0, Culture=neutral, PublicKeyToken=null","DisplayName":"Architecture" ,"Description":"" ,"Country":"USA" ,"IsPostageStamp":true ,"ScottNumber":"1841a" ,"AlternateId":"" ,"IssueYearStart":1980,"IssueYearEnd":0,"FirstDayOfIssue":" " ,"Perforation":"" ,"IsWatermarked":false ,"CatalogImageCode":"" ,"Color":"" ,"Denomination":"15" }</v>
      </c>
    </row>
    <row r="1882" spans="1:38" x14ac:dyDescent="0.25">
      <c r="A1882" s="34" t="s">
        <v>3011</v>
      </c>
      <c r="B1882" s="29">
        <v>15</v>
      </c>
      <c r="C1882" s="30"/>
      <c r="D1882" s="31"/>
      <c r="E1882" s="32">
        <v>2</v>
      </c>
      <c r="F1882" s="28"/>
      <c r="G1882" s="30"/>
      <c r="H1882" s="19" t="s">
        <v>856</v>
      </c>
      <c r="I1882" s="29">
        <v>1980</v>
      </c>
      <c r="J1882" s="29">
        <v>1980</v>
      </c>
      <c r="K1882" s="33" t="s">
        <v>1337</v>
      </c>
      <c r="L1882" s="34">
        <v>0.28000000000000003</v>
      </c>
      <c r="M1882" s="29">
        <v>0.15</v>
      </c>
      <c r="N1882" s="28" t="str">
        <f t="shared" si="682"/>
        <v>,{"CollectableType":"HomeCollector.Models.StampBase, HomeCollector, Version=1.0.0.0, Culture=neutral, PublicKeyToken=null"</v>
      </c>
      <c r="O1882" s="16" t="str">
        <f t="shared" si="661"/>
        <v xml:space="preserve">,"DisplayName":"Christmas" </v>
      </c>
      <c r="P1882" s="16" t="str">
        <f t="shared" si="662"/>
        <v xml:space="preserve">,"Description":"" </v>
      </c>
      <c r="Q1882" s="16" t="str">
        <f t="shared" si="663"/>
        <v xml:space="preserve">,"Country":"USA" </v>
      </c>
      <c r="R1882" s="16" t="str">
        <f t="shared" si="664"/>
        <v xml:space="preserve">,"IsPostageStamp":true </v>
      </c>
      <c r="S1882" s="16" t="str">
        <f t="shared" si="665"/>
        <v xml:space="preserve">,"ScottNumber":"1842" </v>
      </c>
      <c r="T1882" s="16" t="str">
        <f t="shared" si="666"/>
        <v xml:space="preserve">,"AlternateId":"" </v>
      </c>
      <c r="U1882" s="16" t="str">
        <f t="shared" si="667"/>
        <v>,"IssueYearStart":1980</v>
      </c>
      <c r="V1882" s="16" t="str">
        <f t="shared" si="668"/>
        <v>,"IssueYearEnd":0</v>
      </c>
      <c r="W1882" s="16" t="str">
        <f t="shared" si="669"/>
        <v xml:space="preserve">,"FirstDayOfIssue":" " </v>
      </c>
      <c r="X1882" s="16" t="str">
        <f t="shared" si="683"/>
        <v xml:space="preserve">,"Perforation":"" </v>
      </c>
      <c r="Y1882" s="16" t="str">
        <f t="shared" si="670"/>
        <v xml:space="preserve">,"IsWatermarked":false </v>
      </c>
      <c r="Z1882" s="16" t="str">
        <f t="shared" si="671"/>
        <v xml:space="preserve">,"CatalogImageCode":"" </v>
      </c>
      <c r="AA1882" s="16" t="str">
        <f t="shared" si="672"/>
        <v xml:space="preserve">,"Color":"" </v>
      </c>
      <c r="AB1882" s="16" t="str">
        <f t="shared" si="673"/>
        <v xml:space="preserve">,"Denomination":"15" </v>
      </c>
      <c r="AD1882" s="16" t="str">
        <f t="shared" si="674"/>
        <v>,"ItemInstances":[</v>
      </c>
      <c r="AE1882" s="16" t="str">
        <f t="shared" si="675"/>
        <v>{"CollectableType":"HomeCollector.Models.StampBase, HomeCollector, Version=1.0.0.0, Culture=neutral, PublicKeyToken=null"</v>
      </c>
      <c r="AF1882" s="16" t="str">
        <f t="shared" si="676"/>
        <v xml:space="preserve">,"ItemDetails":"" </v>
      </c>
      <c r="AG1882" s="16" t="str">
        <f t="shared" si="677"/>
        <v xml:space="preserve">,"IsFavorite":false </v>
      </c>
      <c r="AH1882" s="16" t="str">
        <f t="shared" si="678"/>
        <v xml:space="preserve">,"EstimatedValue":0 </v>
      </c>
      <c r="AI1882" s="16" t="str">
        <f t="shared" si="679"/>
        <v xml:space="preserve">,"IsMintCondition":false </v>
      </c>
      <c r="AJ1882" s="16" t="str">
        <f t="shared" si="680"/>
        <v xml:space="preserve">,"Condition":"UNDEFINED" </v>
      </c>
      <c r="AK1882" s="16" t="str">
        <f xml:space="preserve"> IF($D1882+$E1882&gt;0,  CONCATENATE($AD1882,$AE1882,$AF1882,$AG1882,$AH1882,$AI1882,$AJ1882)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82" s="16" t="str">
        <f t="shared" si="681"/>
        <v>,{"CollectableType":"HomeCollector.Models.StampBase, HomeCollector, Version=1.0.0.0, Culture=neutral, PublicKeyToken=null","DisplayName":"Christmas" ,"Description":"" ,"Country":"USA" ,"IsPostageStamp":true ,"ScottNumber":"1842"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83" spans="1:38" x14ac:dyDescent="0.25">
      <c r="A1883" s="34" t="s">
        <v>3012</v>
      </c>
      <c r="B1883" s="29">
        <v>15</v>
      </c>
      <c r="C1883" s="30"/>
      <c r="D1883" s="31">
        <v>1</v>
      </c>
      <c r="E1883" s="32">
        <v>2</v>
      </c>
      <c r="F1883" s="28"/>
      <c r="G1883" s="30"/>
      <c r="H1883" s="19" t="s">
        <v>856</v>
      </c>
      <c r="I1883" s="29">
        <v>1980</v>
      </c>
      <c r="J1883" s="29">
        <v>1980</v>
      </c>
      <c r="K1883" s="33" t="s">
        <v>1337</v>
      </c>
      <c r="L1883" s="34">
        <v>0.28000000000000003</v>
      </c>
      <c r="M1883" s="29">
        <v>0.15</v>
      </c>
      <c r="N1883" s="28" t="str">
        <f t="shared" si="682"/>
        <v>,{"CollectableType":"HomeCollector.Models.StampBase, HomeCollector, Version=1.0.0.0, Culture=neutral, PublicKeyToken=null"</v>
      </c>
      <c r="O1883" s="16" t="str">
        <f t="shared" si="661"/>
        <v xml:space="preserve">,"DisplayName":"Christmas" </v>
      </c>
      <c r="P1883" s="16" t="str">
        <f t="shared" si="662"/>
        <v xml:space="preserve">,"Description":"" </v>
      </c>
      <c r="Q1883" s="16" t="str">
        <f t="shared" si="663"/>
        <v xml:space="preserve">,"Country":"USA" </v>
      </c>
      <c r="R1883" s="16" t="str">
        <f t="shared" si="664"/>
        <v xml:space="preserve">,"IsPostageStamp":true </v>
      </c>
      <c r="S1883" s="16" t="str">
        <f t="shared" si="665"/>
        <v xml:space="preserve">,"ScottNumber":"1843" </v>
      </c>
      <c r="T1883" s="16" t="str">
        <f t="shared" si="666"/>
        <v xml:space="preserve">,"AlternateId":"" </v>
      </c>
      <c r="U1883" s="16" t="str">
        <f t="shared" si="667"/>
        <v>,"IssueYearStart":1980</v>
      </c>
      <c r="V1883" s="16" t="str">
        <f t="shared" si="668"/>
        <v>,"IssueYearEnd":0</v>
      </c>
      <c r="W1883" s="16" t="str">
        <f t="shared" si="669"/>
        <v xml:space="preserve">,"FirstDayOfIssue":" " </v>
      </c>
      <c r="X1883" s="16" t="str">
        <f t="shared" si="683"/>
        <v xml:space="preserve">,"Perforation":"" </v>
      </c>
      <c r="Y1883" s="16" t="str">
        <f t="shared" si="670"/>
        <v xml:space="preserve">,"IsWatermarked":false </v>
      </c>
      <c r="Z1883" s="16" t="str">
        <f t="shared" si="671"/>
        <v xml:space="preserve">,"CatalogImageCode":"" </v>
      </c>
      <c r="AA1883" s="16" t="str">
        <f t="shared" si="672"/>
        <v xml:space="preserve">,"Color":"" </v>
      </c>
      <c r="AB1883" s="16" t="str">
        <f t="shared" si="673"/>
        <v xml:space="preserve">,"Denomination":"15" </v>
      </c>
      <c r="AD1883" s="16" t="str">
        <f t="shared" si="674"/>
        <v>,"ItemInstances":[</v>
      </c>
      <c r="AE1883" s="16" t="str">
        <f t="shared" si="675"/>
        <v>{"CollectableType":"HomeCollector.Models.StampBase, HomeCollector, Version=1.0.0.0, Culture=neutral, PublicKeyToken=null"</v>
      </c>
      <c r="AF1883" s="16" t="str">
        <f t="shared" si="676"/>
        <v xml:space="preserve">,"ItemDetails":"" </v>
      </c>
      <c r="AG1883" s="16" t="str">
        <f t="shared" si="677"/>
        <v xml:space="preserve">,"IsFavorite":false </v>
      </c>
      <c r="AH1883" s="16" t="str">
        <f t="shared" si="678"/>
        <v xml:space="preserve">,"EstimatedValue":0 </v>
      </c>
      <c r="AI1883" s="16" t="str">
        <f t="shared" si="679"/>
        <v xml:space="preserve">,"IsMintCondition":true </v>
      </c>
      <c r="AJ1883" s="16" t="str">
        <f t="shared" si="680"/>
        <v xml:space="preserve">,"Condition":"UNDEFINED" </v>
      </c>
      <c r="AK1883" s="16" t="str">
        <f xml:space="preserve"> IF($D1883+$E1883&gt;0,  CONCATENATE($AD1883,$AE1883,$AF1883,$AG1883,$AH1883,$AI1883,$AJ1883)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883" s="16" t="str">
        <f t="shared" si="681"/>
        <v>,{"CollectableType":"HomeCollector.Models.StampBase, HomeCollector, Version=1.0.0.0, Culture=neutral, PublicKeyToken=null","DisplayName":"Christmas" ,"Description":"" ,"Country":"USA" ,"IsPostageStamp":true ,"ScottNumber":"1843" ,"AlternateId":"" ,"IssueYearStart":1980,"IssueYearEnd":0,"FirstDayOfIssue":"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884" spans="1:38" x14ac:dyDescent="0.25">
      <c r="A1884" s="34" t="s">
        <v>3013</v>
      </c>
      <c r="B1884" s="29">
        <v>1</v>
      </c>
      <c r="C1884" s="30"/>
      <c r="D1884" s="31"/>
      <c r="E1884" s="32">
        <v>7</v>
      </c>
      <c r="F1884" s="28"/>
      <c r="G1884" s="30"/>
      <c r="H1884" s="19" t="s">
        <v>1266</v>
      </c>
      <c r="I1884" s="29">
        <v>1983</v>
      </c>
      <c r="J1884" s="29">
        <v>1983</v>
      </c>
      <c r="K1884" s="33" t="s">
        <v>1337</v>
      </c>
      <c r="L1884" s="34">
        <v>0.15</v>
      </c>
      <c r="M1884" s="29">
        <v>0.15</v>
      </c>
      <c r="N1884" s="28" t="str">
        <f t="shared" si="682"/>
        <v>,{"CollectableType":"HomeCollector.Models.StampBase, HomeCollector, Version=1.0.0.0, Culture=neutral, PublicKeyToken=null"</v>
      </c>
      <c r="O1884" s="16" t="str">
        <f t="shared" si="661"/>
        <v xml:space="preserve">,"DisplayName":"DIx" </v>
      </c>
      <c r="P1884" s="16" t="str">
        <f t="shared" si="662"/>
        <v xml:space="preserve">,"Description":"" </v>
      </c>
      <c r="Q1884" s="16" t="str">
        <f t="shared" si="663"/>
        <v xml:space="preserve">,"Country":"USA" </v>
      </c>
      <c r="R1884" s="16" t="str">
        <f t="shared" si="664"/>
        <v xml:space="preserve">,"IsPostageStamp":true </v>
      </c>
      <c r="S1884" s="16" t="str">
        <f t="shared" si="665"/>
        <v xml:space="preserve">,"ScottNumber":"1844" </v>
      </c>
      <c r="T1884" s="16" t="str">
        <f t="shared" si="666"/>
        <v xml:space="preserve">,"AlternateId":"" </v>
      </c>
      <c r="U1884" s="16" t="str">
        <f t="shared" si="667"/>
        <v>,"IssueYearStart":1983</v>
      </c>
      <c r="V1884" s="16" t="str">
        <f t="shared" si="668"/>
        <v>,"IssueYearEnd":0</v>
      </c>
      <c r="W1884" s="16" t="str">
        <f t="shared" si="669"/>
        <v xml:space="preserve">,"FirstDayOfIssue":" " </v>
      </c>
      <c r="X1884" s="16" t="str">
        <f t="shared" si="683"/>
        <v xml:space="preserve">,"Perforation":"" </v>
      </c>
      <c r="Y1884" s="16" t="str">
        <f t="shared" si="670"/>
        <v xml:space="preserve">,"IsWatermarked":false </v>
      </c>
      <c r="Z1884" s="16" t="str">
        <f t="shared" si="671"/>
        <v xml:space="preserve">,"CatalogImageCode":"" </v>
      </c>
      <c r="AA1884" s="16" t="str">
        <f t="shared" si="672"/>
        <v xml:space="preserve">,"Color":"" </v>
      </c>
      <c r="AB1884" s="16" t="str">
        <f t="shared" si="673"/>
        <v xml:space="preserve">,"Denomination":"1" </v>
      </c>
      <c r="AD1884" s="16" t="str">
        <f t="shared" si="674"/>
        <v>,"ItemInstances":[</v>
      </c>
      <c r="AE1884" s="16" t="str">
        <f t="shared" si="675"/>
        <v>{"CollectableType":"HomeCollector.Models.StampBase, HomeCollector, Version=1.0.0.0, Culture=neutral, PublicKeyToken=null"</v>
      </c>
      <c r="AF1884" s="16" t="str">
        <f t="shared" si="676"/>
        <v xml:space="preserve">,"ItemDetails":"" </v>
      </c>
      <c r="AG1884" s="16" t="str">
        <f t="shared" si="677"/>
        <v xml:space="preserve">,"IsFavorite":false </v>
      </c>
      <c r="AH1884" s="16" t="str">
        <f t="shared" si="678"/>
        <v xml:space="preserve">,"EstimatedValue":0 </v>
      </c>
      <c r="AI1884" s="16" t="str">
        <f t="shared" si="679"/>
        <v xml:space="preserve">,"IsMintCondition":false </v>
      </c>
      <c r="AJ1884" s="16" t="str">
        <f t="shared" si="680"/>
        <v xml:space="preserve">,"Condition":"UNDEFINED" </v>
      </c>
      <c r="AK1884" s="16" t="str">
        <f xml:space="preserve"> IF($D1884+$E1884&gt;0,  CONCATENATE($AD1884,$AE1884,$AF1884,$AG1884,$AH1884,$AI1884,$AJ1884)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84" s="16" t="str">
        <f t="shared" si="681"/>
        <v>,{"CollectableType":"HomeCollector.Models.StampBase, HomeCollector, Version=1.0.0.0, Culture=neutral, PublicKeyToken=null","DisplayName":"DIx" ,"Description":"" ,"Country":"USA" ,"IsPostageStamp":true ,"ScottNumber":"1844" ,"AlternateId":"" ,"IssueYearStart":1983,"IssueYearEnd":0,"FirstDayOfIssue":"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85" spans="1:38" x14ac:dyDescent="0.25">
      <c r="A1885" s="34" t="s">
        <v>3014</v>
      </c>
      <c r="B1885" s="29">
        <v>2</v>
      </c>
      <c r="C1885" s="30"/>
      <c r="D1885" s="31"/>
      <c r="E1885" s="32">
        <v>2</v>
      </c>
      <c r="F1885" s="28"/>
      <c r="G1885" s="30"/>
      <c r="H1885" s="19" t="s">
        <v>1267</v>
      </c>
      <c r="I1885" s="29">
        <v>1982</v>
      </c>
      <c r="J1885" s="29">
        <v>1982</v>
      </c>
      <c r="K1885" s="33" t="s">
        <v>1337</v>
      </c>
      <c r="L1885" s="34">
        <v>0.15</v>
      </c>
      <c r="M1885" s="29">
        <v>0.15</v>
      </c>
      <c r="N1885" s="28" t="str">
        <f t="shared" si="682"/>
        <v>,{"CollectableType":"HomeCollector.Models.StampBase, HomeCollector, Version=1.0.0.0, Culture=neutral, PublicKeyToken=null"</v>
      </c>
      <c r="O1885" s="16" t="str">
        <f t="shared" si="661"/>
        <v xml:space="preserve">,"DisplayName":"Stravinsky" </v>
      </c>
      <c r="P1885" s="16" t="str">
        <f t="shared" si="662"/>
        <v xml:space="preserve">,"Description":"" </v>
      </c>
      <c r="Q1885" s="16" t="str">
        <f t="shared" si="663"/>
        <v xml:space="preserve">,"Country":"USA" </v>
      </c>
      <c r="R1885" s="16" t="str">
        <f t="shared" si="664"/>
        <v xml:space="preserve">,"IsPostageStamp":true </v>
      </c>
      <c r="S1885" s="16" t="str">
        <f t="shared" si="665"/>
        <v xml:space="preserve">,"ScottNumber":"1845" </v>
      </c>
      <c r="T1885" s="16" t="str">
        <f t="shared" si="666"/>
        <v xml:space="preserve">,"AlternateId":"" </v>
      </c>
      <c r="U1885" s="16" t="str">
        <f t="shared" si="667"/>
        <v>,"IssueYearStart":1982</v>
      </c>
      <c r="V1885" s="16" t="str">
        <f t="shared" si="668"/>
        <v>,"IssueYearEnd":0</v>
      </c>
      <c r="W1885" s="16" t="str">
        <f t="shared" si="669"/>
        <v xml:space="preserve">,"FirstDayOfIssue":" " </v>
      </c>
      <c r="X1885" s="16" t="str">
        <f t="shared" si="683"/>
        <v xml:space="preserve">,"Perforation":"" </v>
      </c>
      <c r="Y1885" s="16" t="str">
        <f t="shared" si="670"/>
        <v xml:space="preserve">,"IsWatermarked":false </v>
      </c>
      <c r="Z1885" s="16" t="str">
        <f t="shared" si="671"/>
        <v xml:space="preserve">,"CatalogImageCode":"" </v>
      </c>
      <c r="AA1885" s="16" t="str">
        <f t="shared" si="672"/>
        <v xml:space="preserve">,"Color":"" </v>
      </c>
      <c r="AB1885" s="16" t="str">
        <f t="shared" si="673"/>
        <v xml:space="preserve">,"Denomination":"2" </v>
      </c>
      <c r="AD1885" s="16" t="str">
        <f t="shared" si="674"/>
        <v>,"ItemInstances":[</v>
      </c>
      <c r="AE1885" s="16" t="str">
        <f t="shared" si="675"/>
        <v>{"CollectableType":"HomeCollector.Models.StampBase, HomeCollector, Version=1.0.0.0, Culture=neutral, PublicKeyToken=null"</v>
      </c>
      <c r="AF1885" s="16" t="str">
        <f t="shared" si="676"/>
        <v xml:space="preserve">,"ItemDetails":"" </v>
      </c>
      <c r="AG1885" s="16" t="str">
        <f t="shared" si="677"/>
        <v xml:space="preserve">,"IsFavorite":false </v>
      </c>
      <c r="AH1885" s="16" t="str">
        <f t="shared" si="678"/>
        <v xml:space="preserve">,"EstimatedValue":0 </v>
      </c>
      <c r="AI1885" s="16" t="str">
        <f t="shared" si="679"/>
        <v xml:space="preserve">,"IsMintCondition":false </v>
      </c>
      <c r="AJ1885" s="16" t="str">
        <f t="shared" si="680"/>
        <v xml:space="preserve">,"Condition":"UNDEFINED" </v>
      </c>
      <c r="AK1885" s="16" t="str">
        <f xml:space="preserve"> IF($D1885+$E1885&gt;0,  CONCATENATE($AD1885,$AE1885,$AF1885,$AG1885,$AH1885,$AI1885,$AJ1885)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85" s="16" t="str">
        <f t="shared" si="681"/>
        <v>,{"CollectableType":"HomeCollector.Models.StampBase, HomeCollector, Version=1.0.0.0, Culture=neutral, PublicKeyToken=null","DisplayName":"Stravinsky" ,"Description":"" ,"Country":"USA" ,"IsPostageStamp":true ,"ScottNumber":"1845" ,"AlternateId":"" ,"IssueYearStart":1982,"IssueYearEnd":0,"FirstDayOfIssue":"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86" spans="1:38" x14ac:dyDescent="0.25">
      <c r="A1886" s="34" t="s">
        <v>3015</v>
      </c>
      <c r="B1886" s="29">
        <v>3</v>
      </c>
      <c r="C1886" s="30"/>
      <c r="D1886" s="31"/>
      <c r="E1886" s="32">
        <v>7</v>
      </c>
      <c r="F1886" s="28"/>
      <c r="G1886" s="30"/>
      <c r="H1886" s="19" t="s">
        <v>170</v>
      </c>
      <c r="I1886" s="29">
        <v>1983</v>
      </c>
      <c r="J1886" s="29">
        <v>1983</v>
      </c>
      <c r="K1886" s="33" t="s">
        <v>1337</v>
      </c>
      <c r="L1886" s="34">
        <v>0.15</v>
      </c>
      <c r="M1886" s="29">
        <v>0.15</v>
      </c>
      <c r="N1886" s="28" t="str">
        <f t="shared" si="682"/>
        <v>,{"CollectableType":"HomeCollector.Models.StampBase, HomeCollector, Version=1.0.0.0, Culture=neutral, PublicKeyToken=null"</v>
      </c>
      <c r="O1886" s="16" t="str">
        <f t="shared" si="661"/>
        <v xml:space="preserve">,"DisplayName":"Clay" </v>
      </c>
      <c r="P1886" s="16" t="str">
        <f t="shared" si="662"/>
        <v xml:space="preserve">,"Description":"" </v>
      </c>
      <c r="Q1886" s="16" t="str">
        <f t="shared" si="663"/>
        <v xml:space="preserve">,"Country":"USA" </v>
      </c>
      <c r="R1886" s="16" t="str">
        <f t="shared" si="664"/>
        <v xml:space="preserve">,"IsPostageStamp":true </v>
      </c>
      <c r="S1886" s="16" t="str">
        <f t="shared" si="665"/>
        <v xml:space="preserve">,"ScottNumber":"1846" </v>
      </c>
      <c r="T1886" s="16" t="str">
        <f t="shared" si="666"/>
        <v xml:space="preserve">,"AlternateId":"" </v>
      </c>
      <c r="U1886" s="16" t="str">
        <f t="shared" si="667"/>
        <v>,"IssueYearStart":1983</v>
      </c>
      <c r="V1886" s="16" t="str">
        <f t="shared" si="668"/>
        <v>,"IssueYearEnd":0</v>
      </c>
      <c r="W1886" s="16" t="str">
        <f t="shared" si="669"/>
        <v xml:space="preserve">,"FirstDayOfIssue":" " </v>
      </c>
      <c r="X1886" s="16" t="str">
        <f t="shared" si="683"/>
        <v xml:space="preserve">,"Perforation":"" </v>
      </c>
      <c r="Y1886" s="16" t="str">
        <f t="shared" si="670"/>
        <v xml:space="preserve">,"IsWatermarked":false </v>
      </c>
      <c r="Z1886" s="16" t="str">
        <f t="shared" si="671"/>
        <v xml:space="preserve">,"CatalogImageCode":"" </v>
      </c>
      <c r="AA1886" s="16" t="str">
        <f t="shared" si="672"/>
        <v xml:space="preserve">,"Color":"" </v>
      </c>
      <c r="AB1886" s="16" t="str">
        <f t="shared" si="673"/>
        <v xml:space="preserve">,"Denomination":"3" </v>
      </c>
      <c r="AD1886" s="16" t="str">
        <f t="shared" si="674"/>
        <v>,"ItemInstances":[</v>
      </c>
      <c r="AE1886" s="16" t="str">
        <f t="shared" si="675"/>
        <v>{"CollectableType":"HomeCollector.Models.StampBase, HomeCollector, Version=1.0.0.0, Culture=neutral, PublicKeyToken=null"</v>
      </c>
      <c r="AF1886" s="16" t="str">
        <f t="shared" si="676"/>
        <v xml:space="preserve">,"ItemDetails":"" </v>
      </c>
      <c r="AG1886" s="16" t="str">
        <f t="shared" si="677"/>
        <v xml:space="preserve">,"IsFavorite":false </v>
      </c>
      <c r="AH1886" s="16" t="str">
        <f t="shared" si="678"/>
        <v xml:space="preserve">,"EstimatedValue":0 </v>
      </c>
      <c r="AI1886" s="16" t="str">
        <f t="shared" si="679"/>
        <v xml:space="preserve">,"IsMintCondition":false </v>
      </c>
      <c r="AJ1886" s="16" t="str">
        <f t="shared" si="680"/>
        <v xml:space="preserve">,"Condition":"UNDEFINED" </v>
      </c>
      <c r="AK1886" s="16" t="str">
        <f xml:space="preserve"> IF($D1886+$E1886&gt;0,  CONCATENATE($AD1886,$AE1886,$AF1886,$AG1886,$AH1886,$AI1886,$AJ1886)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86" s="16" t="str">
        <f t="shared" si="681"/>
        <v>,{"CollectableType":"HomeCollector.Models.StampBase, HomeCollector, Version=1.0.0.0, Culture=neutral, PublicKeyToken=null","DisplayName":"Clay" ,"Description":"" ,"Country":"USA" ,"IsPostageStamp":true ,"ScottNumber":"1846" ,"AlternateId":"" ,"IssueYearStart":1983,"IssueYearEnd":0,"FirstDayOfIssue":"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87" spans="1:38" x14ac:dyDescent="0.25">
      <c r="A1887" s="34" t="s">
        <v>3016</v>
      </c>
      <c r="B1887" s="29">
        <v>4</v>
      </c>
      <c r="C1887" s="30"/>
      <c r="D1887" s="31"/>
      <c r="E1887" s="32">
        <v>6</v>
      </c>
      <c r="F1887" s="28"/>
      <c r="G1887" s="30"/>
      <c r="H1887" s="19" t="s">
        <v>1268</v>
      </c>
      <c r="I1887" s="29">
        <v>1983</v>
      </c>
      <c r="J1887" s="29">
        <v>1983</v>
      </c>
      <c r="K1887" s="33" t="s">
        <v>1337</v>
      </c>
      <c r="L1887" s="34">
        <v>0.15</v>
      </c>
      <c r="M1887" s="29">
        <v>0.15</v>
      </c>
      <c r="N1887" s="28" t="str">
        <f t="shared" si="682"/>
        <v>,{"CollectableType":"HomeCollector.Models.StampBase, HomeCollector, Version=1.0.0.0, Culture=neutral, PublicKeyToken=null"</v>
      </c>
      <c r="O1887" s="16" t="str">
        <f t="shared" si="661"/>
        <v xml:space="preserve">,"DisplayName":"Schurz" </v>
      </c>
      <c r="P1887" s="16" t="str">
        <f t="shared" si="662"/>
        <v xml:space="preserve">,"Description":"" </v>
      </c>
      <c r="Q1887" s="16" t="str">
        <f t="shared" si="663"/>
        <v xml:space="preserve">,"Country":"USA" </v>
      </c>
      <c r="R1887" s="16" t="str">
        <f t="shared" si="664"/>
        <v xml:space="preserve">,"IsPostageStamp":true </v>
      </c>
      <c r="S1887" s="16" t="str">
        <f t="shared" si="665"/>
        <v xml:space="preserve">,"ScottNumber":"1847" </v>
      </c>
      <c r="T1887" s="16" t="str">
        <f t="shared" si="666"/>
        <v xml:space="preserve">,"AlternateId":"" </v>
      </c>
      <c r="U1887" s="16" t="str">
        <f t="shared" si="667"/>
        <v>,"IssueYearStart":1983</v>
      </c>
      <c r="V1887" s="16" t="str">
        <f t="shared" si="668"/>
        <v>,"IssueYearEnd":0</v>
      </c>
      <c r="W1887" s="16" t="str">
        <f t="shared" si="669"/>
        <v xml:space="preserve">,"FirstDayOfIssue":" " </v>
      </c>
      <c r="X1887" s="16" t="str">
        <f t="shared" si="683"/>
        <v xml:space="preserve">,"Perforation":"" </v>
      </c>
      <c r="Y1887" s="16" t="str">
        <f t="shared" si="670"/>
        <v xml:space="preserve">,"IsWatermarked":false </v>
      </c>
      <c r="Z1887" s="16" t="str">
        <f t="shared" si="671"/>
        <v xml:space="preserve">,"CatalogImageCode":"" </v>
      </c>
      <c r="AA1887" s="16" t="str">
        <f t="shared" si="672"/>
        <v xml:space="preserve">,"Color":"" </v>
      </c>
      <c r="AB1887" s="16" t="str">
        <f t="shared" si="673"/>
        <v xml:space="preserve">,"Denomination":"4" </v>
      </c>
      <c r="AD1887" s="16" t="str">
        <f t="shared" si="674"/>
        <v>,"ItemInstances":[</v>
      </c>
      <c r="AE1887" s="16" t="str">
        <f t="shared" si="675"/>
        <v>{"CollectableType":"HomeCollector.Models.StampBase, HomeCollector, Version=1.0.0.0, Culture=neutral, PublicKeyToken=null"</v>
      </c>
      <c r="AF1887" s="16" t="str">
        <f t="shared" si="676"/>
        <v xml:space="preserve">,"ItemDetails":"" </v>
      </c>
      <c r="AG1887" s="16" t="str">
        <f t="shared" si="677"/>
        <v xml:space="preserve">,"IsFavorite":false </v>
      </c>
      <c r="AH1887" s="16" t="str">
        <f t="shared" si="678"/>
        <v xml:space="preserve">,"EstimatedValue":0 </v>
      </c>
      <c r="AI1887" s="16" t="str">
        <f t="shared" si="679"/>
        <v xml:space="preserve">,"IsMintCondition":false </v>
      </c>
      <c r="AJ1887" s="16" t="str">
        <f t="shared" si="680"/>
        <v xml:space="preserve">,"Condition":"UNDEFINED" </v>
      </c>
      <c r="AK1887" s="16" t="str">
        <f xml:space="preserve"> IF($D1887+$E1887&gt;0,  CONCATENATE($AD1887,$AE1887,$AF1887,$AG1887,$AH1887,$AI1887,$AJ1887)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87" s="16" t="str">
        <f t="shared" si="681"/>
        <v>,{"CollectableType":"HomeCollector.Models.StampBase, HomeCollector, Version=1.0.0.0, Culture=neutral, PublicKeyToken=null","DisplayName":"Schurz" ,"Description":"" ,"Country":"USA" ,"IsPostageStamp":true ,"ScottNumber":"1847" ,"AlternateId":"" ,"IssueYearStart":1983,"IssueYearEnd":0,"FirstDayOfIssue":"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88" spans="1:38" x14ac:dyDescent="0.25">
      <c r="A1888" s="34" t="s">
        <v>3017</v>
      </c>
      <c r="B1888" s="29">
        <v>5</v>
      </c>
      <c r="C1888" s="30"/>
      <c r="D1888" s="31">
        <v>1</v>
      </c>
      <c r="E1888" s="32">
        <v>4</v>
      </c>
      <c r="F1888" s="28"/>
      <c r="G1888" s="30"/>
      <c r="H1888" s="19" t="s">
        <v>1269</v>
      </c>
      <c r="I1888" s="29">
        <v>1983</v>
      </c>
      <c r="J1888" s="29">
        <v>1983</v>
      </c>
      <c r="K1888" s="33" t="s">
        <v>1337</v>
      </c>
      <c r="L1888" s="34">
        <v>0.15</v>
      </c>
      <c r="M1888" s="29">
        <v>0.15</v>
      </c>
      <c r="N1888" s="28" t="str">
        <f t="shared" si="682"/>
        <v>,{"CollectableType":"HomeCollector.Models.StampBase, HomeCollector, Version=1.0.0.0, Culture=neutral, PublicKeyToken=null"</v>
      </c>
      <c r="O1888" s="16" t="str">
        <f t="shared" si="661"/>
        <v xml:space="preserve">,"DisplayName":"Buck" </v>
      </c>
      <c r="P1888" s="16" t="str">
        <f t="shared" si="662"/>
        <v xml:space="preserve">,"Description":"" </v>
      </c>
      <c r="Q1888" s="16" t="str">
        <f t="shared" si="663"/>
        <v xml:space="preserve">,"Country":"USA" </v>
      </c>
      <c r="R1888" s="16" t="str">
        <f t="shared" si="664"/>
        <v xml:space="preserve">,"IsPostageStamp":true </v>
      </c>
      <c r="S1888" s="16" t="str">
        <f t="shared" si="665"/>
        <v xml:space="preserve">,"ScottNumber":"1848" </v>
      </c>
      <c r="T1888" s="16" t="str">
        <f t="shared" si="666"/>
        <v xml:space="preserve">,"AlternateId":"" </v>
      </c>
      <c r="U1888" s="16" t="str">
        <f t="shared" si="667"/>
        <v>,"IssueYearStart":1983</v>
      </c>
      <c r="V1888" s="16" t="str">
        <f t="shared" si="668"/>
        <v>,"IssueYearEnd":0</v>
      </c>
      <c r="W1888" s="16" t="str">
        <f t="shared" si="669"/>
        <v xml:space="preserve">,"FirstDayOfIssue":" " </v>
      </c>
      <c r="X1888" s="16" t="str">
        <f t="shared" si="683"/>
        <v xml:space="preserve">,"Perforation":"" </v>
      </c>
      <c r="Y1888" s="16" t="str">
        <f t="shared" si="670"/>
        <v xml:space="preserve">,"IsWatermarked":false </v>
      </c>
      <c r="Z1888" s="16" t="str">
        <f t="shared" si="671"/>
        <v xml:space="preserve">,"CatalogImageCode":"" </v>
      </c>
      <c r="AA1888" s="16" t="str">
        <f t="shared" si="672"/>
        <v xml:space="preserve">,"Color":"" </v>
      </c>
      <c r="AB1888" s="16" t="str">
        <f t="shared" si="673"/>
        <v xml:space="preserve">,"Denomination":"5" </v>
      </c>
      <c r="AD1888" s="16" t="str">
        <f t="shared" si="674"/>
        <v>,"ItemInstances":[</v>
      </c>
      <c r="AE1888" s="16" t="str">
        <f t="shared" si="675"/>
        <v>{"CollectableType":"HomeCollector.Models.StampBase, HomeCollector, Version=1.0.0.0, Culture=neutral, PublicKeyToken=null"</v>
      </c>
      <c r="AF1888" s="16" t="str">
        <f t="shared" si="676"/>
        <v xml:space="preserve">,"ItemDetails":"" </v>
      </c>
      <c r="AG1888" s="16" t="str">
        <f t="shared" si="677"/>
        <v xml:space="preserve">,"IsFavorite":false </v>
      </c>
      <c r="AH1888" s="16" t="str">
        <f t="shared" si="678"/>
        <v xml:space="preserve">,"EstimatedValue":0 </v>
      </c>
      <c r="AI1888" s="16" t="str">
        <f t="shared" si="679"/>
        <v xml:space="preserve">,"IsMintCondition":true </v>
      </c>
      <c r="AJ1888" s="16" t="str">
        <f t="shared" si="680"/>
        <v xml:space="preserve">,"Condition":"UNDEFINED" </v>
      </c>
      <c r="AK1888" s="16" t="str">
        <f xml:space="preserve"> IF($D1888+$E1888&gt;0,  CONCATENATE($AD1888,$AE1888,$AF1888,$AG1888,$AH1888,$AI1888,$AJ1888)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888" s="16" t="str">
        <f t="shared" si="681"/>
        <v>,{"CollectableType":"HomeCollector.Models.StampBase, HomeCollector, Version=1.0.0.0, Culture=neutral, PublicKeyToken=null","DisplayName":"Buck" ,"Description":"" ,"Country":"USA" ,"IsPostageStamp":true ,"ScottNumber":"1848" ,"AlternateId":"" ,"IssueYearStart":1983,"IssueYearEnd":0,"FirstDayOfIssue":"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889" spans="1:38" x14ac:dyDescent="0.25">
      <c r="A1889" s="34" t="s">
        <v>3018</v>
      </c>
      <c r="B1889" s="29">
        <v>6</v>
      </c>
      <c r="C1889" s="30"/>
      <c r="D1889" s="31"/>
      <c r="E1889" s="32">
        <v>2</v>
      </c>
      <c r="F1889" s="28"/>
      <c r="G1889" s="30"/>
      <c r="H1889" s="19" t="s">
        <v>1270</v>
      </c>
      <c r="I1889" s="29">
        <v>1985</v>
      </c>
      <c r="J1889" s="29">
        <v>1985</v>
      </c>
      <c r="K1889" s="33" t="s">
        <v>1337</v>
      </c>
      <c r="L1889" s="34">
        <v>0.15</v>
      </c>
      <c r="M1889" s="29">
        <v>0.15</v>
      </c>
      <c r="N1889" s="28" t="str">
        <f t="shared" si="682"/>
        <v>,{"CollectableType":"HomeCollector.Models.StampBase, HomeCollector, Version=1.0.0.0, Culture=neutral, PublicKeyToken=null"</v>
      </c>
      <c r="O1889" s="16" t="str">
        <f t="shared" si="661"/>
        <v xml:space="preserve">,"DisplayName":"Lippman" </v>
      </c>
      <c r="P1889" s="16" t="str">
        <f t="shared" si="662"/>
        <v xml:space="preserve">,"Description":"" </v>
      </c>
      <c r="Q1889" s="16" t="str">
        <f t="shared" si="663"/>
        <v xml:space="preserve">,"Country":"USA" </v>
      </c>
      <c r="R1889" s="16" t="str">
        <f t="shared" si="664"/>
        <v xml:space="preserve">,"IsPostageStamp":true </v>
      </c>
      <c r="S1889" s="16" t="str">
        <f t="shared" si="665"/>
        <v xml:space="preserve">,"ScottNumber":"1849" </v>
      </c>
      <c r="T1889" s="16" t="str">
        <f t="shared" si="666"/>
        <v xml:space="preserve">,"AlternateId":"" </v>
      </c>
      <c r="U1889" s="16" t="str">
        <f t="shared" si="667"/>
        <v>,"IssueYearStart":1985</v>
      </c>
      <c r="V1889" s="16" t="str">
        <f t="shared" si="668"/>
        <v>,"IssueYearEnd":0</v>
      </c>
      <c r="W1889" s="16" t="str">
        <f t="shared" si="669"/>
        <v xml:space="preserve">,"FirstDayOfIssue":" " </v>
      </c>
      <c r="X1889" s="16" t="str">
        <f t="shared" si="683"/>
        <v xml:space="preserve">,"Perforation":"" </v>
      </c>
      <c r="Y1889" s="16" t="str">
        <f t="shared" si="670"/>
        <v xml:space="preserve">,"IsWatermarked":false </v>
      </c>
      <c r="Z1889" s="16" t="str">
        <f t="shared" si="671"/>
        <v xml:space="preserve">,"CatalogImageCode":"" </v>
      </c>
      <c r="AA1889" s="16" t="str">
        <f t="shared" si="672"/>
        <v xml:space="preserve">,"Color":"" </v>
      </c>
      <c r="AB1889" s="16" t="str">
        <f t="shared" si="673"/>
        <v xml:space="preserve">,"Denomination":"6" </v>
      </c>
      <c r="AD1889" s="16" t="str">
        <f t="shared" si="674"/>
        <v>,"ItemInstances":[</v>
      </c>
      <c r="AE1889" s="16" t="str">
        <f t="shared" si="675"/>
        <v>{"CollectableType":"HomeCollector.Models.StampBase, HomeCollector, Version=1.0.0.0, Culture=neutral, PublicKeyToken=null"</v>
      </c>
      <c r="AF1889" s="16" t="str">
        <f t="shared" si="676"/>
        <v xml:space="preserve">,"ItemDetails":"" </v>
      </c>
      <c r="AG1889" s="16" t="str">
        <f t="shared" si="677"/>
        <v xml:space="preserve">,"IsFavorite":false </v>
      </c>
      <c r="AH1889" s="16" t="str">
        <f t="shared" si="678"/>
        <v xml:space="preserve">,"EstimatedValue":0 </v>
      </c>
      <c r="AI1889" s="16" t="str">
        <f t="shared" si="679"/>
        <v xml:space="preserve">,"IsMintCondition":false </v>
      </c>
      <c r="AJ1889" s="16" t="str">
        <f t="shared" si="680"/>
        <v xml:space="preserve">,"Condition":"UNDEFINED" </v>
      </c>
      <c r="AK1889" s="16" t="str">
        <f xml:space="preserve"> IF($D1889+$E1889&gt;0,  CONCATENATE($AD1889,$AE1889,$AF1889,$AG1889,$AH1889,$AI1889,$AJ1889)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89" s="16" t="str">
        <f t="shared" si="681"/>
        <v>,{"CollectableType":"HomeCollector.Models.StampBase, HomeCollector, Version=1.0.0.0, Culture=neutral, PublicKeyToken=null","DisplayName":"Lippman" ,"Description":"" ,"Country":"USA" ,"IsPostageStamp":true ,"ScottNumber":"1849" ,"AlternateId":"" ,"IssueYearStart":1985,"IssueYearEnd":0,"FirstDayOfIssue":" " ,"Perforation":""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90" spans="1:38" x14ac:dyDescent="0.25">
      <c r="A1890" s="34" t="s">
        <v>3019</v>
      </c>
      <c r="B1890" s="29">
        <v>7</v>
      </c>
      <c r="C1890" s="30"/>
      <c r="D1890" s="31"/>
      <c r="E1890" s="32">
        <v>2</v>
      </c>
      <c r="F1890" s="28"/>
      <c r="G1890" s="30"/>
      <c r="H1890" s="19" t="s">
        <v>1271</v>
      </c>
      <c r="I1890" s="29">
        <v>1985</v>
      </c>
      <c r="J1890" s="29">
        <v>1985</v>
      </c>
      <c r="K1890" s="33" t="s">
        <v>1337</v>
      </c>
      <c r="L1890" s="34">
        <v>0.15</v>
      </c>
      <c r="M1890" s="29">
        <v>0.15</v>
      </c>
      <c r="N1890" s="28" t="str">
        <f t="shared" si="682"/>
        <v>,{"CollectableType":"HomeCollector.Models.StampBase, HomeCollector, Version=1.0.0.0, Culture=neutral, PublicKeyToken=null"</v>
      </c>
      <c r="O1890" s="16" t="str">
        <f t="shared" si="661"/>
        <v xml:space="preserve">,"DisplayName":"Baldwin" </v>
      </c>
      <c r="P1890" s="16" t="str">
        <f t="shared" si="662"/>
        <v xml:space="preserve">,"Description":"" </v>
      </c>
      <c r="Q1890" s="16" t="str">
        <f t="shared" si="663"/>
        <v xml:space="preserve">,"Country":"USA" </v>
      </c>
      <c r="R1890" s="16" t="str">
        <f t="shared" si="664"/>
        <v xml:space="preserve">,"IsPostageStamp":true </v>
      </c>
      <c r="S1890" s="16" t="str">
        <f t="shared" si="665"/>
        <v xml:space="preserve">,"ScottNumber":"1850" </v>
      </c>
      <c r="T1890" s="16" t="str">
        <f t="shared" si="666"/>
        <v xml:space="preserve">,"AlternateId":"" </v>
      </c>
      <c r="U1890" s="16" t="str">
        <f t="shared" si="667"/>
        <v>,"IssueYearStart":1985</v>
      </c>
      <c r="V1890" s="16" t="str">
        <f t="shared" si="668"/>
        <v>,"IssueYearEnd":0</v>
      </c>
      <c r="W1890" s="16" t="str">
        <f t="shared" si="669"/>
        <v xml:space="preserve">,"FirstDayOfIssue":" " </v>
      </c>
      <c r="X1890" s="16" t="str">
        <f t="shared" si="683"/>
        <v xml:space="preserve">,"Perforation":"" </v>
      </c>
      <c r="Y1890" s="16" t="str">
        <f t="shared" si="670"/>
        <v xml:space="preserve">,"IsWatermarked":false </v>
      </c>
      <c r="Z1890" s="16" t="str">
        <f t="shared" si="671"/>
        <v xml:space="preserve">,"CatalogImageCode":"" </v>
      </c>
      <c r="AA1890" s="16" t="str">
        <f t="shared" si="672"/>
        <v xml:space="preserve">,"Color":"" </v>
      </c>
      <c r="AB1890" s="16" t="str">
        <f t="shared" si="673"/>
        <v xml:space="preserve">,"Denomination":"7" </v>
      </c>
      <c r="AD1890" s="16" t="str">
        <f t="shared" si="674"/>
        <v>,"ItemInstances":[</v>
      </c>
      <c r="AE1890" s="16" t="str">
        <f t="shared" si="675"/>
        <v>{"CollectableType":"HomeCollector.Models.StampBase, HomeCollector, Version=1.0.0.0, Culture=neutral, PublicKeyToken=null"</v>
      </c>
      <c r="AF1890" s="16" t="str">
        <f t="shared" si="676"/>
        <v xml:space="preserve">,"ItemDetails":"" </v>
      </c>
      <c r="AG1890" s="16" t="str">
        <f t="shared" si="677"/>
        <v xml:space="preserve">,"IsFavorite":false </v>
      </c>
      <c r="AH1890" s="16" t="str">
        <f t="shared" si="678"/>
        <v xml:space="preserve">,"EstimatedValue":0 </v>
      </c>
      <c r="AI1890" s="16" t="str">
        <f t="shared" si="679"/>
        <v xml:space="preserve">,"IsMintCondition":false </v>
      </c>
      <c r="AJ1890" s="16" t="str">
        <f t="shared" si="680"/>
        <v xml:space="preserve">,"Condition":"UNDEFINED" </v>
      </c>
      <c r="AK1890" s="16" t="str">
        <f xml:space="preserve"> IF($D1890+$E1890&gt;0,  CONCATENATE($AD1890,$AE1890,$AF1890,$AG1890,$AH1890,$AI1890,$AJ1890)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90" s="16" t="str">
        <f t="shared" si="681"/>
        <v>,{"CollectableType":"HomeCollector.Models.StampBase, HomeCollector, Version=1.0.0.0, Culture=neutral, PublicKeyToken=null","DisplayName":"Baldwin" ,"Description":"" ,"Country":"USA" ,"IsPostageStamp":true ,"ScottNumber":"1850" ,"AlternateId":"" ,"IssueYearStart":1985,"IssueYearEnd":0,"FirstDayOfIssue":" " ,"Perforation":""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91" spans="1:38" x14ac:dyDescent="0.25">
      <c r="A1891" s="34" t="s">
        <v>3020</v>
      </c>
      <c r="B1891" s="29">
        <v>8</v>
      </c>
      <c r="C1891" s="30"/>
      <c r="D1891" s="31"/>
      <c r="E1891" s="32">
        <v>2</v>
      </c>
      <c r="F1891" s="28"/>
      <c r="G1891" s="30"/>
      <c r="H1891" s="19" t="s">
        <v>1272</v>
      </c>
      <c r="I1891" s="29">
        <v>1985</v>
      </c>
      <c r="J1891" s="29">
        <v>1985</v>
      </c>
      <c r="K1891" s="33" t="s">
        <v>1337</v>
      </c>
      <c r="L1891" s="34">
        <v>0.15</v>
      </c>
      <c r="M1891" s="29">
        <v>0.15</v>
      </c>
      <c r="N1891" s="28" t="str">
        <f t="shared" si="682"/>
        <v>,{"CollectableType":"HomeCollector.Models.StampBase, HomeCollector, Version=1.0.0.0, Culture=neutral, PublicKeyToken=null"</v>
      </c>
      <c r="O1891" s="16" t="str">
        <f t="shared" si="661"/>
        <v xml:space="preserve">,"DisplayName":"Knox" </v>
      </c>
      <c r="P1891" s="16" t="str">
        <f t="shared" si="662"/>
        <v xml:space="preserve">,"Description":"" </v>
      </c>
      <c r="Q1891" s="16" t="str">
        <f t="shared" si="663"/>
        <v xml:space="preserve">,"Country":"USA" </v>
      </c>
      <c r="R1891" s="16" t="str">
        <f t="shared" si="664"/>
        <v xml:space="preserve">,"IsPostageStamp":true </v>
      </c>
      <c r="S1891" s="16" t="str">
        <f t="shared" si="665"/>
        <v xml:space="preserve">,"ScottNumber":"1851" </v>
      </c>
      <c r="T1891" s="16" t="str">
        <f t="shared" si="666"/>
        <v xml:space="preserve">,"AlternateId":"" </v>
      </c>
      <c r="U1891" s="16" t="str">
        <f t="shared" si="667"/>
        <v>,"IssueYearStart":1985</v>
      </c>
      <c r="V1891" s="16" t="str">
        <f t="shared" si="668"/>
        <v>,"IssueYearEnd":0</v>
      </c>
      <c r="W1891" s="16" t="str">
        <f t="shared" si="669"/>
        <v xml:space="preserve">,"FirstDayOfIssue":" " </v>
      </c>
      <c r="X1891" s="16" t="str">
        <f t="shared" si="683"/>
        <v xml:space="preserve">,"Perforation":"" </v>
      </c>
      <c r="Y1891" s="16" t="str">
        <f t="shared" si="670"/>
        <v xml:space="preserve">,"IsWatermarked":false </v>
      </c>
      <c r="Z1891" s="16" t="str">
        <f t="shared" si="671"/>
        <v xml:space="preserve">,"CatalogImageCode":"" </v>
      </c>
      <c r="AA1891" s="16" t="str">
        <f t="shared" si="672"/>
        <v xml:space="preserve">,"Color":"" </v>
      </c>
      <c r="AB1891" s="16" t="str">
        <f t="shared" si="673"/>
        <v xml:space="preserve">,"Denomination":"8" </v>
      </c>
      <c r="AD1891" s="16" t="str">
        <f t="shared" si="674"/>
        <v>,"ItemInstances":[</v>
      </c>
      <c r="AE1891" s="16" t="str">
        <f t="shared" si="675"/>
        <v>{"CollectableType":"HomeCollector.Models.StampBase, HomeCollector, Version=1.0.0.0, Culture=neutral, PublicKeyToken=null"</v>
      </c>
      <c r="AF1891" s="16" t="str">
        <f t="shared" si="676"/>
        <v xml:space="preserve">,"ItemDetails":"" </v>
      </c>
      <c r="AG1891" s="16" t="str">
        <f t="shared" si="677"/>
        <v xml:space="preserve">,"IsFavorite":false </v>
      </c>
      <c r="AH1891" s="16" t="str">
        <f t="shared" si="678"/>
        <v xml:space="preserve">,"EstimatedValue":0 </v>
      </c>
      <c r="AI1891" s="16" t="str">
        <f t="shared" si="679"/>
        <v xml:space="preserve">,"IsMintCondition":false </v>
      </c>
      <c r="AJ1891" s="16" t="str">
        <f t="shared" si="680"/>
        <v xml:space="preserve">,"Condition":"UNDEFINED" </v>
      </c>
      <c r="AK1891" s="16" t="str">
        <f xml:space="preserve"> IF($D1891+$E1891&gt;0,  CONCATENATE($AD1891,$AE1891,$AF1891,$AG1891,$AH1891,$AI1891,$AJ1891)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91" s="16" t="str">
        <f t="shared" si="681"/>
        <v>,{"CollectableType":"HomeCollector.Models.StampBase, HomeCollector, Version=1.0.0.0, Culture=neutral, PublicKeyToken=null","DisplayName":"Knox" ,"Description":"" ,"Country":"USA" ,"IsPostageStamp":true ,"ScottNumber":"1851" ,"AlternateId":"" ,"IssueYearStart":1985,"IssueYearEnd":0,"FirstDayOfIssue":" " ,"Perforation":""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92" spans="1:38" x14ac:dyDescent="0.25">
      <c r="A1892" s="34" t="s">
        <v>3021</v>
      </c>
      <c r="B1892" s="29">
        <v>9</v>
      </c>
      <c r="C1892" s="30"/>
      <c r="D1892" s="31"/>
      <c r="E1892" s="32">
        <v>3</v>
      </c>
      <c r="F1892" s="28"/>
      <c r="G1892" s="30"/>
      <c r="H1892" s="19" t="s">
        <v>1273</v>
      </c>
      <c r="I1892" s="29">
        <v>1985</v>
      </c>
      <c r="J1892" s="29">
        <v>1985</v>
      </c>
      <c r="K1892" s="33" t="s">
        <v>1337</v>
      </c>
      <c r="L1892" s="34">
        <v>0.16</v>
      </c>
      <c r="M1892" s="29">
        <v>0.15</v>
      </c>
      <c r="N1892" s="28" t="str">
        <f t="shared" si="682"/>
        <v>,{"CollectableType":"HomeCollector.Models.StampBase, HomeCollector, Version=1.0.0.0, Culture=neutral, PublicKeyToken=null"</v>
      </c>
      <c r="O1892" s="16" t="str">
        <f t="shared" si="661"/>
        <v xml:space="preserve">,"DisplayName":"Thayer" </v>
      </c>
      <c r="P1892" s="16" t="str">
        <f t="shared" si="662"/>
        <v xml:space="preserve">,"Description":"" </v>
      </c>
      <c r="Q1892" s="16" t="str">
        <f t="shared" si="663"/>
        <v xml:space="preserve">,"Country":"USA" </v>
      </c>
      <c r="R1892" s="16" t="str">
        <f t="shared" si="664"/>
        <v xml:space="preserve">,"IsPostageStamp":true </v>
      </c>
      <c r="S1892" s="16" t="str">
        <f t="shared" si="665"/>
        <v xml:space="preserve">,"ScottNumber":"1852" </v>
      </c>
      <c r="T1892" s="16" t="str">
        <f t="shared" si="666"/>
        <v xml:space="preserve">,"AlternateId":"" </v>
      </c>
      <c r="U1892" s="16" t="str">
        <f t="shared" si="667"/>
        <v>,"IssueYearStart":1985</v>
      </c>
      <c r="V1892" s="16" t="str">
        <f t="shared" si="668"/>
        <v>,"IssueYearEnd":0</v>
      </c>
      <c r="W1892" s="16" t="str">
        <f t="shared" si="669"/>
        <v xml:space="preserve">,"FirstDayOfIssue":" " </v>
      </c>
      <c r="X1892" s="16" t="str">
        <f t="shared" si="683"/>
        <v xml:space="preserve">,"Perforation":"" </v>
      </c>
      <c r="Y1892" s="16" t="str">
        <f t="shared" si="670"/>
        <v xml:space="preserve">,"IsWatermarked":false </v>
      </c>
      <c r="Z1892" s="16" t="str">
        <f t="shared" si="671"/>
        <v xml:space="preserve">,"CatalogImageCode":"" </v>
      </c>
      <c r="AA1892" s="16" t="str">
        <f t="shared" si="672"/>
        <v xml:space="preserve">,"Color":"" </v>
      </c>
      <c r="AB1892" s="16" t="str">
        <f t="shared" si="673"/>
        <v xml:space="preserve">,"Denomination":"9" </v>
      </c>
      <c r="AD1892" s="16" t="str">
        <f t="shared" si="674"/>
        <v>,"ItemInstances":[</v>
      </c>
      <c r="AE1892" s="16" t="str">
        <f t="shared" si="675"/>
        <v>{"CollectableType":"HomeCollector.Models.StampBase, HomeCollector, Version=1.0.0.0, Culture=neutral, PublicKeyToken=null"</v>
      </c>
      <c r="AF1892" s="16" t="str">
        <f t="shared" si="676"/>
        <v xml:space="preserve">,"ItemDetails":"" </v>
      </c>
      <c r="AG1892" s="16" t="str">
        <f t="shared" si="677"/>
        <v xml:space="preserve">,"IsFavorite":false </v>
      </c>
      <c r="AH1892" s="16" t="str">
        <f t="shared" si="678"/>
        <v xml:space="preserve">,"EstimatedValue":0 </v>
      </c>
      <c r="AI1892" s="16" t="str">
        <f t="shared" si="679"/>
        <v xml:space="preserve">,"IsMintCondition":false </v>
      </c>
      <c r="AJ1892" s="16" t="str">
        <f t="shared" si="680"/>
        <v xml:space="preserve">,"Condition":"UNDEFINED" </v>
      </c>
      <c r="AK1892" s="16" t="str">
        <f xml:space="preserve"> IF($D1892+$E1892&gt;0,  CONCATENATE($AD1892,$AE1892,$AF1892,$AG1892,$AH1892,$AI1892,$AJ1892)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92" s="16" t="str">
        <f t="shared" si="681"/>
        <v>,{"CollectableType":"HomeCollector.Models.StampBase, HomeCollector, Version=1.0.0.0, Culture=neutral, PublicKeyToken=null","DisplayName":"Thayer" ,"Description":"" ,"Country":"USA" ,"IsPostageStamp":true ,"ScottNumber":"1852" ,"AlternateId":"" ,"IssueYearStart":1985,"IssueYearEnd":0,"FirstDayOfIssue":" " ,"Perforation":"" ,"IsWatermarked":false ,"CatalogImageCode":"" ,"Color":"" ,"Denomination":"9"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93" spans="1:38" x14ac:dyDescent="0.25">
      <c r="A1893" s="34" t="s">
        <v>3022</v>
      </c>
      <c r="B1893" s="29">
        <v>10</v>
      </c>
      <c r="C1893" s="30"/>
      <c r="D1893" s="31">
        <v>1</v>
      </c>
      <c r="E1893" s="32">
        <v>3</v>
      </c>
      <c r="F1893" s="28"/>
      <c r="G1893" s="30"/>
      <c r="H1893" s="19" t="s">
        <v>858</v>
      </c>
      <c r="I1893" s="29">
        <v>1984</v>
      </c>
      <c r="J1893" s="29">
        <v>1984</v>
      </c>
      <c r="K1893" s="33" t="s">
        <v>1337</v>
      </c>
      <c r="L1893" s="34">
        <v>0.18</v>
      </c>
      <c r="M1893" s="29">
        <v>0.15</v>
      </c>
      <c r="N1893" s="28" t="str">
        <f t="shared" si="682"/>
        <v>,{"CollectableType":"HomeCollector.Models.StampBase, HomeCollector, Version=1.0.0.0, Culture=neutral, PublicKeyToken=null"</v>
      </c>
      <c r="O1893" s="16" t="str">
        <f t="shared" si="661"/>
        <v xml:space="preserve">,"DisplayName":"Russell" </v>
      </c>
      <c r="P1893" s="16" t="str">
        <f t="shared" si="662"/>
        <v xml:space="preserve">,"Description":"" </v>
      </c>
      <c r="Q1893" s="16" t="str">
        <f t="shared" si="663"/>
        <v xml:space="preserve">,"Country":"USA" </v>
      </c>
      <c r="R1893" s="16" t="str">
        <f t="shared" si="664"/>
        <v xml:space="preserve">,"IsPostageStamp":true </v>
      </c>
      <c r="S1893" s="16" t="str">
        <f t="shared" si="665"/>
        <v xml:space="preserve">,"ScottNumber":"1853" </v>
      </c>
      <c r="T1893" s="16" t="str">
        <f t="shared" si="666"/>
        <v xml:space="preserve">,"AlternateId":"" </v>
      </c>
      <c r="U1893" s="16" t="str">
        <f t="shared" si="667"/>
        <v>,"IssueYearStart":1984</v>
      </c>
      <c r="V1893" s="16" t="str">
        <f t="shared" si="668"/>
        <v>,"IssueYearEnd":0</v>
      </c>
      <c r="W1893" s="16" t="str">
        <f t="shared" si="669"/>
        <v xml:space="preserve">,"FirstDayOfIssue":" " </v>
      </c>
      <c r="X1893" s="16" t="str">
        <f t="shared" si="683"/>
        <v xml:space="preserve">,"Perforation":"" </v>
      </c>
      <c r="Y1893" s="16" t="str">
        <f t="shared" si="670"/>
        <v xml:space="preserve">,"IsWatermarked":false </v>
      </c>
      <c r="Z1893" s="16" t="str">
        <f t="shared" si="671"/>
        <v xml:space="preserve">,"CatalogImageCode":"" </v>
      </c>
      <c r="AA1893" s="16" t="str">
        <f t="shared" si="672"/>
        <v xml:space="preserve">,"Color":"" </v>
      </c>
      <c r="AB1893" s="16" t="str">
        <f t="shared" si="673"/>
        <v xml:space="preserve">,"Denomination":"10" </v>
      </c>
      <c r="AD1893" s="16" t="str">
        <f t="shared" si="674"/>
        <v>,"ItemInstances":[</v>
      </c>
      <c r="AE1893" s="16" t="str">
        <f t="shared" si="675"/>
        <v>{"CollectableType":"HomeCollector.Models.StampBase, HomeCollector, Version=1.0.0.0, Culture=neutral, PublicKeyToken=null"</v>
      </c>
      <c r="AF1893" s="16" t="str">
        <f t="shared" si="676"/>
        <v xml:space="preserve">,"ItemDetails":"" </v>
      </c>
      <c r="AG1893" s="16" t="str">
        <f t="shared" si="677"/>
        <v xml:space="preserve">,"IsFavorite":false </v>
      </c>
      <c r="AH1893" s="16" t="str">
        <f t="shared" si="678"/>
        <v xml:space="preserve">,"EstimatedValue":0 </v>
      </c>
      <c r="AI1893" s="16" t="str">
        <f t="shared" si="679"/>
        <v xml:space="preserve">,"IsMintCondition":true </v>
      </c>
      <c r="AJ1893" s="16" t="str">
        <f t="shared" si="680"/>
        <v xml:space="preserve">,"Condition":"UNDEFINED" </v>
      </c>
      <c r="AK1893" s="16" t="str">
        <f xml:space="preserve"> IF($D1893+$E1893&gt;0,  CONCATENATE($AD1893,$AE1893,$AF1893,$AG1893,$AH1893,$AI1893,$AJ1893)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893" s="16" t="str">
        <f t="shared" si="681"/>
        <v>,{"CollectableType":"HomeCollector.Models.StampBase, HomeCollector, Version=1.0.0.0, Culture=neutral, PublicKeyToken=null","DisplayName":"Russell" ,"Description":"" ,"Country":"USA" ,"IsPostageStamp":true ,"ScottNumber":"1853" ,"AlternateId":"" ,"IssueYearStart":1984,"IssueYearEnd":0,"FirstDayOfIssue":"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894" spans="1:38" x14ac:dyDescent="0.25">
      <c r="A1894" s="34" t="s">
        <v>3023</v>
      </c>
      <c r="B1894" s="29">
        <v>11</v>
      </c>
      <c r="C1894" s="30"/>
      <c r="D1894" s="31"/>
      <c r="E1894" s="32">
        <v>2</v>
      </c>
      <c r="F1894" s="28"/>
      <c r="G1894" s="30"/>
      <c r="H1894" s="19" t="s">
        <v>1030</v>
      </c>
      <c r="I1894" s="29">
        <v>1985</v>
      </c>
      <c r="J1894" s="29">
        <v>1985</v>
      </c>
      <c r="K1894" s="33" t="s">
        <v>1337</v>
      </c>
      <c r="L1894" s="34">
        <v>0.2</v>
      </c>
      <c r="M1894" s="29">
        <v>0.15</v>
      </c>
      <c r="N1894" s="28" t="str">
        <f t="shared" si="682"/>
        <v>,{"CollectableType":"HomeCollector.Models.StampBase, HomeCollector, Version=1.0.0.0, Culture=neutral, PublicKeyToken=null"</v>
      </c>
      <c r="O1894" s="16" t="str">
        <f t="shared" si="661"/>
        <v xml:space="preserve">,"DisplayName":"Partridge" </v>
      </c>
      <c r="P1894" s="16" t="str">
        <f t="shared" si="662"/>
        <v xml:space="preserve">,"Description":"" </v>
      </c>
      <c r="Q1894" s="16" t="str">
        <f t="shared" si="663"/>
        <v xml:space="preserve">,"Country":"USA" </v>
      </c>
      <c r="R1894" s="16" t="str">
        <f t="shared" si="664"/>
        <v xml:space="preserve">,"IsPostageStamp":true </v>
      </c>
      <c r="S1894" s="16" t="str">
        <f t="shared" si="665"/>
        <v xml:space="preserve">,"ScottNumber":"1854" </v>
      </c>
      <c r="T1894" s="16" t="str">
        <f t="shared" si="666"/>
        <v xml:space="preserve">,"AlternateId":"" </v>
      </c>
      <c r="U1894" s="16" t="str">
        <f t="shared" si="667"/>
        <v>,"IssueYearStart":1985</v>
      </c>
      <c r="V1894" s="16" t="str">
        <f t="shared" si="668"/>
        <v>,"IssueYearEnd":0</v>
      </c>
      <c r="W1894" s="16" t="str">
        <f t="shared" si="669"/>
        <v xml:space="preserve">,"FirstDayOfIssue":" " </v>
      </c>
      <c r="X1894" s="16" t="str">
        <f t="shared" si="683"/>
        <v xml:space="preserve">,"Perforation":"" </v>
      </c>
      <c r="Y1894" s="16" t="str">
        <f t="shared" si="670"/>
        <v xml:space="preserve">,"IsWatermarked":false </v>
      </c>
      <c r="Z1894" s="16" t="str">
        <f t="shared" si="671"/>
        <v xml:space="preserve">,"CatalogImageCode":"" </v>
      </c>
      <c r="AA1894" s="16" t="str">
        <f t="shared" si="672"/>
        <v xml:space="preserve">,"Color":"" </v>
      </c>
      <c r="AB1894" s="16" t="str">
        <f t="shared" si="673"/>
        <v xml:space="preserve">,"Denomination":"11" </v>
      </c>
      <c r="AD1894" s="16" t="str">
        <f t="shared" si="674"/>
        <v>,"ItemInstances":[</v>
      </c>
      <c r="AE1894" s="16" t="str">
        <f t="shared" si="675"/>
        <v>{"CollectableType":"HomeCollector.Models.StampBase, HomeCollector, Version=1.0.0.0, Culture=neutral, PublicKeyToken=null"</v>
      </c>
      <c r="AF1894" s="16" t="str">
        <f t="shared" si="676"/>
        <v xml:space="preserve">,"ItemDetails":"" </v>
      </c>
      <c r="AG1894" s="16" t="str">
        <f t="shared" si="677"/>
        <v xml:space="preserve">,"IsFavorite":false </v>
      </c>
      <c r="AH1894" s="16" t="str">
        <f t="shared" si="678"/>
        <v xml:space="preserve">,"EstimatedValue":0 </v>
      </c>
      <c r="AI1894" s="16" t="str">
        <f t="shared" si="679"/>
        <v xml:space="preserve">,"IsMintCondition":false </v>
      </c>
      <c r="AJ1894" s="16" t="str">
        <f t="shared" si="680"/>
        <v xml:space="preserve">,"Condition":"UNDEFINED" </v>
      </c>
      <c r="AK1894" s="16" t="str">
        <f xml:space="preserve"> IF($D1894+$E1894&gt;0,  CONCATENATE($AD1894,$AE1894,$AF1894,$AG1894,$AH1894,$AI1894,$AJ1894)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94" s="16" t="str">
        <f t="shared" si="681"/>
        <v>,{"CollectableType":"HomeCollector.Models.StampBase, HomeCollector, Version=1.0.0.0, Culture=neutral, PublicKeyToken=null","DisplayName":"Partridge" ,"Description":"" ,"Country":"USA" ,"IsPostageStamp":true ,"ScottNumber":"1854" ,"AlternateId":"" ,"IssueYearStart":1985,"IssueYearEnd":0,"FirstDayOfIssue":" " ,"Perforation":""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95" spans="1:38" x14ac:dyDescent="0.25">
      <c r="A1895" s="34" t="s">
        <v>3024</v>
      </c>
      <c r="B1895" s="29">
        <v>13</v>
      </c>
      <c r="C1895" s="30"/>
      <c r="D1895" s="31"/>
      <c r="E1895" s="32">
        <v>2</v>
      </c>
      <c r="F1895" s="28"/>
      <c r="G1895" s="30"/>
      <c r="H1895" s="19" t="s">
        <v>1274</v>
      </c>
      <c r="I1895" s="29">
        <v>1982</v>
      </c>
      <c r="J1895" s="29">
        <v>1982</v>
      </c>
      <c r="K1895" s="33" t="s">
        <v>1337</v>
      </c>
      <c r="L1895" s="34">
        <v>0.24</v>
      </c>
      <c r="M1895" s="29">
        <v>0.15</v>
      </c>
      <c r="N1895" s="28" t="str">
        <f t="shared" si="682"/>
        <v>,{"CollectableType":"HomeCollector.Models.StampBase, HomeCollector, Version=1.0.0.0, Culture=neutral, PublicKeyToken=null"</v>
      </c>
      <c r="O1895" s="16" t="str">
        <f t="shared" si="661"/>
        <v xml:space="preserve">,"DisplayName":"Crazy Horse" </v>
      </c>
      <c r="P1895" s="16" t="str">
        <f t="shared" si="662"/>
        <v xml:space="preserve">,"Description":"" </v>
      </c>
      <c r="Q1895" s="16" t="str">
        <f t="shared" si="663"/>
        <v xml:space="preserve">,"Country":"USA" </v>
      </c>
      <c r="R1895" s="16" t="str">
        <f t="shared" si="664"/>
        <v xml:space="preserve">,"IsPostageStamp":true </v>
      </c>
      <c r="S1895" s="16" t="str">
        <f t="shared" si="665"/>
        <v xml:space="preserve">,"ScottNumber":"1855" </v>
      </c>
      <c r="T1895" s="16" t="str">
        <f t="shared" si="666"/>
        <v xml:space="preserve">,"AlternateId":"" </v>
      </c>
      <c r="U1895" s="16" t="str">
        <f t="shared" si="667"/>
        <v>,"IssueYearStart":1982</v>
      </c>
      <c r="V1895" s="16" t="str">
        <f t="shared" si="668"/>
        <v>,"IssueYearEnd":0</v>
      </c>
      <c r="W1895" s="16" t="str">
        <f t="shared" si="669"/>
        <v xml:space="preserve">,"FirstDayOfIssue":" " </v>
      </c>
      <c r="X1895" s="16" t="str">
        <f t="shared" si="683"/>
        <v xml:space="preserve">,"Perforation":"" </v>
      </c>
      <c r="Y1895" s="16" t="str">
        <f t="shared" si="670"/>
        <v xml:space="preserve">,"IsWatermarked":false </v>
      </c>
      <c r="Z1895" s="16" t="str">
        <f t="shared" si="671"/>
        <v xml:space="preserve">,"CatalogImageCode":"" </v>
      </c>
      <c r="AA1895" s="16" t="str">
        <f t="shared" si="672"/>
        <v xml:space="preserve">,"Color":"" </v>
      </c>
      <c r="AB1895" s="16" t="str">
        <f t="shared" si="673"/>
        <v xml:space="preserve">,"Denomination":"13" </v>
      </c>
      <c r="AD1895" s="16" t="str">
        <f t="shared" si="674"/>
        <v>,"ItemInstances":[</v>
      </c>
      <c r="AE1895" s="16" t="str">
        <f t="shared" si="675"/>
        <v>{"CollectableType":"HomeCollector.Models.StampBase, HomeCollector, Version=1.0.0.0, Culture=neutral, PublicKeyToken=null"</v>
      </c>
      <c r="AF1895" s="16" t="str">
        <f t="shared" si="676"/>
        <v xml:space="preserve">,"ItemDetails":"" </v>
      </c>
      <c r="AG1895" s="16" t="str">
        <f t="shared" si="677"/>
        <v xml:space="preserve">,"IsFavorite":false </v>
      </c>
      <c r="AH1895" s="16" t="str">
        <f t="shared" si="678"/>
        <v xml:space="preserve">,"EstimatedValue":0 </v>
      </c>
      <c r="AI1895" s="16" t="str">
        <f t="shared" si="679"/>
        <v xml:space="preserve">,"IsMintCondition":false </v>
      </c>
      <c r="AJ1895" s="16" t="str">
        <f t="shared" si="680"/>
        <v xml:space="preserve">,"Condition":"UNDEFINED" </v>
      </c>
      <c r="AK1895" s="16" t="str">
        <f xml:space="preserve"> IF($D1895+$E1895&gt;0,  CONCATENATE($AD1895,$AE1895,$AF1895,$AG1895,$AH1895,$AI1895,$AJ1895)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95" s="16" t="str">
        <f t="shared" si="681"/>
        <v>,{"CollectableType":"HomeCollector.Models.StampBase, HomeCollector, Version=1.0.0.0, Culture=neutral, PublicKeyToken=null","DisplayName":"Crazy Horse" ,"Description":"" ,"Country":"USA" ,"IsPostageStamp":true ,"ScottNumber":"1855" ,"AlternateId":"" ,"IssueYearStart":1982,"IssueYearEnd":0,"FirstDayOfIssue":"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96" spans="1:38" x14ac:dyDescent="0.25">
      <c r="A1896" s="34" t="s">
        <v>1331</v>
      </c>
      <c r="B1896" s="29">
        <v>14</v>
      </c>
      <c r="C1896" s="30"/>
      <c r="D1896" s="31"/>
      <c r="E1896" s="32">
        <v>3</v>
      </c>
      <c r="F1896" s="28"/>
      <c r="G1896" s="30"/>
      <c r="H1896" s="19" t="s">
        <v>1275</v>
      </c>
      <c r="I1896" s="29">
        <v>1985</v>
      </c>
      <c r="J1896" s="29">
        <v>1985</v>
      </c>
      <c r="K1896" s="33" t="s">
        <v>1337</v>
      </c>
      <c r="L1896" s="34">
        <v>0.25</v>
      </c>
      <c r="M1896" s="29">
        <v>0.15</v>
      </c>
      <c r="N1896" s="28" t="str">
        <f t="shared" si="682"/>
        <v>,{"CollectableType":"HomeCollector.Models.StampBase, HomeCollector, Version=1.0.0.0, Culture=neutral, PublicKeyToken=null"</v>
      </c>
      <c r="O1896" s="16" t="str">
        <f t="shared" si="661"/>
        <v xml:space="preserve">,"DisplayName":"Lewis" </v>
      </c>
      <c r="P1896" s="16" t="str">
        <f t="shared" si="662"/>
        <v xml:space="preserve">,"Description":"" </v>
      </c>
      <c r="Q1896" s="16" t="str">
        <f t="shared" si="663"/>
        <v xml:space="preserve">,"Country":"USA" </v>
      </c>
      <c r="R1896" s="16" t="str">
        <f t="shared" si="664"/>
        <v xml:space="preserve">,"IsPostageStamp":true </v>
      </c>
      <c r="S1896" s="16" t="str">
        <f t="shared" si="665"/>
        <v xml:space="preserve">,"ScottNumber":"1856" </v>
      </c>
      <c r="T1896" s="16" t="str">
        <f t="shared" si="666"/>
        <v xml:space="preserve">,"AlternateId":"" </v>
      </c>
      <c r="U1896" s="16" t="str">
        <f t="shared" si="667"/>
        <v>,"IssueYearStart":1985</v>
      </c>
      <c r="V1896" s="16" t="str">
        <f t="shared" si="668"/>
        <v>,"IssueYearEnd":0</v>
      </c>
      <c r="W1896" s="16" t="str">
        <f t="shared" si="669"/>
        <v xml:space="preserve">,"FirstDayOfIssue":" " </v>
      </c>
      <c r="X1896" s="16" t="str">
        <f t="shared" si="683"/>
        <v xml:space="preserve">,"Perforation":"" </v>
      </c>
      <c r="Y1896" s="16" t="str">
        <f t="shared" si="670"/>
        <v xml:space="preserve">,"IsWatermarked":false </v>
      </c>
      <c r="Z1896" s="16" t="str">
        <f t="shared" si="671"/>
        <v xml:space="preserve">,"CatalogImageCode":"" </v>
      </c>
      <c r="AA1896" s="16" t="str">
        <f t="shared" si="672"/>
        <v xml:space="preserve">,"Color":"" </v>
      </c>
      <c r="AB1896" s="16" t="str">
        <f t="shared" si="673"/>
        <v xml:space="preserve">,"Denomination":"14" </v>
      </c>
      <c r="AD1896" s="16" t="str">
        <f t="shared" si="674"/>
        <v>,"ItemInstances":[</v>
      </c>
      <c r="AE1896" s="16" t="str">
        <f t="shared" si="675"/>
        <v>{"CollectableType":"HomeCollector.Models.StampBase, HomeCollector, Version=1.0.0.0, Culture=neutral, PublicKeyToken=null"</v>
      </c>
      <c r="AF1896" s="16" t="str">
        <f t="shared" si="676"/>
        <v xml:space="preserve">,"ItemDetails":"" </v>
      </c>
      <c r="AG1896" s="16" t="str">
        <f t="shared" si="677"/>
        <v xml:space="preserve">,"IsFavorite":false </v>
      </c>
      <c r="AH1896" s="16" t="str">
        <f t="shared" si="678"/>
        <v xml:space="preserve">,"EstimatedValue":0 </v>
      </c>
      <c r="AI1896" s="16" t="str">
        <f t="shared" si="679"/>
        <v xml:space="preserve">,"IsMintCondition":false </v>
      </c>
      <c r="AJ1896" s="16" t="str">
        <f t="shared" si="680"/>
        <v xml:space="preserve">,"Condition":"UNDEFINED" </v>
      </c>
      <c r="AK1896" s="16" t="str">
        <f xml:space="preserve"> IF($D1896+$E1896&gt;0,  CONCATENATE($AD1896,$AE1896,$AF1896,$AG1896,$AH1896,$AI1896,$AJ1896)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96" s="16" t="str">
        <f t="shared" si="681"/>
        <v>,{"CollectableType":"HomeCollector.Models.StampBase, HomeCollector, Version=1.0.0.0, Culture=neutral, PublicKeyToken=null","DisplayName":"Lewis" ,"Description":"" ,"Country":"USA" ,"IsPostageStamp":true ,"ScottNumber":"1856" ,"AlternateId":"" ,"IssueYearStart":1985,"IssueYearEnd":0,"FirstDayOfIssue":" " ,"Perforation":"" ,"IsWatermarked":false ,"CatalogImageCode":"" ,"Color":"" ,"Denomination":"14"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97" spans="1:38" x14ac:dyDescent="0.25">
      <c r="A1897" s="34" t="s">
        <v>1330</v>
      </c>
      <c r="B1897" s="29">
        <v>17</v>
      </c>
      <c r="C1897" s="30"/>
      <c r="D1897" s="31"/>
      <c r="E1897" s="32">
        <v>2</v>
      </c>
      <c r="F1897" s="28"/>
      <c r="G1897" s="30"/>
      <c r="H1897" s="19" t="s">
        <v>1276</v>
      </c>
      <c r="I1897" s="29">
        <v>1981</v>
      </c>
      <c r="J1897" s="29">
        <v>1981</v>
      </c>
      <c r="K1897" s="33" t="s">
        <v>1337</v>
      </c>
      <c r="L1897" s="34">
        <v>0.32</v>
      </c>
      <c r="M1897" s="29">
        <v>0.15</v>
      </c>
      <c r="N1897" s="28" t="str">
        <f t="shared" si="682"/>
        <v>,{"CollectableType":"HomeCollector.Models.StampBase, HomeCollector, Version=1.0.0.0, Culture=neutral, PublicKeyToken=null"</v>
      </c>
      <c r="O1897" s="16" t="str">
        <f t="shared" si="661"/>
        <v xml:space="preserve">,"DisplayName":"Carson" </v>
      </c>
      <c r="P1897" s="16" t="str">
        <f t="shared" si="662"/>
        <v xml:space="preserve">,"Description":"" </v>
      </c>
      <c r="Q1897" s="16" t="str">
        <f t="shared" si="663"/>
        <v xml:space="preserve">,"Country":"USA" </v>
      </c>
      <c r="R1897" s="16" t="str">
        <f t="shared" si="664"/>
        <v xml:space="preserve">,"IsPostageStamp":true </v>
      </c>
      <c r="S1897" s="16" t="str">
        <f t="shared" si="665"/>
        <v xml:space="preserve">,"ScottNumber":"1857" </v>
      </c>
      <c r="T1897" s="16" t="str">
        <f t="shared" si="666"/>
        <v xml:space="preserve">,"AlternateId":"" </v>
      </c>
      <c r="U1897" s="16" t="str">
        <f t="shared" si="667"/>
        <v>,"IssueYearStart":1981</v>
      </c>
      <c r="V1897" s="16" t="str">
        <f t="shared" si="668"/>
        <v>,"IssueYearEnd":0</v>
      </c>
      <c r="W1897" s="16" t="str">
        <f t="shared" si="669"/>
        <v xml:space="preserve">,"FirstDayOfIssue":" " </v>
      </c>
      <c r="X1897" s="16" t="str">
        <f t="shared" si="683"/>
        <v xml:space="preserve">,"Perforation":"" </v>
      </c>
      <c r="Y1897" s="16" t="str">
        <f t="shared" si="670"/>
        <v xml:space="preserve">,"IsWatermarked":false </v>
      </c>
      <c r="Z1897" s="16" t="str">
        <f t="shared" si="671"/>
        <v xml:space="preserve">,"CatalogImageCode":"" </v>
      </c>
      <c r="AA1897" s="16" t="str">
        <f t="shared" si="672"/>
        <v xml:space="preserve">,"Color":"" </v>
      </c>
      <c r="AB1897" s="16" t="str">
        <f t="shared" si="673"/>
        <v xml:space="preserve">,"Denomination":"17" </v>
      </c>
      <c r="AD1897" s="16" t="str">
        <f t="shared" si="674"/>
        <v>,"ItemInstances":[</v>
      </c>
      <c r="AE1897" s="16" t="str">
        <f t="shared" si="675"/>
        <v>{"CollectableType":"HomeCollector.Models.StampBase, HomeCollector, Version=1.0.0.0, Culture=neutral, PublicKeyToken=null"</v>
      </c>
      <c r="AF1897" s="16" t="str">
        <f t="shared" si="676"/>
        <v xml:space="preserve">,"ItemDetails":"" </v>
      </c>
      <c r="AG1897" s="16" t="str">
        <f t="shared" si="677"/>
        <v xml:space="preserve">,"IsFavorite":false </v>
      </c>
      <c r="AH1897" s="16" t="str">
        <f t="shared" si="678"/>
        <v xml:space="preserve">,"EstimatedValue":0 </v>
      </c>
      <c r="AI1897" s="16" t="str">
        <f t="shared" si="679"/>
        <v xml:space="preserve">,"IsMintCondition":false </v>
      </c>
      <c r="AJ1897" s="16" t="str">
        <f t="shared" si="680"/>
        <v xml:space="preserve">,"Condition":"UNDEFINED" </v>
      </c>
      <c r="AK1897" s="16" t="str">
        <f xml:space="preserve"> IF($D1897+$E1897&gt;0,  CONCATENATE($AD1897,$AE1897,$AF1897,$AG1897,$AH1897,$AI1897,$AJ1897)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97" s="16" t="str">
        <f t="shared" si="681"/>
        <v>,{"CollectableType":"HomeCollector.Models.StampBase, HomeCollector, Version=1.0.0.0, Culture=neutral, PublicKeyToken=null","DisplayName":"Carson" ,"Description":"" ,"Country":"USA" ,"IsPostageStamp":true ,"ScottNumber":"1857" ,"AlternateId":"" ,"IssueYearStart":1981,"IssueYearEnd":0,"FirstDayOfIssue":" " ,"Perforation":"" ,"IsWatermarked":false ,"CatalogImageCode":"" ,"Color":"" ,"Denomination":"17"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98" spans="1:38" x14ac:dyDescent="0.25">
      <c r="A1898" s="34" t="s">
        <v>3025</v>
      </c>
      <c r="B1898" s="29">
        <v>18</v>
      </c>
      <c r="C1898" s="30"/>
      <c r="D1898" s="31"/>
      <c r="E1898" s="32">
        <v>1</v>
      </c>
      <c r="F1898" s="28"/>
      <c r="G1898" s="30"/>
      <c r="H1898" s="19" t="s">
        <v>1277</v>
      </c>
      <c r="I1898" s="29">
        <v>1981</v>
      </c>
      <c r="J1898" s="29">
        <v>1981</v>
      </c>
      <c r="K1898" s="33" t="s">
        <v>1337</v>
      </c>
      <c r="L1898" s="34">
        <v>0.32</v>
      </c>
      <c r="M1898" s="29">
        <v>0.15</v>
      </c>
      <c r="N1898" s="28" t="str">
        <f t="shared" si="682"/>
        <v>,{"CollectableType":"HomeCollector.Models.StampBase, HomeCollector, Version=1.0.0.0, Culture=neutral, PublicKeyToken=null"</v>
      </c>
      <c r="O1898" s="16" t="str">
        <f t="shared" si="661"/>
        <v xml:space="preserve">,"DisplayName":"Mason" </v>
      </c>
      <c r="P1898" s="16" t="str">
        <f t="shared" si="662"/>
        <v xml:space="preserve">,"Description":"" </v>
      </c>
      <c r="Q1898" s="16" t="str">
        <f t="shared" si="663"/>
        <v xml:space="preserve">,"Country":"USA" </v>
      </c>
      <c r="R1898" s="16" t="str">
        <f t="shared" si="664"/>
        <v xml:space="preserve">,"IsPostageStamp":true </v>
      </c>
      <c r="S1898" s="16" t="str">
        <f t="shared" si="665"/>
        <v xml:space="preserve">,"ScottNumber":"1858" </v>
      </c>
      <c r="T1898" s="16" t="str">
        <f t="shared" si="666"/>
        <v xml:space="preserve">,"AlternateId":"" </v>
      </c>
      <c r="U1898" s="16" t="str">
        <f t="shared" si="667"/>
        <v>,"IssueYearStart":1981</v>
      </c>
      <c r="V1898" s="16" t="str">
        <f t="shared" si="668"/>
        <v>,"IssueYearEnd":0</v>
      </c>
      <c r="W1898" s="16" t="str">
        <f t="shared" si="669"/>
        <v xml:space="preserve">,"FirstDayOfIssue":" " </v>
      </c>
      <c r="X1898" s="16" t="str">
        <f t="shared" si="683"/>
        <v xml:space="preserve">,"Perforation":"" </v>
      </c>
      <c r="Y1898" s="16" t="str">
        <f t="shared" si="670"/>
        <v xml:space="preserve">,"IsWatermarked":false </v>
      </c>
      <c r="Z1898" s="16" t="str">
        <f t="shared" si="671"/>
        <v xml:space="preserve">,"CatalogImageCode":"" </v>
      </c>
      <c r="AA1898" s="16" t="str">
        <f t="shared" si="672"/>
        <v xml:space="preserve">,"Color":"" </v>
      </c>
      <c r="AB1898" s="16" t="str">
        <f t="shared" si="673"/>
        <v xml:space="preserve">,"Denomination":"18" </v>
      </c>
      <c r="AD1898" s="16" t="str">
        <f t="shared" si="674"/>
        <v>,"ItemInstances":[</v>
      </c>
      <c r="AE1898" s="16" t="str">
        <f t="shared" si="675"/>
        <v>{"CollectableType":"HomeCollector.Models.StampBase, HomeCollector, Version=1.0.0.0, Culture=neutral, PublicKeyToken=null"</v>
      </c>
      <c r="AF1898" s="16" t="str">
        <f t="shared" si="676"/>
        <v xml:space="preserve">,"ItemDetails":"" </v>
      </c>
      <c r="AG1898" s="16" t="str">
        <f t="shared" si="677"/>
        <v xml:space="preserve">,"IsFavorite":false </v>
      </c>
      <c r="AH1898" s="16" t="str">
        <f t="shared" si="678"/>
        <v xml:space="preserve">,"EstimatedValue":0 </v>
      </c>
      <c r="AI1898" s="16" t="str">
        <f t="shared" si="679"/>
        <v xml:space="preserve">,"IsMintCondition":false </v>
      </c>
      <c r="AJ1898" s="16" t="str">
        <f t="shared" si="680"/>
        <v xml:space="preserve">,"Condition":"UNDEFINED" </v>
      </c>
      <c r="AK1898" s="16" t="str">
        <f xml:space="preserve"> IF($D1898+$E1898&gt;0,  CONCATENATE($AD1898,$AE1898,$AF1898,$AG1898,$AH1898,$AI1898,$AJ1898)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98" s="16" t="str">
        <f t="shared" si="681"/>
        <v>,{"CollectableType":"HomeCollector.Models.StampBase, HomeCollector, Version=1.0.0.0, Culture=neutral, PublicKeyToken=null","DisplayName":"Mason" ,"Description":"" ,"Country":"USA" ,"IsPostageStamp":true ,"ScottNumber":"1858"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99" spans="1:38" x14ac:dyDescent="0.25">
      <c r="A1899" s="34" t="s">
        <v>3026</v>
      </c>
      <c r="B1899" s="29">
        <v>19</v>
      </c>
      <c r="C1899" s="30"/>
      <c r="D1899" s="31"/>
      <c r="E1899" s="32">
        <v>2</v>
      </c>
      <c r="F1899" s="28"/>
      <c r="G1899" s="30"/>
      <c r="H1899" s="19" t="s">
        <v>1278</v>
      </c>
      <c r="I1899" s="29">
        <v>1980</v>
      </c>
      <c r="J1899" s="29">
        <v>1980</v>
      </c>
      <c r="K1899" s="33" t="s">
        <v>1337</v>
      </c>
      <c r="L1899" s="34">
        <v>0.35</v>
      </c>
      <c r="M1899" s="29">
        <v>0.15</v>
      </c>
      <c r="N1899" s="28" t="str">
        <f t="shared" si="682"/>
        <v>,{"CollectableType":"HomeCollector.Models.StampBase, HomeCollector, Version=1.0.0.0, Culture=neutral, PublicKeyToken=null"</v>
      </c>
      <c r="O1899" s="16" t="str">
        <f t="shared" si="661"/>
        <v xml:space="preserve">,"DisplayName":"Sequoyah" </v>
      </c>
      <c r="P1899" s="16" t="str">
        <f t="shared" si="662"/>
        <v xml:space="preserve">,"Description":"" </v>
      </c>
      <c r="Q1899" s="16" t="str">
        <f t="shared" si="663"/>
        <v xml:space="preserve">,"Country":"USA" </v>
      </c>
      <c r="R1899" s="16" t="str">
        <f t="shared" si="664"/>
        <v xml:space="preserve">,"IsPostageStamp":true </v>
      </c>
      <c r="S1899" s="16" t="str">
        <f t="shared" si="665"/>
        <v xml:space="preserve">,"ScottNumber":"1859" </v>
      </c>
      <c r="T1899" s="16" t="str">
        <f t="shared" si="666"/>
        <v xml:space="preserve">,"AlternateId":"" </v>
      </c>
      <c r="U1899" s="16" t="str">
        <f t="shared" si="667"/>
        <v>,"IssueYearStart":1980</v>
      </c>
      <c r="V1899" s="16" t="str">
        <f t="shared" si="668"/>
        <v>,"IssueYearEnd":0</v>
      </c>
      <c r="W1899" s="16" t="str">
        <f t="shared" si="669"/>
        <v xml:space="preserve">,"FirstDayOfIssue":" " </v>
      </c>
      <c r="X1899" s="16" t="str">
        <f t="shared" si="683"/>
        <v xml:space="preserve">,"Perforation":"" </v>
      </c>
      <c r="Y1899" s="16" t="str">
        <f t="shared" si="670"/>
        <v xml:space="preserve">,"IsWatermarked":false </v>
      </c>
      <c r="Z1899" s="16" t="str">
        <f t="shared" si="671"/>
        <v xml:space="preserve">,"CatalogImageCode":"" </v>
      </c>
      <c r="AA1899" s="16" t="str">
        <f t="shared" si="672"/>
        <v xml:space="preserve">,"Color":"" </v>
      </c>
      <c r="AB1899" s="16" t="str">
        <f t="shared" si="673"/>
        <v xml:space="preserve">,"Denomination":"19" </v>
      </c>
      <c r="AD1899" s="16" t="str">
        <f t="shared" si="674"/>
        <v>,"ItemInstances":[</v>
      </c>
      <c r="AE1899" s="16" t="str">
        <f t="shared" si="675"/>
        <v>{"CollectableType":"HomeCollector.Models.StampBase, HomeCollector, Version=1.0.0.0, Culture=neutral, PublicKeyToken=null"</v>
      </c>
      <c r="AF1899" s="16" t="str">
        <f t="shared" si="676"/>
        <v xml:space="preserve">,"ItemDetails":"" </v>
      </c>
      <c r="AG1899" s="16" t="str">
        <f t="shared" si="677"/>
        <v xml:space="preserve">,"IsFavorite":false </v>
      </c>
      <c r="AH1899" s="16" t="str">
        <f t="shared" si="678"/>
        <v xml:space="preserve">,"EstimatedValue":0 </v>
      </c>
      <c r="AI1899" s="16" t="str">
        <f t="shared" si="679"/>
        <v xml:space="preserve">,"IsMintCondition":false </v>
      </c>
      <c r="AJ1899" s="16" t="str">
        <f t="shared" si="680"/>
        <v xml:space="preserve">,"Condition":"UNDEFINED" </v>
      </c>
      <c r="AK1899" s="16" t="str">
        <f xml:space="preserve"> IF($D1899+$E1899&gt;0,  CONCATENATE($AD1899,$AE1899,$AF1899,$AG1899,$AH1899,$AI1899,$AJ1899)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99" s="16" t="str">
        <f t="shared" si="681"/>
        <v>,{"CollectableType":"HomeCollector.Models.StampBase, HomeCollector, Version=1.0.0.0, Culture=neutral, PublicKeyToken=null","DisplayName":"Sequoyah" ,"Description":"" ,"Country":"USA" ,"IsPostageStamp":true ,"ScottNumber":"1859" ,"AlternateId":"" ,"IssueYearStart":1980,"IssueYearEnd":0,"FirstDayOfIssue":" " ,"Perforation":"" ,"IsWatermarked":false ,"CatalogImageCode":"" ,"Color":"" ,"Denomination":"19"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00" spans="1:38" x14ac:dyDescent="0.25">
      <c r="A1900" s="34" t="s">
        <v>1332</v>
      </c>
      <c r="B1900" s="29">
        <v>20</v>
      </c>
      <c r="C1900" s="30"/>
      <c r="D1900" s="31">
        <v>1</v>
      </c>
      <c r="E1900" s="32">
        <v>3</v>
      </c>
      <c r="F1900" s="28"/>
      <c r="G1900" s="30"/>
      <c r="H1900" s="19" t="s">
        <v>1279</v>
      </c>
      <c r="I1900" s="29">
        <v>1982</v>
      </c>
      <c r="J1900" s="29">
        <v>1982</v>
      </c>
      <c r="K1900" s="33" t="s">
        <v>1337</v>
      </c>
      <c r="L1900" s="34">
        <v>0.4</v>
      </c>
      <c r="M1900" s="29">
        <v>0.15</v>
      </c>
      <c r="N1900" s="28" t="str">
        <f t="shared" si="682"/>
        <v>,{"CollectableType":"HomeCollector.Models.StampBase, HomeCollector, Version=1.0.0.0, Culture=neutral, PublicKeyToken=null"</v>
      </c>
      <c r="O1900" s="16" t="str">
        <f t="shared" si="661"/>
        <v xml:space="preserve">,"DisplayName":"Bunche" </v>
      </c>
      <c r="P1900" s="16" t="str">
        <f t="shared" si="662"/>
        <v xml:space="preserve">,"Description":"" </v>
      </c>
      <c r="Q1900" s="16" t="str">
        <f t="shared" si="663"/>
        <v xml:space="preserve">,"Country":"USA" </v>
      </c>
      <c r="R1900" s="16" t="str">
        <f t="shared" si="664"/>
        <v xml:space="preserve">,"IsPostageStamp":true </v>
      </c>
      <c r="S1900" s="16" t="str">
        <f t="shared" si="665"/>
        <v xml:space="preserve">,"ScottNumber":"1860" </v>
      </c>
      <c r="T1900" s="16" t="str">
        <f t="shared" si="666"/>
        <v xml:space="preserve">,"AlternateId":"" </v>
      </c>
      <c r="U1900" s="16" t="str">
        <f t="shared" si="667"/>
        <v>,"IssueYearStart":1982</v>
      </c>
      <c r="V1900" s="16" t="str">
        <f t="shared" si="668"/>
        <v>,"IssueYearEnd":0</v>
      </c>
      <c r="W1900" s="16" t="str">
        <f t="shared" si="669"/>
        <v xml:space="preserve">,"FirstDayOfIssue":" " </v>
      </c>
      <c r="X1900" s="16" t="str">
        <f t="shared" si="683"/>
        <v xml:space="preserve">,"Perforation":"" </v>
      </c>
      <c r="Y1900" s="16" t="str">
        <f t="shared" si="670"/>
        <v xml:space="preserve">,"IsWatermarked":false </v>
      </c>
      <c r="Z1900" s="16" t="str">
        <f t="shared" si="671"/>
        <v xml:space="preserve">,"CatalogImageCode":"" </v>
      </c>
      <c r="AA1900" s="16" t="str">
        <f t="shared" si="672"/>
        <v xml:space="preserve">,"Color":"" </v>
      </c>
      <c r="AB1900" s="16" t="str">
        <f t="shared" si="673"/>
        <v xml:space="preserve">,"Denomination":"20" </v>
      </c>
      <c r="AD1900" s="16" t="str">
        <f t="shared" si="674"/>
        <v>,"ItemInstances":[</v>
      </c>
      <c r="AE1900" s="16" t="str">
        <f t="shared" si="675"/>
        <v>{"CollectableType":"HomeCollector.Models.StampBase, HomeCollector, Version=1.0.0.0, Culture=neutral, PublicKeyToken=null"</v>
      </c>
      <c r="AF1900" s="16" t="str">
        <f t="shared" si="676"/>
        <v xml:space="preserve">,"ItemDetails":"" </v>
      </c>
      <c r="AG1900" s="16" t="str">
        <f t="shared" si="677"/>
        <v xml:space="preserve">,"IsFavorite":false </v>
      </c>
      <c r="AH1900" s="16" t="str">
        <f t="shared" si="678"/>
        <v xml:space="preserve">,"EstimatedValue":0 </v>
      </c>
      <c r="AI1900" s="16" t="str">
        <f t="shared" si="679"/>
        <v xml:space="preserve">,"IsMintCondition":true </v>
      </c>
      <c r="AJ1900" s="16" t="str">
        <f t="shared" si="680"/>
        <v xml:space="preserve">,"Condition":"UNDEFINED" </v>
      </c>
      <c r="AK1900" s="16" t="str">
        <f xml:space="preserve"> IF($D1900+$E1900&gt;0,  CONCATENATE($AD1900,$AE1900,$AF1900,$AG1900,$AH1900,$AI1900,$AJ1900)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900" s="16" t="str">
        <f t="shared" si="681"/>
        <v>,{"CollectableType":"HomeCollector.Models.StampBase, HomeCollector, Version=1.0.0.0, Culture=neutral, PublicKeyToken=null","DisplayName":"Bunche" ,"Description":"" ,"Country":"USA" ,"IsPostageStamp":true ,"ScottNumber":"1860"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901" spans="1:38" x14ac:dyDescent="0.25">
      <c r="A1901" s="34" t="s">
        <v>3027</v>
      </c>
      <c r="B1901" s="29">
        <v>20</v>
      </c>
      <c r="C1901" s="30"/>
      <c r="D1901" s="31"/>
      <c r="E1901" s="32">
        <v>2</v>
      </c>
      <c r="F1901" s="28"/>
      <c r="G1901" s="30"/>
      <c r="H1901" s="19" t="s">
        <v>1280</v>
      </c>
      <c r="I1901" s="29">
        <v>1983</v>
      </c>
      <c r="J1901" s="29">
        <v>1983</v>
      </c>
      <c r="K1901" s="33" t="s">
        <v>1337</v>
      </c>
      <c r="L1901" s="34">
        <v>0.38</v>
      </c>
      <c r="M1901" s="29">
        <v>0.15</v>
      </c>
      <c r="N1901" s="28" t="str">
        <f t="shared" si="682"/>
        <v>,{"CollectableType":"HomeCollector.Models.StampBase, HomeCollector, Version=1.0.0.0, Culture=neutral, PublicKeyToken=null"</v>
      </c>
      <c r="O1901" s="16" t="str">
        <f t="shared" si="661"/>
        <v xml:space="preserve">,"DisplayName":"Gallaudet" </v>
      </c>
      <c r="P1901" s="16" t="str">
        <f t="shared" si="662"/>
        <v xml:space="preserve">,"Description":"" </v>
      </c>
      <c r="Q1901" s="16" t="str">
        <f t="shared" si="663"/>
        <v xml:space="preserve">,"Country":"USA" </v>
      </c>
      <c r="R1901" s="16" t="str">
        <f t="shared" si="664"/>
        <v xml:space="preserve">,"IsPostageStamp":true </v>
      </c>
      <c r="S1901" s="16" t="str">
        <f t="shared" si="665"/>
        <v xml:space="preserve">,"ScottNumber":"1861" </v>
      </c>
      <c r="T1901" s="16" t="str">
        <f t="shared" si="666"/>
        <v xml:space="preserve">,"AlternateId":"" </v>
      </c>
      <c r="U1901" s="16" t="str">
        <f t="shared" si="667"/>
        <v>,"IssueYearStart":1983</v>
      </c>
      <c r="V1901" s="16" t="str">
        <f t="shared" si="668"/>
        <v>,"IssueYearEnd":0</v>
      </c>
      <c r="W1901" s="16" t="str">
        <f t="shared" si="669"/>
        <v xml:space="preserve">,"FirstDayOfIssue":" " </v>
      </c>
      <c r="X1901" s="16" t="str">
        <f t="shared" si="683"/>
        <v xml:space="preserve">,"Perforation":"" </v>
      </c>
      <c r="Y1901" s="16" t="str">
        <f t="shared" si="670"/>
        <v xml:space="preserve">,"IsWatermarked":false </v>
      </c>
      <c r="Z1901" s="16" t="str">
        <f t="shared" si="671"/>
        <v xml:space="preserve">,"CatalogImageCode":"" </v>
      </c>
      <c r="AA1901" s="16" t="str">
        <f t="shared" si="672"/>
        <v xml:space="preserve">,"Color":"" </v>
      </c>
      <c r="AB1901" s="16" t="str">
        <f t="shared" si="673"/>
        <v xml:space="preserve">,"Denomination":"20" </v>
      </c>
      <c r="AD1901" s="16" t="str">
        <f t="shared" si="674"/>
        <v>,"ItemInstances":[</v>
      </c>
      <c r="AE1901" s="16" t="str">
        <f t="shared" si="675"/>
        <v>{"CollectableType":"HomeCollector.Models.StampBase, HomeCollector, Version=1.0.0.0, Culture=neutral, PublicKeyToken=null"</v>
      </c>
      <c r="AF1901" s="16" t="str">
        <f t="shared" si="676"/>
        <v xml:space="preserve">,"ItemDetails":"" </v>
      </c>
      <c r="AG1901" s="16" t="str">
        <f t="shared" si="677"/>
        <v xml:space="preserve">,"IsFavorite":false </v>
      </c>
      <c r="AH1901" s="16" t="str">
        <f t="shared" si="678"/>
        <v xml:space="preserve">,"EstimatedValue":0 </v>
      </c>
      <c r="AI1901" s="16" t="str">
        <f t="shared" si="679"/>
        <v xml:space="preserve">,"IsMintCondition":false </v>
      </c>
      <c r="AJ1901" s="16" t="str">
        <f t="shared" si="680"/>
        <v xml:space="preserve">,"Condition":"UNDEFINED" </v>
      </c>
      <c r="AK1901" s="16" t="str">
        <f xml:space="preserve"> IF($D1901+$E1901&gt;0,  CONCATENATE($AD1901,$AE1901,$AF1901,$AG1901,$AH1901,$AI1901,$AJ1901)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01" s="16" t="str">
        <f t="shared" si="681"/>
        <v>,{"CollectableType":"HomeCollector.Models.StampBase, HomeCollector, Version=1.0.0.0, Culture=neutral, PublicKeyToken=null","DisplayName":"Gallaudet" ,"Description":"" ,"Country":"USA" ,"IsPostageStamp":true ,"ScottNumber":"1861"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02" spans="1:38" x14ac:dyDescent="0.25">
      <c r="A1902" s="34" t="s">
        <v>1333</v>
      </c>
      <c r="B1902" s="29">
        <v>20</v>
      </c>
      <c r="C1902" s="30"/>
      <c r="D1902" s="31"/>
      <c r="E1902" s="32">
        <v>5</v>
      </c>
      <c r="F1902" s="28"/>
      <c r="G1902" s="30"/>
      <c r="H1902" s="19" t="s">
        <v>1061</v>
      </c>
      <c r="I1902" s="29">
        <v>1984</v>
      </c>
      <c r="J1902" s="29">
        <v>1984</v>
      </c>
      <c r="K1902" s="33" t="s">
        <v>1337</v>
      </c>
      <c r="L1902" s="34">
        <v>0.38</v>
      </c>
      <c r="M1902" s="29">
        <v>0.15</v>
      </c>
      <c r="N1902" s="28" t="str">
        <f t="shared" si="682"/>
        <v>,{"CollectableType":"HomeCollector.Models.StampBase, HomeCollector, Version=1.0.0.0, Culture=neutral, PublicKeyToken=null"</v>
      </c>
      <c r="O1902" s="16" t="str">
        <f t="shared" si="661"/>
        <v xml:space="preserve">,"DisplayName":"Truman" </v>
      </c>
      <c r="P1902" s="16" t="str">
        <f t="shared" si="662"/>
        <v xml:space="preserve">,"Description":"" </v>
      </c>
      <c r="Q1902" s="16" t="str">
        <f t="shared" si="663"/>
        <v xml:space="preserve">,"Country":"USA" </v>
      </c>
      <c r="R1902" s="16" t="str">
        <f t="shared" si="664"/>
        <v xml:space="preserve">,"IsPostageStamp":true </v>
      </c>
      <c r="S1902" s="16" t="str">
        <f t="shared" si="665"/>
        <v xml:space="preserve">,"ScottNumber":"1862" </v>
      </c>
      <c r="T1902" s="16" t="str">
        <f t="shared" si="666"/>
        <v xml:space="preserve">,"AlternateId":"" </v>
      </c>
      <c r="U1902" s="16" t="str">
        <f t="shared" si="667"/>
        <v>,"IssueYearStart":1984</v>
      </c>
      <c r="V1902" s="16" t="str">
        <f t="shared" si="668"/>
        <v>,"IssueYearEnd":0</v>
      </c>
      <c r="W1902" s="16" t="str">
        <f t="shared" si="669"/>
        <v xml:space="preserve">,"FirstDayOfIssue":" " </v>
      </c>
      <c r="X1902" s="16" t="str">
        <f t="shared" si="683"/>
        <v xml:space="preserve">,"Perforation":"" </v>
      </c>
      <c r="Y1902" s="16" t="str">
        <f t="shared" si="670"/>
        <v xml:space="preserve">,"IsWatermarked":false </v>
      </c>
      <c r="Z1902" s="16" t="str">
        <f t="shared" si="671"/>
        <v xml:space="preserve">,"CatalogImageCode":"" </v>
      </c>
      <c r="AA1902" s="16" t="str">
        <f t="shared" si="672"/>
        <v xml:space="preserve">,"Color":"" </v>
      </c>
      <c r="AB1902" s="16" t="str">
        <f t="shared" si="673"/>
        <v xml:space="preserve">,"Denomination":"20" </v>
      </c>
      <c r="AD1902" s="16" t="str">
        <f t="shared" si="674"/>
        <v>,"ItemInstances":[</v>
      </c>
      <c r="AE1902" s="16" t="str">
        <f t="shared" si="675"/>
        <v>{"CollectableType":"HomeCollector.Models.StampBase, HomeCollector, Version=1.0.0.0, Culture=neutral, PublicKeyToken=null"</v>
      </c>
      <c r="AF1902" s="16" t="str">
        <f t="shared" si="676"/>
        <v xml:space="preserve">,"ItemDetails":"" </v>
      </c>
      <c r="AG1902" s="16" t="str">
        <f t="shared" si="677"/>
        <v xml:space="preserve">,"IsFavorite":false </v>
      </c>
      <c r="AH1902" s="16" t="str">
        <f t="shared" si="678"/>
        <v xml:space="preserve">,"EstimatedValue":0 </v>
      </c>
      <c r="AI1902" s="16" t="str">
        <f t="shared" si="679"/>
        <v xml:space="preserve">,"IsMintCondition":false </v>
      </c>
      <c r="AJ1902" s="16" t="str">
        <f t="shared" si="680"/>
        <v xml:space="preserve">,"Condition":"UNDEFINED" </v>
      </c>
      <c r="AK1902" s="16" t="str">
        <f xml:space="preserve"> IF($D1902+$E1902&gt;0,  CONCATENATE($AD1902,$AE1902,$AF1902,$AG1902,$AH1902,$AI1902,$AJ1902)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02" s="16" t="str">
        <f t="shared" si="681"/>
        <v>,{"CollectableType":"HomeCollector.Models.StampBase, HomeCollector, Version=1.0.0.0, Culture=neutral, PublicKeyToken=null","DisplayName":"Truman" ,"Description":"" ,"Country":"USA" ,"IsPostageStamp":true ,"ScottNumber":"1862"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03" spans="1:38" x14ac:dyDescent="0.25">
      <c r="A1903" s="34" t="s">
        <v>3028</v>
      </c>
      <c r="B1903" s="29">
        <v>22</v>
      </c>
      <c r="C1903" s="30"/>
      <c r="D1903" s="31"/>
      <c r="E1903" s="32">
        <v>2</v>
      </c>
      <c r="F1903" s="28"/>
      <c r="G1903" s="30"/>
      <c r="H1903" s="19" t="s">
        <v>556</v>
      </c>
      <c r="I1903" s="29">
        <v>1985</v>
      </c>
      <c r="J1903" s="29">
        <v>1985</v>
      </c>
      <c r="K1903" s="33" t="s">
        <v>1337</v>
      </c>
      <c r="L1903" s="34">
        <v>0.4</v>
      </c>
      <c r="M1903" s="29">
        <v>0.15</v>
      </c>
      <c r="N1903" s="28" t="str">
        <f t="shared" si="682"/>
        <v>,{"CollectableType":"HomeCollector.Models.StampBase, HomeCollector, Version=1.0.0.0, Culture=neutral, PublicKeyToken=null"</v>
      </c>
      <c r="O1903" s="16" t="str">
        <f t="shared" si="661"/>
        <v xml:space="preserve">,"DisplayName":"Audubon" </v>
      </c>
      <c r="P1903" s="16" t="str">
        <f t="shared" si="662"/>
        <v xml:space="preserve">,"Description":"" </v>
      </c>
      <c r="Q1903" s="16" t="str">
        <f t="shared" si="663"/>
        <v xml:space="preserve">,"Country":"USA" </v>
      </c>
      <c r="R1903" s="16" t="str">
        <f t="shared" si="664"/>
        <v xml:space="preserve">,"IsPostageStamp":true </v>
      </c>
      <c r="S1903" s="16" t="str">
        <f t="shared" si="665"/>
        <v xml:space="preserve">,"ScottNumber":"1863" </v>
      </c>
      <c r="T1903" s="16" t="str">
        <f t="shared" si="666"/>
        <v xml:space="preserve">,"AlternateId":"" </v>
      </c>
      <c r="U1903" s="16" t="str">
        <f t="shared" si="667"/>
        <v>,"IssueYearStart":1985</v>
      </c>
      <c r="V1903" s="16" t="str">
        <f t="shared" si="668"/>
        <v>,"IssueYearEnd":0</v>
      </c>
      <c r="W1903" s="16" t="str">
        <f t="shared" si="669"/>
        <v xml:space="preserve">,"FirstDayOfIssue":" " </v>
      </c>
      <c r="X1903" s="16" t="str">
        <f t="shared" si="683"/>
        <v xml:space="preserve">,"Perforation":"" </v>
      </c>
      <c r="Y1903" s="16" t="str">
        <f t="shared" si="670"/>
        <v xml:space="preserve">,"IsWatermarked":false </v>
      </c>
      <c r="Z1903" s="16" t="str">
        <f t="shared" si="671"/>
        <v xml:space="preserve">,"CatalogImageCode":"" </v>
      </c>
      <c r="AA1903" s="16" t="str">
        <f t="shared" si="672"/>
        <v xml:space="preserve">,"Color":"" </v>
      </c>
      <c r="AB1903" s="16" t="str">
        <f t="shared" si="673"/>
        <v xml:space="preserve">,"Denomination":"22" </v>
      </c>
      <c r="AD1903" s="16" t="str">
        <f t="shared" si="674"/>
        <v>,"ItemInstances":[</v>
      </c>
      <c r="AE1903" s="16" t="str">
        <f t="shared" si="675"/>
        <v>{"CollectableType":"HomeCollector.Models.StampBase, HomeCollector, Version=1.0.0.0, Culture=neutral, PublicKeyToken=null"</v>
      </c>
      <c r="AF1903" s="16" t="str">
        <f t="shared" si="676"/>
        <v xml:space="preserve">,"ItemDetails":"" </v>
      </c>
      <c r="AG1903" s="16" t="str">
        <f t="shared" si="677"/>
        <v xml:space="preserve">,"IsFavorite":false </v>
      </c>
      <c r="AH1903" s="16" t="str">
        <f t="shared" si="678"/>
        <v xml:space="preserve">,"EstimatedValue":0 </v>
      </c>
      <c r="AI1903" s="16" t="str">
        <f t="shared" si="679"/>
        <v xml:space="preserve">,"IsMintCondition":false </v>
      </c>
      <c r="AJ1903" s="16" t="str">
        <f t="shared" si="680"/>
        <v xml:space="preserve">,"Condition":"UNDEFINED" </v>
      </c>
      <c r="AK1903" s="16" t="str">
        <f xml:space="preserve"> IF($D1903+$E1903&gt;0,  CONCATENATE($AD1903,$AE1903,$AF1903,$AG1903,$AH1903,$AI1903,$AJ1903)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03" s="16" t="str">
        <f t="shared" si="681"/>
        <v>,{"CollectableType":"HomeCollector.Models.StampBase, HomeCollector, Version=1.0.0.0, Culture=neutral, PublicKeyToken=null","DisplayName":"Audubon" ,"Description":"" ,"Country":"USA" ,"IsPostageStamp":true ,"ScottNumber":"1863"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04" spans="1:38" x14ac:dyDescent="0.25">
      <c r="A1904" s="34" t="s">
        <v>3029</v>
      </c>
      <c r="B1904" s="29">
        <v>30</v>
      </c>
      <c r="C1904" s="30"/>
      <c r="D1904" s="31"/>
      <c r="E1904" s="32">
        <v>2</v>
      </c>
      <c r="F1904" s="28"/>
      <c r="G1904" s="30"/>
      <c r="H1904" s="19" t="s">
        <v>1281</v>
      </c>
      <c r="I1904" s="29">
        <v>1984</v>
      </c>
      <c r="J1904" s="29">
        <v>1984</v>
      </c>
      <c r="K1904" s="33" t="s">
        <v>1337</v>
      </c>
      <c r="L1904" s="34">
        <v>0.55000000000000004</v>
      </c>
      <c r="M1904" s="29">
        <v>0.15</v>
      </c>
      <c r="N1904" s="28" t="str">
        <f t="shared" si="682"/>
        <v>,{"CollectableType":"HomeCollector.Models.StampBase, HomeCollector, Version=1.0.0.0, Culture=neutral, PublicKeyToken=null"</v>
      </c>
      <c r="O1904" s="16" t="str">
        <f t="shared" si="661"/>
        <v xml:space="preserve">,"DisplayName":"Laubach" </v>
      </c>
      <c r="P1904" s="16" t="str">
        <f t="shared" si="662"/>
        <v xml:space="preserve">,"Description":"" </v>
      </c>
      <c r="Q1904" s="16" t="str">
        <f t="shared" si="663"/>
        <v xml:space="preserve">,"Country":"USA" </v>
      </c>
      <c r="R1904" s="16" t="str">
        <f t="shared" si="664"/>
        <v xml:space="preserve">,"IsPostageStamp":true </v>
      </c>
      <c r="S1904" s="16" t="str">
        <f t="shared" si="665"/>
        <v xml:space="preserve">,"ScottNumber":"1864" </v>
      </c>
      <c r="T1904" s="16" t="str">
        <f t="shared" si="666"/>
        <v xml:space="preserve">,"AlternateId":"" </v>
      </c>
      <c r="U1904" s="16" t="str">
        <f t="shared" si="667"/>
        <v>,"IssueYearStart":1984</v>
      </c>
      <c r="V1904" s="16" t="str">
        <f t="shared" si="668"/>
        <v>,"IssueYearEnd":0</v>
      </c>
      <c r="W1904" s="16" t="str">
        <f t="shared" si="669"/>
        <v xml:space="preserve">,"FirstDayOfIssue":" " </v>
      </c>
      <c r="X1904" s="16" t="str">
        <f t="shared" si="683"/>
        <v xml:space="preserve">,"Perforation":"" </v>
      </c>
      <c r="Y1904" s="16" t="str">
        <f t="shared" si="670"/>
        <v xml:space="preserve">,"IsWatermarked":false </v>
      </c>
      <c r="Z1904" s="16" t="str">
        <f t="shared" si="671"/>
        <v xml:space="preserve">,"CatalogImageCode":"" </v>
      </c>
      <c r="AA1904" s="16" t="str">
        <f t="shared" si="672"/>
        <v xml:space="preserve">,"Color":"" </v>
      </c>
      <c r="AB1904" s="16" t="str">
        <f t="shared" si="673"/>
        <v xml:space="preserve">,"Denomination":"30" </v>
      </c>
      <c r="AD1904" s="16" t="str">
        <f t="shared" si="674"/>
        <v>,"ItemInstances":[</v>
      </c>
      <c r="AE1904" s="16" t="str">
        <f t="shared" si="675"/>
        <v>{"CollectableType":"HomeCollector.Models.StampBase, HomeCollector, Version=1.0.0.0, Culture=neutral, PublicKeyToken=null"</v>
      </c>
      <c r="AF1904" s="16" t="str">
        <f t="shared" si="676"/>
        <v xml:space="preserve">,"ItemDetails":"" </v>
      </c>
      <c r="AG1904" s="16" t="str">
        <f t="shared" si="677"/>
        <v xml:space="preserve">,"IsFavorite":false </v>
      </c>
      <c r="AH1904" s="16" t="str">
        <f t="shared" si="678"/>
        <v xml:space="preserve">,"EstimatedValue":0 </v>
      </c>
      <c r="AI1904" s="16" t="str">
        <f t="shared" si="679"/>
        <v xml:space="preserve">,"IsMintCondition":false </v>
      </c>
      <c r="AJ1904" s="16" t="str">
        <f t="shared" si="680"/>
        <v xml:space="preserve">,"Condition":"UNDEFINED" </v>
      </c>
      <c r="AK1904" s="16" t="str">
        <f xml:space="preserve"> IF($D1904+$E1904&gt;0,  CONCATENATE($AD1904,$AE1904,$AF1904,$AG1904,$AH1904,$AI1904,$AJ1904)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04" s="16" t="str">
        <f t="shared" si="681"/>
        <v>,{"CollectableType":"HomeCollector.Models.StampBase, HomeCollector, Version=1.0.0.0, Culture=neutral, PublicKeyToken=null","DisplayName":"Laubach" ,"Description":"" ,"Country":"USA" ,"IsPostageStamp":true ,"ScottNumber":"1864" ,"AlternateId":"" ,"IssueYearStart":1984,"IssueYearEnd":0,"FirstDayOfIssue":" " ,"Perforation":"" ,"IsWatermarked":false ,"CatalogImageCode":"" ,"Color":""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05" spans="1:38" x14ac:dyDescent="0.25">
      <c r="A1905" s="34" t="s">
        <v>3030</v>
      </c>
      <c r="B1905" s="29">
        <v>35</v>
      </c>
      <c r="C1905" s="30"/>
      <c r="D1905" s="31"/>
      <c r="E1905" s="32">
        <v>2</v>
      </c>
      <c r="F1905" s="28"/>
      <c r="G1905" s="30"/>
      <c r="H1905" s="19" t="s">
        <v>1282</v>
      </c>
      <c r="I1905" s="29">
        <v>1981</v>
      </c>
      <c r="J1905" s="29">
        <v>1981</v>
      </c>
      <c r="K1905" s="33" t="s">
        <v>1337</v>
      </c>
      <c r="L1905" s="34">
        <v>0.65</v>
      </c>
      <c r="M1905" s="29">
        <v>0.15</v>
      </c>
      <c r="N1905" s="28" t="str">
        <f t="shared" si="682"/>
        <v>,{"CollectableType":"HomeCollector.Models.StampBase, HomeCollector, Version=1.0.0.0, Culture=neutral, PublicKeyToken=null"</v>
      </c>
      <c r="O1905" s="16" t="str">
        <f t="shared" si="661"/>
        <v xml:space="preserve">,"DisplayName":"Drew" </v>
      </c>
      <c r="P1905" s="16" t="str">
        <f t="shared" si="662"/>
        <v xml:space="preserve">,"Description":"" </v>
      </c>
      <c r="Q1905" s="16" t="str">
        <f t="shared" si="663"/>
        <v xml:space="preserve">,"Country":"USA" </v>
      </c>
      <c r="R1905" s="16" t="str">
        <f t="shared" si="664"/>
        <v xml:space="preserve">,"IsPostageStamp":true </v>
      </c>
      <c r="S1905" s="16" t="str">
        <f t="shared" si="665"/>
        <v xml:space="preserve">,"ScottNumber":"1865" </v>
      </c>
      <c r="T1905" s="16" t="str">
        <f t="shared" si="666"/>
        <v xml:space="preserve">,"AlternateId":"" </v>
      </c>
      <c r="U1905" s="16" t="str">
        <f t="shared" si="667"/>
        <v>,"IssueYearStart":1981</v>
      </c>
      <c r="V1905" s="16" t="str">
        <f t="shared" si="668"/>
        <v>,"IssueYearEnd":0</v>
      </c>
      <c r="W1905" s="16" t="str">
        <f t="shared" si="669"/>
        <v xml:space="preserve">,"FirstDayOfIssue":" " </v>
      </c>
      <c r="X1905" s="16" t="str">
        <f t="shared" si="683"/>
        <v xml:space="preserve">,"Perforation":"" </v>
      </c>
      <c r="Y1905" s="16" t="str">
        <f t="shared" si="670"/>
        <v xml:space="preserve">,"IsWatermarked":false </v>
      </c>
      <c r="Z1905" s="16" t="str">
        <f t="shared" si="671"/>
        <v xml:space="preserve">,"CatalogImageCode":"" </v>
      </c>
      <c r="AA1905" s="16" t="str">
        <f t="shared" si="672"/>
        <v xml:space="preserve">,"Color":"" </v>
      </c>
      <c r="AB1905" s="16" t="str">
        <f t="shared" si="673"/>
        <v xml:space="preserve">,"Denomination":"35" </v>
      </c>
      <c r="AD1905" s="16" t="str">
        <f t="shared" si="674"/>
        <v>,"ItemInstances":[</v>
      </c>
      <c r="AE1905" s="16" t="str">
        <f t="shared" si="675"/>
        <v>{"CollectableType":"HomeCollector.Models.StampBase, HomeCollector, Version=1.0.0.0, Culture=neutral, PublicKeyToken=null"</v>
      </c>
      <c r="AF1905" s="16" t="str">
        <f t="shared" si="676"/>
        <v xml:space="preserve">,"ItemDetails":"" </v>
      </c>
      <c r="AG1905" s="16" t="str">
        <f t="shared" si="677"/>
        <v xml:space="preserve">,"IsFavorite":false </v>
      </c>
      <c r="AH1905" s="16" t="str">
        <f t="shared" si="678"/>
        <v xml:space="preserve">,"EstimatedValue":0 </v>
      </c>
      <c r="AI1905" s="16" t="str">
        <f t="shared" si="679"/>
        <v xml:space="preserve">,"IsMintCondition":false </v>
      </c>
      <c r="AJ1905" s="16" t="str">
        <f t="shared" si="680"/>
        <v xml:space="preserve">,"Condition":"UNDEFINED" </v>
      </c>
      <c r="AK1905" s="16" t="str">
        <f xml:space="preserve"> IF($D1905+$E1905&gt;0,  CONCATENATE($AD1905,$AE1905,$AF1905,$AG1905,$AH1905,$AI1905,$AJ1905)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05" s="16" t="str">
        <f t="shared" si="681"/>
        <v>,{"CollectableType":"HomeCollector.Models.StampBase, HomeCollector, Version=1.0.0.0, Culture=neutral, PublicKeyToken=null","DisplayName":"Drew" ,"Description":"" ,"Country":"USA" ,"IsPostageStamp":true ,"ScottNumber":"1865" ,"AlternateId":"" ,"IssueYearStart":1981,"IssueYearEnd":0,"FirstDayOfIssue":" " ,"Perforation":"" ,"IsWatermarked":false ,"CatalogImageCode":"" ,"Color":"" ,"Denomination":"35"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06" spans="1:38" x14ac:dyDescent="0.25">
      <c r="A1906" s="34" t="s">
        <v>1334</v>
      </c>
      <c r="B1906" s="29">
        <v>37</v>
      </c>
      <c r="C1906" s="30"/>
      <c r="D1906" s="31"/>
      <c r="E1906" s="32">
        <v>2</v>
      </c>
      <c r="F1906" s="28"/>
      <c r="G1906" s="30"/>
      <c r="H1906" s="19" t="s">
        <v>1283</v>
      </c>
      <c r="I1906" s="29">
        <v>1982</v>
      </c>
      <c r="J1906" s="29">
        <v>1982</v>
      </c>
      <c r="K1906" s="33" t="s">
        <v>1337</v>
      </c>
      <c r="L1906" s="34">
        <v>0.7</v>
      </c>
      <c r="M1906" s="29">
        <v>0.15</v>
      </c>
      <c r="N1906" s="28" t="str">
        <f t="shared" si="682"/>
        <v>,{"CollectableType":"HomeCollector.Models.StampBase, HomeCollector, Version=1.0.0.0, Culture=neutral, PublicKeyToken=null"</v>
      </c>
      <c r="O1906" s="16" t="str">
        <f t="shared" si="661"/>
        <v xml:space="preserve">,"DisplayName":"Millikan" </v>
      </c>
      <c r="P1906" s="16" t="str">
        <f t="shared" si="662"/>
        <v xml:space="preserve">,"Description":"" </v>
      </c>
      <c r="Q1906" s="16" t="str">
        <f t="shared" si="663"/>
        <v xml:space="preserve">,"Country":"USA" </v>
      </c>
      <c r="R1906" s="16" t="str">
        <f t="shared" si="664"/>
        <v xml:space="preserve">,"IsPostageStamp":true </v>
      </c>
      <c r="S1906" s="16" t="str">
        <f t="shared" si="665"/>
        <v xml:space="preserve">,"ScottNumber":"1866" </v>
      </c>
      <c r="T1906" s="16" t="str">
        <f t="shared" si="666"/>
        <v xml:space="preserve">,"AlternateId":"" </v>
      </c>
      <c r="U1906" s="16" t="str">
        <f t="shared" si="667"/>
        <v>,"IssueYearStart":1982</v>
      </c>
      <c r="V1906" s="16" t="str">
        <f t="shared" si="668"/>
        <v>,"IssueYearEnd":0</v>
      </c>
      <c r="W1906" s="16" t="str">
        <f t="shared" si="669"/>
        <v xml:space="preserve">,"FirstDayOfIssue":" " </v>
      </c>
      <c r="X1906" s="16" t="str">
        <f t="shared" si="683"/>
        <v xml:space="preserve">,"Perforation":"" </v>
      </c>
      <c r="Y1906" s="16" t="str">
        <f t="shared" si="670"/>
        <v xml:space="preserve">,"IsWatermarked":false </v>
      </c>
      <c r="Z1906" s="16" t="str">
        <f t="shared" si="671"/>
        <v xml:space="preserve">,"CatalogImageCode":"" </v>
      </c>
      <c r="AA1906" s="16" t="str">
        <f t="shared" si="672"/>
        <v xml:space="preserve">,"Color":"" </v>
      </c>
      <c r="AB1906" s="16" t="str">
        <f t="shared" si="673"/>
        <v xml:space="preserve">,"Denomination":"37" </v>
      </c>
      <c r="AD1906" s="16" t="str">
        <f t="shared" si="674"/>
        <v>,"ItemInstances":[</v>
      </c>
      <c r="AE1906" s="16" t="str">
        <f t="shared" si="675"/>
        <v>{"CollectableType":"HomeCollector.Models.StampBase, HomeCollector, Version=1.0.0.0, Culture=neutral, PublicKeyToken=null"</v>
      </c>
      <c r="AF1906" s="16" t="str">
        <f t="shared" si="676"/>
        <v xml:space="preserve">,"ItemDetails":"" </v>
      </c>
      <c r="AG1906" s="16" t="str">
        <f t="shared" si="677"/>
        <v xml:space="preserve">,"IsFavorite":false </v>
      </c>
      <c r="AH1906" s="16" t="str">
        <f t="shared" si="678"/>
        <v xml:space="preserve">,"EstimatedValue":0 </v>
      </c>
      <c r="AI1906" s="16" t="str">
        <f t="shared" si="679"/>
        <v xml:space="preserve">,"IsMintCondition":false </v>
      </c>
      <c r="AJ1906" s="16" t="str">
        <f t="shared" si="680"/>
        <v xml:space="preserve">,"Condition":"UNDEFINED" </v>
      </c>
      <c r="AK1906" s="16" t="str">
        <f xml:space="preserve"> IF($D1906+$E1906&gt;0,  CONCATENATE($AD1906,$AE1906,$AF1906,$AG1906,$AH1906,$AI1906,$AJ1906)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06" s="16" t="str">
        <f t="shared" si="681"/>
        <v>,{"CollectableType":"HomeCollector.Models.StampBase, HomeCollector, Version=1.0.0.0, Culture=neutral, PublicKeyToken=null","DisplayName":"Millikan" ,"Description":"" ,"Country":"USA" ,"IsPostageStamp":true ,"ScottNumber":"1866" ,"AlternateId":"" ,"IssueYearStart":1982,"IssueYearEnd":0,"FirstDayOfIssue":" " ,"Perforation":"" ,"IsWatermarked":false ,"CatalogImageCode":"" ,"Color":"" ,"Denomination":"37"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07" spans="1:38" x14ac:dyDescent="0.25">
      <c r="A1907" s="34" t="s">
        <v>3031</v>
      </c>
      <c r="B1907" s="29">
        <v>39</v>
      </c>
      <c r="C1907" s="30"/>
      <c r="D1907" s="31"/>
      <c r="E1907" s="32">
        <v>4</v>
      </c>
      <c r="F1907" s="28"/>
      <c r="G1907" s="30"/>
      <c r="H1907" s="19" t="s">
        <v>415</v>
      </c>
      <c r="I1907" s="29">
        <v>1985</v>
      </c>
      <c r="J1907" s="29">
        <v>1985</v>
      </c>
      <c r="K1907" s="33" t="s">
        <v>1337</v>
      </c>
      <c r="L1907" s="34">
        <v>0.7</v>
      </c>
      <c r="M1907" s="29">
        <v>0.15</v>
      </c>
      <c r="N1907" s="28" t="str">
        <f t="shared" si="682"/>
        <v>,{"CollectableType":"HomeCollector.Models.StampBase, HomeCollector, Version=1.0.0.0, Culture=neutral, PublicKeyToken=null"</v>
      </c>
      <c r="O1907" s="16" t="str">
        <f t="shared" si="661"/>
        <v xml:space="preserve">,"DisplayName":"Clark" </v>
      </c>
      <c r="P1907" s="16" t="str">
        <f t="shared" si="662"/>
        <v xml:space="preserve">,"Description":"" </v>
      </c>
      <c r="Q1907" s="16" t="str">
        <f t="shared" si="663"/>
        <v xml:space="preserve">,"Country":"USA" </v>
      </c>
      <c r="R1907" s="16" t="str">
        <f t="shared" si="664"/>
        <v xml:space="preserve">,"IsPostageStamp":true </v>
      </c>
      <c r="S1907" s="16" t="str">
        <f t="shared" si="665"/>
        <v xml:space="preserve">,"ScottNumber":"1867" </v>
      </c>
      <c r="T1907" s="16" t="str">
        <f t="shared" si="666"/>
        <v xml:space="preserve">,"AlternateId":"" </v>
      </c>
      <c r="U1907" s="16" t="str">
        <f t="shared" si="667"/>
        <v>,"IssueYearStart":1985</v>
      </c>
      <c r="V1907" s="16" t="str">
        <f t="shared" si="668"/>
        <v>,"IssueYearEnd":0</v>
      </c>
      <c r="W1907" s="16" t="str">
        <f t="shared" si="669"/>
        <v xml:space="preserve">,"FirstDayOfIssue":" " </v>
      </c>
      <c r="X1907" s="16" t="str">
        <f t="shared" si="683"/>
        <v xml:space="preserve">,"Perforation":"" </v>
      </c>
      <c r="Y1907" s="16" t="str">
        <f t="shared" si="670"/>
        <v xml:space="preserve">,"IsWatermarked":false </v>
      </c>
      <c r="Z1907" s="16" t="str">
        <f t="shared" si="671"/>
        <v xml:space="preserve">,"CatalogImageCode":"" </v>
      </c>
      <c r="AA1907" s="16" t="str">
        <f t="shared" si="672"/>
        <v xml:space="preserve">,"Color":"" </v>
      </c>
      <c r="AB1907" s="16" t="str">
        <f t="shared" si="673"/>
        <v xml:space="preserve">,"Denomination":"39" </v>
      </c>
      <c r="AD1907" s="16" t="str">
        <f t="shared" si="674"/>
        <v>,"ItemInstances":[</v>
      </c>
      <c r="AE1907" s="16" t="str">
        <f t="shared" si="675"/>
        <v>{"CollectableType":"HomeCollector.Models.StampBase, HomeCollector, Version=1.0.0.0, Culture=neutral, PublicKeyToken=null"</v>
      </c>
      <c r="AF1907" s="16" t="str">
        <f t="shared" si="676"/>
        <v xml:space="preserve">,"ItemDetails":"" </v>
      </c>
      <c r="AG1907" s="16" t="str">
        <f t="shared" si="677"/>
        <v xml:space="preserve">,"IsFavorite":false </v>
      </c>
      <c r="AH1907" s="16" t="str">
        <f t="shared" si="678"/>
        <v xml:space="preserve">,"EstimatedValue":0 </v>
      </c>
      <c r="AI1907" s="16" t="str">
        <f t="shared" si="679"/>
        <v xml:space="preserve">,"IsMintCondition":false </v>
      </c>
      <c r="AJ1907" s="16" t="str">
        <f t="shared" si="680"/>
        <v xml:space="preserve">,"Condition":"UNDEFINED" </v>
      </c>
      <c r="AK1907" s="16" t="str">
        <f xml:space="preserve"> IF($D1907+$E1907&gt;0,  CONCATENATE($AD1907,$AE1907,$AF1907,$AG1907,$AH1907,$AI1907,$AJ1907)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07" s="16" t="str">
        <f t="shared" si="681"/>
        <v>,{"CollectableType":"HomeCollector.Models.StampBase, HomeCollector, Version=1.0.0.0, Culture=neutral, PublicKeyToken=null","DisplayName":"Clark" ,"Description":"" ,"Country":"USA" ,"IsPostageStamp":true ,"ScottNumber":"1867" ,"AlternateId":"" ,"IssueYearStart":1985,"IssueYearEnd":0,"FirstDayOfIssue":" " ,"Perforation":"" ,"IsWatermarked":false ,"CatalogImageCode":"" ,"Color":"" ,"Denomination":"39"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08" spans="1:38" x14ac:dyDescent="0.25">
      <c r="A1908" s="34" t="s">
        <v>3032</v>
      </c>
      <c r="B1908" s="29">
        <v>40</v>
      </c>
      <c r="C1908" s="30"/>
      <c r="D1908" s="31"/>
      <c r="E1908" s="32">
        <v>3</v>
      </c>
      <c r="F1908" s="28"/>
      <c r="G1908" s="30"/>
      <c r="H1908" s="19" t="s">
        <v>1284</v>
      </c>
      <c r="I1908" s="29">
        <v>1984</v>
      </c>
      <c r="J1908" s="29">
        <v>1984</v>
      </c>
      <c r="K1908" s="33" t="s">
        <v>1337</v>
      </c>
      <c r="L1908" s="34">
        <v>0.7</v>
      </c>
      <c r="M1908" s="29">
        <v>0.15</v>
      </c>
      <c r="N1908" s="28" t="str">
        <f t="shared" si="682"/>
        <v>,{"CollectableType":"HomeCollector.Models.StampBase, HomeCollector, Version=1.0.0.0, Culture=neutral, PublicKeyToken=null"</v>
      </c>
      <c r="O1908" s="16" t="str">
        <f t="shared" si="661"/>
        <v xml:space="preserve">,"DisplayName":"Gilbreth" </v>
      </c>
      <c r="P1908" s="16" t="str">
        <f t="shared" si="662"/>
        <v xml:space="preserve">,"Description":"" </v>
      </c>
      <c r="Q1908" s="16" t="str">
        <f t="shared" si="663"/>
        <v xml:space="preserve">,"Country":"USA" </v>
      </c>
      <c r="R1908" s="16" t="str">
        <f t="shared" si="664"/>
        <v xml:space="preserve">,"IsPostageStamp":true </v>
      </c>
      <c r="S1908" s="16" t="str">
        <f t="shared" si="665"/>
        <v xml:space="preserve">,"ScottNumber":"1868" </v>
      </c>
      <c r="T1908" s="16" t="str">
        <f t="shared" si="666"/>
        <v xml:space="preserve">,"AlternateId":"" </v>
      </c>
      <c r="U1908" s="16" t="str">
        <f t="shared" si="667"/>
        <v>,"IssueYearStart":1984</v>
      </c>
      <c r="V1908" s="16" t="str">
        <f t="shared" si="668"/>
        <v>,"IssueYearEnd":0</v>
      </c>
      <c r="W1908" s="16" t="str">
        <f t="shared" si="669"/>
        <v xml:space="preserve">,"FirstDayOfIssue":" " </v>
      </c>
      <c r="X1908" s="16" t="str">
        <f t="shared" si="683"/>
        <v xml:space="preserve">,"Perforation":"" </v>
      </c>
      <c r="Y1908" s="16" t="str">
        <f t="shared" si="670"/>
        <v xml:space="preserve">,"IsWatermarked":false </v>
      </c>
      <c r="Z1908" s="16" t="str">
        <f t="shared" si="671"/>
        <v xml:space="preserve">,"CatalogImageCode":"" </v>
      </c>
      <c r="AA1908" s="16" t="str">
        <f t="shared" si="672"/>
        <v xml:space="preserve">,"Color":"" </v>
      </c>
      <c r="AB1908" s="16" t="str">
        <f t="shared" si="673"/>
        <v xml:space="preserve">,"Denomination":"40" </v>
      </c>
      <c r="AD1908" s="16" t="str">
        <f t="shared" si="674"/>
        <v>,"ItemInstances":[</v>
      </c>
      <c r="AE1908" s="16" t="str">
        <f t="shared" si="675"/>
        <v>{"CollectableType":"HomeCollector.Models.StampBase, HomeCollector, Version=1.0.0.0, Culture=neutral, PublicKeyToken=null"</v>
      </c>
      <c r="AF1908" s="16" t="str">
        <f t="shared" si="676"/>
        <v xml:space="preserve">,"ItemDetails":"" </v>
      </c>
      <c r="AG1908" s="16" t="str">
        <f t="shared" si="677"/>
        <v xml:space="preserve">,"IsFavorite":false </v>
      </c>
      <c r="AH1908" s="16" t="str">
        <f t="shared" si="678"/>
        <v xml:space="preserve">,"EstimatedValue":0 </v>
      </c>
      <c r="AI1908" s="16" t="str">
        <f t="shared" si="679"/>
        <v xml:space="preserve">,"IsMintCondition":false </v>
      </c>
      <c r="AJ1908" s="16" t="str">
        <f t="shared" si="680"/>
        <v xml:space="preserve">,"Condition":"UNDEFINED" </v>
      </c>
      <c r="AK1908" s="16" t="str">
        <f xml:space="preserve"> IF($D1908+$E1908&gt;0,  CONCATENATE($AD1908,$AE1908,$AF1908,$AG1908,$AH1908,$AI1908,$AJ1908)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08" s="16" t="str">
        <f t="shared" si="681"/>
        <v>,{"CollectableType":"HomeCollector.Models.StampBase, HomeCollector, Version=1.0.0.0, Culture=neutral, PublicKeyToken=null","DisplayName":"Gilbreth" ,"Description":"" ,"Country":"USA" ,"IsPostageStamp":true ,"ScottNumber":"1868" ,"AlternateId":"" ,"IssueYearStart":1984,"IssueYearEnd":0,"FirstDayOfIssue":" " ,"Perforation":"" ,"IsWatermarked":false ,"CatalogImageCode":"" ,"Color":"" ,"Denomination":"40"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09" spans="1:38" x14ac:dyDescent="0.25">
      <c r="A1909" s="34" t="s">
        <v>3033</v>
      </c>
      <c r="B1909" s="29">
        <v>50</v>
      </c>
      <c r="C1909" s="30"/>
      <c r="D1909" s="31"/>
      <c r="E1909" s="32">
        <v>3</v>
      </c>
      <c r="F1909" s="28"/>
      <c r="G1909" s="30"/>
      <c r="H1909" s="19" t="s">
        <v>1285</v>
      </c>
      <c r="I1909" s="29">
        <v>1985</v>
      </c>
      <c r="J1909" s="29">
        <v>1985</v>
      </c>
      <c r="K1909" s="33" t="s">
        <v>1337</v>
      </c>
      <c r="L1909" s="34">
        <v>0.9</v>
      </c>
      <c r="M1909" s="29">
        <v>0.15</v>
      </c>
      <c r="N1909" s="28" t="str">
        <f t="shared" si="682"/>
        <v>,{"CollectableType":"HomeCollector.Models.StampBase, HomeCollector, Version=1.0.0.0, Culture=neutral, PublicKeyToken=null"</v>
      </c>
      <c r="O1909" s="16" t="str">
        <f t="shared" si="661"/>
        <v xml:space="preserve">,"DisplayName":"Nimitz" </v>
      </c>
      <c r="P1909" s="16" t="str">
        <f t="shared" si="662"/>
        <v xml:space="preserve">,"Description":"" </v>
      </c>
      <c r="Q1909" s="16" t="str">
        <f t="shared" si="663"/>
        <v xml:space="preserve">,"Country":"USA" </v>
      </c>
      <c r="R1909" s="16" t="str">
        <f t="shared" si="664"/>
        <v xml:space="preserve">,"IsPostageStamp":true </v>
      </c>
      <c r="S1909" s="16" t="str">
        <f t="shared" si="665"/>
        <v xml:space="preserve">,"ScottNumber":"1869" </v>
      </c>
      <c r="T1909" s="16" t="str">
        <f t="shared" si="666"/>
        <v xml:space="preserve">,"AlternateId":"" </v>
      </c>
      <c r="U1909" s="16" t="str">
        <f t="shared" si="667"/>
        <v>,"IssueYearStart":1985</v>
      </c>
      <c r="V1909" s="16" t="str">
        <f t="shared" si="668"/>
        <v>,"IssueYearEnd":0</v>
      </c>
      <c r="W1909" s="16" t="str">
        <f t="shared" si="669"/>
        <v xml:space="preserve">,"FirstDayOfIssue":" " </v>
      </c>
      <c r="X1909" s="16" t="str">
        <f t="shared" si="683"/>
        <v xml:space="preserve">,"Perforation":"" </v>
      </c>
      <c r="Y1909" s="16" t="str">
        <f t="shared" si="670"/>
        <v xml:space="preserve">,"IsWatermarked":false </v>
      </c>
      <c r="Z1909" s="16" t="str">
        <f t="shared" si="671"/>
        <v xml:space="preserve">,"CatalogImageCode":"" </v>
      </c>
      <c r="AA1909" s="16" t="str">
        <f t="shared" si="672"/>
        <v xml:space="preserve">,"Color":"" </v>
      </c>
      <c r="AB1909" s="16" t="str">
        <f t="shared" si="673"/>
        <v xml:space="preserve">,"Denomination":"50" </v>
      </c>
      <c r="AD1909" s="16" t="str">
        <f t="shared" si="674"/>
        <v>,"ItemInstances":[</v>
      </c>
      <c r="AE1909" s="16" t="str">
        <f t="shared" si="675"/>
        <v>{"CollectableType":"HomeCollector.Models.StampBase, HomeCollector, Version=1.0.0.0, Culture=neutral, PublicKeyToken=null"</v>
      </c>
      <c r="AF1909" s="16" t="str">
        <f t="shared" si="676"/>
        <v xml:space="preserve">,"ItemDetails":"" </v>
      </c>
      <c r="AG1909" s="16" t="str">
        <f t="shared" si="677"/>
        <v xml:space="preserve">,"IsFavorite":false </v>
      </c>
      <c r="AH1909" s="16" t="str">
        <f t="shared" si="678"/>
        <v xml:space="preserve">,"EstimatedValue":0 </v>
      </c>
      <c r="AI1909" s="16" t="str">
        <f t="shared" si="679"/>
        <v xml:space="preserve">,"IsMintCondition":false </v>
      </c>
      <c r="AJ1909" s="16" t="str">
        <f t="shared" si="680"/>
        <v xml:space="preserve">,"Condition":"UNDEFINED" </v>
      </c>
      <c r="AK1909" s="16" t="str">
        <f xml:space="preserve"> IF($D1909+$E1909&gt;0,  CONCATENATE($AD1909,$AE1909,$AF1909,$AG1909,$AH1909,$AI1909,$AJ1909)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09" s="16" t="str">
        <f t="shared" si="681"/>
        <v>,{"CollectableType":"HomeCollector.Models.StampBase, HomeCollector, Version=1.0.0.0, Culture=neutral, PublicKeyToken=null","DisplayName":"Nimitz" ,"Description":"" ,"Country":"USA" ,"IsPostageStamp":true ,"ScottNumber":"1869" ,"AlternateId":"" ,"IssueYearStart":1985,"IssueYearEnd":0,"FirstDayOfIssue":" " ,"Perforation":"" ,"IsWatermarked":false ,"CatalogImageCode":"" ,"Color":""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10" spans="1:38" x14ac:dyDescent="0.25">
      <c r="A1910" s="34" t="s">
        <v>3034</v>
      </c>
      <c r="B1910" s="29">
        <v>15</v>
      </c>
      <c r="C1910" s="30"/>
      <c r="D1910" s="31"/>
      <c r="E1910" s="32">
        <v>2</v>
      </c>
      <c r="F1910" s="28"/>
      <c r="G1910" s="30"/>
      <c r="H1910" s="19" t="s">
        <v>1286</v>
      </c>
      <c r="I1910" s="29">
        <v>1981</v>
      </c>
      <c r="J1910" s="29">
        <v>1981</v>
      </c>
      <c r="K1910" s="33" t="s">
        <v>1337</v>
      </c>
      <c r="L1910" s="34">
        <v>0.15</v>
      </c>
      <c r="M1910" s="29">
        <v>0.15</v>
      </c>
      <c r="N1910" s="28" t="str">
        <f t="shared" si="682"/>
        <v>,{"CollectableType":"HomeCollector.Models.StampBase, HomeCollector, Version=1.0.0.0, Culture=neutral, PublicKeyToken=null"</v>
      </c>
      <c r="O1910" s="16" t="str">
        <f t="shared" si="661"/>
        <v xml:space="preserve">,"DisplayName":"Dirksen" </v>
      </c>
      <c r="P1910" s="16" t="str">
        <f t="shared" si="662"/>
        <v xml:space="preserve">,"Description":"" </v>
      </c>
      <c r="Q1910" s="16" t="str">
        <f t="shared" si="663"/>
        <v xml:space="preserve">,"Country":"USA" </v>
      </c>
      <c r="R1910" s="16" t="str">
        <f t="shared" si="664"/>
        <v xml:space="preserve">,"IsPostageStamp":true </v>
      </c>
      <c r="S1910" s="16" t="str">
        <f t="shared" si="665"/>
        <v xml:space="preserve">,"ScottNumber":"1874" </v>
      </c>
      <c r="T1910" s="16" t="str">
        <f t="shared" si="666"/>
        <v xml:space="preserve">,"AlternateId":"" </v>
      </c>
      <c r="U1910" s="16" t="str">
        <f t="shared" si="667"/>
        <v>,"IssueYearStart":1981</v>
      </c>
      <c r="V1910" s="16" t="str">
        <f t="shared" si="668"/>
        <v>,"IssueYearEnd":0</v>
      </c>
      <c r="W1910" s="16" t="str">
        <f t="shared" si="669"/>
        <v xml:space="preserve">,"FirstDayOfIssue":" " </v>
      </c>
      <c r="X1910" s="16" t="str">
        <f t="shared" si="683"/>
        <v xml:space="preserve">,"Perforation":"" </v>
      </c>
      <c r="Y1910" s="16" t="str">
        <f t="shared" si="670"/>
        <v xml:space="preserve">,"IsWatermarked":false </v>
      </c>
      <c r="Z1910" s="16" t="str">
        <f t="shared" si="671"/>
        <v xml:space="preserve">,"CatalogImageCode":"" </v>
      </c>
      <c r="AA1910" s="16" t="str">
        <f t="shared" si="672"/>
        <v xml:space="preserve">,"Color":"" </v>
      </c>
      <c r="AB1910" s="16" t="str">
        <f t="shared" si="673"/>
        <v xml:space="preserve">,"Denomination":"15" </v>
      </c>
      <c r="AD1910" s="16" t="str">
        <f t="shared" si="674"/>
        <v>,"ItemInstances":[</v>
      </c>
      <c r="AE1910" s="16" t="str">
        <f t="shared" si="675"/>
        <v>{"CollectableType":"HomeCollector.Models.StampBase, HomeCollector, Version=1.0.0.0, Culture=neutral, PublicKeyToken=null"</v>
      </c>
      <c r="AF1910" s="16" t="str">
        <f t="shared" si="676"/>
        <v xml:space="preserve">,"ItemDetails":"" </v>
      </c>
      <c r="AG1910" s="16" t="str">
        <f t="shared" si="677"/>
        <v xml:space="preserve">,"IsFavorite":false </v>
      </c>
      <c r="AH1910" s="16" t="str">
        <f t="shared" si="678"/>
        <v xml:space="preserve">,"EstimatedValue":0 </v>
      </c>
      <c r="AI1910" s="16" t="str">
        <f t="shared" si="679"/>
        <v xml:space="preserve">,"IsMintCondition":false </v>
      </c>
      <c r="AJ1910" s="16" t="str">
        <f t="shared" si="680"/>
        <v xml:space="preserve">,"Condition":"UNDEFINED" </v>
      </c>
      <c r="AK1910" s="16" t="str">
        <f xml:space="preserve"> IF($D1910+$E1910&gt;0,  CONCATENATE($AD1910,$AE1910,$AF1910,$AG1910,$AH1910,$AI1910,$AJ1910)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10" s="16" t="str">
        <f t="shared" si="681"/>
        <v>,{"CollectableType":"HomeCollector.Models.StampBase, HomeCollector, Version=1.0.0.0, Culture=neutral, PublicKeyToken=null","DisplayName":"Dirksen" ,"Description":"" ,"Country":"USA" ,"IsPostageStamp":true ,"ScottNumber":"1874" ,"AlternateId":"" ,"IssueYearStart":1981,"IssueYearEnd":0,"FirstDayOfIssue":"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11" spans="1:38" x14ac:dyDescent="0.25">
      <c r="A1911" s="34" t="s">
        <v>3035</v>
      </c>
      <c r="B1911" s="29">
        <v>15</v>
      </c>
      <c r="C1911" s="30"/>
      <c r="D1911" s="31"/>
      <c r="E1911" s="32">
        <v>2</v>
      </c>
      <c r="F1911" s="28"/>
      <c r="G1911" s="30"/>
      <c r="H1911" s="19" t="s">
        <v>1287</v>
      </c>
      <c r="I1911" s="29">
        <v>1981</v>
      </c>
      <c r="J1911" s="29">
        <v>1981</v>
      </c>
      <c r="K1911" s="33" t="s">
        <v>1337</v>
      </c>
      <c r="L1911" s="34">
        <v>0.15</v>
      </c>
      <c r="M1911" s="29">
        <v>0.15</v>
      </c>
      <c r="N1911" s="28" t="str">
        <f t="shared" si="682"/>
        <v>,{"CollectableType":"HomeCollector.Models.StampBase, HomeCollector, Version=1.0.0.0, Culture=neutral, PublicKeyToken=null"</v>
      </c>
      <c r="O1911" s="16" t="str">
        <f t="shared" si="661"/>
        <v xml:space="preserve">,"DisplayName":"Young" </v>
      </c>
      <c r="P1911" s="16" t="str">
        <f t="shared" si="662"/>
        <v xml:space="preserve">,"Description":"" </v>
      </c>
      <c r="Q1911" s="16" t="str">
        <f t="shared" si="663"/>
        <v xml:space="preserve">,"Country":"USA" </v>
      </c>
      <c r="R1911" s="16" t="str">
        <f t="shared" si="664"/>
        <v xml:space="preserve">,"IsPostageStamp":true </v>
      </c>
      <c r="S1911" s="16" t="str">
        <f t="shared" si="665"/>
        <v xml:space="preserve">,"ScottNumber":"1875" </v>
      </c>
      <c r="T1911" s="16" t="str">
        <f t="shared" si="666"/>
        <v xml:space="preserve">,"AlternateId":"" </v>
      </c>
      <c r="U1911" s="16" t="str">
        <f t="shared" si="667"/>
        <v>,"IssueYearStart":1981</v>
      </c>
      <c r="V1911" s="16" t="str">
        <f t="shared" si="668"/>
        <v>,"IssueYearEnd":0</v>
      </c>
      <c r="W1911" s="16" t="str">
        <f t="shared" si="669"/>
        <v xml:space="preserve">,"FirstDayOfIssue":" " </v>
      </c>
      <c r="X1911" s="16" t="str">
        <f t="shared" si="683"/>
        <v xml:space="preserve">,"Perforation":"" </v>
      </c>
      <c r="Y1911" s="16" t="str">
        <f t="shared" si="670"/>
        <v xml:space="preserve">,"IsWatermarked":false </v>
      </c>
      <c r="Z1911" s="16" t="str">
        <f t="shared" si="671"/>
        <v xml:space="preserve">,"CatalogImageCode":"" </v>
      </c>
      <c r="AA1911" s="16" t="str">
        <f t="shared" si="672"/>
        <v xml:space="preserve">,"Color":"" </v>
      </c>
      <c r="AB1911" s="16" t="str">
        <f t="shared" si="673"/>
        <v xml:space="preserve">,"Denomination":"15" </v>
      </c>
      <c r="AD1911" s="16" t="str">
        <f t="shared" si="674"/>
        <v>,"ItemInstances":[</v>
      </c>
      <c r="AE1911" s="16" t="str">
        <f t="shared" si="675"/>
        <v>{"CollectableType":"HomeCollector.Models.StampBase, HomeCollector, Version=1.0.0.0, Culture=neutral, PublicKeyToken=null"</v>
      </c>
      <c r="AF1911" s="16" t="str">
        <f t="shared" si="676"/>
        <v xml:space="preserve">,"ItemDetails":"" </v>
      </c>
      <c r="AG1911" s="16" t="str">
        <f t="shared" si="677"/>
        <v xml:space="preserve">,"IsFavorite":false </v>
      </c>
      <c r="AH1911" s="16" t="str">
        <f t="shared" si="678"/>
        <v xml:space="preserve">,"EstimatedValue":0 </v>
      </c>
      <c r="AI1911" s="16" t="str">
        <f t="shared" si="679"/>
        <v xml:space="preserve">,"IsMintCondition":false </v>
      </c>
      <c r="AJ1911" s="16" t="str">
        <f t="shared" si="680"/>
        <v xml:space="preserve">,"Condition":"UNDEFINED" </v>
      </c>
      <c r="AK1911" s="16" t="str">
        <f xml:space="preserve"> IF($D1911+$E1911&gt;0,  CONCATENATE($AD1911,$AE1911,$AF1911,$AG1911,$AH1911,$AI1911,$AJ1911)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11" s="16" t="str">
        <f t="shared" si="681"/>
        <v>,{"CollectableType":"HomeCollector.Models.StampBase, HomeCollector, Version=1.0.0.0, Culture=neutral, PublicKeyToken=null","DisplayName":"Young" ,"Description":"" ,"Country":"USA" ,"IsPostageStamp":true ,"ScottNumber":"1875" ,"AlternateId":"" ,"IssueYearStart":1981,"IssueYearEnd":0,"FirstDayOfIssue":"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12" spans="1:38" x14ac:dyDescent="0.25">
      <c r="A1912" s="34" t="s">
        <v>3036</v>
      </c>
      <c r="B1912" s="29">
        <v>18</v>
      </c>
      <c r="C1912" s="30"/>
      <c r="D1912" s="31">
        <v>1</v>
      </c>
      <c r="E1912" s="32">
        <v>1</v>
      </c>
      <c r="F1912" s="28"/>
      <c r="G1912" s="30"/>
      <c r="H1912" s="19" t="s">
        <v>1288</v>
      </c>
      <c r="I1912" s="29">
        <v>1981</v>
      </c>
      <c r="J1912" s="29">
        <v>1981</v>
      </c>
      <c r="K1912" s="33" t="s">
        <v>1337</v>
      </c>
      <c r="L1912" s="34">
        <v>0.35</v>
      </c>
      <c r="M1912" s="29">
        <v>0.15</v>
      </c>
      <c r="N1912" s="28" t="str">
        <f t="shared" si="682"/>
        <v>,{"CollectableType":"HomeCollector.Models.StampBase, HomeCollector, Version=1.0.0.0, Culture=neutral, PublicKeyToken=null"</v>
      </c>
      <c r="O1912" s="16" t="str">
        <f t="shared" si="661"/>
        <v xml:space="preserve">,"DisplayName":"Rose" </v>
      </c>
      <c r="P1912" s="16" t="str">
        <f t="shared" si="662"/>
        <v xml:space="preserve">,"Description":"" </v>
      </c>
      <c r="Q1912" s="16" t="str">
        <f t="shared" si="663"/>
        <v xml:space="preserve">,"Country":"USA" </v>
      </c>
      <c r="R1912" s="16" t="str">
        <f t="shared" si="664"/>
        <v xml:space="preserve">,"IsPostageStamp":true </v>
      </c>
      <c r="S1912" s="16" t="str">
        <f t="shared" si="665"/>
        <v xml:space="preserve">,"ScottNumber":"1876" </v>
      </c>
      <c r="T1912" s="16" t="str">
        <f t="shared" si="666"/>
        <v xml:space="preserve">,"AlternateId":"" </v>
      </c>
      <c r="U1912" s="16" t="str">
        <f t="shared" si="667"/>
        <v>,"IssueYearStart":1981</v>
      </c>
      <c r="V1912" s="16" t="str">
        <f t="shared" si="668"/>
        <v>,"IssueYearEnd":0</v>
      </c>
      <c r="W1912" s="16" t="str">
        <f t="shared" si="669"/>
        <v xml:space="preserve">,"FirstDayOfIssue":" " </v>
      </c>
      <c r="X1912" s="16" t="str">
        <f t="shared" si="683"/>
        <v xml:space="preserve">,"Perforation":"" </v>
      </c>
      <c r="Y1912" s="16" t="str">
        <f t="shared" si="670"/>
        <v xml:space="preserve">,"IsWatermarked":false </v>
      </c>
      <c r="Z1912" s="16" t="str">
        <f t="shared" si="671"/>
        <v xml:space="preserve">,"CatalogImageCode":"" </v>
      </c>
      <c r="AA1912" s="16" t="str">
        <f t="shared" si="672"/>
        <v xml:space="preserve">,"Color":"" </v>
      </c>
      <c r="AB1912" s="16" t="str">
        <f t="shared" si="673"/>
        <v xml:space="preserve">,"Denomination":"18" </v>
      </c>
      <c r="AD1912" s="16" t="str">
        <f t="shared" si="674"/>
        <v>,"ItemInstances":[</v>
      </c>
      <c r="AE1912" s="16" t="str">
        <f t="shared" si="675"/>
        <v>{"CollectableType":"HomeCollector.Models.StampBase, HomeCollector, Version=1.0.0.0, Culture=neutral, PublicKeyToken=null"</v>
      </c>
      <c r="AF1912" s="16" t="str">
        <f t="shared" si="676"/>
        <v xml:space="preserve">,"ItemDetails":"" </v>
      </c>
      <c r="AG1912" s="16" t="str">
        <f t="shared" si="677"/>
        <v xml:space="preserve">,"IsFavorite":false </v>
      </c>
      <c r="AH1912" s="16" t="str">
        <f t="shared" si="678"/>
        <v xml:space="preserve">,"EstimatedValue":0 </v>
      </c>
      <c r="AI1912" s="16" t="str">
        <f t="shared" si="679"/>
        <v xml:space="preserve">,"IsMintCondition":true </v>
      </c>
      <c r="AJ1912" s="16" t="str">
        <f t="shared" si="680"/>
        <v xml:space="preserve">,"Condition":"UNDEFINED" </v>
      </c>
      <c r="AK1912" s="16" t="str">
        <f xml:space="preserve"> IF($D1912+$E1912&gt;0,  CONCATENATE($AD1912,$AE1912,$AF1912,$AG1912,$AH1912,$AI1912,$AJ1912)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912" s="16" t="str">
        <f t="shared" si="681"/>
        <v>,{"CollectableType":"HomeCollector.Models.StampBase, HomeCollector, Version=1.0.0.0, Culture=neutral, PublicKeyToken=null","DisplayName":"Rose" ,"Description":"" ,"Country":"USA" ,"IsPostageStamp":true ,"ScottNumber":"1876"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913" spans="1:38" x14ac:dyDescent="0.25">
      <c r="A1913" s="34" t="s">
        <v>3037</v>
      </c>
      <c r="B1913" s="29">
        <v>18</v>
      </c>
      <c r="C1913" s="30"/>
      <c r="D1913" s="31">
        <v>1</v>
      </c>
      <c r="E1913" s="32">
        <v>1</v>
      </c>
      <c r="F1913" s="28"/>
      <c r="G1913" s="30"/>
      <c r="H1913" s="19" t="s">
        <v>1289</v>
      </c>
      <c r="I1913" s="29">
        <v>1981</v>
      </c>
      <c r="J1913" s="29">
        <v>1981</v>
      </c>
      <c r="K1913" s="33" t="s">
        <v>1337</v>
      </c>
      <c r="L1913" s="34">
        <v>0.35</v>
      </c>
      <c r="M1913" s="29">
        <v>0.15</v>
      </c>
      <c r="N1913" s="28" t="str">
        <f t="shared" si="682"/>
        <v>,{"CollectableType":"HomeCollector.Models.StampBase, HomeCollector, Version=1.0.0.0, Culture=neutral, PublicKeyToken=null"</v>
      </c>
      <c r="O1913" s="16" t="str">
        <f t="shared" si="661"/>
        <v xml:space="preserve">,"DisplayName":"Camellia" </v>
      </c>
      <c r="P1913" s="16" t="str">
        <f t="shared" si="662"/>
        <v xml:space="preserve">,"Description":"" </v>
      </c>
      <c r="Q1913" s="16" t="str">
        <f t="shared" si="663"/>
        <v xml:space="preserve">,"Country":"USA" </v>
      </c>
      <c r="R1913" s="16" t="str">
        <f t="shared" si="664"/>
        <v xml:space="preserve">,"IsPostageStamp":true </v>
      </c>
      <c r="S1913" s="16" t="str">
        <f t="shared" si="665"/>
        <v xml:space="preserve">,"ScottNumber":"1877" </v>
      </c>
      <c r="T1913" s="16" t="str">
        <f t="shared" si="666"/>
        <v xml:space="preserve">,"AlternateId":"" </v>
      </c>
      <c r="U1913" s="16" t="str">
        <f t="shared" si="667"/>
        <v>,"IssueYearStart":1981</v>
      </c>
      <c r="V1913" s="16" t="str">
        <f t="shared" si="668"/>
        <v>,"IssueYearEnd":0</v>
      </c>
      <c r="W1913" s="16" t="str">
        <f t="shared" si="669"/>
        <v xml:space="preserve">,"FirstDayOfIssue":" " </v>
      </c>
      <c r="X1913" s="16" t="str">
        <f t="shared" si="683"/>
        <v xml:space="preserve">,"Perforation":"" </v>
      </c>
      <c r="Y1913" s="16" t="str">
        <f t="shared" si="670"/>
        <v xml:space="preserve">,"IsWatermarked":false </v>
      </c>
      <c r="Z1913" s="16" t="str">
        <f t="shared" si="671"/>
        <v xml:space="preserve">,"CatalogImageCode":"" </v>
      </c>
      <c r="AA1913" s="16" t="str">
        <f t="shared" si="672"/>
        <v xml:space="preserve">,"Color":"" </v>
      </c>
      <c r="AB1913" s="16" t="str">
        <f t="shared" si="673"/>
        <v xml:space="preserve">,"Denomination":"18" </v>
      </c>
      <c r="AD1913" s="16" t="str">
        <f t="shared" si="674"/>
        <v>,"ItemInstances":[</v>
      </c>
      <c r="AE1913" s="16" t="str">
        <f t="shared" si="675"/>
        <v>{"CollectableType":"HomeCollector.Models.StampBase, HomeCollector, Version=1.0.0.0, Culture=neutral, PublicKeyToken=null"</v>
      </c>
      <c r="AF1913" s="16" t="str">
        <f t="shared" si="676"/>
        <v xml:space="preserve">,"ItemDetails":"" </v>
      </c>
      <c r="AG1913" s="16" t="str">
        <f t="shared" si="677"/>
        <v xml:space="preserve">,"IsFavorite":false </v>
      </c>
      <c r="AH1913" s="16" t="str">
        <f t="shared" si="678"/>
        <v xml:space="preserve">,"EstimatedValue":0 </v>
      </c>
      <c r="AI1913" s="16" t="str">
        <f t="shared" si="679"/>
        <v xml:space="preserve">,"IsMintCondition":true </v>
      </c>
      <c r="AJ1913" s="16" t="str">
        <f t="shared" si="680"/>
        <v xml:space="preserve">,"Condition":"UNDEFINED" </v>
      </c>
      <c r="AK1913" s="16" t="str">
        <f xml:space="preserve"> IF($D1913+$E1913&gt;0,  CONCATENATE($AD1913,$AE1913,$AF1913,$AG1913,$AH1913,$AI1913,$AJ1913)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913" s="16" t="str">
        <f t="shared" si="681"/>
        <v>,{"CollectableType":"HomeCollector.Models.StampBase, HomeCollector, Version=1.0.0.0, Culture=neutral, PublicKeyToken=null","DisplayName":"Camellia" ,"Description":"" ,"Country":"USA" ,"IsPostageStamp":true ,"ScottNumber":"1877"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914" spans="1:38" x14ac:dyDescent="0.25">
      <c r="A1914" s="34" t="s">
        <v>3038</v>
      </c>
      <c r="B1914" s="29">
        <v>18</v>
      </c>
      <c r="C1914" s="30"/>
      <c r="D1914" s="31">
        <v>1</v>
      </c>
      <c r="E1914" s="32">
        <v>1</v>
      </c>
      <c r="F1914" s="28"/>
      <c r="G1914" s="30"/>
      <c r="H1914" s="19" t="s">
        <v>1290</v>
      </c>
      <c r="I1914" s="29">
        <v>1981</v>
      </c>
      <c r="J1914" s="29">
        <v>1981</v>
      </c>
      <c r="K1914" s="33" t="s">
        <v>1337</v>
      </c>
      <c r="L1914" s="34">
        <v>0.35</v>
      </c>
      <c r="M1914" s="29">
        <v>0.15</v>
      </c>
      <c r="N1914" s="28" t="str">
        <f t="shared" si="682"/>
        <v>,{"CollectableType":"HomeCollector.Models.StampBase, HomeCollector, Version=1.0.0.0, Culture=neutral, PublicKeyToken=null"</v>
      </c>
      <c r="O1914" s="16" t="str">
        <f t="shared" si="661"/>
        <v xml:space="preserve">,"DisplayName":"Dahlia" </v>
      </c>
      <c r="P1914" s="16" t="str">
        <f t="shared" si="662"/>
        <v xml:space="preserve">,"Description":"" </v>
      </c>
      <c r="Q1914" s="16" t="str">
        <f t="shared" si="663"/>
        <v xml:space="preserve">,"Country":"USA" </v>
      </c>
      <c r="R1914" s="16" t="str">
        <f t="shared" si="664"/>
        <v xml:space="preserve">,"IsPostageStamp":true </v>
      </c>
      <c r="S1914" s="16" t="str">
        <f t="shared" si="665"/>
        <v xml:space="preserve">,"ScottNumber":"1878" </v>
      </c>
      <c r="T1914" s="16" t="str">
        <f t="shared" si="666"/>
        <v xml:space="preserve">,"AlternateId":"" </v>
      </c>
      <c r="U1914" s="16" t="str">
        <f t="shared" si="667"/>
        <v>,"IssueYearStart":1981</v>
      </c>
      <c r="V1914" s="16" t="str">
        <f t="shared" si="668"/>
        <v>,"IssueYearEnd":0</v>
      </c>
      <c r="W1914" s="16" t="str">
        <f t="shared" si="669"/>
        <v xml:space="preserve">,"FirstDayOfIssue":" " </v>
      </c>
      <c r="X1914" s="16" t="str">
        <f t="shared" si="683"/>
        <v xml:space="preserve">,"Perforation":"" </v>
      </c>
      <c r="Y1914" s="16" t="str">
        <f t="shared" si="670"/>
        <v xml:space="preserve">,"IsWatermarked":false </v>
      </c>
      <c r="Z1914" s="16" t="str">
        <f t="shared" si="671"/>
        <v xml:space="preserve">,"CatalogImageCode":"" </v>
      </c>
      <c r="AA1914" s="16" t="str">
        <f t="shared" si="672"/>
        <v xml:space="preserve">,"Color":"" </v>
      </c>
      <c r="AB1914" s="16" t="str">
        <f t="shared" si="673"/>
        <v xml:space="preserve">,"Denomination":"18" </v>
      </c>
      <c r="AD1914" s="16" t="str">
        <f t="shared" si="674"/>
        <v>,"ItemInstances":[</v>
      </c>
      <c r="AE1914" s="16" t="str">
        <f t="shared" si="675"/>
        <v>{"CollectableType":"HomeCollector.Models.StampBase, HomeCollector, Version=1.0.0.0, Culture=neutral, PublicKeyToken=null"</v>
      </c>
      <c r="AF1914" s="16" t="str">
        <f t="shared" si="676"/>
        <v xml:space="preserve">,"ItemDetails":"" </v>
      </c>
      <c r="AG1914" s="16" t="str">
        <f t="shared" si="677"/>
        <v xml:space="preserve">,"IsFavorite":false </v>
      </c>
      <c r="AH1914" s="16" t="str">
        <f t="shared" si="678"/>
        <v xml:space="preserve">,"EstimatedValue":0 </v>
      </c>
      <c r="AI1914" s="16" t="str">
        <f t="shared" si="679"/>
        <v xml:space="preserve">,"IsMintCondition":true </v>
      </c>
      <c r="AJ1914" s="16" t="str">
        <f t="shared" si="680"/>
        <v xml:space="preserve">,"Condition":"UNDEFINED" </v>
      </c>
      <c r="AK1914" s="16" t="str">
        <f xml:space="preserve"> IF($D1914+$E1914&gt;0,  CONCATENATE($AD1914,$AE1914,$AF1914,$AG1914,$AH1914,$AI1914,$AJ1914)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914" s="16" t="str">
        <f t="shared" si="681"/>
        <v>,{"CollectableType":"HomeCollector.Models.StampBase, HomeCollector, Version=1.0.0.0, Culture=neutral, PublicKeyToken=null","DisplayName":"Dahlia" ,"Description":"" ,"Country":"USA" ,"IsPostageStamp":true ,"ScottNumber":"1878"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915" spans="1:38" x14ac:dyDescent="0.25">
      <c r="A1915" s="34" t="s">
        <v>3039</v>
      </c>
      <c r="B1915" s="29">
        <v>18</v>
      </c>
      <c r="C1915" s="30"/>
      <c r="D1915" s="31"/>
      <c r="E1915" s="32">
        <v>1</v>
      </c>
      <c r="F1915" s="28"/>
      <c r="G1915" s="30"/>
      <c r="H1915" s="19" t="s">
        <v>1291</v>
      </c>
      <c r="I1915" s="29">
        <v>1981</v>
      </c>
      <c r="J1915" s="29">
        <v>1981</v>
      </c>
      <c r="K1915" s="33" t="s">
        <v>1337</v>
      </c>
      <c r="L1915" s="34">
        <v>0.35</v>
      </c>
      <c r="M1915" s="29">
        <v>0.15</v>
      </c>
      <c r="N1915" s="28" t="str">
        <f t="shared" si="682"/>
        <v>,{"CollectableType":"HomeCollector.Models.StampBase, HomeCollector, Version=1.0.0.0, Culture=neutral, PublicKeyToken=null"</v>
      </c>
      <c r="O1915" s="16" t="str">
        <f t="shared" si="661"/>
        <v xml:space="preserve">,"DisplayName":"Lily" </v>
      </c>
      <c r="P1915" s="16" t="str">
        <f t="shared" si="662"/>
        <v xml:space="preserve">,"Description":"" </v>
      </c>
      <c r="Q1915" s="16" t="str">
        <f t="shared" si="663"/>
        <v xml:space="preserve">,"Country":"USA" </v>
      </c>
      <c r="R1915" s="16" t="str">
        <f t="shared" si="664"/>
        <v xml:space="preserve">,"IsPostageStamp":true </v>
      </c>
      <c r="S1915" s="16" t="str">
        <f t="shared" si="665"/>
        <v xml:space="preserve">,"ScottNumber":"1879" </v>
      </c>
      <c r="T1915" s="16" t="str">
        <f t="shared" si="666"/>
        <v xml:space="preserve">,"AlternateId":"" </v>
      </c>
      <c r="U1915" s="16" t="str">
        <f t="shared" si="667"/>
        <v>,"IssueYearStart":1981</v>
      </c>
      <c r="V1915" s="16" t="str">
        <f t="shared" si="668"/>
        <v>,"IssueYearEnd":0</v>
      </c>
      <c r="W1915" s="16" t="str">
        <f t="shared" si="669"/>
        <v xml:space="preserve">,"FirstDayOfIssue":" " </v>
      </c>
      <c r="X1915" s="16" t="str">
        <f t="shared" si="683"/>
        <v xml:space="preserve">,"Perforation":"" </v>
      </c>
      <c r="Y1915" s="16" t="str">
        <f t="shared" si="670"/>
        <v xml:space="preserve">,"IsWatermarked":false </v>
      </c>
      <c r="Z1915" s="16" t="str">
        <f t="shared" si="671"/>
        <v xml:space="preserve">,"CatalogImageCode":"" </v>
      </c>
      <c r="AA1915" s="16" t="str">
        <f t="shared" si="672"/>
        <v xml:space="preserve">,"Color":"" </v>
      </c>
      <c r="AB1915" s="16" t="str">
        <f t="shared" si="673"/>
        <v xml:space="preserve">,"Denomination":"18" </v>
      </c>
      <c r="AD1915" s="16" t="str">
        <f t="shared" si="674"/>
        <v>,"ItemInstances":[</v>
      </c>
      <c r="AE1915" s="16" t="str">
        <f t="shared" si="675"/>
        <v>{"CollectableType":"HomeCollector.Models.StampBase, HomeCollector, Version=1.0.0.0, Culture=neutral, PublicKeyToken=null"</v>
      </c>
      <c r="AF1915" s="16" t="str">
        <f t="shared" si="676"/>
        <v xml:space="preserve">,"ItemDetails":"" </v>
      </c>
      <c r="AG1915" s="16" t="str">
        <f t="shared" si="677"/>
        <v xml:space="preserve">,"IsFavorite":false </v>
      </c>
      <c r="AH1915" s="16" t="str">
        <f t="shared" si="678"/>
        <v xml:space="preserve">,"EstimatedValue":0 </v>
      </c>
      <c r="AI1915" s="16" t="str">
        <f t="shared" si="679"/>
        <v xml:space="preserve">,"IsMintCondition":false </v>
      </c>
      <c r="AJ1915" s="16" t="str">
        <f t="shared" si="680"/>
        <v xml:space="preserve">,"Condition":"UNDEFINED" </v>
      </c>
      <c r="AK1915" s="16" t="str">
        <f xml:space="preserve"> IF($D1915+$E1915&gt;0,  CONCATENATE($AD1915,$AE1915,$AF1915,$AG1915,$AH1915,$AI1915,$AJ1915)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15" s="16" t="str">
        <f t="shared" si="681"/>
        <v>,{"CollectableType":"HomeCollector.Models.StampBase, HomeCollector, Version=1.0.0.0, Culture=neutral, PublicKeyToken=null","DisplayName":"Lily" ,"Description":"" ,"Country":"USA" ,"IsPostageStamp":true ,"ScottNumber":"1879"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16" spans="1:38" x14ac:dyDescent="0.25">
      <c r="A1916" s="17" t="s">
        <v>1292</v>
      </c>
      <c r="B1916" s="29">
        <v>18</v>
      </c>
      <c r="C1916" s="30"/>
      <c r="D1916" s="31"/>
      <c r="E1916" s="32"/>
      <c r="F1916" s="28"/>
      <c r="G1916" s="38" t="s">
        <v>962</v>
      </c>
      <c r="H1916" s="19" t="s">
        <v>1293</v>
      </c>
      <c r="I1916" s="29">
        <v>1981</v>
      </c>
      <c r="J1916" s="29">
        <v>1981</v>
      </c>
      <c r="K1916" s="33" t="s">
        <v>1337</v>
      </c>
      <c r="L1916" s="34">
        <v>1.4</v>
      </c>
      <c r="M1916" s="29">
        <v>0.85</v>
      </c>
      <c r="N1916" s="28" t="str">
        <f t="shared" si="682"/>
        <v>,{"CollectableType":"HomeCollector.Models.StampBase, HomeCollector, Version=1.0.0.0, Culture=neutral, PublicKeyToken=null"</v>
      </c>
      <c r="O1916" s="16" t="str">
        <f t="shared" si="661"/>
        <v xml:space="preserve">,"DisplayName":"Flowers" </v>
      </c>
      <c r="P1916" s="16" t="str">
        <f t="shared" si="662"/>
        <v xml:space="preserve">,"Description":"block 4" </v>
      </c>
      <c r="Q1916" s="16" t="str">
        <f t="shared" si="663"/>
        <v xml:space="preserve">,"Country":"USA" </v>
      </c>
      <c r="R1916" s="16" t="str">
        <f t="shared" si="664"/>
        <v xml:space="preserve">,"IsPostageStamp":true </v>
      </c>
      <c r="S1916" s="16" t="str">
        <f t="shared" si="665"/>
        <v xml:space="preserve">,"ScottNumber":"1879a" </v>
      </c>
      <c r="T1916" s="16" t="str">
        <f t="shared" si="666"/>
        <v xml:space="preserve">,"AlternateId":"" </v>
      </c>
      <c r="U1916" s="16" t="str">
        <f t="shared" si="667"/>
        <v>,"IssueYearStart":1981</v>
      </c>
      <c r="V1916" s="16" t="str">
        <f t="shared" si="668"/>
        <v>,"IssueYearEnd":0</v>
      </c>
      <c r="W1916" s="16" t="str">
        <f t="shared" si="669"/>
        <v xml:space="preserve">,"FirstDayOfIssue":" " </v>
      </c>
      <c r="X1916" s="16" t="str">
        <f t="shared" si="683"/>
        <v xml:space="preserve">,"Perforation":"" </v>
      </c>
      <c r="Y1916" s="16" t="str">
        <f t="shared" si="670"/>
        <v xml:space="preserve">,"IsWatermarked":false </v>
      </c>
      <c r="Z1916" s="16" t="str">
        <f t="shared" si="671"/>
        <v xml:space="preserve">,"CatalogImageCode":"" </v>
      </c>
      <c r="AA1916" s="16" t="str">
        <f t="shared" si="672"/>
        <v xml:space="preserve">,"Color":"" </v>
      </c>
      <c r="AB1916" s="16" t="str">
        <f t="shared" si="673"/>
        <v xml:space="preserve">,"Denomination":"18" </v>
      </c>
      <c r="AD1916" s="16" t="str">
        <f t="shared" si="674"/>
        <v/>
      </c>
      <c r="AE1916" s="16" t="str">
        <f t="shared" si="675"/>
        <v>{"CollectableType":"HomeCollector.Models.StampBase, HomeCollector, Version=1.0.0.0, Culture=neutral, PublicKeyToken=null"</v>
      </c>
      <c r="AF1916" s="16" t="str">
        <f t="shared" si="676"/>
        <v xml:space="preserve">,"ItemDetails":"block 4" </v>
      </c>
      <c r="AG1916" s="16" t="str">
        <f t="shared" si="677"/>
        <v xml:space="preserve">,"IsFavorite":false </v>
      </c>
      <c r="AH1916" s="16" t="str">
        <f t="shared" si="678"/>
        <v xml:space="preserve">,"EstimatedValue":0 </v>
      </c>
      <c r="AI1916" s="16" t="str">
        <f t="shared" si="679"/>
        <v xml:space="preserve">,"IsMintCondition":false </v>
      </c>
      <c r="AJ1916" s="16" t="str">
        <f t="shared" si="680"/>
        <v xml:space="preserve">,"Condition":"UNDEFINED" </v>
      </c>
      <c r="AK1916" s="16" t="str">
        <f xml:space="preserve"> IF($D1916+$E1916&gt;0,  CONCATENATE($AD1916,$AE1916,$AF1916,$AG1916,$AH1916,$AI1916,$AJ1916) &amp; "} ]}","}")</f>
        <v>}</v>
      </c>
      <c r="AL1916" s="16" t="str">
        <f t="shared" si="681"/>
        <v>,{"CollectableType":"HomeCollector.Models.StampBase, HomeCollector, Version=1.0.0.0, Culture=neutral, PublicKeyToken=null","DisplayName":"Flowers" ,"Description":"block 4" ,"Country":"USA" ,"IsPostageStamp":true ,"ScottNumber":"1879a" ,"AlternateId":"" ,"IssueYearStart":1981,"IssueYearEnd":0,"FirstDayOfIssue":" " ,"Perforation":"" ,"IsWatermarked":false ,"CatalogImageCode":"" ,"Color":"" ,"Denomination":"18" }</v>
      </c>
    </row>
    <row r="1917" spans="1:38" x14ac:dyDescent="0.25">
      <c r="A1917" s="34" t="s">
        <v>3040</v>
      </c>
      <c r="B1917" s="29">
        <v>18</v>
      </c>
      <c r="C1917" s="30"/>
      <c r="D1917" s="31"/>
      <c r="E1917" s="32">
        <v>2</v>
      </c>
      <c r="F1917" s="28"/>
      <c r="G1917" s="30"/>
      <c r="H1917" s="19" t="s">
        <v>1294</v>
      </c>
      <c r="I1917" s="29">
        <v>1981</v>
      </c>
      <c r="J1917" s="29">
        <v>1981</v>
      </c>
      <c r="K1917" s="33" t="s">
        <v>1337</v>
      </c>
      <c r="L1917" s="34">
        <v>0.35</v>
      </c>
      <c r="M1917" s="29">
        <v>0.15</v>
      </c>
      <c r="N1917" s="28" t="str">
        <f t="shared" si="682"/>
        <v>,{"CollectableType":"HomeCollector.Models.StampBase, HomeCollector, Version=1.0.0.0, Culture=neutral, PublicKeyToken=null"</v>
      </c>
      <c r="O1917" s="16" t="str">
        <f t="shared" si="661"/>
        <v xml:space="preserve">,"DisplayName":"Bighorn Sheep" </v>
      </c>
      <c r="P1917" s="16" t="str">
        <f t="shared" si="662"/>
        <v xml:space="preserve">,"Description":"" </v>
      </c>
      <c r="Q1917" s="16" t="str">
        <f t="shared" si="663"/>
        <v xml:space="preserve">,"Country":"USA" </v>
      </c>
      <c r="R1917" s="16" t="str">
        <f t="shared" si="664"/>
        <v xml:space="preserve">,"IsPostageStamp":true </v>
      </c>
      <c r="S1917" s="16" t="str">
        <f t="shared" si="665"/>
        <v xml:space="preserve">,"ScottNumber":"1880" </v>
      </c>
      <c r="T1917" s="16" t="str">
        <f t="shared" si="666"/>
        <v xml:space="preserve">,"AlternateId":"" </v>
      </c>
      <c r="U1917" s="16" t="str">
        <f t="shared" si="667"/>
        <v>,"IssueYearStart":1981</v>
      </c>
      <c r="V1917" s="16" t="str">
        <f t="shared" si="668"/>
        <v>,"IssueYearEnd":0</v>
      </c>
      <c r="W1917" s="16" t="str">
        <f t="shared" si="669"/>
        <v xml:space="preserve">,"FirstDayOfIssue":" " </v>
      </c>
      <c r="X1917" s="16" t="str">
        <f t="shared" si="683"/>
        <v xml:space="preserve">,"Perforation":"" </v>
      </c>
      <c r="Y1917" s="16" t="str">
        <f t="shared" si="670"/>
        <v xml:space="preserve">,"IsWatermarked":false </v>
      </c>
      <c r="Z1917" s="16" t="str">
        <f t="shared" si="671"/>
        <v xml:space="preserve">,"CatalogImageCode":"" </v>
      </c>
      <c r="AA1917" s="16" t="str">
        <f t="shared" si="672"/>
        <v xml:space="preserve">,"Color":"" </v>
      </c>
      <c r="AB1917" s="16" t="str">
        <f t="shared" si="673"/>
        <v xml:space="preserve">,"Denomination":"18" </v>
      </c>
      <c r="AD1917" s="16" t="str">
        <f t="shared" si="674"/>
        <v>,"ItemInstances":[</v>
      </c>
      <c r="AE1917" s="16" t="str">
        <f t="shared" si="675"/>
        <v>{"CollectableType":"HomeCollector.Models.StampBase, HomeCollector, Version=1.0.0.0, Culture=neutral, PublicKeyToken=null"</v>
      </c>
      <c r="AF1917" s="16" t="str">
        <f t="shared" si="676"/>
        <v xml:space="preserve">,"ItemDetails":"" </v>
      </c>
      <c r="AG1917" s="16" t="str">
        <f t="shared" si="677"/>
        <v xml:space="preserve">,"IsFavorite":false </v>
      </c>
      <c r="AH1917" s="16" t="str">
        <f t="shared" si="678"/>
        <v xml:space="preserve">,"EstimatedValue":0 </v>
      </c>
      <c r="AI1917" s="16" t="str">
        <f t="shared" si="679"/>
        <v xml:space="preserve">,"IsMintCondition":false </v>
      </c>
      <c r="AJ1917" s="16" t="str">
        <f t="shared" si="680"/>
        <v xml:space="preserve">,"Condition":"UNDEFINED" </v>
      </c>
      <c r="AK1917" s="16" t="str">
        <f xml:space="preserve"> IF($D1917+$E1917&gt;0,  CONCATENATE($AD1917,$AE1917,$AF1917,$AG1917,$AH1917,$AI1917,$AJ1917)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17" s="16" t="str">
        <f t="shared" si="681"/>
        <v>,{"CollectableType":"HomeCollector.Models.StampBase, HomeCollector, Version=1.0.0.0, Culture=neutral, PublicKeyToken=null","DisplayName":"Bighorn Sheep" ,"Description":"" ,"Country":"USA" ,"IsPostageStamp":true ,"ScottNumber":"1880"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18" spans="1:38" x14ac:dyDescent="0.25">
      <c r="A1918" s="34" t="s">
        <v>3041</v>
      </c>
      <c r="B1918" s="29">
        <v>18</v>
      </c>
      <c r="C1918" s="30"/>
      <c r="D1918" s="31"/>
      <c r="E1918" s="32">
        <v>1</v>
      </c>
      <c r="F1918" s="28"/>
      <c r="G1918" s="30"/>
      <c r="H1918" s="19" t="s">
        <v>1295</v>
      </c>
      <c r="I1918" s="29">
        <v>1981</v>
      </c>
      <c r="J1918" s="29">
        <v>1981</v>
      </c>
      <c r="K1918" s="33" t="s">
        <v>1337</v>
      </c>
      <c r="L1918" s="34">
        <v>0.35</v>
      </c>
      <c r="M1918" s="29">
        <v>0.15</v>
      </c>
      <c r="N1918" s="28" t="str">
        <f t="shared" si="682"/>
        <v>,{"CollectableType":"HomeCollector.Models.StampBase, HomeCollector, Version=1.0.0.0, Culture=neutral, PublicKeyToken=null"</v>
      </c>
      <c r="O1918" s="16" t="str">
        <f t="shared" si="661"/>
        <v xml:space="preserve">,"DisplayName":"Puma" </v>
      </c>
      <c r="P1918" s="16" t="str">
        <f t="shared" si="662"/>
        <v xml:space="preserve">,"Description":"" </v>
      </c>
      <c r="Q1918" s="16" t="str">
        <f t="shared" si="663"/>
        <v xml:space="preserve">,"Country":"USA" </v>
      </c>
      <c r="R1918" s="16" t="str">
        <f t="shared" si="664"/>
        <v xml:space="preserve">,"IsPostageStamp":true </v>
      </c>
      <c r="S1918" s="16" t="str">
        <f t="shared" si="665"/>
        <v xml:space="preserve">,"ScottNumber":"1881" </v>
      </c>
      <c r="T1918" s="16" t="str">
        <f t="shared" si="666"/>
        <v xml:space="preserve">,"AlternateId":"" </v>
      </c>
      <c r="U1918" s="16" t="str">
        <f t="shared" si="667"/>
        <v>,"IssueYearStart":1981</v>
      </c>
      <c r="V1918" s="16" t="str">
        <f t="shared" si="668"/>
        <v>,"IssueYearEnd":0</v>
      </c>
      <c r="W1918" s="16" t="str">
        <f t="shared" si="669"/>
        <v xml:space="preserve">,"FirstDayOfIssue":" " </v>
      </c>
      <c r="X1918" s="16" t="str">
        <f t="shared" si="683"/>
        <v xml:space="preserve">,"Perforation":"" </v>
      </c>
      <c r="Y1918" s="16" t="str">
        <f t="shared" si="670"/>
        <v xml:space="preserve">,"IsWatermarked":false </v>
      </c>
      <c r="Z1918" s="16" t="str">
        <f t="shared" si="671"/>
        <v xml:space="preserve">,"CatalogImageCode":"" </v>
      </c>
      <c r="AA1918" s="16" t="str">
        <f t="shared" si="672"/>
        <v xml:space="preserve">,"Color":"" </v>
      </c>
      <c r="AB1918" s="16" t="str">
        <f t="shared" si="673"/>
        <v xml:space="preserve">,"Denomination":"18" </v>
      </c>
      <c r="AD1918" s="16" t="str">
        <f t="shared" si="674"/>
        <v>,"ItemInstances":[</v>
      </c>
      <c r="AE1918" s="16" t="str">
        <f t="shared" si="675"/>
        <v>{"CollectableType":"HomeCollector.Models.StampBase, HomeCollector, Version=1.0.0.0, Culture=neutral, PublicKeyToken=null"</v>
      </c>
      <c r="AF1918" s="16" t="str">
        <f t="shared" si="676"/>
        <v xml:space="preserve">,"ItemDetails":"" </v>
      </c>
      <c r="AG1918" s="16" t="str">
        <f t="shared" si="677"/>
        <v xml:space="preserve">,"IsFavorite":false </v>
      </c>
      <c r="AH1918" s="16" t="str">
        <f t="shared" si="678"/>
        <v xml:space="preserve">,"EstimatedValue":0 </v>
      </c>
      <c r="AI1918" s="16" t="str">
        <f t="shared" si="679"/>
        <v xml:space="preserve">,"IsMintCondition":false </v>
      </c>
      <c r="AJ1918" s="16" t="str">
        <f t="shared" si="680"/>
        <v xml:space="preserve">,"Condition":"UNDEFINED" </v>
      </c>
      <c r="AK1918" s="16" t="str">
        <f xml:space="preserve"> IF($D1918+$E1918&gt;0,  CONCATENATE($AD1918,$AE1918,$AF1918,$AG1918,$AH1918,$AI1918,$AJ1918)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18" s="16" t="str">
        <f t="shared" si="681"/>
        <v>,{"CollectableType":"HomeCollector.Models.StampBase, HomeCollector, Version=1.0.0.0, Culture=neutral, PublicKeyToken=null","DisplayName":"Puma" ,"Description":"" ,"Country":"USA" ,"IsPostageStamp":true ,"ScottNumber":"1881"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19" spans="1:38" x14ac:dyDescent="0.25">
      <c r="A1919" s="34" t="s">
        <v>1335</v>
      </c>
      <c r="B1919" s="29">
        <v>18</v>
      </c>
      <c r="C1919" s="30"/>
      <c r="D1919" s="31"/>
      <c r="E1919" s="32">
        <v>1</v>
      </c>
      <c r="F1919" s="28"/>
      <c r="G1919" s="30"/>
      <c r="H1919" s="19" t="s">
        <v>1296</v>
      </c>
      <c r="I1919" s="29">
        <v>1981</v>
      </c>
      <c r="J1919" s="29">
        <v>1981</v>
      </c>
      <c r="K1919" s="33" t="s">
        <v>1337</v>
      </c>
      <c r="L1919" s="34">
        <v>0.35</v>
      </c>
      <c r="M1919" s="29">
        <v>0.15</v>
      </c>
      <c r="N1919" s="28" t="str">
        <f t="shared" si="682"/>
        <v>,{"CollectableType":"HomeCollector.Models.StampBase, HomeCollector, Version=1.0.0.0, Culture=neutral, PublicKeyToken=null"</v>
      </c>
      <c r="O1919" s="16" t="str">
        <f t="shared" si="661"/>
        <v xml:space="preserve">,"DisplayName":"Seal" </v>
      </c>
      <c r="P1919" s="16" t="str">
        <f t="shared" si="662"/>
        <v xml:space="preserve">,"Description":"" </v>
      </c>
      <c r="Q1919" s="16" t="str">
        <f t="shared" si="663"/>
        <v xml:space="preserve">,"Country":"USA" </v>
      </c>
      <c r="R1919" s="16" t="str">
        <f t="shared" si="664"/>
        <v xml:space="preserve">,"IsPostageStamp":true </v>
      </c>
      <c r="S1919" s="16" t="str">
        <f t="shared" si="665"/>
        <v xml:space="preserve">,"ScottNumber":"1882" </v>
      </c>
      <c r="T1919" s="16" t="str">
        <f t="shared" si="666"/>
        <v xml:space="preserve">,"AlternateId":"" </v>
      </c>
      <c r="U1919" s="16" t="str">
        <f t="shared" si="667"/>
        <v>,"IssueYearStart":1981</v>
      </c>
      <c r="V1919" s="16" t="str">
        <f t="shared" si="668"/>
        <v>,"IssueYearEnd":0</v>
      </c>
      <c r="W1919" s="16" t="str">
        <f t="shared" si="669"/>
        <v xml:space="preserve">,"FirstDayOfIssue":" " </v>
      </c>
      <c r="X1919" s="16" t="str">
        <f t="shared" si="683"/>
        <v xml:space="preserve">,"Perforation":"" </v>
      </c>
      <c r="Y1919" s="16" t="str">
        <f t="shared" si="670"/>
        <v xml:space="preserve">,"IsWatermarked":false </v>
      </c>
      <c r="Z1919" s="16" t="str">
        <f t="shared" si="671"/>
        <v xml:space="preserve">,"CatalogImageCode":"" </v>
      </c>
      <c r="AA1919" s="16" t="str">
        <f t="shared" si="672"/>
        <v xml:space="preserve">,"Color":"" </v>
      </c>
      <c r="AB1919" s="16" t="str">
        <f t="shared" si="673"/>
        <v xml:space="preserve">,"Denomination":"18" </v>
      </c>
      <c r="AD1919" s="16" t="str">
        <f t="shared" si="674"/>
        <v>,"ItemInstances":[</v>
      </c>
      <c r="AE1919" s="16" t="str">
        <f t="shared" si="675"/>
        <v>{"CollectableType":"HomeCollector.Models.StampBase, HomeCollector, Version=1.0.0.0, Culture=neutral, PublicKeyToken=null"</v>
      </c>
      <c r="AF1919" s="16" t="str">
        <f t="shared" si="676"/>
        <v xml:space="preserve">,"ItemDetails":"" </v>
      </c>
      <c r="AG1919" s="16" t="str">
        <f t="shared" si="677"/>
        <v xml:space="preserve">,"IsFavorite":false </v>
      </c>
      <c r="AH1919" s="16" t="str">
        <f t="shared" si="678"/>
        <v xml:space="preserve">,"EstimatedValue":0 </v>
      </c>
      <c r="AI1919" s="16" t="str">
        <f t="shared" si="679"/>
        <v xml:space="preserve">,"IsMintCondition":false </v>
      </c>
      <c r="AJ1919" s="16" t="str">
        <f t="shared" si="680"/>
        <v xml:space="preserve">,"Condition":"UNDEFINED" </v>
      </c>
      <c r="AK1919" s="16" t="str">
        <f xml:space="preserve"> IF($D1919+$E1919&gt;0,  CONCATENATE($AD1919,$AE1919,$AF1919,$AG1919,$AH1919,$AI1919,$AJ1919)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19" s="16" t="str">
        <f t="shared" si="681"/>
        <v>,{"CollectableType":"HomeCollector.Models.StampBase, HomeCollector, Version=1.0.0.0, Culture=neutral, PublicKeyToken=null","DisplayName":"Seal" ,"Description":"" ,"Country":"USA" ,"IsPostageStamp":true ,"ScottNumber":"1882"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20" spans="1:38" x14ac:dyDescent="0.25">
      <c r="A1920" s="34" t="s">
        <v>3042</v>
      </c>
      <c r="B1920" s="29">
        <v>18</v>
      </c>
      <c r="C1920" s="30"/>
      <c r="D1920" s="31"/>
      <c r="E1920" s="32">
        <v>1</v>
      </c>
      <c r="F1920" s="28"/>
      <c r="G1920" s="30"/>
      <c r="H1920" s="19" t="s">
        <v>385</v>
      </c>
      <c r="I1920" s="29">
        <v>1981</v>
      </c>
      <c r="J1920" s="29">
        <v>1981</v>
      </c>
      <c r="K1920" s="33" t="s">
        <v>1337</v>
      </c>
      <c r="L1920" s="34">
        <v>0.35</v>
      </c>
      <c r="M1920" s="29">
        <v>0.15</v>
      </c>
      <c r="N1920" s="28" t="str">
        <f t="shared" si="682"/>
        <v>,{"CollectableType":"HomeCollector.Models.StampBase, HomeCollector, Version=1.0.0.0, Culture=neutral, PublicKeyToken=null"</v>
      </c>
      <c r="O1920" s="16" t="str">
        <f t="shared" si="661"/>
        <v xml:space="preserve">,"DisplayName":"Bison" </v>
      </c>
      <c r="P1920" s="16" t="str">
        <f t="shared" si="662"/>
        <v xml:space="preserve">,"Description":"" </v>
      </c>
      <c r="Q1920" s="16" t="str">
        <f t="shared" si="663"/>
        <v xml:space="preserve">,"Country":"USA" </v>
      </c>
      <c r="R1920" s="16" t="str">
        <f t="shared" si="664"/>
        <v xml:space="preserve">,"IsPostageStamp":true </v>
      </c>
      <c r="S1920" s="16" t="str">
        <f t="shared" si="665"/>
        <v xml:space="preserve">,"ScottNumber":"1883" </v>
      </c>
      <c r="T1920" s="16" t="str">
        <f t="shared" si="666"/>
        <v xml:space="preserve">,"AlternateId":"" </v>
      </c>
      <c r="U1920" s="16" t="str">
        <f t="shared" si="667"/>
        <v>,"IssueYearStart":1981</v>
      </c>
      <c r="V1920" s="16" t="str">
        <f t="shared" si="668"/>
        <v>,"IssueYearEnd":0</v>
      </c>
      <c r="W1920" s="16" t="str">
        <f t="shared" si="669"/>
        <v xml:space="preserve">,"FirstDayOfIssue":" " </v>
      </c>
      <c r="X1920" s="16" t="str">
        <f t="shared" si="683"/>
        <v xml:space="preserve">,"Perforation":"" </v>
      </c>
      <c r="Y1920" s="16" t="str">
        <f t="shared" si="670"/>
        <v xml:space="preserve">,"IsWatermarked":false </v>
      </c>
      <c r="Z1920" s="16" t="str">
        <f t="shared" si="671"/>
        <v xml:space="preserve">,"CatalogImageCode":"" </v>
      </c>
      <c r="AA1920" s="16" t="str">
        <f t="shared" si="672"/>
        <v xml:space="preserve">,"Color":"" </v>
      </c>
      <c r="AB1920" s="16" t="str">
        <f t="shared" si="673"/>
        <v xml:space="preserve">,"Denomination":"18" </v>
      </c>
      <c r="AD1920" s="16" t="str">
        <f t="shared" si="674"/>
        <v>,"ItemInstances":[</v>
      </c>
      <c r="AE1920" s="16" t="str">
        <f t="shared" si="675"/>
        <v>{"CollectableType":"HomeCollector.Models.StampBase, HomeCollector, Version=1.0.0.0, Culture=neutral, PublicKeyToken=null"</v>
      </c>
      <c r="AF1920" s="16" t="str">
        <f t="shared" si="676"/>
        <v xml:space="preserve">,"ItemDetails":"" </v>
      </c>
      <c r="AG1920" s="16" t="str">
        <f t="shared" si="677"/>
        <v xml:space="preserve">,"IsFavorite":false </v>
      </c>
      <c r="AH1920" s="16" t="str">
        <f t="shared" si="678"/>
        <v xml:space="preserve">,"EstimatedValue":0 </v>
      </c>
      <c r="AI1920" s="16" t="str">
        <f t="shared" si="679"/>
        <v xml:space="preserve">,"IsMintCondition":false </v>
      </c>
      <c r="AJ1920" s="16" t="str">
        <f t="shared" si="680"/>
        <v xml:space="preserve">,"Condition":"UNDEFINED" </v>
      </c>
      <c r="AK1920" s="16" t="str">
        <f xml:space="preserve"> IF($D1920+$E1920&gt;0,  CONCATENATE($AD1920,$AE1920,$AF1920,$AG1920,$AH1920,$AI1920,$AJ1920)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20" s="16" t="str">
        <f t="shared" si="681"/>
        <v>,{"CollectableType":"HomeCollector.Models.StampBase, HomeCollector, Version=1.0.0.0, Culture=neutral, PublicKeyToken=null","DisplayName":"Bison" ,"Description":"" ,"Country":"USA" ,"IsPostageStamp":true ,"ScottNumber":"1883"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21" spans="1:38" x14ac:dyDescent="0.25">
      <c r="A1921" s="34" t="s">
        <v>3043</v>
      </c>
      <c r="B1921" s="29">
        <v>18</v>
      </c>
      <c r="C1921" s="30"/>
      <c r="D1921" s="31"/>
      <c r="E1921" s="32">
        <v>1</v>
      </c>
      <c r="F1921" s="28"/>
      <c r="G1921" s="30"/>
      <c r="H1921" s="19" t="s">
        <v>1297</v>
      </c>
      <c r="I1921" s="29">
        <v>1981</v>
      </c>
      <c r="J1921" s="29">
        <v>1981</v>
      </c>
      <c r="K1921" s="33" t="s">
        <v>1337</v>
      </c>
      <c r="L1921" s="34">
        <v>0.35</v>
      </c>
      <c r="M1921" s="29">
        <v>0.15</v>
      </c>
      <c r="N1921" s="28" t="str">
        <f t="shared" si="682"/>
        <v>,{"CollectableType":"HomeCollector.Models.StampBase, HomeCollector, Version=1.0.0.0, Culture=neutral, PublicKeyToken=null"</v>
      </c>
      <c r="O1921" s="16" t="str">
        <f t="shared" si="661"/>
        <v xml:space="preserve">,"DisplayName":"Brown Bear" </v>
      </c>
      <c r="P1921" s="16" t="str">
        <f t="shared" si="662"/>
        <v xml:space="preserve">,"Description":"" </v>
      </c>
      <c r="Q1921" s="16" t="str">
        <f t="shared" si="663"/>
        <v xml:space="preserve">,"Country":"USA" </v>
      </c>
      <c r="R1921" s="16" t="str">
        <f t="shared" si="664"/>
        <v xml:space="preserve">,"IsPostageStamp":true </v>
      </c>
      <c r="S1921" s="16" t="str">
        <f t="shared" si="665"/>
        <v xml:space="preserve">,"ScottNumber":"1884" </v>
      </c>
      <c r="T1921" s="16" t="str">
        <f t="shared" si="666"/>
        <v xml:space="preserve">,"AlternateId":"" </v>
      </c>
      <c r="U1921" s="16" t="str">
        <f t="shared" si="667"/>
        <v>,"IssueYearStart":1981</v>
      </c>
      <c r="V1921" s="16" t="str">
        <f t="shared" si="668"/>
        <v>,"IssueYearEnd":0</v>
      </c>
      <c r="W1921" s="16" t="str">
        <f t="shared" si="669"/>
        <v xml:space="preserve">,"FirstDayOfIssue":" " </v>
      </c>
      <c r="X1921" s="16" t="str">
        <f t="shared" si="683"/>
        <v xml:space="preserve">,"Perforation":"" </v>
      </c>
      <c r="Y1921" s="16" t="str">
        <f t="shared" si="670"/>
        <v xml:space="preserve">,"IsWatermarked":false </v>
      </c>
      <c r="Z1921" s="16" t="str">
        <f t="shared" si="671"/>
        <v xml:space="preserve">,"CatalogImageCode":"" </v>
      </c>
      <c r="AA1921" s="16" t="str">
        <f t="shared" si="672"/>
        <v xml:space="preserve">,"Color":"" </v>
      </c>
      <c r="AB1921" s="16" t="str">
        <f t="shared" si="673"/>
        <v xml:space="preserve">,"Denomination":"18" </v>
      </c>
      <c r="AD1921" s="16" t="str">
        <f t="shared" si="674"/>
        <v>,"ItemInstances":[</v>
      </c>
      <c r="AE1921" s="16" t="str">
        <f t="shared" si="675"/>
        <v>{"CollectableType":"HomeCollector.Models.StampBase, HomeCollector, Version=1.0.0.0, Culture=neutral, PublicKeyToken=null"</v>
      </c>
      <c r="AF1921" s="16" t="str">
        <f t="shared" si="676"/>
        <v xml:space="preserve">,"ItemDetails":"" </v>
      </c>
      <c r="AG1921" s="16" t="str">
        <f t="shared" si="677"/>
        <v xml:space="preserve">,"IsFavorite":false </v>
      </c>
      <c r="AH1921" s="16" t="str">
        <f t="shared" si="678"/>
        <v xml:space="preserve">,"EstimatedValue":0 </v>
      </c>
      <c r="AI1921" s="16" t="str">
        <f t="shared" si="679"/>
        <v xml:space="preserve">,"IsMintCondition":false </v>
      </c>
      <c r="AJ1921" s="16" t="str">
        <f t="shared" si="680"/>
        <v xml:space="preserve">,"Condition":"UNDEFINED" </v>
      </c>
      <c r="AK1921" s="16" t="str">
        <f xml:space="preserve"> IF($D1921+$E1921&gt;0,  CONCATENATE($AD1921,$AE1921,$AF1921,$AG1921,$AH1921,$AI1921,$AJ1921)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21" s="16" t="str">
        <f t="shared" si="681"/>
        <v>,{"CollectableType":"HomeCollector.Models.StampBase, HomeCollector, Version=1.0.0.0, Culture=neutral, PublicKeyToken=null","DisplayName":"Brown Bear" ,"Description":"" ,"Country":"USA" ,"IsPostageStamp":true ,"ScottNumber":"1884"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22" spans="1:38" x14ac:dyDescent="0.25">
      <c r="A1922" s="34" t="s">
        <v>3044</v>
      </c>
      <c r="B1922" s="29">
        <v>18</v>
      </c>
      <c r="C1922" s="30"/>
      <c r="D1922" s="31"/>
      <c r="E1922" s="32">
        <v>1</v>
      </c>
      <c r="F1922" s="28"/>
      <c r="G1922" s="30"/>
      <c r="H1922" s="19" t="s">
        <v>1298</v>
      </c>
      <c r="I1922" s="29">
        <v>1981</v>
      </c>
      <c r="J1922" s="29">
        <v>1981</v>
      </c>
      <c r="K1922" s="33" t="s">
        <v>1337</v>
      </c>
      <c r="L1922" s="34">
        <v>0.35</v>
      </c>
      <c r="M1922" s="29">
        <v>0.15</v>
      </c>
      <c r="N1922" s="28" t="str">
        <f t="shared" si="682"/>
        <v>,{"CollectableType":"HomeCollector.Models.StampBase, HomeCollector, Version=1.0.0.0, Culture=neutral, PublicKeyToken=null"</v>
      </c>
      <c r="O1922" s="16" t="str">
        <f t="shared" si="661"/>
        <v xml:space="preserve">,"DisplayName":"Polar Bear" </v>
      </c>
      <c r="P1922" s="16" t="str">
        <f t="shared" si="662"/>
        <v xml:space="preserve">,"Description":"" </v>
      </c>
      <c r="Q1922" s="16" t="str">
        <f t="shared" si="663"/>
        <v xml:space="preserve">,"Country":"USA" </v>
      </c>
      <c r="R1922" s="16" t="str">
        <f t="shared" si="664"/>
        <v xml:space="preserve">,"IsPostageStamp":true </v>
      </c>
      <c r="S1922" s="16" t="str">
        <f t="shared" si="665"/>
        <v xml:space="preserve">,"ScottNumber":"1885" </v>
      </c>
      <c r="T1922" s="16" t="str">
        <f t="shared" si="666"/>
        <v xml:space="preserve">,"AlternateId":"" </v>
      </c>
      <c r="U1922" s="16" t="str">
        <f t="shared" si="667"/>
        <v>,"IssueYearStart":1981</v>
      </c>
      <c r="V1922" s="16" t="str">
        <f t="shared" si="668"/>
        <v>,"IssueYearEnd":0</v>
      </c>
      <c r="W1922" s="16" t="str">
        <f t="shared" si="669"/>
        <v xml:space="preserve">,"FirstDayOfIssue":" " </v>
      </c>
      <c r="X1922" s="16" t="str">
        <f t="shared" si="683"/>
        <v xml:space="preserve">,"Perforation":"" </v>
      </c>
      <c r="Y1922" s="16" t="str">
        <f t="shared" si="670"/>
        <v xml:space="preserve">,"IsWatermarked":false </v>
      </c>
      <c r="Z1922" s="16" t="str">
        <f t="shared" si="671"/>
        <v xml:space="preserve">,"CatalogImageCode":"" </v>
      </c>
      <c r="AA1922" s="16" t="str">
        <f t="shared" si="672"/>
        <v xml:space="preserve">,"Color":"" </v>
      </c>
      <c r="AB1922" s="16" t="str">
        <f t="shared" si="673"/>
        <v xml:space="preserve">,"Denomination":"18" </v>
      </c>
      <c r="AD1922" s="16" t="str">
        <f t="shared" si="674"/>
        <v>,"ItemInstances":[</v>
      </c>
      <c r="AE1922" s="16" t="str">
        <f t="shared" si="675"/>
        <v>{"CollectableType":"HomeCollector.Models.StampBase, HomeCollector, Version=1.0.0.0, Culture=neutral, PublicKeyToken=null"</v>
      </c>
      <c r="AF1922" s="16" t="str">
        <f t="shared" si="676"/>
        <v xml:space="preserve">,"ItemDetails":"" </v>
      </c>
      <c r="AG1922" s="16" t="str">
        <f t="shared" si="677"/>
        <v xml:space="preserve">,"IsFavorite":false </v>
      </c>
      <c r="AH1922" s="16" t="str">
        <f t="shared" si="678"/>
        <v xml:space="preserve">,"EstimatedValue":0 </v>
      </c>
      <c r="AI1922" s="16" t="str">
        <f t="shared" si="679"/>
        <v xml:space="preserve">,"IsMintCondition":false </v>
      </c>
      <c r="AJ1922" s="16" t="str">
        <f t="shared" si="680"/>
        <v xml:space="preserve">,"Condition":"UNDEFINED" </v>
      </c>
      <c r="AK1922" s="16" t="str">
        <f xml:space="preserve"> IF($D1922+$E1922&gt;0,  CONCATENATE($AD1922,$AE1922,$AF1922,$AG1922,$AH1922,$AI1922,$AJ1922)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22" s="16" t="str">
        <f t="shared" si="681"/>
        <v>,{"CollectableType":"HomeCollector.Models.StampBase, HomeCollector, Version=1.0.0.0, Culture=neutral, PublicKeyToken=null","DisplayName":"Polar Bear" ,"Description":"" ,"Country":"USA" ,"IsPostageStamp":true ,"ScottNumber":"1885"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23" spans="1:38" x14ac:dyDescent="0.25">
      <c r="A1923" s="34" t="s">
        <v>3045</v>
      </c>
      <c r="B1923" s="29">
        <v>18</v>
      </c>
      <c r="C1923" s="30"/>
      <c r="D1923" s="31"/>
      <c r="E1923" s="32">
        <v>1</v>
      </c>
      <c r="F1923" s="28"/>
      <c r="G1923" s="30"/>
      <c r="H1923" s="19" t="s">
        <v>1299</v>
      </c>
      <c r="I1923" s="29">
        <v>1981</v>
      </c>
      <c r="J1923" s="29">
        <v>1981</v>
      </c>
      <c r="K1923" s="33" t="s">
        <v>1337</v>
      </c>
      <c r="L1923" s="34">
        <v>0.35</v>
      </c>
      <c r="M1923" s="29">
        <v>0.15</v>
      </c>
      <c r="N1923" s="28" t="str">
        <f t="shared" si="682"/>
        <v>,{"CollectableType":"HomeCollector.Models.StampBase, HomeCollector, Version=1.0.0.0, Culture=neutral, PublicKeyToken=null"</v>
      </c>
      <c r="O1923" s="16" t="str">
        <f t="shared" si="661"/>
        <v xml:space="preserve">,"DisplayName":"Elk" </v>
      </c>
      <c r="P1923" s="16" t="str">
        <f t="shared" si="662"/>
        <v xml:space="preserve">,"Description":"" </v>
      </c>
      <c r="Q1923" s="16" t="str">
        <f t="shared" si="663"/>
        <v xml:space="preserve">,"Country":"USA" </v>
      </c>
      <c r="R1923" s="16" t="str">
        <f t="shared" si="664"/>
        <v xml:space="preserve">,"IsPostageStamp":true </v>
      </c>
      <c r="S1923" s="16" t="str">
        <f t="shared" si="665"/>
        <v xml:space="preserve">,"ScottNumber":"1886" </v>
      </c>
      <c r="T1923" s="16" t="str">
        <f t="shared" si="666"/>
        <v xml:space="preserve">,"AlternateId":"" </v>
      </c>
      <c r="U1923" s="16" t="str">
        <f t="shared" si="667"/>
        <v>,"IssueYearStart":1981</v>
      </c>
      <c r="V1923" s="16" t="str">
        <f t="shared" si="668"/>
        <v>,"IssueYearEnd":0</v>
      </c>
      <c r="W1923" s="16" t="str">
        <f t="shared" si="669"/>
        <v xml:space="preserve">,"FirstDayOfIssue":" " </v>
      </c>
      <c r="X1923" s="16" t="str">
        <f t="shared" si="683"/>
        <v xml:space="preserve">,"Perforation":"" </v>
      </c>
      <c r="Y1923" s="16" t="str">
        <f t="shared" si="670"/>
        <v xml:space="preserve">,"IsWatermarked":false </v>
      </c>
      <c r="Z1923" s="16" t="str">
        <f t="shared" si="671"/>
        <v xml:space="preserve">,"CatalogImageCode":"" </v>
      </c>
      <c r="AA1923" s="16" t="str">
        <f t="shared" si="672"/>
        <v xml:space="preserve">,"Color":"" </v>
      </c>
      <c r="AB1923" s="16" t="str">
        <f t="shared" si="673"/>
        <v xml:space="preserve">,"Denomination":"18" </v>
      </c>
      <c r="AD1923" s="16" t="str">
        <f t="shared" si="674"/>
        <v>,"ItemInstances":[</v>
      </c>
      <c r="AE1923" s="16" t="str">
        <f t="shared" si="675"/>
        <v>{"CollectableType":"HomeCollector.Models.StampBase, HomeCollector, Version=1.0.0.0, Culture=neutral, PublicKeyToken=null"</v>
      </c>
      <c r="AF1923" s="16" t="str">
        <f t="shared" si="676"/>
        <v xml:space="preserve">,"ItemDetails":"" </v>
      </c>
      <c r="AG1923" s="16" t="str">
        <f t="shared" si="677"/>
        <v xml:space="preserve">,"IsFavorite":false </v>
      </c>
      <c r="AH1923" s="16" t="str">
        <f t="shared" si="678"/>
        <v xml:space="preserve">,"EstimatedValue":0 </v>
      </c>
      <c r="AI1923" s="16" t="str">
        <f t="shared" si="679"/>
        <v xml:space="preserve">,"IsMintCondition":false </v>
      </c>
      <c r="AJ1923" s="16" t="str">
        <f t="shared" si="680"/>
        <v xml:space="preserve">,"Condition":"UNDEFINED" </v>
      </c>
      <c r="AK1923" s="16" t="str">
        <f xml:space="preserve"> IF($D1923+$E1923&gt;0,  CONCATENATE($AD1923,$AE1923,$AF1923,$AG1923,$AH1923,$AI1923,$AJ1923)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23" s="16" t="str">
        <f t="shared" si="681"/>
        <v>,{"CollectableType":"HomeCollector.Models.StampBase, HomeCollector, Version=1.0.0.0, Culture=neutral, PublicKeyToken=null","DisplayName":"Elk" ,"Description":"" ,"Country":"USA" ,"IsPostageStamp":true ,"ScottNumber":"1886"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24" spans="1:38" x14ac:dyDescent="0.25">
      <c r="A1924" s="34" t="s">
        <v>3046</v>
      </c>
      <c r="B1924" s="29">
        <v>18</v>
      </c>
      <c r="C1924" s="30"/>
      <c r="D1924" s="31"/>
      <c r="E1924" s="32">
        <v>1</v>
      </c>
      <c r="F1924" s="28"/>
      <c r="G1924" s="30"/>
      <c r="H1924" s="19" t="s">
        <v>1300</v>
      </c>
      <c r="I1924" s="29">
        <v>1981</v>
      </c>
      <c r="J1924" s="29">
        <v>1981</v>
      </c>
      <c r="K1924" s="33" t="s">
        <v>1337</v>
      </c>
      <c r="L1924" s="34">
        <v>0.35</v>
      </c>
      <c r="M1924" s="29">
        <v>0.15</v>
      </c>
      <c r="N1924" s="28" t="str">
        <f t="shared" si="682"/>
        <v>,{"CollectableType":"HomeCollector.Models.StampBase, HomeCollector, Version=1.0.0.0, Culture=neutral, PublicKeyToken=null"</v>
      </c>
      <c r="O1924" s="16" t="str">
        <f t="shared" si="661"/>
        <v xml:space="preserve">,"DisplayName":"Moose" </v>
      </c>
      <c r="P1924" s="16" t="str">
        <f t="shared" si="662"/>
        <v xml:space="preserve">,"Description":"" </v>
      </c>
      <c r="Q1924" s="16" t="str">
        <f t="shared" si="663"/>
        <v xml:space="preserve">,"Country":"USA" </v>
      </c>
      <c r="R1924" s="16" t="str">
        <f t="shared" si="664"/>
        <v xml:space="preserve">,"IsPostageStamp":true </v>
      </c>
      <c r="S1924" s="16" t="str">
        <f t="shared" si="665"/>
        <v xml:space="preserve">,"ScottNumber":"1887" </v>
      </c>
      <c r="T1924" s="16" t="str">
        <f t="shared" si="666"/>
        <v xml:space="preserve">,"AlternateId":"" </v>
      </c>
      <c r="U1924" s="16" t="str">
        <f t="shared" si="667"/>
        <v>,"IssueYearStart":1981</v>
      </c>
      <c r="V1924" s="16" t="str">
        <f t="shared" si="668"/>
        <v>,"IssueYearEnd":0</v>
      </c>
      <c r="W1924" s="16" t="str">
        <f t="shared" si="669"/>
        <v xml:space="preserve">,"FirstDayOfIssue":" " </v>
      </c>
      <c r="X1924" s="16" t="str">
        <f t="shared" si="683"/>
        <v xml:space="preserve">,"Perforation":"" </v>
      </c>
      <c r="Y1924" s="16" t="str">
        <f t="shared" si="670"/>
        <v xml:space="preserve">,"IsWatermarked":false </v>
      </c>
      <c r="Z1924" s="16" t="str">
        <f t="shared" si="671"/>
        <v xml:space="preserve">,"CatalogImageCode":"" </v>
      </c>
      <c r="AA1924" s="16" t="str">
        <f t="shared" si="672"/>
        <v xml:space="preserve">,"Color":"" </v>
      </c>
      <c r="AB1924" s="16" t="str">
        <f t="shared" si="673"/>
        <v xml:space="preserve">,"Denomination":"18" </v>
      </c>
      <c r="AD1924" s="16" t="str">
        <f t="shared" si="674"/>
        <v>,"ItemInstances":[</v>
      </c>
      <c r="AE1924" s="16" t="str">
        <f t="shared" si="675"/>
        <v>{"CollectableType":"HomeCollector.Models.StampBase, HomeCollector, Version=1.0.0.0, Culture=neutral, PublicKeyToken=null"</v>
      </c>
      <c r="AF1924" s="16" t="str">
        <f t="shared" si="676"/>
        <v xml:space="preserve">,"ItemDetails":"" </v>
      </c>
      <c r="AG1924" s="16" t="str">
        <f t="shared" si="677"/>
        <v xml:space="preserve">,"IsFavorite":false </v>
      </c>
      <c r="AH1924" s="16" t="str">
        <f t="shared" si="678"/>
        <v xml:space="preserve">,"EstimatedValue":0 </v>
      </c>
      <c r="AI1924" s="16" t="str">
        <f t="shared" si="679"/>
        <v xml:space="preserve">,"IsMintCondition":false </v>
      </c>
      <c r="AJ1924" s="16" t="str">
        <f t="shared" si="680"/>
        <v xml:space="preserve">,"Condition":"UNDEFINED" </v>
      </c>
      <c r="AK1924" s="16" t="str">
        <f xml:space="preserve"> IF($D1924+$E1924&gt;0,  CONCATENATE($AD1924,$AE1924,$AF1924,$AG1924,$AH1924,$AI1924,$AJ1924)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24" s="16" t="str">
        <f t="shared" si="681"/>
        <v>,{"CollectableType":"HomeCollector.Models.StampBase, HomeCollector, Version=1.0.0.0, Culture=neutral, PublicKeyToken=null","DisplayName":"Moose" ,"Description":"" ,"Country":"USA" ,"IsPostageStamp":true ,"ScottNumber":"1887"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25" spans="1:38" x14ac:dyDescent="0.25">
      <c r="A1925" s="34" t="s">
        <v>3047</v>
      </c>
      <c r="B1925" s="29">
        <v>18</v>
      </c>
      <c r="C1925" s="30"/>
      <c r="D1925" s="31"/>
      <c r="E1925" s="32">
        <v>1</v>
      </c>
      <c r="F1925" s="28"/>
      <c r="G1925" s="30"/>
      <c r="H1925" s="19" t="s">
        <v>1301</v>
      </c>
      <c r="I1925" s="29">
        <v>1981</v>
      </c>
      <c r="J1925" s="29">
        <v>1981</v>
      </c>
      <c r="K1925" s="33" t="s">
        <v>1337</v>
      </c>
      <c r="L1925" s="34">
        <v>0.35</v>
      </c>
      <c r="M1925" s="29">
        <v>0.15</v>
      </c>
      <c r="N1925" s="28" t="str">
        <f t="shared" si="682"/>
        <v>,{"CollectableType":"HomeCollector.Models.StampBase, HomeCollector, Version=1.0.0.0, Culture=neutral, PublicKeyToken=null"</v>
      </c>
      <c r="O1925" s="16" t="str">
        <f t="shared" ref="O1925:O1934" si="684">",""DisplayName"":""" &amp; $H1925 &amp; """ "</f>
        <v xml:space="preserve">,"DisplayName":"Deer" </v>
      </c>
      <c r="P1925" s="16" t="str">
        <f t="shared" ref="P1925:P1934" si="685">",""Description"":""" &amp; IF(ISBLANK($G1925),"",$G1925) &amp; """ "</f>
        <v xml:space="preserve">,"Description":"" </v>
      </c>
      <c r="Q1925" s="16" t="str">
        <f t="shared" ref="Q1925:Q1934" si="686">",""Country"":""" &amp; $B$1 &amp; """ "</f>
        <v xml:space="preserve">,"Country":"USA" </v>
      </c>
      <c r="R1925" s="16" t="str">
        <f t="shared" ref="R1925:R1934" si="687">",""IsPostageStamp"":" &amp; "true" &amp; " "</f>
        <v xml:space="preserve">,"IsPostageStamp":true </v>
      </c>
      <c r="S1925" s="16" t="str">
        <f t="shared" ref="S1925:S1934" si="688">",""ScottNumber"":""" &amp; $A1925 &amp; """ "</f>
        <v xml:space="preserve">,"ScottNumber":"1888" </v>
      </c>
      <c r="T1925" s="16" t="str">
        <f t="shared" ref="T1925:T1934" si="689">",""AlternateId"":""" &amp; "" &amp; """ "</f>
        <v xml:space="preserve">,"AlternateId":"" </v>
      </c>
      <c r="U1925" s="16" t="str">
        <f t="shared" ref="U1925:U1934" si="690">",""IssueYearStart"":" &amp; TEXT(IF(ISNUMBER($J1925)=0,0,$J1925),"0")</f>
        <v>,"IssueYearStart":1981</v>
      </c>
      <c r="V1925" s="16" t="str">
        <f t="shared" ref="V1925:V1934" si="691">",""IssueYearEnd"":" &amp; TEXT(IF(ISNUMBER($K1925)=0,0,$K1925),"0")</f>
        <v>,"IssueYearEnd":0</v>
      </c>
      <c r="W1925" s="16" t="str">
        <f t="shared" ref="W1925:W1934" si="692">",""FirstDayOfIssue"":""" &amp; " " &amp; """ "</f>
        <v xml:space="preserve">,"FirstDayOfIssue":" " </v>
      </c>
      <c r="X1925" s="16" t="str">
        <f t="shared" si="683"/>
        <v xml:space="preserve">,"Perforation":"" </v>
      </c>
      <c r="Y1925" s="16" t="str">
        <f t="shared" ref="Y1925:Y1934" si="693">",""IsWatermarked"":" &amp; IF(ISNUMBER(FIND("mk",$G1942)) =1,"true","false") &amp; " "</f>
        <v xml:space="preserve">,"IsWatermarked":false </v>
      </c>
      <c r="Z1925" s="16" t="str">
        <f t="shared" ref="Z1925:Z1934" si="694">",""CatalogImageCode"":""" &amp; "" &amp; """ "</f>
        <v xml:space="preserve">,"CatalogImageCode":"" </v>
      </c>
      <c r="AA1925" s="16" t="str">
        <f t="shared" ref="AA1925:AA1934" si="695">",""Color"":""" &amp; IF(ISBLANK($C1925)=1,"",$C1925) &amp; """ "</f>
        <v xml:space="preserve">,"Color":"" </v>
      </c>
      <c r="AB1925" s="16" t="str">
        <f t="shared" ref="AB1925:AB1934" si="696">",""Denomination"":""" &amp; IF(ISNUMBER($B1925),TEXT($B1925,"0"),$B1925) &amp; """ "</f>
        <v xml:space="preserve">,"Denomination":"18" </v>
      </c>
      <c r="AD1925" s="16" t="str">
        <f t="shared" ref="AD1925:AD1934" si="697" xml:space="preserve"> IF($D1925 + $E1925 &gt; 0,",""ItemInstances"":[","")</f>
        <v>,"ItemInstances":[</v>
      </c>
      <c r="AE1925" s="16" t="str">
        <f t="shared" ref="AE1925:AE1934" si="698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925" s="16" t="str">
        <f t="shared" ref="AF1925:AF1934" si="699">",""ItemDetails"":""" &amp; IF(ISBLANK($G1925)=1,"",$G1925) &amp; """ "</f>
        <v xml:space="preserve">,"ItemDetails":"" </v>
      </c>
      <c r="AG1925" s="16" t="str">
        <f t="shared" ref="AG1925:AG1934" si="700">",""IsFavorite"":" &amp; "false" &amp; " "</f>
        <v xml:space="preserve">,"IsFavorite":false </v>
      </c>
      <c r="AH1925" s="16" t="str">
        <f t="shared" ref="AH1925:AH1934" si="701">",""EstimatedValue"":" &amp; "0" &amp; " "</f>
        <v xml:space="preserve">,"EstimatedValue":0 </v>
      </c>
      <c r="AI1925" s="16" t="str">
        <f t="shared" ref="AI1925:AI1934" si="702">",""IsMintCondition"":" &amp; IF($D1925&gt;0,"true","false") &amp; " "</f>
        <v xml:space="preserve">,"IsMintCondition":false </v>
      </c>
      <c r="AJ1925" s="16" t="str">
        <f t="shared" ref="AJ1925:AJ1934" si="703">",""Condition"":" &amp; """UNDEFINED""" &amp; " "</f>
        <v xml:space="preserve">,"Condition":"UNDEFINED" </v>
      </c>
      <c r="AK1925" s="16" t="str">
        <f xml:space="preserve"> IF($D1925+$E1925&gt;0,  CONCATENATE($AD1925,$AE1925,$AF1925,$AG1925,$AH1925,$AI1925,$AJ1925)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25" s="16" t="str">
        <f t="shared" ref="AL1925:AL1934" si="704">CONCATENATE( $N1925, $O1925, $P1925,$Q1925,$R1925,$S1925,$T1925,$U1925,$V1925,$W1925,$X1925, $Y1925,$Z1925,$AA1925, $AB1925) &amp; $AK1925</f>
        <v>,{"CollectableType":"HomeCollector.Models.StampBase, HomeCollector, Version=1.0.0.0, Culture=neutral, PublicKeyToken=null","DisplayName":"Deer" ,"Description":"" ,"Country":"USA" ,"IsPostageStamp":true ,"ScottNumber":"1888"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26" spans="1:38" x14ac:dyDescent="0.25">
      <c r="A1926" s="34" t="s">
        <v>3048</v>
      </c>
      <c r="B1926" s="29">
        <v>18</v>
      </c>
      <c r="C1926" s="30"/>
      <c r="D1926" s="31"/>
      <c r="E1926" s="32">
        <v>1</v>
      </c>
      <c r="F1926" s="28"/>
      <c r="G1926" s="30"/>
      <c r="H1926" s="19" t="s">
        <v>749</v>
      </c>
      <c r="I1926" s="29">
        <v>1981</v>
      </c>
      <c r="J1926" s="29">
        <v>1981</v>
      </c>
      <c r="K1926" s="33" t="s">
        <v>1337</v>
      </c>
      <c r="L1926" s="34">
        <v>0.35</v>
      </c>
      <c r="M1926" s="29">
        <v>0.15</v>
      </c>
      <c r="N1926" s="28" t="str">
        <f t="shared" ref="N1926:N1934" si="705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926" s="16" t="str">
        <f t="shared" si="684"/>
        <v xml:space="preserve">,"DisplayName":"Antelope" </v>
      </c>
      <c r="P1926" s="16" t="str">
        <f t="shared" si="685"/>
        <v xml:space="preserve">,"Description":"" </v>
      </c>
      <c r="Q1926" s="16" t="str">
        <f t="shared" si="686"/>
        <v xml:space="preserve">,"Country":"USA" </v>
      </c>
      <c r="R1926" s="16" t="str">
        <f t="shared" si="687"/>
        <v xml:space="preserve">,"IsPostageStamp":true </v>
      </c>
      <c r="S1926" s="16" t="str">
        <f t="shared" si="688"/>
        <v xml:space="preserve">,"ScottNumber":"1889" </v>
      </c>
      <c r="T1926" s="16" t="str">
        <f t="shared" si="689"/>
        <v xml:space="preserve">,"AlternateId":"" </v>
      </c>
      <c r="U1926" s="16" t="str">
        <f t="shared" si="690"/>
        <v>,"IssueYearStart":1981</v>
      </c>
      <c r="V1926" s="16" t="str">
        <f t="shared" si="691"/>
        <v>,"IssueYearEnd":0</v>
      </c>
      <c r="W1926" s="16" t="str">
        <f t="shared" si="692"/>
        <v xml:space="preserve">,"FirstDayOfIssue":" " </v>
      </c>
      <c r="X1926" s="16" t="str">
        <f t="shared" si="683"/>
        <v xml:space="preserve">,"Perforation":"" </v>
      </c>
      <c r="Y1926" s="16" t="str">
        <f t="shared" si="693"/>
        <v xml:space="preserve">,"IsWatermarked":false </v>
      </c>
      <c r="Z1926" s="16" t="str">
        <f t="shared" si="694"/>
        <v xml:space="preserve">,"CatalogImageCode":"" </v>
      </c>
      <c r="AA1926" s="16" t="str">
        <f t="shared" si="695"/>
        <v xml:space="preserve">,"Color":"" </v>
      </c>
      <c r="AB1926" s="16" t="str">
        <f t="shared" si="696"/>
        <v xml:space="preserve">,"Denomination":"18" </v>
      </c>
      <c r="AD1926" s="16" t="str">
        <f t="shared" si="697"/>
        <v>,"ItemInstances":[</v>
      </c>
      <c r="AE1926" s="16" t="str">
        <f t="shared" si="698"/>
        <v>{"CollectableType":"HomeCollector.Models.StampBase, HomeCollector, Version=1.0.0.0, Culture=neutral, PublicKeyToken=null"</v>
      </c>
      <c r="AF1926" s="16" t="str">
        <f t="shared" si="699"/>
        <v xml:space="preserve">,"ItemDetails":"" </v>
      </c>
      <c r="AG1926" s="16" t="str">
        <f t="shared" si="700"/>
        <v xml:space="preserve">,"IsFavorite":false </v>
      </c>
      <c r="AH1926" s="16" t="str">
        <f t="shared" si="701"/>
        <v xml:space="preserve">,"EstimatedValue":0 </v>
      </c>
      <c r="AI1926" s="16" t="str">
        <f t="shared" si="702"/>
        <v xml:space="preserve">,"IsMintCondition":false </v>
      </c>
      <c r="AJ1926" s="16" t="str">
        <f t="shared" si="703"/>
        <v xml:space="preserve">,"Condition":"UNDEFINED" </v>
      </c>
      <c r="AK1926" s="16" t="str">
        <f xml:space="preserve"> IF($D1926+$E1926&gt;0,  CONCATENATE($AD1926,$AE1926,$AF1926,$AG1926,$AH1926,$AI1926,$AJ1926)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26" s="16" t="str">
        <f t="shared" si="704"/>
        <v>,{"CollectableType":"HomeCollector.Models.StampBase, HomeCollector, Version=1.0.0.0, Culture=neutral, PublicKeyToken=null","DisplayName":"Antelope" ,"Description":"" ,"Country":"USA" ,"IsPostageStamp":true ,"ScottNumber":"1889"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27" spans="1:38" x14ac:dyDescent="0.25">
      <c r="A1927" s="17" t="s">
        <v>1302</v>
      </c>
      <c r="B1927" s="29">
        <v>18</v>
      </c>
      <c r="C1927" s="30"/>
      <c r="D1927" s="31"/>
      <c r="E1927" s="32"/>
      <c r="F1927" s="28"/>
      <c r="G1927" s="30"/>
      <c r="H1927" s="19" t="s">
        <v>985</v>
      </c>
      <c r="I1927" s="29">
        <v>1981</v>
      </c>
      <c r="J1927" s="29">
        <v>1981</v>
      </c>
      <c r="K1927" s="33" t="s">
        <v>1337</v>
      </c>
      <c r="L1927" s="34">
        <v>9</v>
      </c>
      <c r="M1927" s="29"/>
      <c r="N1927" s="28" t="str">
        <f t="shared" si="705"/>
        <v>,{"CollectableType":"HomeCollector.Models.StampBase, HomeCollector, Version=1.0.0.0, Culture=neutral, PublicKeyToken=null"</v>
      </c>
      <c r="O1927" s="16" t="str">
        <f t="shared" si="684"/>
        <v xml:space="preserve">,"DisplayName":"Wildlife" </v>
      </c>
      <c r="P1927" s="16" t="str">
        <f t="shared" si="685"/>
        <v xml:space="preserve">,"Description":"" </v>
      </c>
      <c r="Q1927" s="16" t="str">
        <f t="shared" si="686"/>
        <v xml:space="preserve">,"Country":"USA" </v>
      </c>
      <c r="R1927" s="16" t="str">
        <f t="shared" si="687"/>
        <v xml:space="preserve">,"IsPostageStamp":true </v>
      </c>
      <c r="S1927" s="16" t="str">
        <f t="shared" si="688"/>
        <v xml:space="preserve">,"ScottNumber":"1889a" </v>
      </c>
      <c r="T1927" s="16" t="str">
        <f t="shared" si="689"/>
        <v xml:space="preserve">,"AlternateId":"" </v>
      </c>
      <c r="U1927" s="16" t="str">
        <f t="shared" si="690"/>
        <v>,"IssueYearStart":1981</v>
      </c>
      <c r="V1927" s="16" t="str">
        <f t="shared" si="691"/>
        <v>,"IssueYearEnd":0</v>
      </c>
      <c r="W1927" s="16" t="str">
        <f t="shared" si="692"/>
        <v xml:space="preserve">,"FirstDayOfIssue":" " </v>
      </c>
      <c r="X1927" s="16" t="str">
        <f t="shared" si="683"/>
        <v xml:space="preserve">,"Perforation":"" </v>
      </c>
      <c r="Y1927" s="16" t="str">
        <f t="shared" si="693"/>
        <v xml:space="preserve">,"IsWatermarked":false </v>
      </c>
      <c r="Z1927" s="16" t="str">
        <f t="shared" si="694"/>
        <v xml:space="preserve">,"CatalogImageCode":"" </v>
      </c>
      <c r="AA1927" s="16" t="str">
        <f t="shared" si="695"/>
        <v xml:space="preserve">,"Color":"" </v>
      </c>
      <c r="AB1927" s="16" t="str">
        <f t="shared" si="696"/>
        <v xml:space="preserve">,"Denomination":"18" </v>
      </c>
      <c r="AD1927" s="16" t="str">
        <f t="shared" si="697"/>
        <v/>
      </c>
      <c r="AE1927" s="16" t="str">
        <f t="shared" si="698"/>
        <v>{"CollectableType":"HomeCollector.Models.StampBase, HomeCollector, Version=1.0.0.0, Culture=neutral, PublicKeyToken=null"</v>
      </c>
      <c r="AF1927" s="16" t="str">
        <f t="shared" si="699"/>
        <v xml:space="preserve">,"ItemDetails":"" </v>
      </c>
      <c r="AG1927" s="16" t="str">
        <f t="shared" si="700"/>
        <v xml:space="preserve">,"IsFavorite":false </v>
      </c>
      <c r="AH1927" s="16" t="str">
        <f t="shared" si="701"/>
        <v xml:space="preserve">,"EstimatedValue":0 </v>
      </c>
      <c r="AI1927" s="16" t="str">
        <f t="shared" si="702"/>
        <v xml:space="preserve">,"IsMintCondition":false </v>
      </c>
      <c r="AJ1927" s="16" t="str">
        <f t="shared" si="703"/>
        <v xml:space="preserve">,"Condition":"UNDEFINED" </v>
      </c>
      <c r="AK1927" s="16" t="str">
        <f xml:space="preserve"> IF($D1927+$E1927&gt;0,  CONCATENATE($AD1927,$AE1927,$AF1927,$AG1927,$AH1927,$AI1927,$AJ1927) &amp; "} ]}","}")</f>
        <v>}</v>
      </c>
      <c r="AL1927" s="16" t="str">
        <f t="shared" si="704"/>
        <v>,{"CollectableType":"HomeCollector.Models.StampBase, HomeCollector, Version=1.0.0.0, Culture=neutral, PublicKeyToken=null","DisplayName":"Wildlife" ,"Description":"" ,"Country":"USA" ,"IsPostageStamp":true ,"ScottNumber":"1889a" ,"AlternateId":"" ,"IssueYearStart":1981,"IssueYearEnd":0,"FirstDayOfIssue":" " ,"Perforation":"" ,"IsWatermarked":false ,"CatalogImageCode":"" ,"Color":"" ,"Denomination":"18" }</v>
      </c>
    </row>
    <row r="1928" spans="1:38" x14ac:dyDescent="0.25">
      <c r="A1928" s="34" t="s">
        <v>3049</v>
      </c>
      <c r="B1928" s="29">
        <v>18</v>
      </c>
      <c r="C1928" s="30"/>
      <c r="D1928" s="31"/>
      <c r="E1928" s="32">
        <v>2</v>
      </c>
      <c r="F1928" s="28"/>
      <c r="G1928" s="30"/>
      <c r="H1928" s="19" t="s">
        <v>1303</v>
      </c>
      <c r="I1928" s="29">
        <v>1981</v>
      </c>
      <c r="J1928" s="29">
        <v>1981</v>
      </c>
      <c r="K1928" s="33" t="s">
        <v>1337</v>
      </c>
      <c r="L1928" s="34">
        <v>0.32</v>
      </c>
      <c r="M1928" s="29">
        <v>0.15</v>
      </c>
      <c r="N1928" s="28" t="str">
        <f t="shared" si="705"/>
        <v>,{"CollectableType":"HomeCollector.Models.StampBase, HomeCollector, Version=1.0.0.0, Culture=neutral, PublicKeyToken=null"</v>
      </c>
      <c r="O1928" s="16" t="str">
        <f t="shared" si="684"/>
        <v xml:space="preserve">,"DisplayName":"Flag-Field" </v>
      </c>
      <c r="P1928" s="16" t="str">
        <f t="shared" si="685"/>
        <v xml:space="preserve">,"Description":"" </v>
      </c>
      <c r="Q1928" s="16" t="str">
        <f t="shared" si="686"/>
        <v xml:space="preserve">,"Country":"USA" </v>
      </c>
      <c r="R1928" s="16" t="str">
        <f t="shared" si="687"/>
        <v xml:space="preserve">,"IsPostageStamp":true </v>
      </c>
      <c r="S1928" s="16" t="str">
        <f t="shared" si="688"/>
        <v xml:space="preserve">,"ScottNumber":"1890" </v>
      </c>
      <c r="T1928" s="16" t="str">
        <f t="shared" si="689"/>
        <v xml:space="preserve">,"AlternateId":"" </v>
      </c>
      <c r="U1928" s="16" t="str">
        <f t="shared" si="690"/>
        <v>,"IssueYearStart":1981</v>
      </c>
      <c r="V1928" s="16" t="str">
        <f t="shared" si="691"/>
        <v>,"IssueYearEnd":0</v>
      </c>
      <c r="W1928" s="16" t="str">
        <f t="shared" si="692"/>
        <v xml:space="preserve">,"FirstDayOfIssue":" " </v>
      </c>
      <c r="X1928" s="16" t="str">
        <f t="shared" si="683"/>
        <v xml:space="preserve">,"Perforation":"" </v>
      </c>
      <c r="Y1928" s="16" t="str">
        <f t="shared" si="693"/>
        <v xml:space="preserve">,"IsWatermarked":false </v>
      </c>
      <c r="Z1928" s="16" t="str">
        <f t="shared" si="694"/>
        <v xml:space="preserve">,"CatalogImageCode":"" </v>
      </c>
      <c r="AA1928" s="16" t="str">
        <f t="shared" si="695"/>
        <v xml:space="preserve">,"Color":"" </v>
      </c>
      <c r="AB1928" s="16" t="str">
        <f t="shared" si="696"/>
        <v xml:space="preserve">,"Denomination":"18" </v>
      </c>
      <c r="AD1928" s="16" t="str">
        <f t="shared" si="697"/>
        <v>,"ItemInstances":[</v>
      </c>
      <c r="AE1928" s="16" t="str">
        <f t="shared" si="698"/>
        <v>{"CollectableType":"HomeCollector.Models.StampBase, HomeCollector, Version=1.0.0.0, Culture=neutral, PublicKeyToken=null"</v>
      </c>
      <c r="AF1928" s="16" t="str">
        <f t="shared" si="699"/>
        <v xml:space="preserve">,"ItemDetails":"" </v>
      </c>
      <c r="AG1928" s="16" t="str">
        <f t="shared" si="700"/>
        <v xml:space="preserve">,"IsFavorite":false </v>
      </c>
      <c r="AH1928" s="16" t="str">
        <f t="shared" si="701"/>
        <v xml:space="preserve">,"EstimatedValue":0 </v>
      </c>
      <c r="AI1928" s="16" t="str">
        <f t="shared" si="702"/>
        <v xml:space="preserve">,"IsMintCondition":false </v>
      </c>
      <c r="AJ1928" s="16" t="str">
        <f t="shared" si="703"/>
        <v xml:space="preserve">,"Condition":"UNDEFINED" </v>
      </c>
      <c r="AK1928" s="16" t="str">
        <f xml:space="preserve"> IF($D1928+$E1928&gt;0,  CONCATENATE($AD1928,$AE1928,$AF1928,$AG1928,$AH1928,$AI1928,$AJ1928)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28" s="16" t="str">
        <f t="shared" si="704"/>
        <v>,{"CollectableType":"HomeCollector.Models.StampBase, HomeCollector, Version=1.0.0.0, Culture=neutral, PublicKeyToken=null","DisplayName":"Flag-Field" ,"Description":"" ,"Country":"USA" ,"IsPostageStamp":true ,"ScottNumber":"1890"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29" spans="1:38" x14ac:dyDescent="0.25">
      <c r="A1929" s="34" t="s">
        <v>3050</v>
      </c>
      <c r="B1929" s="29">
        <v>18</v>
      </c>
      <c r="C1929" s="30"/>
      <c r="D1929" s="31"/>
      <c r="E1929" s="32">
        <v>2</v>
      </c>
      <c r="F1929" s="42" t="s">
        <v>322</v>
      </c>
      <c r="G1929" s="30"/>
      <c r="H1929" s="19" t="s">
        <v>1304</v>
      </c>
      <c r="I1929" s="29">
        <v>1981</v>
      </c>
      <c r="J1929" s="29">
        <v>1981</v>
      </c>
      <c r="K1929" s="33" t="s">
        <v>1337</v>
      </c>
      <c r="L1929" s="34">
        <v>0.36</v>
      </c>
      <c r="M1929" s="29">
        <v>0.15</v>
      </c>
      <c r="N1929" s="28" t="str">
        <f t="shared" si="705"/>
        <v>,{"CollectableType":"HomeCollector.Models.StampBase, HomeCollector, Version=1.0.0.0, Culture=neutral, PublicKeyToken=null"</v>
      </c>
      <c r="O1929" s="16" t="str">
        <f t="shared" si="684"/>
        <v xml:space="preserve">,"DisplayName":"Flag-Lighthouse" </v>
      </c>
      <c r="P1929" s="16" t="str">
        <f t="shared" si="685"/>
        <v xml:space="preserve">,"Description":"" </v>
      </c>
      <c r="Q1929" s="16" t="str">
        <f t="shared" si="686"/>
        <v xml:space="preserve">,"Country":"USA" </v>
      </c>
      <c r="R1929" s="16" t="str">
        <f t="shared" si="687"/>
        <v xml:space="preserve">,"IsPostageStamp":true </v>
      </c>
      <c r="S1929" s="16" t="str">
        <f t="shared" si="688"/>
        <v xml:space="preserve">,"ScottNumber":"1891" </v>
      </c>
      <c r="T1929" s="16" t="str">
        <f t="shared" si="689"/>
        <v xml:space="preserve">,"AlternateId":"" </v>
      </c>
      <c r="U1929" s="16" t="str">
        <f t="shared" si="690"/>
        <v>,"IssueYearStart":1981</v>
      </c>
      <c r="V1929" s="16" t="str">
        <f t="shared" si="691"/>
        <v>,"IssueYearEnd":0</v>
      </c>
      <c r="W1929" s="16" t="str">
        <f t="shared" si="692"/>
        <v xml:space="preserve">,"FirstDayOfIssue":" " </v>
      </c>
      <c r="X1929" s="16" t="str">
        <f t="shared" si="683"/>
        <v xml:space="preserve">,"Perforation":"v10" </v>
      </c>
      <c r="Y1929" s="16" t="str">
        <f t="shared" si="693"/>
        <v xml:space="preserve">,"IsWatermarked":false </v>
      </c>
      <c r="Z1929" s="16" t="str">
        <f t="shared" si="694"/>
        <v xml:space="preserve">,"CatalogImageCode":"" </v>
      </c>
      <c r="AA1929" s="16" t="str">
        <f t="shared" si="695"/>
        <v xml:space="preserve">,"Color":"" </v>
      </c>
      <c r="AB1929" s="16" t="str">
        <f t="shared" si="696"/>
        <v xml:space="preserve">,"Denomination":"18" </v>
      </c>
      <c r="AD1929" s="16" t="str">
        <f t="shared" si="697"/>
        <v>,"ItemInstances":[</v>
      </c>
      <c r="AE1929" s="16" t="str">
        <f t="shared" si="698"/>
        <v>{"CollectableType":"HomeCollector.Models.StampBase, HomeCollector, Version=1.0.0.0, Culture=neutral, PublicKeyToken=null"</v>
      </c>
      <c r="AF1929" s="16" t="str">
        <f t="shared" si="699"/>
        <v xml:space="preserve">,"ItemDetails":"" </v>
      </c>
      <c r="AG1929" s="16" t="str">
        <f t="shared" si="700"/>
        <v xml:space="preserve">,"IsFavorite":false </v>
      </c>
      <c r="AH1929" s="16" t="str">
        <f t="shared" si="701"/>
        <v xml:space="preserve">,"EstimatedValue":0 </v>
      </c>
      <c r="AI1929" s="16" t="str">
        <f t="shared" si="702"/>
        <v xml:space="preserve">,"IsMintCondition":false </v>
      </c>
      <c r="AJ1929" s="16" t="str">
        <f t="shared" si="703"/>
        <v xml:space="preserve">,"Condition":"UNDEFINED" </v>
      </c>
      <c r="AK1929" s="16" t="str">
        <f xml:space="preserve"> IF($D1929+$E1929&gt;0,  CONCATENATE($AD1929,$AE1929,$AF1929,$AG1929,$AH1929,$AI1929,$AJ1929)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29" s="16" t="str">
        <f t="shared" si="704"/>
        <v>,{"CollectableType":"HomeCollector.Models.StampBase, HomeCollector, Version=1.0.0.0, Culture=neutral, PublicKeyToken=null","DisplayName":"Flag-Lighthouse" ,"Description":"" ,"Country":"USA" ,"IsPostageStamp":true ,"ScottNumber":"1891" ,"AlternateId":"" ,"IssueYearStart":1981,"IssueYearEnd":0,"FirstDayOfIssue":" " ,"Perforation":"v10"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30" spans="1:38" x14ac:dyDescent="0.25">
      <c r="A1930" s="34" t="s">
        <v>3051</v>
      </c>
      <c r="B1930" s="29">
        <v>6</v>
      </c>
      <c r="C1930" s="30"/>
      <c r="D1930" s="31"/>
      <c r="E1930" s="32">
        <v>1</v>
      </c>
      <c r="F1930" s="43" t="s">
        <v>1342</v>
      </c>
      <c r="G1930" s="30"/>
      <c r="H1930" s="19" t="s">
        <v>1305</v>
      </c>
      <c r="I1930" s="29">
        <v>1981</v>
      </c>
      <c r="J1930" s="29">
        <v>1981</v>
      </c>
      <c r="K1930" s="33" t="s">
        <v>1337</v>
      </c>
      <c r="L1930" s="34">
        <v>0.55000000000000004</v>
      </c>
      <c r="M1930" s="29">
        <v>0.15</v>
      </c>
      <c r="N1930" s="28" t="str">
        <f t="shared" si="705"/>
        <v>,{"CollectableType":"HomeCollector.Models.StampBase, HomeCollector, Version=1.0.0.0, Culture=neutral, PublicKeyToken=null"</v>
      </c>
      <c r="O1930" s="16" t="str">
        <f t="shared" si="684"/>
        <v xml:space="preserve">,"DisplayName":"Circle Stars" </v>
      </c>
      <c r="P1930" s="16" t="str">
        <f t="shared" si="685"/>
        <v xml:space="preserve">,"Description":"" </v>
      </c>
      <c r="Q1930" s="16" t="str">
        <f t="shared" si="686"/>
        <v xml:space="preserve">,"Country":"USA" </v>
      </c>
      <c r="R1930" s="16" t="str">
        <f t="shared" si="687"/>
        <v xml:space="preserve">,"IsPostageStamp":true </v>
      </c>
      <c r="S1930" s="16" t="str">
        <f t="shared" si="688"/>
        <v xml:space="preserve">,"ScottNumber":"1892" </v>
      </c>
      <c r="T1930" s="16" t="str">
        <f t="shared" si="689"/>
        <v xml:space="preserve">,"AlternateId":"" </v>
      </c>
      <c r="U1930" s="16" t="str">
        <f t="shared" si="690"/>
        <v>,"IssueYearStart":1981</v>
      </c>
      <c r="V1930" s="16" t="str">
        <f t="shared" si="691"/>
        <v>,"IssueYearEnd":0</v>
      </c>
      <c r="W1930" s="16" t="str">
        <f t="shared" si="692"/>
        <v xml:space="preserve">,"FirstDayOfIssue":" " </v>
      </c>
      <c r="X1930" s="16" t="str">
        <f t="shared" si="683"/>
        <v xml:space="preserve">,"Perforation":"11" </v>
      </c>
      <c r="Y1930" s="16" t="str">
        <f t="shared" si="693"/>
        <v xml:space="preserve">,"IsWatermarked":false </v>
      </c>
      <c r="Z1930" s="16" t="str">
        <f t="shared" si="694"/>
        <v xml:space="preserve">,"CatalogImageCode":"" </v>
      </c>
      <c r="AA1930" s="16" t="str">
        <f t="shared" si="695"/>
        <v xml:space="preserve">,"Color":"" </v>
      </c>
      <c r="AB1930" s="16" t="str">
        <f t="shared" si="696"/>
        <v xml:space="preserve">,"Denomination":"6" </v>
      </c>
      <c r="AD1930" s="16" t="str">
        <f t="shared" si="697"/>
        <v>,"ItemInstances":[</v>
      </c>
      <c r="AE1930" s="16" t="str">
        <f t="shared" si="698"/>
        <v>{"CollectableType":"HomeCollector.Models.StampBase, HomeCollector, Version=1.0.0.0, Culture=neutral, PublicKeyToken=null"</v>
      </c>
      <c r="AF1930" s="16" t="str">
        <f t="shared" si="699"/>
        <v xml:space="preserve">,"ItemDetails":"" </v>
      </c>
      <c r="AG1930" s="16" t="str">
        <f t="shared" si="700"/>
        <v xml:space="preserve">,"IsFavorite":false </v>
      </c>
      <c r="AH1930" s="16" t="str">
        <f t="shared" si="701"/>
        <v xml:space="preserve">,"EstimatedValue":0 </v>
      </c>
      <c r="AI1930" s="16" t="str">
        <f t="shared" si="702"/>
        <v xml:space="preserve">,"IsMintCondition":false </v>
      </c>
      <c r="AJ1930" s="16" t="str">
        <f t="shared" si="703"/>
        <v xml:space="preserve">,"Condition":"UNDEFINED" </v>
      </c>
      <c r="AK1930" s="16" t="str">
        <f xml:space="preserve"> IF($D1930+$E1930&gt;0,  CONCATENATE($AD1930,$AE1930,$AF1930,$AG1930,$AH1930,$AI1930,$AJ1930)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30" s="16" t="str">
        <f t="shared" si="704"/>
        <v>,{"CollectableType":"HomeCollector.Models.StampBase, HomeCollector, Version=1.0.0.0, Culture=neutral, PublicKeyToken=null","DisplayName":"Circle Stars" ,"Description":"" ,"Country":"USA" ,"IsPostageStamp":true ,"ScottNumber":"1892" ,"AlternateId":"" ,"IssueYearStart":1981,"IssueYearEnd":0,"FirstDayOfIssue":" " ,"Perforation":"11"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31" spans="1:38" x14ac:dyDescent="0.25">
      <c r="A1931" s="34" t="s">
        <v>1336</v>
      </c>
      <c r="B1931" s="29">
        <v>18</v>
      </c>
      <c r="C1931" s="30"/>
      <c r="D1931" s="31"/>
      <c r="E1931" s="32">
        <v>3</v>
      </c>
      <c r="F1931" s="43" t="s">
        <v>1342</v>
      </c>
      <c r="G1931" s="30"/>
      <c r="H1931" s="19" t="s">
        <v>1306</v>
      </c>
      <c r="I1931" s="29">
        <v>1981</v>
      </c>
      <c r="J1931" s="29">
        <v>1981</v>
      </c>
      <c r="K1931" s="33" t="s">
        <v>1337</v>
      </c>
      <c r="L1931" s="34">
        <v>0.32</v>
      </c>
      <c r="M1931" s="29">
        <v>0.15</v>
      </c>
      <c r="N1931" s="28" t="str">
        <f t="shared" si="705"/>
        <v>,{"CollectableType":"HomeCollector.Models.StampBase, HomeCollector, Version=1.0.0.0, Culture=neutral, PublicKeyToken=null"</v>
      </c>
      <c r="O1931" s="16" t="str">
        <f t="shared" si="684"/>
        <v xml:space="preserve">,"DisplayName":"Flag-Mtn" </v>
      </c>
      <c r="P1931" s="16" t="str">
        <f t="shared" si="685"/>
        <v xml:space="preserve">,"Description":"" </v>
      </c>
      <c r="Q1931" s="16" t="str">
        <f t="shared" si="686"/>
        <v xml:space="preserve">,"Country":"USA" </v>
      </c>
      <c r="R1931" s="16" t="str">
        <f t="shared" si="687"/>
        <v xml:space="preserve">,"IsPostageStamp":true </v>
      </c>
      <c r="S1931" s="16" t="str">
        <f t="shared" si="688"/>
        <v xml:space="preserve">,"ScottNumber":"1893" </v>
      </c>
      <c r="T1931" s="16" t="str">
        <f t="shared" si="689"/>
        <v xml:space="preserve">,"AlternateId":"" </v>
      </c>
      <c r="U1931" s="16" t="str">
        <f t="shared" si="690"/>
        <v>,"IssueYearStart":1981</v>
      </c>
      <c r="V1931" s="16" t="str">
        <f t="shared" si="691"/>
        <v>,"IssueYearEnd":0</v>
      </c>
      <c r="W1931" s="16" t="str">
        <f t="shared" si="692"/>
        <v xml:space="preserve">,"FirstDayOfIssue":" " </v>
      </c>
      <c r="X1931" s="16" t="str">
        <f t="shared" si="683"/>
        <v xml:space="preserve">,"Perforation":"11" </v>
      </c>
      <c r="Y1931" s="16" t="str">
        <f t="shared" si="693"/>
        <v xml:space="preserve">,"IsWatermarked":false </v>
      </c>
      <c r="Z1931" s="16" t="str">
        <f t="shared" si="694"/>
        <v xml:space="preserve">,"CatalogImageCode":"" </v>
      </c>
      <c r="AA1931" s="16" t="str">
        <f t="shared" si="695"/>
        <v xml:space="preserve">,"Color":"" </v>
      </c>
      <c r="AB1931" s="16" t="str">
        <f t="shared" si="696"/>
        <v xml:space="preserve">,"Denomination":"18" </v>
      </c>
      <c r="AD1931" s="16" t="str">
        <f t="shared" si="697"/>
        <v>,"ItemInstances":[</v>
      </c>
      <c r="AE1931" s="16" t="str">
        <f t="shared" si="698"/>
        <v>{"CollectableType":"HomeCollector.Models.StampBase, HomeCollector, Version=1.0.0.0, Culture=neutral, PublicKeyToken=null"</v>
      </c>
      <c r="AF1931" s="16" t="str">
        <f t="shared" si="699"/>
        <v xml:space="preserve">,"ItemDetails":"" </v>
      </c>
      <c r="AG1931" s="16" t="str">
        <f t="shared" si="700"/>
        <v xml:space="preserve">,"IsFavorite":false </v>
      </c>
      <c r="AH1931" s="16" t="str">
        <f t="shared" si="701"/>
        <v xml:space="preserve">,"EstimatedValue":0 </v>
      </c>
      <c r="AI1931" s="16" t="str">
        <f t="shared" si="702"/>
        <v xml:space="preserve">,"IsMintCondition":false </v>
      </c>
      <c r="AJ1931" s="16" t="str">
        <f t="shared" si="703"/>
        <v xml:space="preserve">,"Condition":"UNDEFINED" </v>
      </c>
      <c r="AK1931" s="16" t="str">
        <f xml:space="preserve"> IF($D1931+$E1931&gt;0,  CONCATENATE($AD1931,$AE1931,$AF1931,$AG1931,$AH1931,$AI1931,$AJ1931)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31" s="16" t="str">
        <f t="shared" si="704"/>
        <v>,{"CollectableType":"HomeCollector.Models.StampBase, HomeCollector, Version=1.0.0.0, Culture=neutral, PublicKeyToken=null","DisplayName":"Flag-Mtn" ,"Description":"" ,"Country":"USA" ,"IsPostageStamp":true ,"ScottNumber":"1893" ,"AlternateId":"" ,"IssueYearStart":1981,"IssueYearEnd":0,"FirstDayOfIssue":" " ,"Perforation":"11"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32" spans="1:38" x14ac:dyDescent="0.25">
      <c r="A1932" s="34" t="s">
        <v>3052</v>
      </c>
      <c r="B1932" s="29">
        <v>20</v>
      </c>
      <c r="C1932" s="30"/>
      <c r="D1932" s="31"/>
      <c r="E1932" s="32">
        <v>2</v>
      </c>
      <c r="F1932" s="43" t="s">
        <v>1342</v>
      </c>
      <c r="G1932" s="30"/>
      <c r="H1932" s="19" t="s">
        <v>1307</v>
      </c>
      <c r="I1932" s="29">
        <v>1981</v>
      </c>
      <c r="J1932" s="29">
        <v>1981</v>
      </c>
      <c r="K1932" s="33" t="s">
        <v>1337</v>
      </c>
      <c r="L1932" s="34">
        <v>0.35</v>
      </c>
      <c r="M1932" s="29">
        <v>0.15</v>
      </c>
      <c r="N1932" s="28" t="str">
        <f t="shared" si="705"/>
        <v>,{"CollectableType":"HomeCollector.Models.StampBase, HomeCollector, Version=1.0.0.0, Culture=neutral, PublicKeyToken=null"</v>
      </c>
      <c r="O1932" s="16" t="str">
        <f t="shared" si="684"/>
        <v xml:space="preserve">,"DisplayName":"Flag-Sup Court" </v>
      </c>
      <c r="P1932" s="16" t="str">
        <f t="shared" si="685"/>
        <v xml:space="preserve">,"Description":"" </v>
      </c>
      <c r="Q1932" s="16" t="str">
        <f t="shared" si="686"/>
        <v xml:space="preserve">,"Country":"USA" </v>
      </c>
      <c r="R1932" s="16" t="str">
        <f t="shared" si="687"/>
        <v xml:space="preserve">,"IsPostageStamp":true </v>
      </c>
      <c r="S1932" s="16" t="str">
        <f t="shared" si="688"/>
        <v xml:space="preserve">,"ScottNumber":"1894" </v>
      </c>
      <c r="T1932" s="16" t="str">
        <f t="shared" si="689"/>
        <v xml:space="preserve">,"AlternateId":"" </v>
      </c>
      <c r="U1932" s="16" t="str">
        <f t="shared" si="690"/>
        <v>,"IssueYearStart":1981</v>
      </c>
      <c r="V1932" s="16" t="str">
        <f t="shared" si="691"/>
        <v>,"IssueYearEnd":0</v>
      </c>
      <c r="W1932" s="16" t="str">
        <f t="shared" si="692"/>
        <v xml:space="preserve">,"FirstDayOfIssue":" " </v>
      </c>
      <c r="X1932" s="16" t="str">
        <f t="shared" si="683"/>
        <v xml:space="preserve">,"Perforation":"11" </v>
      </c>
      <c r="Y1932" s="16" t="str">
        <f t="shared" si="693"/>
        <v xml:space="preserve">,"IsWatermarked":false </v>
      </c>
      <c r="Z1932" s="16" t="str">
        <f t="shared" si="694"/>
        <v xml:space="preserve">,"CatalogImageCode":"" </v>
      </c>
      <c r="AA1932" s="16" t="str">
        <f t="shared" si="695"/>
        <v xml:space="preserve">,"Color":"" </v>
      </c>
      <c r="AB1932" s="16" t="str">
        <f t="shared" si="696"/>
        <v xml:space="preserve">,"Denomination":"20" </v>
      </c>
      <c r="AD1932" s="16" t="str">
        <f t="shared" si="697"/>
        <v>,"ItemInstances":[</v>
      </c>
      <c r="AE1932" s="16" t="str">
        <f t="shared" si="698"/>
        <v>{"CollectableType":"HomeCollector.Models.StampBase, HomeCollector, Version=1.0.0.0, Culture=neutral, PublicKeyToken=null"</v>
      </c>
      <c r="AF1932" s="16" t="str">
        <f t="shared" si="699"/>
        <v xml:space="preserve">,"ItemDetails":"" </v>
      </c>
      <c r="AG1932" s="16" t="str">
        <f t="shared" si="700"/>
        <v xml:space="preserve">,"IsFavorite":false </v>
      </c>
      <c r="AH1932" s="16" t="str">
        <f t="shared" si="701"/>
        <v xml:space="preserve">,"EstimatedValue":0 </v>
      </c>
      <c r="AI1932" s="16" t="str">
        <f t="shared" si="702"/>
        <v xml:space="preserve">,"IsMintCondition":false </v>
      </c>
      <c r="AJ1932" s="16" t="str">
        <f t="shared" si="703"/>
        <v xml:space="preserve">,"Condition":"UNDEFINED" </v>
      </c>
      <c r="AK1932" s="16" t="str">
        <f xml:space="preserve"> IF($D1932+$E1932&gt;0,  CONCATENATE($AD1932,$AE1932,$AF1932,$AG1932,$AH1932,$AI1932,$AJ1932)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32" s="16" t="str">
        <f t="shared" si="704"/>
        <v>,{"CollectableType":"HomeCollector.Models.StampBase, HomeCollector, Version=1.0.0.0, Culture=neutral, PublicKeyToken=null","DisplayName":"Flag-Sup Court" ,"Description":"" ,"Country":"USA" ,"IsPostageStamp":true ,"ScottNumber":"1894" ,"AlternateId":"" ,"IssueYearStart":1981,"IssueYearEnd":0,"FirstDayOfIssue":" " ,"Perforation":"11"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33" spans="1:38" x14ac:dyDescent="0.25">
      <c r="A1933" s="34" t="s">
        <v>3053</v>
      </c>
      <c r="B1933" s="29">
        <v>20</v>
      </c>
      <c r="C1933" s="30"/>
      <c r="D1933" s="31"/>
      <c r="E1933" s="32">
        <v>7</v>
      </c>
      <c r="F1933" s="42" t="s">
        <v>322</v>
      </c>
      <c r="G1933" s="30"/>
      <c r="H1933" s="19" t="s">
        <v>1307</v>
      </c>
      <c r="I1933" s="29">
        <v>1981</v>
      </c>
      <c r="J1933" s="29">
        <v>1981</v>
      </c>
      <c r="K1933" s="33" t="s">
        <v>1337</v>
      </c>
      <c r="L1933" s="34">
        <v>0.35</v>
      </c>
      <c r="M1933" s="29">
        <v>0.15</v>
      </c>
      <c r="N1933" s="28" t="str">
        <f t="shared" si="705"/>
        <v>,{"CollectableType":"HomeCollector.Models.StampBase, HomeCollector, Version=1.0.0.0, Culture=neutral, PublicKeyToken=null"</v>
      </c>
      <c r="O1933" s="16" t="str">
        <f t="shared" si="684"/>
        <v xml:space="preserve">,"DisplayName":"Flag-Sup Court" </v>
      </c>
      <c r="P1933" s="16" t="str">
        <f t="shared" si="685"/>
        <v xml:space="preserve">,"Description":"" </v>
      </c>
      <c r="Q1933" s="16" t="str">
        <f t="shared" si="686"/>
        <v xml:space="preserve">,"Country":"USA" </v>
      </c>
      <c r="R1933" s="16" t="str">
        <f t="shared" si="687"/>
        <v xml:space="preserve">,"IsPostageStamp":true </v>
      </c>
      <c r="S1933" s="16" t="str">
        <f t="shared" si="688"/>
        <v xml:space="preserve">,"ScottNumber":"1895" </v>
      </c>
      <c r="T1933" s="16" t="str">
        <f t="shared" si="689"/>
        <v xml:space="preserve">,"AlternateId":"" </v>
      </c>
      <c r="U1933" s="16" t="str">
        <f t="shared" si="690"/>
        <v>,"IssueYearStart":1981</v>
      </c>
      <c r="V1933" s="16" t="str">
        <f t="shared" si="691"/>
        <v>,"IssueYearEnd":0</v>
      </c>
      <c r="W1933" s="16" t="str">
        <f t="shared" si="692"/>
        <v xml:space="preserve">,"FirstDayOfIssue":" " </v>
      </c>
      <c r="X1933" s="16" t="str">
        <f t="shared" si="683"/>
        <v xml:space="preserve">,"Perforation":"v10" </v>
      </c>
      <c r="Y1933" s="16" t="str">
        <f t="shared" si="693"/>
        <v xml:space="preserve">,"IsWatermarked":false </v>
      </c>
      <c r="Z1933" s="16" t="str">
        <f t="shared" si="694"/>
        <v xml:space="preserve">,"CatalogImageCode":"" </v>
      </c>
      <c r="AA1933" s="16" t="str">
        <f t="shared" si="695"/>
        <v xml:space="preserve">,"Color":"" </v>
      </c>
      <c r="AB1933" s="16" t="str">
        <f t="shared" si="696"/>
        <v xml:space="preserve">,"Denomination":"20" </v>
      </c>
      <c r="AD1933" s="16" t="str">
        <f t="shared" si="697"/>
        <v>,"ItemInstances":[</v>
      </c>
      <c r="AE1933" s="16" t="str">
        <f t="shared" si="698"/>
        <v>{"CollectableType":"HomeCollector.Models.StampBase, HomeCollector, Version=1.0.0.0, Culture=neutral, PublicKeyToken=null"</v>
      </c>
      <c r="AF1933" s="16" t="str">
        <f t="shared" si="699"/>
        <v xml:space="preserve">,"ItemDetails":"" </v>
      </c>
      <c r="AG1933" s="16" t="str">
        <f t="shared" si="700"/>
        <v xml:space="preserve">,"IsFavorite":false </v>
      </c>
      <c r="AH1933" s="16" t="str">
        <f t="shared" si="701"/>
        <v xml:space="preserve">,"EstimatedValue":0 </v>
      </c>
      <c r="AI1933" s="16" t="str">
        <f t="shared" si="702"/>
        <v xml:space="preserve">,"IsMintCondition":false </v>
      </c>
      <c r="AJ1933" s="16" t="str">
        <f t="shared" si="703"/>
        <v xml:space="preserve">,"Condition":"UNDEFINED" </v>
      </c>
      <c r="AK1933" s="16" t="str">
        <f xml:space="preserve"> IF($D1933+$E1933&gt;0,  CONCATENATE($AD1933,$AE1933,$AF1933,$AG1933,$AH1933,$AI1933,$AJ1933)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33" s="16" t="str">
        <f t="shared" si="704"/>
        <v>,{"CollectableType":"HomeCollector.Models.StampBase, HomeCollector, Version=1.0.0.0, Culture=neutral, PublicKeyToken=null","DisplayName":"Flag-Sup Court" ,"Description":"" ,"Country":"USA" ,"IsPostageStamp":true ,"ScottNumber":"1895" ,"AlternateId":"" ,"IssueYearStart":1981,"IssueYearEnd":0,"FirstDayOfIssue":" " ,"Perforation":"v10"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34" spans="1:38" ht="13.8" thickBot="1" x14ac:dyDescent="0.3">
      <c r="A1934" s="34" t="s">
        <v>3054</v>
      </c>
      <c r="B1934" s="29">
        <v>20</v>
      </c>
      <c r="C1934" s="30"/>
      <c r="D1934" s="31"/>
      <c r="E1934" s="32">
        <v>2</v>
      </c>
      <c r="F1934" s="42" t="s">
        <v>404</v>
      </c>
      <c r="G1934" s="30"/>
      <c r="H1934" s="19" t="s">
        <v>1307</v>
      </c>
      <c r="I1934" s="29">
        <v>1981</v>
      </c>
      <c r="J1934" s="29">
        <v>1981</v>
      </c>
      <c r="K1934" s="33" t="s">
        <v>1337</v>
      </c>
      <c r="L1934" s="34">
        <v>0.35</v>
      </c>
      <c r="M1934" s="29">
        <v>0.15</v>
      </c>
      <c r="N1934" s="28" t="str">
        <f t="shared" si="705"/>
        <v>,{"CollectableType":"HomeCollector.Models.StampBase, HomeCollector, Version=1.0.0.0, Culture=neutral, PublicKeyToken=null"</v>
      </c>
      <c r="O1934" s="16" t="str">
        <f t="shared" si="684"/>
        <v xml:space="preserve">,"DisplayName":"Flag-Sup Court" </v>
      </c>
      <c r="P1934" s="16" t="str">
        <f t="shared" si="685"/>
        <v xml:space="preserve">,"Description":"" </v>
      </c>
      <c r="Q1934" s="16" t="str">
        <f t="shared" si="686"/>
        <v xml:space="preserve">,"Country":"USA" </v>
      </c>
      <c r="R1934" s="16" t="str">
        <f t="shared" si="687"/>
        <v xml:space="preserve">,"IsPostageStamp":true </v>
      </c>
      <c r="S1934" s="16" t="str">
        <f t="shared" si="688"/>
        <v xml:space="preserve">,"ScottNumber":"1896" </v>
      </c>
      <c r="T1934" s="16" t="str">
        <f t="shared" si="689"/>
        <v xml:space="preserve">,"AlternateId":"" </v>
      </c>
      <c r="U1934" s="16" t="str">
        <f t="shared" si="690"/>
        <v>,"IssueYearStart":1981</v>
      </c>
      <c r="V1934" s="16" t="str">
        <f t="shared" si="691"/>
        <v>,"IssueYearEnd":0</v>
      </c>
      <c r="W1934" s="16" t="str">
        <f t="shared" si="692"/>
        <v xml:space="preserve">,"FirstDayOfIssue":" " </v>
      </c>
      <c r="X1934" s="16" t="str">
        <f t="shared" si="683"/>
        <v xml:space="preserve">,"Perforation":"11x10.5" </v>
      </c>
      <c r="Y1934" s="16" t="str">
        <f t="shared" si="693"/>
        <v xml:space="preserve">,"IsWatermarked":false </v>
      </c>
      <c r="Z1934" s="16" t="str">
        <f t="shared" si="694"/>
        <v xml:space="preserve">,"CatalogImageCode":"" </v>
      </c>
      <c r="AA1934" s="16" t="str">
        <f t="shared" si="695"/>
        <v xml:space="preserve">,"Color":"" </v>
      </c>
      <c r="AB1934" s="16" t="str">
        <f t="shared" si="696"/>
        <v xml:space="preserve">,"Denomination":"20" </v>
      </c>
      <c r="AD1934" s="16" t="str">
        <f t="shared" si="697"/>
        <v>,"ItemInstances":[</v>
      </c>
      <c r="AE1934" s="16" t="str">
        <f t="shared" si="698"/>
        <v>{"CollectableType":"HomeCollector.Models.StampBase, HomeCollector, Version=1.0.0.0, Culture=neutral, PublicKeyToken=null"</v>
      </c>
      <c r="AF1934" s="16" t="str">
        <f t="shared" si="699"/>
        <v xml:space="preserve">,"ItemDetails":"" </v>
      </c>
      <c r="AG1934" s="16" t="str">
        <f t="shared" si="700"/>
        <v xml:space="preserve">,"IsFavorite":false </v>
      </c>
      <c r="AH1934" s="16" t="str">
        <f t="shared" si="701"/>
        <v xml:space="preserve">,"EstimatedValue":0 </v>
      </c>
      <c r="AI1934" s="16" t="str">
        <f t="shared" si="702"/>
        <v xml:space="preserve">,"IsMintCondition":false </v>
      </c>
      <c r="AJ1934" s="16" t="str">
        <f t="shared" si="703"/>
        <v xml:space="preserve">,"Condition":"UNDEFINED" </v>
      </c>
      <c r="AK1934" s="16" t="str">
        <f xml:space="preserve"> IF($D1934+$E1934&gt;0,  CONCATENATE($AD1934,$AE1934,$AF1934,$AG1934,$AH1934,$AI1934,$AJ1934)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34" s="16" t="str">
        <f t="shared" si="704"/>
        <v>,{"CollectableType":"HomeCollector.Models.StampBase, HomeCollector, Version=1.0.0.0, Culture=neutral, PublicKeyToken=null","DisplayName":"Flag-Sup Court" ,"Description":"" ,"Country":"USA" ,"IsPostageStamp":true ,"ScottNumber":"1896" ,"AlternateId":"" ,"IssueYearStart":1981,"IssueYearEnd":0,"FirstDayOfIssue":" " ,"Perforation":"11x10.5"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35" spans="1:38" ht="13.8" thickTop="1" x14ac:dyDescent="0.25">
      <c r="A1935" s="36" t="s">
        <v>1308</v>
      </c>
      <c r="B1935" s="36" t="s">
        <v>1308</v>
      </c>
      <c r="C1935" s="36" t="s">
        <v>1308</v>
      </c>
      <c r="D1935" s="36" t="s">
        <v>1308</v>
      </c>
      <c r="E1935" s="36" t="s">
        <v>1308</v>
      </c>
      <c r="F1935" s="40" t="s">
        <v>1308</v>
      </c>
      <c r="G1935" s="40" t="s">
        <v>1308</v>
      </c>
      <c r="H1935" s="36" t="s">
        <v>1308</v>
      </c>
      <c r="I1935" s="36" t="s">
        <v>1308</v>
      </c>
      <c r="J1935" s="36" t="s">
        <v>1308</v>
      </c>
      <c r="K1935" s="36"/>
      <c r="L1935" s="36" t="s">
        <v>1308</v>
      </c>
      <c r="M1935" s="36" t="s">
        <v>1308</v>
      </c>
    </row>
  </sheetData>
  <printOptions gridLines="1" gridLinesSet="0"/>
  <pageMargins left="0.75" right="0.75" top="1" bottom="1" header="0.5" footer="0.5"/>
  <pageSetup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J2" sqref="J2"/>
    </sheetView>
  </sheetViews>
  <sheetFormatPr defaultRowHeight="15" x14ac:dyDescent="0.25"/>
  <sheetData>
    <row r="1" spans="1:29" ht="52.8" x14ac:dyDescent="0.25">
      <c r="A1" s="1" t="s">
        <v>1309</v>
      </c>
      <c r="B1" s="2" t="s">
        <v>1310</v>
      </c>
      <c r="C1" s="3"/>
      <c r="D1" s="4"/>
      <c r="E1" s="5"/>
      <c r="F1" s="6"/>
      <c r="G1" s="6"/>
      <c r="H1" s="4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5">
      <c r="A2" s="4"/>
      <c r="B2" s="2"/>
      <c r="C2" s="3"/>
      <c r="D2" s="4"/>
      <c r="E2" s="5"/>
      <c r="F2" s="6"/>
      <c r="G2" s="6"/>
      <c r="H2" s="4"/>
      <c r="I2" s="4"/>
      <c r="J2" s="6" t="str">
        <f>"{""CollectionName"":""Star Trek Books - " &amp; $B$1 &amp; """,""CollectionType"":""HomeCollector.Models.BookBase, HomeCollector, Version=1.0.0.0, Culture=neutral, PublicKeyToken=null"""</f>
        <v>{"CollectionName":"Star Trek Books - IKS","CollectionType":"HomeCollector.Models.BookBase, HomeCollector, Version=1.0.0.0, Culture=neutral, PublicKeyToken=null"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 t="str">
        <f>"}"</f>
        <v>}</v>
      </c>
    </row>
    <row r="3" spans="1:29" ht="26.4" x14ac:dyDescent="0.25">
      <c r="A3" s="1" t="s">
        <v>1311</v>
      </c>
      <c r="B3" s="7" t="s">
        <v>8</v>
      </c>
      <c r="C3" s="8" t="s">
        <v>1312</v>
      </c>
      <c r="D3" s="8" t="s">
        <v>1313</v>
      </c>
      <c r="E3" s="9" t="s">
        <v>1314</v>
      </c>
      <c r="F3" s="1" t="s">
        <v>1315</v>
      </c>
      <c r="G3" s="10" t="s">
        <v>1316</v>
      </c>
      <c r="H3" s="1" t="s">
        <v>1317</v>
      </c>
      <c r="I3" s="1" t="s">
        <v>1318</v>
      </c>
      <c r="J3" s="11" t="str">
        <f>",""Collectables"":["</f>
        <v>,"Collectables":[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 t="str">
        <f>"]"</f>
        <v>]</v>
      </c>
      <c r="AC3" s="11" t="s">
        <v>1319</v>
      </c>
    </row>
    <row r="4" spans="1:29" ht="57.6" x14ac:dyDescent="0.3">
      <c r="A4" s="12" t="s">
        <v>1320</v>
      </c>
      <c r="B4" s="13">
        <v>2003</v>
      </c>
      <c r="C4" s="3" t="s">
        <v>1321</v>
      </c>
      <c r="D4" s="4"/>
      <c r="E4" s="14">
        <v>11</v>
      </c>
      <c r="F4" s="15" t="s">
        <v>1322</v>
      </c>
      <c r="G4" s="14"/>
      <c r="H4" s="4" t="s">
        <v>1323</v>
      </c>
      <c r="I4" s="4"/>
      <c r="J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K4" s="6" t="str">
        <f>",""DisplayName"":""" &amp; $A4 &amp; """ "</f>
        <v xml:space="preserve">,"DisplayName":"IKS Gorkon - A Good Day to Die" </v>
      </c>
      <c r="L4" s="6" t="str">
        <f>",""Description"":""" &amp; $I4 &amp; """ "</f>
        <v xml:space="preserve">,"Description":"" </v>
      </c>
      <c r="M4" s="6" t="str">
        <f>",""Title"":""" &amp; $A4 &amp; """ "</f>
        <v xml:space="preserve">,"Title":"IKS Gorkon - A Good Day to Die" </v>
      </c>
      <c r="N4" s="6" t="str">
        <f>",""Author"":""" &amp; $H4 &amp; """ "</f>
        <v xml:space="preserve">,"Author":"Keith R. DeCandido" </v>
      </c>
      <c r="O4" s="6" t="str">
        <f>",""Publisher"":""" &amp; $G4 &amp; """ "</f>
        <v xml:space="preserve">,"Publisher":"" </v>
      </c>
      <c r="P4" s="6" t="str">
        <f>",""Year"":" &amp; $B4 &amp; " "</f>
        <v xml:space="preserve">,"Year":2003 </v>
      </c>
      <c r="Q4" s="6" t="str">
        <f>",""Month"":" &amp; IF($E4="",0,$E4)</f>
        <v>,"Month":11</v>
      </c>
      <c r="R4" s="6" t="str">
        <f>",""Series"":""" &amp; $B$1 &amp; """ "</f>
        <v xml:space="preserve">,"Series":"IKS" </v>
      </c>
      <c r="S4" s="6" t="str">
        <f>",""BookCode"":""" &amp; $F4 &amp; """ "</f>
        <v xml:space="preserve">,"BookCode":"IKS1" </v>
      </c>
      <c r="T4" s="6" t="str">
        <f>",""ISBN"":""" &amp; "" &amp; """ "</f>
        <v xml:space="preserve">,"ISBN":"" </v>
      </c>
      <c r="U4" s="6" t="str">
        <f>",""Edition"":""" &amp; "" &amp; """ "</f>
        <v xml:space="preserve">,"Edition":"" </v>
      </c>
      <c r="V4" s="6" t="str">
        <f xml:space="preserve"> IF($C4="Y",",""ItemInstances"":[","")</f>
        <v>,"ItemInstances":[</v>
      </c>
      <c r="W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4" s="6" t="str">
        <f>",""ItemDetails"":""" &amp; "Copies=" &amp; $D4 &amp; """ "</f>
        <v xml:space="preserve">,"ItemDetails":"Copies=" </v>
      </c>
      <c r="Y4" s="6" t="str">
        <f>",""IsFavorite"":" &amp; "false" &amp; " "</f>
        <v xml:space="preserve">,"IsFavorite":false </v>
      </c>
      <c r="Z4" s="6" t="str">
        <f>",""EstimatedValue"":" &amp; 0 &amp; " "</f>
        <v xml:space="preserve">,"EstimatedValue":0 </v>
      </c>
      <c r="AA4" s="6" t="str">
        <f>",""Condition"":" &amp; """UNDEFINED""" &amp; " "</f>
        <v xml:space="preserve">,"Condition":"UNDEFINED" </v>
      </c>
      <c r="AB4" s="6" t="str">
        <f xml:space="preserve"> IF($C4="Y",  CONCATENATE($V4,$W4,$X4,$Y4,$Z4,$AA4)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4" s="6" t="str">
        <f>CONCATENATE($J4,$K4, $L4, $M4, $N4,$O4,$P4,$Q4,$R4,$S4,$T4,$U4) &amp; $AB4</f>
        <v>{"CollectableType":"HomeCollector.Models.BookBase, HomeCollector, Version=1.0.0.0, Culture=neutral, PublicKeyToken=null","DisplayName":"IKS Gorkon - A Good Day to Die" ,"Description":"" ,"Title":"IKS Gorkon - A Good Day to Die" ,"Author":"Keith R. DeCandido" ,"Publisher":"" ,"Year":2003 ,"Month":11,"Series":"IKS" ,"BookCode":"IKS1"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  <row r="5" spans="1:29" ht="57.6" x14ac:dyDescent="0.3">
      <c r="A5" s="12" t="s">
        <v>1324</v>
      </c>
      <c r="B5" s="13">
        <v>2003</v>
      </c>
      <c r="C5" s="3" t="s">
        <v>1321</v>
      </c>
      <c r="D5" s="4"/>
      <c r="E5" s="14">
        <v>12</v>
      </c>
      <c r="F5" s="15" t="s">
        <v>1325</v>
      </c>
      <c r="G5" s="14"/>
      <c r="H5" s="4" t="s">
        <v>1323</v>
      </c>
      <c r="I5" s="4"/>
      <c r="J5" s="6" t="str">
        <f>",{""CollectableType"":""HomeCollector.Models.BookBase, HomeCollector, Version=1.0.0.0, Culture=neutral, PublicKeyToken=null"""</f>
        <v>,{"CollectableType":"HomeCollector.Models.BookBase, HomeCollector, Version=1.0.0.0, Culture=neutral, PublicKeyToken=null"</v>
      </c>
      <c r="K5" s="6" t="str">
        <f>",""DisplayName"":""" &amp; $A5 &amp; """ "</f>
        <v xml:space="preserve">,"DisplayName":"IKS Gorkon - Honor Bound" </v>
      </c>
      <c r="L5" s="6" t="str">
        <f>",""Description"":""" &amp; $I5 &amp; """ "</f>
        <v xml:space="preserve">,"Description":"" </v>
      </c>
      <c r="M5" s="6" t="str">
        <f>",""Title"":""" &amp; $A5 &amp; """ "</f>
        <v xml:space="preserve">,"Title":"IKS Gorkon - Honor Bound" </v>
      </c>
      <c r="N5" s="6" t="str">
        <f>",""Author"":""" &amp; $H5 &amp; """ "</f>
        <v xml:space="preserve">,"Author":"Keith R. DeCandido" </v>
      </c>
      <c r="O5" s="6" t="str">
        <f>",""Publisher"":""" &amp; $G5 &amp; """ "</f>
        <v xml:space="preserve">,"Publisher":"" </v>
      </c>
      <c r="P5" s="6" t="str">
        <f>",""Year"":" &amp; $B5 &amp; " "</f>
        <v xml:space="preserve">,"Year":2003 </v>
      </c>
      <c r="Q5" s="6" t="str">
        <f>",""Month"":" &amp; IF($E5="",0,$E5)</f>
        <v>,"Month":12</v>
      </c>
      <c r="R5" s="6" t="str">
        <f>",""Series"":""" &amp; $B$1 &amp; """ "</f>
        <v xml:space="preserve">,"Series":"IKS" </v>
      </c>
      <c r="S5" s="6" t="str">
        <f>",""BookCode"":""" &amp; $F5 &amp; """ "</f>
        <v xml:space="preserve">,"BookCode":"IKS2" </v>
      </c>
      <c r="T5" s="6" t="str">
        <f>",""ISBN"":""" &amp; "" &amp; """ "</f>
        <v xml:space="preserve">,"ISBN":"" </v>
      </c>
      <c r="U5" s="6" t="str">
        <f>",""Edition"":""" &amp; "" &amp; """ "</f>
        <v xml:space="preserve">,"Edition":"" </v>
      </c>
      <c r="V5" s="6" t="str">
        <f xml:space="preserve"> IF($C5="Y",",""ItemInstances"":[","")</f>
        <v>,"ItemInstances":[</v>
      </c>
      <c r="W5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5" s="6" t="str">
        <f>",""ItemDetails"":""" &amp; "Copies=" &amp; $D5 &amp; """ "</f>
        <v xml:space="preserve">,"ItemDetails":"Copies=" </v>
      </c>
      <c r="Y5" s="6" t="str">
        <f>",""IsFavorite"":" &amp; "false" &amp; " "</f>
        <v xml:space="preserve">,"IsFavorite":false </v>
      </c>
      <c r="Z5" s="6" t="str">
        <f>",""EstimatedValue"":" &amp; 0 &amp; " "</f>
        <v xml:space="preserve">,"EstimatedValue":0 </v>
      </c>
      <c r="AA5" s="6" t="str">
        <f>",""Condition"":" &amp; """UNDEFINED""" &amp; " "</f>
        <v xml:space="preserve">,"Condition":"UNDEFINED" </v>
      </c>
      <c r="AB5" s="6" t="str">
        <f xml:space="preserve"> IF($C5="Y",  CONCATENATE($V5,$W5,$X5,$Y5,$Z5,$AA5)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5" s="6" t="str">
        <f>CONCATENATE($J5,$K5, $L5, $M5, $N5,$O5,$P5,$Q5,$R5,$S5,$T5,$U5) &amp; $AB5</f>
        <v>,{"CollectableType":"HomeCollector.Models.BookBase, HomeCollector, Version=1.0.0.0, Culture=neutral, PublicKeyToken=null","DisplayName":"IKS Gorkon - Honor Bound" ,"Description":"" ,"Title":"IKS Gorkon - Honor Bound" ,"Author":"Keith R. DeCandido" ,"Publisher":"" ,"Year":2003 ,"Month":12,"Series":"IKS" ,"BookCode":"IKS2"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</sheetData>
  <conditionalFormatting sqref="C4:C5">
    <cfRule type="containsText" dxfId="3" priority="1" operator="containsText" text="Y">
      <formula>NOT(ISERROR(SEARCH(("Y"),(C4))))</formula>
    </cfRule>
  </conditionalFormatting>
  <conditionalFormatting sqref="C4:C5">
    <cfRule type="containsText" dxfId="2" priority="2" operator="containsText" text="?">
      <formula>NOT(ISERROR(SEARCH(("?"),(C4))))</formula>
    </cfRule>
  </conditionalFormatting>
  <conditionalFormatting sqref="C4:C5">
    <cfRule type="containsBlanks" dxfId="1" priority="3">
      <formula>LEN(TRIM(C4))=0</formula>
    </cfRule>
  </conditionalFormatting>
  <conditionalFormatting sqref="C4:C5">
    <cfRule type="containsText" dxfId="0" priority="4" operator="containsText" text="N">
      <formula>NOT(ISERROR(SEARCH(("N"),(C4))))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STAMP1</vt:lpstr>
      <vt:lpstr>Sheet1</vt:lpstr>
      <vt:lpstr>STAMP1!Print_Area</vt:lpstr>
      <vt:lpstr>STAMP1!Print_Area_MI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Troyer</dc:creator>
  <cp:lastModifiedBy>Marty Troyer</cp:lastModifiedBy>
  <dcterms:created xsi:type="dcterms:W3CDTF">2017-01-17T16:45:06Z</dcterms:created>
  <dcterms:modified xsi:type="dcterms:W3CDTF">2017-01-19T00:16:25Z</dcterms:modified>
</cp:coreProperties>
</file>